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42834CD4-4C3B-478B-865D-6B820C7C0417}" xr6:coauthVersionLast="47" xr6:coauthVersionMax="47" xr10:uidLastSave="{00000000-0000-0000-0000-000000000000}"/>
  <bookViews>
    <workbookView xWindow="28680" yWindow="-120" windowWidth="29040" windowHeight="15720" activeTab="1" xr2:uid="{558A506D-AA3B-4A24-B9BC-4D105004CD8A}"/>
  </bookViews>
  <sheets>
    <sheet name="SubSector Analysis" sheetId="3" r:id="rId1"/>
    <sheet name="Nifty 750 Analysis" sheetId="2" r:id="rId2"/>
    <sheet name="Price_Filter_03_09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B35" i="3" l="1"/>
  <c r="B54" i="3"/>
  <c r="B8" i="3"/>
  <c r="I8" i="3" s="1"/>
  <c r="B57" i="3"/>
  <c r="I57" i="3" s="1"/>
  <c r="B9" i="3"/>
  <c r="I9" i="3" s="1"/>
  <c r="B7" i="3"/>
  <c r="I7" i="3" s="1"/>
  <c r="B46" i="3"/>
  <c r="I46" i="3" s="1"/>
  <c r="B76" i="3"/>
  <c r="B70" i="3"/>
  <c r="I70" i="3" s="1"/>
  <c r="B74" i="3"/>
  <c r="B47" i="3"/>
  <c r="B33" i="3"/>
  <c r="B23" i="3"/>
  <c r="B24" i="3"/>
  <c r="I24" i="3" s="1"/>
  <c r="B44" i="3"/>
  <c r="B81" i="3"/>
  <c r="I81" i="3" s="1"/>
  <c r="B92" i="3"/>
  <c r="I92" i="3" s="1"/>
  <c r="B83" i="3"/>
  <c r="I83" i="3" s="1"/>
  <c r="B62" i="3"/>
  <c r="B61" i="3"/>
  <c r="I61" i="3" s="1"/>
  <c r="B13" i="3"/>
  <c r="B21" i="3"/>
  <c r="B58" i="3"/>
  <c r="B31" i="3"/>
  <c r="B73" i="3"/>
  <c r="B87" i="3"/>
  <c r="B50" i="3"/>
  <c r="I50" i="3" s="1"/>
  <c r="B78" i="3"/>
  <c r="I78" i="3" s="1"/>
  <c r="B28" i="3"/>
  <c r="I28" i="3" s="1"/>
  <c r="B34" i="3"/>
  <c r="I34" i="3" s="1"/>
  <c r="B48" i="3"/>
  <c r="B22" i="3"/>
  <c r="I22" i="3" s="1"/>
  <c r="B4" i="3"/>
  <c r="I4" i="3" s="1"/>
  <c r="B43" i="3"/>
  <c r="I43" i="3" s="1"/>
  <c r="B91" i="3"/>
  <c r="B53" i="3"/>
  <c r="B101" i="3"/>
  <c r="I101" i="3" s="1"/>
  <c r="B42" i="3"/>
  <c r="I42" i="3" s="1"/>
  <c r="B38" i="3"/>
  <c r="B97" i="3"/>
  <c r="I97" i="3" s="1"/>
  <c r="B36" i="3"/>
  <c r="I36" i="3" s="1"/>
  <c r="B56" i="3"/>
  <c r="I56" i="3" s="1"/>
  <c r="B2" i="3"/>
  <c r="B26" i="3"/>
  <c r="B102" i="3"/>
  <c r="I102" i="3" s="1"/>
  <c r="B10" i="3"/>
  <c r="B89" i="3"/>
  <c r="B55" i="3"/>
  <c r="B84" i="3"/>
  <c r="B52" i="3"/>
  <c r="B41" i="3"/>
  <c r="I41" i="3" s="1"/>
  <c r="B19" i="3"/>
  <c r="I19" i="3" s="1"/>
  <c r="B96" i="3"/>
  <c r="I96" i="3" s="1"/>
  <c r="B69" i="3"/>
  <c r="I69" i="3" s="1"/>
  <c r="B93" i="3"/>
  <c r="I93" i="3" s="1"/>
  <c r="B90" i="3"/>
  <c r="I90" i="3" s="1"/>
  <c r="B32" i="3"/>
  <c r="I32" i="3" s="1"/>
  <c r="B40" i="3"/>
  <c r="I40" i="3" s="1"/>
  <c r="B12" i="3"/>
  <c r="B88" i="3"/>
  <c r="B68" i="3"/>
  <c r="I68" i="3" s="1"/>
  <c r="B14" i="3"/>
  <c r="I14" i="3" s="1"/>
  <c r="B5" i="3"/>
  <c r="B66" i="3"/>
  <c r="I66" i="3" s="1"/>
  <c r="B86" i="3"/>
  <c r="I86" i="3" s="1"/>
  <c r="B77" i="3"/>
  <c r="I77" i="3" s="1"/>
  <c r="B79" i="3"/>
  <c r="B51" i="3"/>
  <c r="B75" i="3"/>
  <c r="I75" i="3" s="1"/>
  <c r="B104" i="3"/>
  <c r="B30" i="3"/>
  <c r="B6" i="3"/>
  <c r="B16" i="3"/>
  <c r="B106" i="3"/>
  <c r="I106" i="3" s="1"/>
  <c r="B27" i="3"/>
  <c r="I27" i="3" s="1"/>
  <c r="B107" i="3"/>
  <c r="I107" i="3" s="1"/>
  <c r="B37" i="3"/>
  <c r="I37" i="3" s="1"/>
  <c r="B29" i="3"/>
  <c r="I29" i="3" s="1"/>
  <c r="B105" i="3"/>
  <c r="B39" i="3"/>
  <c r="I39" i="3" s="1"/>
  <c r="B99" i="3"/>
  <c r="B82" i="3"/>
  <c r="B59" i="3"/>
  <c r="B15" i="3"/>
  <c r="B67" i="3"/>
  <c r="B45" i="3"/>
  <c r="I45" i="3" s="1"/>
  <c r="B17" i="3"/>
  <c r="B11" i="3"/>
  <c r="I11" i="3" s="1"/>
  <c r="B25" i="3"/>
  <c r="I25" i="3" s="1"/>
  <c r="B80" i="3"/>
  <c r="I80" i="3" s="1"/>
  <c r="B64" i="3"/>
  <c r="B98" i="3"/>
  <c r="B108" i="3"/>
  <c r="I108" i="3" s="1"/>
  <c r="B116" i="3"/>
  <c r="I116" i="3" s="1"/>
  <c r="B103" i="3"/>
  <c r="B18" i="3"/>
  <c r="B20" i="3"/>
  <c r="B95" i="3"/>
  <c r="I95" i="3" s="1"/>
  <c r="B110" i="3"/>
  <c r="B49" i="3"/>
  <c r="I49" i="3" s="1"/>
  <c r="B109" i="3"/>
  <c r="I109" i="3" s="1"/>
  <c r="B85" i="3"/>
  <c r="I85" i="3" s="1"/>
  <c r="B60" i="3"/>
  <c r="I60" i="3" s="1"/>
  <c r="B118" i="3"/>
  <c r="I118" i="3" s="1"/>
  <c r="B117" i="3"/>
  <c r="I117" i="3" s="1"/>
  <c r="B94" i="3"/>
  <c r="B65" i="3"/>
  <c r="B3" i="3"/>
  <c r="B63" i="3"/>
  <c r="B120" i="3"/>
  <c r="B100" i="3"/>
  <c r="B113" i="3"/>
  <c r="I113" i="3" s="1"/>
  <c r="B119" i="3"/>
  <c r="I119" i="3" s="1"/>
  <c r="B122" i="3"/>
  <c r="I122" i="3" s="1"/>
  <c r="B71" i="3"/>
  <c r="B111" i="3"/>
  <c r="I111" i="3" s="1"/>
  <c r="B112" i="3"/>
  <c r="B121" i="3"/>
  <c r="I121" i="3" s="1"/>
  <c r="B72" i="3"/>
  <c r="B114" i="3"/>
  <c r="B115" i="3"/>
  <c r="I115" i="3" s="1"/>
  <c r="AQ563" i="2"/>
  <c r="AQ538" i="2"/>
  <c r="AQ624" i="2"/>
  <c r="AQ103" i="2"/>
  <c r="AQ388" i="2"/>
  <c r="AQ492" i="2"/>
  <c r="AQ368" i="2"/>
  <c r="AQ494" i="2"/>
  <c r="AQ596" i="2"/>
  <c r="AQ313" i="2"/>
  <c r="AQ351" i="2"/>
  <c r="AQ437" i="2"/>
  <c r="AQ628" i="2"/>
  <c r="AQ224" i="2"/>
  <c r="AQ208" i="2"/>
  <c r="AQ193" i="2"/>
  <c r="AQ162" i="2"/>
  <c r="AQ469" i="2"/>
  <c r="AQ511" i="2"/>
  <c r="AQ674" i="2"/>
  <c r="AQ534" i="2"/>
  <c r="AQ70" i="2"/>
  <c r="AQ446" i="2"/>
  <c r="AQ391" i="2"/>
  <c r="AQ303" i="2"/>
  <c r="AQ153" i="2"/>
  <c r="AQ528" i="2"/>
  <c r="AQ25" i="2"/>
  <c r="AQ225" i="2"/>
  <c r="AQ65" i="2"/>
  <c r="AQ361" i="2"/>
  <c r="AQ650" i="2"/>
  <c r="AQ554" i="2"/>
  <c r="AQ630" i="2"/>
  <c r="AQ140" i="2"/>
  <c r="AQ4" i="2"/>
  <c r="AQ271" i="2"/>
  <c r="AQ637" i="2"/>
  <c r="AQ94" i="2"/>
  <c r="AQ84" i="2"/>
  <c r="AQ527" i="2"/>
  <c r="AQ488" i="2"/>
  <c r="AQ48" i="2"/>
  <c r="AQ129" i="2"/>
  <c r="AQ348" i="2"/>
  <c r="AQ236" i="2"/>
  <c r="AQ233" i="2"/>
  <c r="AQ626" i="2"/>
  <c r="AQ330" i="2"/>
  <c r="AQ87" i="2"/>
  <c r="AQ549" i="2"/>
  <c r="AQ156" i="2"/>
  <c r="AQ326" i="2"/>
  <c r="AQ53" i="2"/>
  <c r="AQ90" i="2"/>
  <c r="AQ46" i="2"/>
  <c r="AQ440" i="2"/>
  <c r="AQ489" i="2"/>
  <c r="AQ537" i="2"/>
  <c r="AQ315" i="2"/>
  <c r="AQ177" i="2"/>
  <c r="AQ337" i="2"/>
  <c r="AQ486" i="2"/>
  <c r="AQ415" i="2"/>
  <c r="AQ416" i="2"/>
  <c r="AQ229" i="2"/>
  <c r="AQ305" i="2"/>
  <c r="AQ381" i="2"/>
  <c r="AQ409" i="2"/>
  <c r="AQ91" i="2"/>
  <c r="AQ410" i="2"/>
  <c r="AQ146" i="2"/>
  <c r="AQ327" i="2"/>
  <c r="AQ2" i="2"/>
  <c r="AQ204" i="2"/>
  <c r="AQ319" i="2"/>
  <c r="AQ618" i="2"/>
  <c r="AQ139" i="2"/>
  <c r="AQ159" i="2"/>
  <c r="AQ499" i="2"/>
  <c r="AQ247" i="2"/>
  <c r="AQ97" i="2"/>
  <c r="AQ426" i="2"/>
  <c r="AQ16" i="2"/>
  <c r="AQ166" i="2"/>
  <c r="AQ310" i="2"/>
  <c r="AQ531" i="2"/>
  <c r="AQ623" i="2"/>
  <c r="AQ583" i="2"/>
  <c r="AQ255" i="2"/>
  <c r="AQ214" i="2"/>
  <c r="AQ395" i="2"/>
  <c r="AQ278" i="2"/>
  <c r="AQ339" i="2"/>
  <c r="AQ61" i="2"/>
  <c r="AQ393" i="2"/>
  <c r="AQ81" i="2"/>
  <c r="AQ311" i="2"/>
  <c r="AQ355" i="2"/>
  <c r="AQ122" i="2"/>
  <c r="AQ205" i="2"/>
  <c r="AQ9" i="2"/>
  <c r="AQ41" i="2"/>
  <c r="AQ174" i="2"/>
  <c r="AQ421" i="2"/>
  <c r="AQ123" i="2"/>
  <c r="AQ285" i="2"/>
  <c r="AQ185" i="2"/>
  <c r="AQ307" i="2"/>
  <c r="AQ336" i="2"/>
  <c r="AQ484" i="2"/>
  <c r="AQ249" i="2"/>
  <c r="AQ86" i="2"/>
  <c r="AQ345" i="2"/>
  <c r="AQ413" i="2"/>
  <c r="AQ206" i="2"/>
  <c r="AQ615" i="2"/>
  <c r="AQ691" i="2"/>
  <c r="AQ149" i="2"/>
  <c r="AQ136" i="2"/>
  <c r="AQ306" i="2"/>
  <c r="AQ52" i="2"/>
  <c r="AQ10" i="2"/>
  <c r="AQ559" i="2"/>
  <c r="AQ298" i="2"/>
  <c r="AQ154" i="2"/>
  <c r="AQ150" i="2"/>
  <c r="AQ328" i="2"/>
  <c r="AQ324" i="2"/>
  <c r="AQ599" i="2"/>
  <c r="AQ42" i="2"/>
  <c r="AQ503" i="2"/>
  <c r="AQ296" i="2"/>
  <c r="AQ478" i="2"/>
  <c r="AQ258" i="2"/>
  <c r="AQ215" i="2"/>
  <c r="AQ241" i="2"/>
  <c r="AQ321" i="2"/>
  <c r="AQ37" i="2"/>
  <c r="AQ309" i="2"/>
  <c r="AQ688" i="2"/>
  <c r="AQ430" i="2"/>
  <c r="AQ312" i="2"/>
  <c r="AQ694" i="2"/>
  <c r="AQ59" i="2"/>
  <c r="AQ71" i="2"/>
  <c r="AQ15" i="2"/>
  <c r="AQ322" i="2"/>
  <c r="AQ221" i="2"/>
  <c r="AQ479" i="2"/>
  <c r="AQ77" i="2"/>
  <c r="AQ425" i="2"/>
  <c r="AQ316" i="2"/>
  <c r="AQ259" i="2"/>
  <c r="AQ506" i="2"/>
  <c r="AQ387" i="2"/>
  <c r="AQ297" i="2"/>
  <c r="AQ406" i="2"/>
  <c r="AQ408" i="2"/>
  <c r="AQ507" i="2"/>
  <c r="AQ517" i="2"/>
  <c r="AQ165" i="2"/>
  <c r="AQ542" i="2"/>
  <c r="AQ657" i="2"/>
  <c r="AQ588" i="2"/>
  <c r="AQ458" i="2"/>
  <c r="AQ613" i="2"/>
  <c r="AQ43" i="2"/>
  <c r="AQ301" i="2"/>
  <c r="AQ253" i="2"/>
  <c r="AQ481" i="2"/>
  <c r="AQ145" i="2"/>
  <c r="AQ664" i="2"/>
  <c r="AQ504" i="2"/>
  <c r="AQ338" i="2"/>
  <c r="AQ658" i="2"/>
  <c r="AQ133" i="2"/>
  <c r="AQ595" i="2"/>
  <c r="AQ22" i="2"/>
  <c r="AQ232" i="2"/>
  <c r="AQ640" i="2"/>
  <c r="AQ5" i="2"/>
  <c r="AQ556" i="2"/>
  <c r="AQ219" i="2"/>
  <c r="AQ51" i="2"/>
  <c r="AQ251" i="2"/>
  <c r="AQ36" i="2"/>
  <c r="AQ189" i="2"/>
  <c r="AQ497" i="2"/>
  <c r="AQ555" i="2"/>
  <c r="AQ593" i="2"/>
  <c r="AQ30" i="2"/>
  <c r="AQ433" i="2"/>
  <c r="AQ325" i="2"/>
  <c r="AQ685" i="2"/>
  <c r="AQ364" i="2"/>
  <c r="AQ419" i="2"/>
  <c r="AQ202" i="2"/>
  <c r="AQ443" i="2"/>
  <c r="AQ434" i="2"/>
  <c r="AQ172" i="2"/>
  <c r="AQ585" i="2"/>
  <c r="AQ544" i="2"/>
  <c r="AQ96" i="2"/>
  <c r="AQ261" i="2"/>
  <c r="AQ384" i="2"/>
  <c r="AQ99" i="2"/>
  <c r="AQ490" i="2"/>
  <c r="AQ396" i="2"/>
  <c r="AQ112" i="2"/>
  <c r="AQ641" i="2"/>
  <c r="AQ461" i="2"/>
  <c r="AQ382" i="2"/>
  <c r="AQ74" i="2"/>
  <c r="AQ570" i="2"/>
  <c r="AQ578" i="2"/>
  <c r="AQ524" i="2"/>
  <c r="AQ125" i="2"/>
  <c r="AQ239" i="2"/>
  <c r="AQ110" i="2"/>
  <c r="AQ400" i="2"/>
  <c r="AQ242" i="2"/>
  <c r="AQ631" i="2"/>
  <c r="AQ714" i="2"/>
  <c r="AQ126" i="2"/>
  <c r="AQ290" i="2"/>
  <c r="AQ67" i="2"/>
  <c r="AQ228" i="2"/>
  <c r="AQ447" i="2"/>
  <c r="AQ587" i="2"/>
  <c r="AQ379" i="2"/>
  <c r="AQ474" i="2"/>
  <c r="AQ281" i="2"/>
  <c r="AQ495" i="2"/>
  <c r="AQ7" i="2"/>
  <c r="AQ80" i="2"/>
  <c r="AQ54" i="2"/>
  <c r="AQ579" i="2"/>
  <c r="AQ343" i="2"/>
  <c r="AQ695" i="2"/>
  <c r="AQ320" i="2"/>
  <c r="AQ358" i="2"/>
  <c r="AQ438" i="2"/>
  <c r="AQ115" i="2"/>
  <c r="AQ572" i="2"/>
  <c r="AQ230" i="2"/>
  <c r="AQ713" i="2"/>
  <c r="AQ300" i="2"/>
  <c r="AQ514" i="2"/>
  <c r="AQ32" i="2"/>
  <c r="AQ629" i="2"/>
  <c r="AQ602" i="2"/>
  <c r="AQ487" i="2"/>
  <c r="AQ334" i="2"/>
  <c r="AQ180" i="2"/>
  <c r="AQ88" i="2"/>
  <c r="AQ509" i="2"/>
  <c r="AQ263" i="2"/>
  <c r="AQ288" i="2"/>
  <c r="AQ323" i="2"/>
  <c r="AQ11" i="2"/>
  <c r="AQ127" i="2"/>
  <c r="AQ277" i="2"/>
  <c r="AQ508" i="2"/>
  <c r="AQ515" i="2"/>
  <c r="AQ82" i="2"/>
  <c r="AQ347" i="2"/>
  <c r="AQ57" i="2"/>
  <c r="AQ465" i="2"/>
  <c r="AQ362" i="2"/>
  <c r="AQ575" i="2"/>
  <c r="AQ105" i="2"/>
  <c r="AQ207" i="2"/>
  <c r="AQ72" i="2"/>
  <c r="AQ460" i="2"/>
  <c r="AQ576" i="2"/>
  <c r="AQ227" i="2"/>
  <c r="AQ66" i="2"/>
  <c r="AQ273" i="2"/>
  <c r="AQ220" i="2"/>
  <c r="AQ85" i="2"/>
  <c r="AQ341" i="2"/>
  <c r="AQ448" i="2"/>
  <c r="AQ500" i="2"/>
  <c r="AQ39" i="2"/>
  <c r="AQ244" i="2"/>
  <c r="AQ69" i="2"/>
  <c r="AQ456" i="2"/>
  <c r="AQ248" i="2"/>
  <c r="AQ597" i="2"/>
  <c r="AQ147" i="2"/>
  <c r="AQ701" i="2"/>
  <c r="AQ119" i="2"/>
  <c r="AQ291" i="2"/>
  <c r="AQ659" i="2"/>
  <c r="AQ101" i="2"/>
  <c r="AQ357" i="2"/>
  <c r="AQ73" i="2"/>
  <c r="AQ548" i="2"/>
  <c r="AQ502" i="2"/>
  <c r="AQ137" i="2"/>
  <c r="AQ178" i="2"/>
  <c r="AQ647" i="2"/>
  <c r="AQ256" i="2"/>
  <c r="AQ76" i="2"/>
  <c r="AQ375" i="2"/>
  <c r="AQ331" i="2"/>
  <c r="AQ274" i="2"/>
  <c r="AQ582" i="2"/>
  <c r="AQ349" i="2"/>
  <c r="AQ184" i="2"/>
  <c r="AQ526" i="2"/>
  <c r="AQ64" i="2"/>
  <c r="AQ280" i="2"/>
  <c r="AQ179" i="2"/>
  <c r="AQ634" i="2"/>
  <c r="AQ160" i="2"/>
  <c r="AQ543" i="2"/>
  <c r="AQ167" i="2"/>
  <c r="AQ222" i="2"/>
  <c r="AQ475" i="2"/>
  <c r="AQ378" i="2"/>
  <c r="AQ14" i="2"/>
  <c r="AQ266" i="2"/>
  <c r="AQ359" i="2"/>
  <c r="AQ12" i="2"/>
  <c r="AQ98" i="2"/>
  <c r="AQ201" i="2"/>
  <c r="AQ521" i="2"/>
  <c r="AQ568" i="2"/>
  <c r="AQ279" i="2"/>
  <c r="AQ711" i="2"/>
  <c r="AQ211" i="2"/>
  <c r="AQ29" i="2"/>
  <c r="AQ78" i="2"/>
  <c r="AQ665" i="2"/>
  <c r="AQ144" i="2"/>
  <c r="AQ648" i="2"/>
  <c r="AQ8" i="2"/>
  <c r="AQ318" i="2"/>
  <c r="AQ390" i="2"/>
  <c r="AQ23" i="2"/>
  <c r="AQ120" i="2"/>
  <c r="AQ58" i="2"/>
  <c r="AQ698" i="2"/>
  <c r="AQ449" i="2"/>
  <c r="AQ226" i="2"/>
  <c r="AQ651" i="2"/>
  <c r="AQ525" i="2"/>
  <c r="AQ34" i="2"/>
  <c r="AQ551" i="2"/>
  <c r="AQ491" i="2"/>
  <c r="AQ92" i="2"/>
  <c r="AQ545" i="2"/>
  <c r="AQ350" i="2"/>
  <c r="AQ340" i="2"/>
  <c r="AQ376" i="2"/>
  <c r="AQ121" i="2"/>
  <c r="AQ417" i="2"/>
  <c r="AQ264" i="2"/>
  <c r="AQ314" i="2"/>
  <c r="AQ638" i="2"/>
  <c r="AQ518" i="2"/>
  <c r="AQ79" i="2"/>
  <c r="AQ192" i="2"/>
  <c r="AQ203" i="2"/>
  <c r="AQ432" i="2"/>
  <c r="AQ209" i="2"/>
  <c r="AQ186" i="2"/>
  <c r="AQ100" i="2"/>
  <c r="AQ614" i="2"/>
  <c r="AQ238" i="2"/>
  <c r="AQ95" i="2"/>
  <c r="AQ386" i="2"/>
  <c r="AQ682" i="2"/>
  <c r="AQ429" i="2"/>
  <c r="AQ176" i="2"/>
  <c r="AQ50" i="2"/>
  <c r="AQ148" i="2"/>
  <c r="AQ17" i="2"/>
  <c r="AQ654" i="2"/>
  <c r="AQ187" i="2"/>
  <c r="AQ161" i="2"/>
  <c r="AQ292" i="2"/>
  <c r="AQ231" i="2"/>
  <c r="AQ173" i="2"/>
  <c r="AQ304" i="2"/>
  <c r="AQ644" i="2"/>
  <c r="AQ283" i="2"/>
  <c r="AQ498" i="2"/>
  <c r="AQ689" i="2"/>
  <c r="AQ552" i="2"/>
  <c r="AQ454" i="2"/>
  <c r="AQ424" i="2"/>
  <c r="AQ472" i="2"/>
  <c r="AQ369" i="2"/>
  <c r="AQ31" i="2"/>
  <c r="AQ267" i="2"/>
  <c r="AQ6" i="2"/>
  <c r="AQ93" i="2"/>
  <c r="AQ373" i="2"/>
  <c r="AQ197" i="2"/>
  <c r="AQ643" i="2"/>
  <c r="AQ195" i="2"/>
  <c r="AQ131" i="2"/>
  <c r="AQ168" i="2"/>
  <c r="AQ200" i="2"/>
  <c r="AQ18" i="2"/>
  <c r="AQ496" i="2"/>
  <c r="AQ235" i="2"/>
  <c r="AQ414" i="2"/>
  <c r="AQ188" i="2"/>
  <c r="AQ196" i="2"/>
  <c r="AQ661" i="2"/>
  <c r="AQ723" i="2"/>
  <c r="AQ21" i="2"/>
  <c r="AQ536" i="2"/>
  <c r="AQ49" i="2"/>
  <c r="AQ106" i="2"/>
  <c r="AQ591" i="2"/>
  <c r="AQ257" i="2"/>
  <c r="AQ3" i="2"/>
  <c r="AQ287" i="2"/>
  <c r="AQ13" i="2"/>
  <c r="AQ44" i="2"/>
  <c r="AQ47" i="2"/>
  <c r="AQ561" i="2"/>
  <c r="AQ130" i="2"/>
  <c r="AQ522" i="2"/>
  <c r="AQ272" i="2"/>
  <c r="AQ398" i="2"/>
  <c r="AQ459" i="2"/>
  <c r="AQ571" i="2"/>
  <c r="AQ471" i="2"/>
  <c r="AQ380" i="2"/>
  <c r="AQ62" i="2"/>
  <c r="AQ584" i="2"/>
  <c r="AQ210" i="2"/>
  <c r="AQ252" i="2"/>
  <c r="AQ639" i="2"/>
  <c r="AQ243" i="2"/>
  <c r="AQ218" i="2"/>
  <c r="AQ113" i="2"/>
  <c r="AQ724" i="2"/>
  <c r="AQ512" i="2"/>
  <c r="AQ441" i="2"/>
  <c r="AQ265" i="2"/>
  <c r="AQ696" i="2"/>
  <c r="AQ245" i="2"/>
  <c r="AQ519" i="2"/>
  <c r="AQ565" i="2"/>
  <c r="AQ668" i="2"/>
  <c r="AQ124" i="2"/>
  <c r="AQ342" i="2"/>
  <c r="AQ254" i="2"/>
  <c r="AQ485" i="2"/>
  <c r="AQ213" i="2"/>
  <c r="AQ473" i="2"/>
  <c r="AQ107" i="2"/>
  <c r="AQ170" i="2"/>
  <c r="AQ282" i="2"/>
  <c r="AQ56" i="2"/>
  <c r="AQ435" i="2"/>
  <c r="AQ539" i="2"/>
  <c r="AQ720" i="2"/>
  <c r="AQ26" i="2"/>
  <c r="AQ286" i="2"/>
  <c r="AQ529" i="2"/>
  <c r="AQ407" i="2"/>
  <c r="AQ134" i="2"/>
  <c r="AQ420" i="2"/>
  <c r="AQ573" i="2"/>
  <c r="AQ436" i="2"/>
  <c r="AQ452" i="2"/>
  <c r="AQ431" i="2"/>
  <c r="AQ223" i="2"/>
  <c r="AQ690" i="2"/>
  <c r="AQ60" i="2"/>
  <c r="AQ418" i="2"/>
  <c r="AQ483" i="2"/>
  <c r="AQ104" i="2"/>
  <c r="AQ329" i="2"/>
  <c r="AQ158" i="2"/>
  <c r="AQ605" i="2"/>
  <c r="AQ733" i="2"/>
  <c r="AQ116" i="2"/>
  <c r="AQ708" i="2"/>
  <c r="AQ677" i="2"/>
  <c r="AQ118" i="2"/>
  <c r="AQ505" i="2"/>
  <c r="AQ699" i="2"/>
  <c r="AQ401" i="2"/>
  <c r="AQ444" i="2"/>
  <c r="AQ411" i="2"/>
  <c r="AQ718" i="2"/>
  <c r="AQ45" i="2"/>
  <c r="AQ27" i="2"/>
  <c r="AQ102" i="2"/>
  <c r="AQ427" i="2"/>
  <c r="AQ532" i="2"/>
  <c r="AQ216" i="2"/>
  <c r="AQ673" i="2"/>
  <c r="AQ669" i="2"/>
  <c r="AQ352" i="2"/>
  <c r="AQ468" i="2"/>
  <c r="AQ383" i="2"/>
  <c r="AQ20" i="2"/>
  <c r="AQ667" i="2"/>
  <c r="AQ190" i="2"/>
  <c r="AQ493" i="2"/>
  <c r="AQ450" i="2"/>
  <c r="AQ608" i="2"/>
  <c r="AQ513" i="2"/>
  <c r="AQ68" i="2"/>
  <c r="AQ19" i="2"/>
  <c r="AQ540" i="2"/>
  <c r="AQ370" i="2"/>
  <c r="AQ366" i="2"/>
  <c r="AQ611" i="2"/>
  <c r="AQ558" i="2"/>
  <c r="AQ182" i="2"/>
  <c r="AQ38" i="2"/>
  <c r="AQ603" i="2"/>
  <c r="AQ734" i="2"/>
  <c r="AQ627" i="2"/>
  <c r="AQ399" i="2"/>
  <c r="AQ612" i="2"/>
  <c r="AQ63" i="2"/>
  <c r="AQ660" i="2"/>
  <c r="AQ731" i="2"/>
  <c r="AQ422" i="2"/>
  <c r="AQ55" i="2"/>
  <c r="AQ477" i="2"/>
  <c r="AQ547" i="2"/>
  <c r="AQ541" i="2"/>
  <c r="AQ453" i="2"/>
  <c r="AQ262" i="2"/>
  <c r="AQ302" i="2"/>
  <c r="AQ354" i="2"/>
  <c r="AQ710" i="2"/>
  <c r="AQ275" i="2"/>
  <c r="AQ344" i="2"/>
  <c r="AQ564" i="2"/>
  <c r="AQ75" i="2"/>
  <c r="AQ439" i="2"/>
  <c r="AQ662" i="2"/>
  <c r="AQ332" i="2"/>
  <c r="AQ356" i="2"/>
  <c r="AQ372" i="2"/>
  <c r="AQ108" i="2"/>
  <c r="AQ642" i="2"/>
  <c r="AQ466" i="2"/>
  <c r="AQ240" i="2"/>
  <c r="AQ35" i="2"/>
  <c r="AQ191" i="2"/>
  <c r="AQ183" i="2"/>
  <c r="AQ28" i="2"/>
  <c r="AQ217" i="2"/>
  <c r="AQ83" i="2"/>
  <c r="AQ680" i="2"/>
  <c r="AQ114" i="2"/>
  <c r="AQ566" i="2"/>
  <c r="AQ353" i="2"/>
  <c r="AQ33" i="2"/>
  <c r="AQ171" i="2"/>
  <c r="AQ24" i="2"/>
  <c r="AQ560" i="2"/>
  <c r="AQ535" i="2"/>
  <c r="AQ194" i="2"/>
  <c r="AQ732" i="2"/>
  <c r="AQ163" i="2"/>
  <c r="AQ670" i="2"/>
  <c r="AQ397" i="2"/>
  <c r="AQ109" i="2"/>
  <c r="AQ268" i="2"/>
  <c r="AQ402" i="2"/>
  <c r="AQ260" i="2"/>
  <c r="AQ371" i="2"/>
  <c r="AQ317" i="2"/>
  <c r="AQ697" i="2"/>
  <c r="AQ157" i="2"/>
  <c r="AQ530" i="2"/>
  <c r="AQ590" i="2"/>
  <c r="AQ655" i="2"/>
  <c r="AQ40" i="2"/>
  <c r="AQ730" i="2"/>
  <c r="AQ666" i="2"/>
  <c r="AQ693" i="2"/>
  <c r="AQ462" i="2"/>
  <c r="AQ141" i="2"/>
  <c r="AQ128" i="2"/>
  <c r="AQ385" i="2"/>
  <c r="AQ632" i="2"/>
  <c r="AQ606" i="2"/>
  <c r="AQ237" i="2"/>
  <c r="AQ155" i="2"/>
  <c r="AQ645" i="2"/>
  <c r="AQ335" i="2"/>
  <c r="AQ533" i="2"/>
  <c r="AQ470" i="2"/>
  <c r="AQ589" i="2"/>
  <c r="AQ270" i="2"/>
  <c r="AQ135" i="2"/>
  <c r="AQ151" i="2"/>
  <c r="AQ360" i="2"/>
  <c r="AQ727" i="2"/>
  <c r="AQ374" i="2"/>
  <c r="AQ703" i="2"/>
  <c r="AQ687" i="2"/>
  <c r="AQ295" i="2"/>
  <c r="AQ142" i="2"/>
  <c r="AQ117" i="2"/>
  <c r="AQ700" i="2"/>
  <c r="AQ574" i="2"/>
  <c r="AQ246" i="2"/>
  <c r="AQ389" i="2"/>
  <c r="AQ455" i="2"/>
  <c r="AQ276" i="2"/>
  <c r="AQ625" i="2"/>
  <c r="AQ577" i="2"/>
  <c r="AQ706" i="2"/>
  <c r="AQ553" i="2"/>
  <c r="AQ663" i="2"/>
  <c r="AQ580" i="2"/>
  <c r="AQ686" i="2"/>
  <c r="AQ367" i="2"/>
  <c r="AQ198" i="2"/>
  <c r="AQ138" i="2"/>
  <c r="AQ646" i="2"/>
  <c r="AQ707" i="2"/>
  <c r="AQ269" i="2"/>
  <c r="AQ598" i="2"/>
  <c r="AQ586" i="2"/>
  <c r="AQ294" i="2"/>
  <c r="AQ132" i="2"/>
  <c r="AQ600" i="2"/>
  <c r="AQ675" i="2"/>
  <c r="AQ738" i="2"/>
  <c r="AQ89" i="2"/>
  <c r="AQ616" i="2"/>
  <c r="AQ604" i="2"/>
  <c r="AQ592" i="2"/>
  <c r="AQ377" i="2"/>
  <c r="AQ476" i="2"/>
  <c r="AQ152" i="2"/>
  <c r="AQ164" i="2"/>
  <c r="AQ212" i="2"/>
  <c r="AQ523" i="2"/>
  <c r="AQ299" i="2"/>
  <c r="AQ562" i="2"/>
  <c r="AQ289" i="2"/>
  <c r="AQ581" i="2"/>
  <c r="AQ394" i="2"/>
  <c r="AQ234" i="2"/>
  <c r="AQ546" i="2"/>
  <c r="AQ403" i="2"/>
  <c r="AQ111" i="2"/>
  <c r="AQ636" i="2"/>
  <c r="AQ550" i="2"/>
  <c r="AQ428" i="2"/>
  <c r="AQ729" i="2"/>
  <c r="AQ308" i="2"/>
  <c r="AQ181" i="2"/>
  <c r="AQ482" i="2"/>
  <c r="AQ250" i="2"/>
  <c r="AQ516" i="2"/>
  <c r="AQ175" i="2"/>
  <c r="AQ143" i="2"/>
  <c r="AQ678" i="2"/>
  <c r="AQ610" i="2"/>
  <c r="AQ412" i="2"/>
  <c r="AQ169" i="2"/>
  <c r="AQ363" i="2"/>
  <c r="AQ346" i="2"/>
  <c r="AQ557" i="2"/>
  <c r="AQ457" i="2"/>
  <c r="AQ520" i="2"/>
  <c r="AQ501" i="2"/>
  <c r="AQ569" i="2"/>
  <c r="AQ619" i="2"/>
  <c r="AQ464" i="2"/>
  <c r="AQ567" i="2"/>
  <c r="AQ617" i="2"/>
  <c r="AQ423" i="2"/>
  <c r="AQ510" i="2"/>
  <c r="AQ199" i="2"/>
  <c r="AQ676" i="2"/>
  <c r="AQ333" i="2"/>
  <c r="AQ392" i="2"/>
  <c r="AQ719" i="2"/>
  <c r="AQ692" i="2"/>
  <c r="AQ721" i="2"/>
  <c r="AQ672" i="2"/>
  <c r="AQ365" i="2"/>
  <c r="AQ594" i="2"/>
  <c r="AQ601" i="2"/>
  <c r="AQ293" i="2"/>
  <c r="AQ284" i="2"/>
  <c r="AQ635" i="2"/>
  <c r="AQ609" i="2"/>
  <c r="AQ633" i="2"/>
  <c r="AQ404" i="2"/>
  <c r="AQ451" i="2"/>
  <c r="AQ445" i="2"/>
  <c r="AQ652" i="2"/>
  <c r="AQ480" i="2"/>
  <c r="AQ463" i="2"/>
  <c r="AQ725" i="2"/>
  <c r="AQ405" i="2"/>
  <c r="AQ467" i="2"/>
  <c r="AQ649" i="2"/>
  <c r="AQ704" i="2"/>
  <c r="AQ715" i="2"/>
  <c r="AQ684" i="2"/>
  <c r="AQ621" i="2"/>
  <c r="AQ442" i="2"/>
  <c r="AQ737" i="2"/>
  <c r="AQ728" i="2"/>
  <c r="AQ622" i="2"/>
  <c r="AQ716" i="2"/>
  <c r="AQ607" i="2"/>
  <c r="AQ712" i="2"/>
  <c r="AQ653" i="2"/>
  <c r="AQ671" i="2"/>
  <c r="AQ717" i="2"/>
  <c r="AQ736" i="2"/>
  <c r="AQ722" i="2"/>
  <c r="AQ656" i="2"/>
  <c r="AQ683" i="2"/>
  <c r="AQ726" i="2"/>
  <c r="AQ709" i="2"/>
  <c r="AQ679" i="2"/>
  <c r="AQ620" i="2"/>
  <c r="AQ681" i="2"/>
  <c r="AQ705" i="2"/>
  <c r="AQ702" i="2"/>
  <c r="AQ735" i="2"/>
  <c r="AK563" i="2"/>
  <c r="AK538" i="2"/>
  <c r="AK624" i="2"/>
  <c r="AK103" i="2"/>
  <c r="AK388" i="2"/>
  <c r="AK492" i="2"/>
  <c r="AK368" i="2"/>
  <c r="AR368" i="2" s="1"/>
  <c r="AK494" i="2"/>
  <c r="AK596" i="2"/>
  <c r="AK313" i="2"/>
  <c r="AK351" i="2"/>
  <c r="AK437" i="2"/>
  <c r="AK628" i="2"/>
  <c r="AR628" i="2" s="1"/>
  <c r="AK224" i="2"/>
  <c r="AK208" i="2"/>
  <c r="AK193" i="2"/>
  <c r="AK162" i="2"/>
  <c r="AK469" i="2"/>
  <c r="AR469" i="2" s="1"/>
  <c r="AK511" i="2"/>
  <c r="AR511" i="2" s="1"/>
  <c r="AK674" i="2"/>
  <c r="AK534" i="2"/>
  <c r="AR534" i="2" s="1"/>
  <c r="AK70" i="2"/>
  <c r="AK446" i="2"/>
  <c r="AK391" i="2"/>
  <c r="AK303" i="2"/>
  <c r="AK153" i="2"/>
  <c r="AK528" i="2"/>
  <c r="AK25" i="2"/>
  <c r="AR25" i="2" s="1"/>
  <c r="AK225" i="2"/>
  <c r="AK65" i="2"/>
  <c r="AK361" i="2"/>
  <c r="AK650" i="2"/>
  <c r="AK554" i="2"/>
  <c r="AK630" i="2"/>
  <c r="AK140" i="2"/>
  <c r="AR140" i="2" s="1"/>
  <c r="AK4" i="2"/>
  <c r="AK271" i="2"/>
  <c r="AK637" i="2"/>
  <c r="AR637" i="2" s="1"/>
  <c r="AK94" i="2"/>
  <c r="AR94" i="2" s="1"/>
  <c r="AK84" i="2"/>
  <c r="AR84" i="2" s="1"/>
  <c r="AK527" i="2"/>
  <c r="AK488" i="2"/>
  <c r="AR488" i="2" s="1"/>
  <c r="AK48" i="2"/>
  <c r="AK129" i="2"/>
  <c r="AK348" i="2"/>
  <c r="AK236" i="2"/>
  <c r="AR236" i="2" s="1"/>
  <c r="AK233" i="2"/>
  <c r="AR233" i="2" s="1"/>
  <c r="AK626" i="2"/>
  <c r="AR626" i="2" s="1"/>
  <c r="AK330" i="2"/>
  <c r="AK87" i="2"/>
  <c r="AK549" i="2"/>
  <c r="AK156" i="2"/>
  <c r="AK326" i="2"/>
  <c r="AK53" i="2"/>
  <c r="AK90" i="2"/>
  <c r="AR90" i="2" s="1"/>
  <c r="AK46" i="2"/>
  <c r="AK440" i="2"/>
  <c r="AK489" i="2"/>
  <c r="AK537" i="2"/>
  <c r="AK315" i="2"/>
  <c r="AK177" i="2"/>
  <c r="AK337" i="2"/>
  <c r="AK486" i="2"/>
  <c r="AR486" i="2" s="1"/>
  <c r="AK415" i="2"/>
  <c r="AK416" i="2"/>
  <c r="AK229" i="2"/>
  <c r="AR229" i="2" s="1"/>
  <c r="AK305" i="2"/>
  <c r="AK381" i="2"/>
  <c r="AK409" i="2"/>
  <c r="AK91" i="2"/>
  <c r="AK410" i="2"/>
  <c r="AR410" i="2" s="1"/>
  <c r="AK146" i="2"/>
  <c r="AK327" i="2"/>
  <c r="AR327" i="2" s="1"/>
  <c r="AK2" i="2"/>
  <c r="AK204" i="2"/>
  <c r="AK319" i="2"/>
  <c r="AR319" i="2" s="1"/>
  <c r="AK618" i="2"/>
  <c r="AR618" i="2" s="1"/>
  <c r="AK139" i="2"/>
  <c r="AK159" i="2"/>
  <c r="AK499" i="2"/>
  <c r="AK247" i="2"/>
  <c r="AK97" i="2"/>
  <c r="AK426" i="2"/>
  <c r="AK16" i="2"/>
  <c r="AK166" i="2"/>
  <c r="AK310" i="2"/>
  <c r="AR310" i="2" s="1"/>
  <c r="AK531" i="2"/>
  <c r="AK623" i="2"/>
  <c r="AR623" i="2" s="1"/>
  <c r="AK583" i="2"/>
  <c r="AK255" i="2"/>
  <c r="AK214" i="2"/>
  <c r="AK395" i="2"/>
  <c r="AK278" i="2"/>
  <c r="AK339" i="2"/>
  <c r="AK61" i="2"/>
  <c r="AK393" i="2"/>
  <c r="AR393" i="2" s="1"/>
  <c r="AK81" i="2"/>
  <c r="AK311" i="2"/>
  <c r="AR311" i="2" s="1"/>
  <c r="AK355" i="2"/>
  <c r="AK122" i="2"/>
  <c r="AK205" i="2"/>
  <c r="AK9" i="2"/>
  <c r="AK41" i="2"/>
  <c r="AK174" i="2"/>
  <c r="AR174" i="2" s="1"/>
  <c r="AK421" i="2"/>
  <c r="AK123" i="2"/>
  <c r="AK285" i="2"/>
  <c r="AK185" i="2"/>
  <c r="AR185" i="2" s="1"/>
  <c r="AK307" i="2"/>
  <c r="AK336" i="2"/>
  <c r="AR336" i="2" s="1"/>
  <c r="AK484" i="2"/>
  <c r="AK249" i="2"/>
  <c r="AR249" i="2" s="1"/>
  <c r="AK86" i="2"/>
  <c r="AK345" i="2"/>
  <c r="AK413" i="2"/>
  <c r="AR413" i="2" s="1"/>
  <c r="AK206" i="2"/>
  <c r="AK615" i="2"/>
  <c r="AR615" i="2" s="1"/>
  <c r="AK691" i="2"/>
  <c r="AR691" i="2" s="1"/>
  <c r="AK149" i="2"/>
  <c r="AK136" i="2"/>
  <c r="AK306" i="2"/>
  <c r="AR306" i="2" s="1"/>
  <c r="AK52" i="2"/>
  <c r="AK10" i="2"/>
  <c r="AK559" i="2"/>
  <c r="AK298" i="2"/>
  <c r="AR298" i="2" s="1"/>
  <c r="AK154" i="2"/>
  <c r="AK150" i="2"/>
  <c r="AK328" i="2"/>
  <c r="AK324" i="2"/>
  <c r="AK599" i="2"/>
  <c r="AK42" i="2"/>
  <c r="AK503" i="2"/>
  <c r="AR503" i="2" s="1"/>
  <c r="AK296" i="2"/>
  <c r="AK478" i="2"/>
  <c r="AR478" i="2" s="1"/>
  <c r="AK258" i="2"/>
  <c r="AK215" i="2"/>
  <c r="AK241" i="2"/>
  <c r="AK321" i="2"/>
  <c r="AK37" i="2"/>
  <c r="AK309" i="2"/>
  <c r="AK688" i="2"/>
  <c r="AR688" i="2" s="1"/>
  <c r="AK430" i="2"/>
  <c r="AK312" i="2"/>
  <c r="AR312" i="2" s="1"/>
  <c r="AK694" i="2"/>
  <c r="AK59" i="2"/>
  <c r="AK71" i="2"/>
  <c r="AK15" i="2"/>
  <c r="AK322" i="2"/>
  <c r="AK221" i="2"/>
  <c r="AK479" i="2"/>
  <c r="AK77" i="2"/>
  <c r="AK425" i="2"/>
  <c r="AR425" i="2" s="1"/>
  <c r="AK316" i="2"/>
  <c r="AR316" i="2" s="1"/>
  <c r="AK259" i="2"/>
  <c r="AR259" i="2" s="1"/>
  <c r="AK506" i="2"/>
  <c r="AK387" i="2"/>
  <c r="AR387" i="2" s="1"/>
  <c r="AK297" i="2"/>
  <c r="AR297" i="2" s="1"/>
  <c r="AK406" i="2"/>
  <c r="AK408" i="2"/>
  <c r="AR408" i="2" s="1"/>
  <c r="AK507" i="2"/>
  <c r="AK517" i="2"/>
  <c r="AR517" i="2" s="1"/>
  <c r="AK165" i="2"/>
  <c r="AK542" i="2"/>
  <c r="AK657" i="2"/>
  <c r="AR657" i="2" s="1"/>
  <c r="AK588" i="2"/>
  <c r="AK458" i="2"/>
  <c r="AR458" i="2" s="1"/>
  <c r="AK613" i="2"/>
  <c r="AR613" i="2" s="1"/>
  <c r="AK43" i="2"/>
  <c r="AR43" i="2" s="1"/>
  <c r="AK301" i="2"/>
  <c r="AK253" i="2"/>
  <c r="AK481" i="2"/>
  <c r="AK145" i="2"/>
  <c r="AR145" i="2" s="1"/>
  <c r="AK664" i="2"/>
  <c r="AK504" i="2"/>
  <c r="AR504" i="2" s="1"/>
  <c r="AK338" i="2"/>
  <c r="AR338" i="2" s="1"/>
  <c r="AK658" i="2"/>
  <c r="AR658" i="2" s="1"/>
  <c r="AK133" i="2"/>
  <c r="AK595" i="2"/>
  <c r="AR595" i="2" s="1"/>
  <c r="AK22" i="2"/>
  <c r="AK232" i="2"/>
  <c r="AR232" i="2" s="1"/>
  <c r="AK640" i="2"/>
  <c r="AR640" i="2" s="1"/>
  <c r="AK5" i="2"/>
  <c r="AR5" i="2" s="1"/>
  <c r="AK556" i="2"/>
  <c r="AR556" i="2" s="1"/>
  <c r="AK219" i="2"/>
  <c r="AK51" i="2"/>
  <c r="AR51" i="2" s="1"/>
  <c r="AK251" i="2"/>
  <c r="AK36" i="2"/>
  <c r="AK189" i="2"/>
  <c r="AK497" i="2"/>
  <c r="AK555" i="2"/>
  <c r="AK593" i="2"/>
  <c r="AK30" i="2"/>
  <c r="AK433" i="2"/>
  <c r="AR433" i="2" s="1"/>
  <c r="AK325" i="2"/>
  <c r="AR325" i="2" s="1"/>
  <c r="AK685" i="2"/>
  <c r="AR685" i="2" s="1"/>
  <c r="AK364" i="2"/>
  <c r="AK419" i="2"/>
  <c r="AK202" i="2"/>
  <c r="AK443" i="2"/>
  <c r="AK434" i="2"/>
  <c r="AR434" i="2" s="1"/>
  <c r="AK172" i="2"/>
  <c r="AK585" i="2"/>
  <c r="AK544" i="2"/>
  <c r="AK96" i="2"/>
  <c r="AR96" i="2" s="1"/>
  <c r="AK261" i="2"/>
  <c r="AR261" i="2" s="1"/>
  <c r="AK384" i="2"/>
  <c r="AK99" i="2"/>
  <c r="AK490" i="2"/>
  <c r="AR490" i="2" s="1"/>
  <c r="AK396" i="2"/>
  <c r="AK112" i="2"/>
  <c r="AK641" i="2"/>
  <c r="AR641" i="2" s="1"/>
  <c r="AK461" i="2"/>
  <c r="AK382" i="2"/>
  <c r="AK74" i="2"/>
  <c r="AK570" i="2"/>
  <c r="AR570" i="2" s="1"/>
  <c r="AK578" i="2"/>
  <c r="AK524" i="2"/>
  <c r="AK125" i="2"/>
  <c r="AK239" i="2"/>
  <c r="AR239" i="2" s="1"/>
  <c r="AK110" i="2"/>
  <c r="AK400" i="2"/>
  <c r="AR400" i="2" s="1"/>
  <c r="AK242" i="2"/>
  <c r="AK631" i="2"/>
  <c r="AK714" i="2"/>
  <c r="AR714" i="2" s="1"/>
  <c r="AK126" i="2"/>
  <c r="AK290" i="2"/>
  <c r="AR290" i="2" s="1"/>
  <c r="AK67" i="2"/>
  <c r="AK228" i="2"/>
  <c r="AK447" i="2"/>
  <c r="AK587" i="2"/>
  <c r="AR587" i="2" s="1"/>
  <c r="AK379" i="2"/>
  <c r="AK474" i="2"/>
  <c r="AK281" i="2"/>
  <c r="AK495" i="2"/>
  <c r="AK7" i="2"/>
  <c r="AK80" i="2"/>
  <c r="AK54" i="2"/>
  <c r="AK579" i="2"/>
  <c r="AK343" i="2"/>
  <c r="AR343" i="2" s="1"/>
  <c r="AK695" i="2"/>
  <c r="AR695" i="2" s="1"/>
  <c r="AK320" i="2"/>
  <c r="AK358" i="2"/>
  <c r="AK438" i="2"/>
  <c r="AR438" i="2" s="1"/>
  <c r="AK115" i="2"/>
  <c r="AK572" i="2"/>
  <c r="AR572" i="2" s="1"/>
  <c r="AK230" i="2"/>
  <c r="AR230" i="2" s="1"/>
  <c r="AK713" i="2"/>
  <c r="AR713" i="2" s="1"/>
  <c r="AK300" i="2"/>
  <c r="AK514" i="2"/>
  <c r="AR514" i="2" s="1"/>
  <c r="AK32" i="2"/>
  <c r="AK629" i="2"/>
  <c r="AR629" i="2" s="1"/>
  <c r="AK602" i="2"/>
  <c r="AR602" i="2" s="1"/>
  <c r="AK487" i="2"/>
  <c r="AK334" i="2"/>
  <c r="AK180" i="2"/>
  <c r="AK88" i="2"/>
  <c r="AK509" i="2"/>
  <c r="AR509" i="2" s="1"/>
  <c r="AK263" i="2"/>
  <c r="AR263" i="2" s="1"/>
  <c r="AK288" i="2"/>
  <c r="AK323" i="2"/>
  <c r="AR323" i="2" s="1"/>
  <c r="AK11" i="2"/>
  <c r="AK127" i="2"/>
  <c r="AR127" i="2" s="1"/>
  <c r="AK277" i="2"/>
  <c r="AR277" i="2" s="1"/>
  <c r="AK508" i="2"/>
  <c r="AR508" i="2" s="1"/>
  <c r="AK515" i="2"/>
  <c r="AK82" i="2"/>
  <c r="AK347" i="2"/>
  <c r="AK57" i="2"/>
  <c r="AK465" i="2"/>
  <c r="AK362" i="2"/>
  <c r="AK575" i="2"/>
  <c r="AK105" i="2"/>
  <c r="AK207" i="2"/>
  <c r="AK72" i="2"/>
  <c r="AK460" i="2"/>
  <c r="AR460" i="2" s="1"/>
  <c r="AK576" i="2"/>
  <c r="AK227" i="2"/>
  <c r="AK66" i="2"/>
  <c r="AK273" i="2"/>
  <c r="AK220" i="2"/>
  <c r="AK85" i="2"/>
  <c r="AK341" i="2"/>
  <c r="AK448" i="2"/>
  <c r="AK500" i="2"/>
  <c r="AR500" i="2" s="1"/>
  <c r="AK39" i="2"/>
  <c r="AK244" i="2"/>
  <c r="AK69" i="2"/>
  <c r="AK456" i="2"/>
  <c r="AK248" i="2"/>
  <c r="AK597" i="2"/>
  <c r="AK147" i="2"/>
  <c r="AR147" i="2" s="1"/>
  <c r="AK701" i="2"/>
  <c r="AR701" i="2" s="1"/>
  <c r="AK119" i="2"/>
  <c r="AK291" i="2"/>
  <c r="AK659" i="2"/>
  <c r="AK101" i="2"/>
  <c r="AR101" i="2" s="1"/>
  <c r="AK357" i="2"/>
  <c r="AR357" i="2" s="1"/>
  <c r="AK73" i="2"/>
  <c r="AK548" i="2"/>
  <c r="AK502" i="2"/>
  <c r="AR502" i="2" s="1"/>
  <c r="AK137" i="2"/>
  <c r="AK178" i="2"/>
  <c r="AK647" i="2"/>
  <c r="AR647" i="2" s="1"/>
  <c r="AK256" i="2"/>
  <c r="AK76" i="2"/>
  <c r="AK375" i="2"/>
  <c r="AR375" i="2" s="1"/>
  <c r="AK331" i="2"/>
  <c r="AK274" i="2"/>
  <c r="AK582" i="2"/>
  <c r="AR582" i="2" s="1"/>
  <c r="AK349" i="2"/>
  <c r="AK184" i="2"/>
  <c r="AR184" i="2" s="1"/>
  <c r="AK526" i="2"/>
  <c r="AK64" i="2"/>
  <c r="AK280" i="2"/>
  <c r="AK179" i="2"/>
  <c r="AK634" i="2"/>
  <c r="AR634" i="2" s="1"/>
  <c r="AK160" i="2"/>
  <c r="AK543" i="2"/>
  <c r="AK167" i="2"/>
  <c r="AK222" i="2"/>
  <c r="AK475" i="2"/>
  <c r="AK378" i="2"/>
  <c r="AK14" i="2"/>
  <c r="AR14" i="2" s="1"/>
  <c r="AK266" i="2"/>
  <c r="AK359" i="2"/>
  <c r="AK12" i="2"/>
  <c r="AK98" i="2"/>
  <c r="AK201" i="2"/>
  <c r="AK521" i="2"/>
  <c r="AK568" i="2"/>
  <c r="AR568" i="2" s="1"/>
  <c r="AK279" i="2"/>
  <c r="AK711" i="2"/>
  <c r="AR711" i="2" s="1"/>
  <c r="AK211" i="2"/>
  <c r="AR211" i="2" s="1"/>
  <c r="AK29" i="2"/>
  <c r="AK78" i="2"/>
  <c r="AK665" i="2"/>
  <c r="AR665" i="2" s="1"/>
  <c r="AK144" i="2"/>
  <c r="AK648" i="2"/>
  <c r="AR648" i="2" s="1"/>
  <c r="AK8" i="2"/>
  <c r="AK318" i="2"/>
  <c r="AR318" i="2" s="1"/>
  <c r="AK390" i="2"/>
  <c r="AK23" i="2"/>
  <c r="AK120" i="2"/>
  <c r="AK58" i="2"/>
  <c r="AR58" i="2" s="1"/>
  <c r="AK698" i="2"/>
  <c r="AR698" i="2" s="1"/>
  <c r="AK449" i="2"/>
  <c r="AK226" i="2"/>
  <c r="AK651" i="2"/>
  <c r="AR651" i="2" s="1"/>
  <c r="AK525" i="2"/>
  <c r="AK34" i="2"/>
  <c r="AK551" i="2"/>
  <c r="AR551" i="2" s="1"/>
  <c r="AK491" i="2"/>
  <c r="AR491" i="2" s="1"/>
  <c r="AK92" i="2"/>
  <c r="AK545" i="2"/>
  <c r="AR545" i="2" s="1"/>
  <c r="AK350" i="2"/>
  <c r="AK340" i="2"/>
  <c r="AK376" i="2"/>
  <c r="AK121" i="2"/>
  <c r="AK417" i="2"/>
  <c r="AK264" i="2"/>
  <c r="AK314" i="2"/>
  <c r="AK638" i="2"/>
  <c r="AK518" i="2"/>
  <c r="AK79" i="2"/>
  <c r="AK192" i="2"/>
  <c r="AK203" i="2"/>
  <c r="AK432" i="2"/>
  <c r="AK209" i="2"/>
  <c r="AK186" i="2"/>
  <c r="AK100" i="2"/>
  <c r="AK614" i="2"/>
  <c r="AR614" i="2" s="1"/>
  <c r="AK238" i="2"/>
  <c r="AK95" i="2"/>
  <c r="AK386" i="2"/>
  <c r="AK682" i="2"/>
  <c r="AR682" i="2" s="1"/>
  <c r="AK429" i="2"/>
  <c r="AK176" i="2"/>
  <c r="AK50" i="2"/>
  <c r="AK148" i="2"/>
  <c r="AR148" i="2" s="1"/>
  <c r="AK17" i="2"/>
  <c r="AK654" i="2"/>
  <c r="AR654" i="2" s="1"/>
  <c r="AK187" i="2"/>
  <c r="AK161" i="2"/>
  <c r="AR161" i="2" s="1"/>
  <c r="AK292" i="2"/>
  <c r="AR292" i="2" s="1"/>
  <c r="AK231" i="2"/>
  <c r="AR231" i="2" s="1"/>
  <c r="AK173" i="2"/>
  <c r="AK304" i="2"/>
  <c r="AK644" i="2"/>
  <c r="AK283" i="2"/>
  <c r="AK498" i="2"/>
  <c r="AR498" i="2" s="1"/>
  <c r="AK689" i="2"/>
  <c r="AR689" i="2" s="1"/>
  <c r="AK552" i="2"/>
  <c r="AR552" i="2" s="1"/>
  <c r="AK454" i="2"/>
  <c r="AR454" i="2" s="1"/>
  <c r="AK424" i="2"/>
  <c r="AK472" i="2"/>
  <c r="AR472" i="2" s="1"/>
  <c r="AK369" i="2"/>
  <c r="AK31" i="2"/>
  <c r="AK267" i="2"/>
  <c r="AR267" i="2" s="1"/>
  <c r="AK6" i="2"/>
  <c r="AK93" i="2"/>
  <c r="AK373" i="2"/>
  <c r="AK197" i="2"/>
  <c r="AK643" i="2"/>
  <c r="AK195" i="2"/>
  <c r="AK131" i="2"/>
  <c r="AK168" i="2"/>
  <c r="AK200" i="2"/>
  <c r="AK18" i="2"/>
  <c r="AK496" i="2"/>
  <c r="AR496" i="2" s="1"/>
  <c r="AK235" i="2"/>
  <c r="AK414" i="2"/>
  <c r="AK188" i="2"/>
  <c r="AK196" i="2"/>
  <c r="AK661" i="2"/>
  <c r="AR661" i="2" s="1"/>
  <c r="AK723" i="2"/>
  <c r="AR723" i="2" s="1"/>
  <c r="AK21" i="2"/>
  <c r="AK536" i="2"/>
  <c r="AR536" i="2" s="1"/>
  <c r="AK49" i="2"/>
  <c r="AR49" i="2" s="1"/>
  <c r="AK106" i="2"/>
  <c r="AK591" i="2"/>
  <c r="AR591" i="2" s="1"/>
  <c r="AK257" i="2"/>
  <c r="AR257" i="2" s="1"/>
  <c r="AK3" i="2"/>
  <c r="AK287" i="2"/>
  <c r="AK13" i="2"/>
  <c r="AK44" i="2"/>
  <c r="AK47" i="2"/>
  <c r="AK561" i="2"/>
  <c r="AK130" i="2"/>
  <c r="AK522" i="2"/>
  <c r="AK272" i="2"/>
  <c r="AK398" i="2"/>
  <c r="AR398" i="2" s="1"/>
  <c r="AK459" i="2"/>
  <c r="AR459" i="2" s="1"/>
  <c r="AK571" i="2"/>
  <c r="AK471" i="2"/>
  <c r="AK380" i="2"/>
  <c r="AR380" i="2" s="1"/>
  <c r="AK62" i="2"/>
  <c r="AK584" i="2"/>
  <c r="AR584" i="2" s="1"/>
  <c r="AK210" i="2"/>
  <c r="AK252" i="2"/>
  <c r="AR252" i="2" s="1"/>
  <c r="AK639" i="2"/>
  <c r="AR639" i="2" s="1"/>
  <c r="AK243" i="2"/>
  <c r="AR243" i="2" s="1"/>
  <c r="AK218" i="2"/>
  <c r="AK113" i="2"/>
  <c r="AK724" i="2"/>
  <c r="AR724" i="2" s="1"/>
  <c r="AK512" i="2"/>
  <c r="AR512" i="2" s="1"/>
  <c r="AK441" i="2"/>
  <c r="AK265" i="2"/>
  <c r="AK696" i="2"/>
  <c r="AR696" i="2" s="1"/>
  <c r="AK245" i="2"/>
  <c r="AK519" i="2"/>
  <c r="AK565" i="2"/>
  <c r="AR565" i="2" s="1"/>
  <c r="AK668" i="2"/>
  <c r="AK124" i="2"/>
  <c r="AR124" i="2" s="1"/>
  <c r="AK342" i="2"/>
  <c r="AR342" i="2" s="1"/>
  <c r="AK254" i="2"/>
  <c r="AK485" i="2"/>
  <c r="AR485" i="2" s="1"/>
  <c r="AK213" i="2"/>
  <c r="AK473" i="2"/>
  <c r="AK107" i="2"/>
  <c r="AK170" i="2"/>
  <c r="AK282" i="2"/>
  <c r="AK56" i="2"/>
  <c r="AK435" i="2"/>
  <c r="AK539" i="2"/>
  <c r="AK720" i="2"/>
  <c r="AR720" i="2" s="1"/>
  <c r="AK26" i="2"/>
  <c r="AK286" i="2"/>
  <c r="AK529" i="2"/>
  <c r="AK407" i="2"/>
  <c r="AK134" i="2"/>
  <c r="AK420" i="2"/>
  <c r="AR420" i="2" s="1"/>
  <c r="AK573" i="2"/>
  <c r="AK436" i="2"/>
  <c r="AR436" i="2" s="1"/>
  <c r="AK452" i="2"/>
  <c r="AR452" i="2" s="1"/>
  <c r="AK431" i="2"/>
  <c r="AK223" i="2"/>
  <c r="AK690" i="2"/>
  <c r="AR690" i="2" s="1"/>
  <c r="AK60" i="2"/>
  <c r="AK418" i="2"/>
  <c r="AR418" i="2" s="1"/>
  <c r="AK483" i="2"/>
  <c r="AR483" i="2" s="1"/>
  <c r="AK104" i="2"/>
  <c r="AR104" i="2" s="1"/>
  <c r="AK329" i="2"/>
  <c r="AK158" i="2"/>
  <c r="AK605" i="2"/>
  <c r="AK733" i="2"/>
  <c r="AR733" i="2" s="1"/>
  <c r="AK116" i="2"/>
  <c r="AR116" i="2" s="1"/>
  <c r="AK708" i="2"/>
  <c r="AR708" i="2" s="1"/>
  <c r="AK677" i="2"/>
  <c r="AR677" i="2" s="1"/>
  <c r="AK118" i="2"/>
  <c r="AK505" i="2"/>
  <c r="AK699" i="2"/>
  <c r="AR699" i="2" s="1"/>
  <c r="AK401" i="2"/>
  <c r="AK444" i="2"/>
  <c r="AK411" i="2"/>
  <c r="AR411" i="2" s="1"/>
  <c r="AK718" i="2"/>
  <c r="AR718" i="2" s="1"/>
  <c r="AK45" i="2"/>
  <c r="AK27" i="2"/>
  <c r="AK102" i="2"/>
  <c r="AK427" i="2"/>
  <c r="AR427" i="2" s="1"/>
  <c r="AK532" i="2"/>
  <c r="AR532" i="2" s="1"/>
  <c r="AK216" i="2"/>
  <c r="AK673" i="2"/>
  <c r="AR673" i="2" s="1"/>
  <c r="AK669" i="2"/>
  <c r="AR669" i="2" s="1"/>
  <c r="AK352" i="2"/>
  <c r="AK468" i="2"/>
  <c r="AR468" i="2" s="1"/>
  <c r="AK383" i="2"/>
  <c r="AK20" i="2"/>
  <c r="AK667" i="2"/>
  <c r="AR667" i="2" s="1"/>
  <c r="AK190" i="2"/>
  <c r="AK493" i="2"/>
  <c r="AR493" i="2" s="1"/>
  <c r="AK450" i="2"/>
  <c r="AK608" i="2"/>
  <c r="AK513" i="2"/>
  <c r="AK68" i="2"/>
  <c r="AK19" i="2"/>
  <c r="AK540" i="2"/>
  <c r="AK370" i="2"/>
  <c r="AK366" i="2"/>
  <c r="AK611" i="2"/>
  <c r="AK558" i="2"/>
  <c r="AR558" i="2" s="1"/>
  <c r="AK182" i="2"/>
  <c r="AK38" i="2"/>
  <c r="AK603" i="2"/>
  <c r="AR603" i="2" s="1"/>
  <c r="AK734" i="2"/>
  <c r="AR734" i="2" s="1"/>
  <c r="AK627" i="2"/>
  <c r="AR627" i="2" s="1"/>
  <c r="AK399" i="2"/>
  <c r="AR399" i="2" s="1"/>
  <c r="AK612" i="2"/>
  <c r="AR612" i="2" s="1"/>
  <c r="AK63" i="2"/>
  <c r="AK660" i="2"/>
  <c r="AR660" i="2" s="1"/>
  <c r="AK731" i="2"/>
  <c r="AR731" i="2" s="1"/>
  <c r="AK422" i="2"/>
  <c r="AR422" i="2" s="1"/>
  <c r="AK55" i="2"/>
  <c r="AK477" i="2"/>
  <c r="AK547" i="2"/>
  <c r="AK541" i="2"/>
  <c r="AR541" i="2" s="1"/>
  <c r="AK453" i="2"/>
  <c r="AR453" i="2" s="1"/>
  <c r="AK262" i="2"/>
  <c r="AK302" i="2"/>
  <c r="AR302" i="2" s="1"/>
  <c r="AK354" i="2"/>
  <c r="AK710" i="2"/>
  <c r="AR710" i="2" s="1"/>
  <c r="AK275" i="2"/>
  <c r="AK344" i="2"/>
  <c r="AR344" i="2" s="1"/>
  <c r="AK564" i="2"/>
  <c r="AK75" i="2"/>
  <c r="AK439" i="2"/>
  <c r="AK662" i="2"/>
  <c r="AK332" i="2"/>
  <c r="AK356" i="2"/>
  <c r="AR356" i="2" s="1"/>
  <c r="AK372" i="2"/>
  <c r="AK108" i="2"/>
  <c r="AK642" i="2"/>
  <c r="AR642" i="2" s="1"/>
  <c r="AK466" i="2"/>
  <c r="AK240" i="2"/>
  <c r="AK35" i="2"/>
  <c r="AK191" i="2"/>
  <c r="AK183" i="2"/>
  <c r="AK28" i="2"/>
  <c r="AK217" i="2"/>
  <c r="AR217" i="2" s="1"/>
  <c r="AK83" i="2"/>
  <c r="AK680" i="2"/>
  <c r="AR680" i="2" s="1"/>
  <c r="AK114" i="2"/>
  <c r="AK566" i="2"/>
  <c r="AR566" i="2" s="1"/>
  <c r="AK353" i="2"/>
  <c r="AK33" i="2"/>
  <c r="AK171" i="2"/>
  <c r="AK24" i="2"/>
  <c r="AK560" i="2"/>
  <c r="AR560" i="2" s="1"/>
  <c r="AK535" i="2"/>
  <c r="AK194" i="2"/>
  <c r="AK732" i="2"/>
  <c r="AR732" i="2" s="1"/>
  <c r="AK163" i="2"/>
  <c r="AK670" i="2"/>
  <c r="AR670" i="2" s="1"/>
  <c r="AK397" i="2"/>
  <c r="AK109" i="2"/>
  <c r="AK268" i="2"/>
  <c r="AK402" i="2"/>
  <c r="AR402" i="2" s="1"/>
  <c r="AK260" i="2"/>
  <c r="AK371" i="2"/>
  <c r="AK317" i="2"/>
  <c r="AK697" i="2"/>
  <c r="AR697" i="2" s="1"/>
  <c r="AK157" i="2"/>
  <c r="AK530" i="2"/>
  <c r="AK590" i="2"/>
  <c r="AR590" i="2" s="1"/>
  <c r="AK655" i="2"/>
  <c r="AR655" i="2" s="1"/>
  <c r="AK40" i="2"/>
  <c r="AK730" i="2"/>
  <c r="AR730" i="2" s="1"/>
  <c r="AK666" i="2"/>
  <c r="AR666" i="2" s="1"/>
  <c r="AK693" i="2"/>
  <c r="AK462" i="2"/>
  <c r="AK141" i="2"/>
  <c r="AK128" i="2"/>
  <c r="AK385" i="2"/>
  <c r="AK632" i="2"/>
  <c r="AR632" i="2" s="1"/>
  <c r="AK606" i="2"/>
  <c r="AK237" i="2"/>
  <c r="AR237" i="2" s="1"/>
  <c r="AK155" i="2"/>
  <c r="AR155" i="2" s="1"/>
  <c r="AK645" i="2"/>
  <c r="AR645" i="2" s="1"/>
  <c r="AK335" i="2"/>
  <c r="AK533" i="2"/>
  <c r="AR533" i="2" s="1"/>
  <c r="AK470" i="2"/>
  <c r="AK589" i="2"/>
  <c r="AK270" i="2"/>
  <c r="AK135" i="2"/>
  <c r="AK151" i="2"/>
  <c r="AK360" i="2"/>
  <c r="AK727" i="2"/>
  <c r="AR727" i="2" s="1"/>
  <c r="AK374" i="2"/>
  <c r="AR374" i="2" s="1"/>
  <c r="AK703" i="2"/>
  <c r="AR703" i="2" s="1"/>
  <c r="AK687" i="2"/>
  <c r="AR687" i="2" s="1"/>
  <c r="AK295" i="2"/>
  <c r="AK142" i="2"/>
  <c r="AK117" i="2"/>
  <c r="AK700" i="2"/>
  <c r="AR700" i="2" s="1"/>
  <c r="AK574" i="2"/>
  <c r="AR574" i="2" s="1"/>
  <c r="AK246" i="2"/>
  <c r="AK389" i="2"/>
  <c r="AK455" i="2"/>
  <c r="AR455" i="2" s="1"/>
  <c r="AK276" i="2"/>
  <c r="AK625" i="2"/>
  <c r="AK577" i="2"/>
  <c r="AR577" i="2" s="1"/>
  <c r="AK706" i="2"/>
  <c r="AR706" i="2" s="1"/>
  <c r="AK553" i="2"/>
  <c r="AK663" i="2"/>
  <c r="AR663" i="2" s="1"/>
  <c r="AK580" i="2"/>
  <c r="AK686" i="2"/>
  <c r="AR686" i="2" s="1"/>
  <c r="AK367" i="2"/>
  <c r="AR367" i="2" s="1"/>
  <c r="AK198" i="2"/>
  <c r="AK138" i="2"/>
  <c r="AK646" i="2"/>
  <c r="AR646" i="2" s="1"/>
  <c r="AK707" i="2"/>
  <c r="AR707" i="2" s="1"/>
  <c r="AK269" i="2"/>
  <c r="AK598" i="2"/>
  <c r="AK586" i="2"/>
  <c r="AK294" i="2"/>
  <c r="AK132" i="2"/>
  <c r="AK600" i="2"/>
  <c r="AK675" i="2"/>
  <c r="AR675" i="2" s="1"/>
  <c r="AK738" i="2"/>
  <c r="AR738" i="2" s="1"/>
  <c r="AK89" i="2"/>
  <c r="AK616" i="2"/>
  <c r="AR616" i="2" s="1"/>
  <c r="AK604" i="2"/>
  <c r="AR604" i="2" s="1"/>
  <c r="AK592" i="2"/>
  <c r="AK377" i="2"/>
  <c r="AK476" i="2"/>
  <c r="AK152" i="2"/>
  <c r="AK164" i="2"/>
  <c r="AK212" i="2"/>
  <c r="AK523" i="2"/>
  <c r="AR523" i="2" s="1"/>
  <c r="AK299" i="2"/>
  <c r="AK562" i="2"/>
  <c r="AK289" i="2"/>
  <c r="AK581" i="2"/>
  <c r="AK394" i="2"/>
  <c r="AR394" i="2" s="1"/>
  <c r="AK234" i="2"/>
  <c r="AK546" i="2"/>
  <c r="AK403" i="2"/>
  <c r="AK111" i="2"/>
  <c r="AK636" i="2"/>
  <c r="AR636" i="2" s="1"/>
  <c r="AK550" i="2"/>
  <c r="AK428" i="2"/>
  <c r="AK729" i="2"/>
  <c r="AR729" i="2" s="1"/>
  <c r="AK308" i="2"/>
  <c r="AK181" i="2"/>
  <c r="AK482" i="2"/>
  <c r="AR482" i="2" s="1"/>
  <c r="AK250" i="2"/>
  <c r="AK516" i="2"/>
  <c r="AR516" i="2" s="1"/>
  <c r="AK175" i="2"/>
  <c r="AK143" i="2"/>
  <c r="AK678" i="2"/>
  <c r="AR678" i="2" s="1"/>
  <c r="AK610" i="2"/>
  <c r="AK412" i="2"/>
  <c r="AK169" i="2"/>
  <c r="AK363" i="2"/>
  <c r="AK346" i="2"/>
  <c r="AK557" i="2"/>
  <c r="AR557" i="2" s="1"/>
  <c r="AK457" i="2"/>
  <c r="AK520" i="2"/>
  <c r="AK501" i="2"/>
  <c r="AR501" i="2" s="1"/>
  <c r="AK569" i="2"/>
  <c r="AK619" i="2"/>
  <c r="AR619" i="2" s="1"/>
  <c r="AK464" i="2"/>
  <c r="AR464" i="2" s="1"/>
  <c r="AK567" i="2"/>
  <c r="AK617" i="2"/>
  <c r="AR617" i="2" s="1"/>
  <c r="AK423" i="2"/>
  <c r="AK510" i="2"/>
  <c r="AK199" i="2"/>
  <c r="AK676" i="2"/>
  <c r="AR676" i="2" s="1"/>
  <c r="AK333" i="2"/>
  <c r="AR333" i="2" s="1"/>
  <c r="AK392" i="2"/>
  <c r="AK719" i="2"/>
  <c r="AR719" i="2" s="1"/>
  <c r="AK692" i="2"/>
  <c r="AR692" i="2" s="1"/>
  <c r="AK721" i="2"/>
  <c r="AR721" i="2" s="1"/>
  <c r="AK672" i="2"/>
  <c r="AR672" i="2" s="1"/>
  <c r="AK365" i="2"/>
  <c r="AR365" i="2" s="1"/>
  <c r="AK594" i="2"/>
  <c r="AK601" i="2"/>
  <c r="AK293" i="2"/>
  <c r="AK284" i="2"/>
  <c r="AK635" i="2"/>
  <c r="AR635" i="2" s="1"/>
  <c r="AK609" i="2"/>
  <c r="AR609" i="2" s="1"/>
  <c r="AK633" i="2"/>
  <c r="AR633" i="2" s="1"/>
  <c r="AK404" i="2"/>
  <c r="AK451" i="2"/>
  <c r="AR451" i="2" s="1"/>
  <c r="AK445" i="2"/>
  <c r="AK652" i="2"/>
  <c r="AR652" i="2" s="1"/>
  <c r="AK480" i="2"/>
  <c r="AK463" i="2"/>
  <c r="AK725" i="2"/>
  <c r="AR725" i="2" s="1"/>
  <c r="AK405" i="2"/>
  <c r="AK467" i="2"/>
  <c r="AR467" i="2" s="1"/>
  <c r="AK649" i="2"/>
  <c r="AK704" i="2"/>
  <c r="AR704" i="2" s="1"/>
  <c r="AK715" i="2"/>
  <c r="AR715" i="2" s="1"/>
  <c r="AK684" i="2"/>
  <c r="AR684" i="2" s="1"/>
  <c r="AK621" i="2"/>
  <c r="AR621" i="2" s="1"/>
  <c r="AK442" i="2"/>
  <c r="AR442" i="2" s="1"/>
  <c r="AK737" i="2"/>
  <c r="AR737" i="2" s="1"/>
  <c r="AK728" i="2"/>
  <c r="AR728" i="2" s="1"/>
  <c r="AK622" i="2"/>
  <c r="AR622" i="2" s="1"/>
  <c r="AK716" i="2"/>
  <c r="AR716" i="2" s="1"/>
  <c r="AK607" i="2"/>
  <c r="AK712" i="2"/>
  <c r="AR712" i="2" s="1"/>
  <c r="AK653" i="2"/>
  <c r="AK671" i="2"/>
  <c r="AR671" i="2" s="1"/>
  <c r="AK717" i="2"/>
  <c r="AR717" i="2" s="1"/>
  <c r="AK736" i="2"/>
  <c r="AR736" i="2" s="1"/>
  <c r="AK722" i="2"/>
  <c r="AR722" i="2" s="1"/>
  <c r="AK656" i="2"/>
  <c r="AR656" i="2" s="1"/>
  <c r="AK683" i="2"/>
  <c r="AR683" i="2" s="1"/>
  <c r="AK726" i="2"/>
  <c r="AR726" i="2" s="1"/>
  <c r="AK709" i="2"/>
  <c r="AR709" i="2" s="1"/>
  <c r="AK679" i="2"/>
  <c r="AR679" i="2" s="1"/>
  <c r="AK620" i="2"/>
  <c r="AK681" i="2"/>
  <c r="AR681" i="2" s="1"/>
  <c r="AK705" i="2"/>
  <c r="AR705" i="2" s="1"/>
  <c r="AK702" i="2"/>
  <c r="AR702" i="2" s="1"/>
  <c r="AK735" i="2"/>
  <c r="AR735" i="2" s="1"/>
  <c r="AH563" i="2"/>
  <c r="AH538" i="2"/>
  <c r="AH624" i="2"/>
  <c r="AH103" i="2"/>
  <c r="AH388" i="2"/>
  <c r="AH492" i="2"/>
  <c r="AH368" i="2"/>
  <c r="AH494" i="2"/>
  <c r="AH596" i="2"/>
  <c r="AH313" i="2"/>
  <c r="AH351" i="2"/>
  <c r="AH437" i="2"/>
  <c r="AH628" i="2"/>
  <c r="AH224" i="2"/>
  <c r="AH208" i="2"/>
  <c r="AH193" i="2"/>
  <c r="AH162" i="2"/>
  <c r="AH469" i="2"/>
  <c r="AH511" i="2"/>
  <c r="AH674" i="2"/>
  <c r="AH534" i="2"/>
  <c r="AH70" i="2"/>
  <c r="AH446" i="2"/>
  <c r="AH391" i="2"/>
  <c r="AH303" i="2"/>
  <c r="AH153" i="2"/>
  <c r="AH528" i="2"/>
  <c r="AH25" i="2"/>
  <c r="AH225" i="2"/>
  <c r="AH65" i="2"/>
  <c r="AH361" i="2"/>
  <c r="AH650" i="2"/>
  <c r="AH554" i="2"/>
  <c r="AH630" i="2"/>
  <c r="AH140" i="2"/>
  <c r="AH4" i="2"/>
  <c r="AH271" i="2"/>
  <c r="AH637" i="2"/>
  <c r="AH94" i="2"/>
  <c r="AH84" i="2"/>
  <c r="AH527" i="2"/>
  <c r="AH488" i="2"/>
  <c r="AH48" i="2"/>
  <c r="AH129" i="2"/>
  <c r="AH348" i="2"/>
  <c r="AH236" i="2"/>
  <c r="AH233" i="2"/>
  <c r="AH626" i="2"/>
  <c r="AH330" i="2"/>
  <c r="AH87" i="2"/>
  <c r="AH549" i="2"/>
  <c r="AH156" i="2"/>
  <c r="AH326" i="2"/>
  <c r="AH53" i="2"/>
  <c r="AH90" i="2"/>
  <c r="AH46" i="2"/>
  <c r="AH440" i="2"/>
  <c r="AH489" i="2"/>
  <c r="AH537" i="2"/>
  <c r="AH315" i="2"/>
  <c r="AH177" i="2"/>
  <c r="AH337" i="2"/>
  <c r="AH486" i="2"/>
  <c r="AH415" i="2"/>
  <c r="AH416" i="2"/>
  <c r="AH229" i="2"/>
  <c r="AH305" i="2"/>
  <c r="AH381" i="2"/>
  <c r="AH409" i="2"/>
  <c r="AH91" i="2"/>
  <c r="AH410" i="2"/>
  <c r="AH146" i="2"/>
  <c r="AH327" i="2"/>
  <c r="AH2" i="2"/>
  <c r="AH204" i="2"/>
  <c r="AH319" i="2"/>
  <c r="AH618" i="2"/>
  <c r="AH139" i="2"/>
  <c r="AH159" i="2"/>
  <c r="AH499" i="2"/>
  <c r="AH247" i="2"/>
  <c r="AH97" i="2"/>
  <c r="AH426" i="2"/>
  <c r="AH16" i="2"/>
  <c r="AH166" i="2"/>
  <c r="AH310" i="2"/>
  <c r="AH531" i="2"/>
  <c r="AH623" i="2"/>
  <c r="AH583" i="2"/>
  <c r="AH255" i="2"/>
  <c r="AH214" i="2"/>
  <c r="AH395" i="2"/>
  <c r="AH278" i="2"/>
  <c r="AH339" i="2"/>
  <c r="AH61" i="2"/>
  <c r="AH393" i="2"/>
  <c r="AH81" i="2"/>
  <c r="AH311" i="2"/>
  <c r="AH355" i="2"/>
  <c r="AH122" i="2"/>
  <c r="AH205" i="2"/>
  <c r="AH9" i="2"/>
  <c r="AH41" i="2"/>
  <c r="AH174" i="2"/>
  <c r="AH421" i="2"/>
  <c r="AH123" i="2"/>
  <c r="AH285" i="2"/>
  <c r="AH185" i="2"/>
  <c r="AH307" i="2"/>
  <c r="AH336" i="2"/>
  <c r="AH484" i="2"/>
  <c r="AH249" i="2"/>
  <c r="AH86" i="2"/>
  <c r="AH345" i="2"/>
  <c r="AH413" i="2"/>
  <c r="AH206" i="2"/>
  <c r="AH615" i="2"/>
  <c r="AH691" i="2"/>
  <c r="AH149" i="2"/>
  <c r="AH136" i="2"/>
  <c r="AH306" i="2"/>
  <c r="AH52" i="2"/>
  <c r="AH10" i="2"/>
  <c r="AH559" i="2"/>
  <c r="AH298" i="2"/>
  <c r="AH154" i="2"/>
  <c r="AH150" i="2"/>
  <c r="AH328" i="2"/>
  <c r="AH324" i="2"/>
  <c r="AH599" i="2"/>
  <c r="AH42" i="2"/>
  <c r="AH503" i="2"/>
  <c r="AH296" i="2"/>
  <c r="AH478" i="2"/>
  <c r="AH258" i="2"/>
  <c r="AH215" i="2"/>
  <c r="AH241" i="2"/>
  <c r="AH321" i="2"/>
  <c r="AH37" i="2"/>
  <c r="AH309" i="2"/>
  <c r="AH688" i="2"/>
  <c r="AH430" i="2"/>
  <c r="AH312" i="2"/>
  <c r="AH694" i="2"/>
  <c r="AH59" i="2"/>
  <c r="AH71" i="2"/>
  <c r="AH15" i="2"/>
  <c r="AH322" i="2"/>
  <c r="AH221" i="2"/>
  <c r="AH479" i="2"/>
  <c r="AH77" i="2"/>
  <c r="AH425" i="2"/>
  <c r="AH316" i="2"/>
  <c r="AH259" i="2"/>
  <c r="AH506" i="2"/>
  <c r="AH387" i="2"/>
  <c r="AH297" i="2"/>
  <c r="AH406" i="2"/>
  <c r="AH408" i="2"/>
  <c r="AH507" i="2"/>
  <c r="AH517" i="2"/>
  <c r="AH165" i="2"/>
  <c r="AH542" i="2"/>
  <c r="AH657" i="2"/>
  <c r="AH588" i="2"/>
  <c r="AH458" i="2"/>
  <c r="AH613" i="2"/>
  <c r="AH43" i="2"/>
  <c r="AH301" i="2"/>
  <c r="AH253" i="2"/>
  <c r="AH481" i="2"/>
  <c r="AH145" i="2"/>
  <c r="AH664" i="2"/>
  <c r="AH504" i="2"/>
  <c r="AH338" i="2"/>
  <c r="AH658" i="2"/>
  <c r="AH133" i="2"/>
  <c r="AH595" i="2"/>
  <c r="AH22" i="2"/>
  <c r="AH232" i="2"/>
  <c r="AH640" i="2"/>
  <c r="AH5" i="2"/>
  <c r="AH556" i="2"/>
  <c r="AH219" i="2"/>
  <c r="AH51" i="2"/>
  <c r="AH251" i="2"/>
  <c r="AH36" i="2"/>
  <c r="AH189" i="2"/>
  <c r="AH497" i="2"/>
  <c r="AH555" i="2"/>
  <c r="AH593" i="2"/>
  <c r="AH30" i="2"/>
  <c r="AH433" i="2"/>
  <c r="AH325" i="2"/>
  <c r="AH685" i="2"/>
  <c r="AH364" i="2"/>
  <c r="AH419" i="2"/>
  <c r="AH202" i="2"/>
  <c r="AH443" i="2"/>
  <c r="AH434" i="2"/>
  <c r="AH172" i="2"/>
  <c r="AH585" i="2"/>
  <c r="AH544" i="2"/>
  <c r="AH96" i="2"/>
  <c r="AH261" i="2"/>
  <c r="AH384" i="2"/>
  <c r="AH99" i="2"/>
  <c r="AH490" i="2"/>
  <c r="AH396" i="2"/>
  <c r="AH112" i="2"/>
  <c r="AH641" i="2"/>
  <c r="AH461" i="2"/>
  <c r="AH382" i="2"/>
  <c r="AH74" i="2"/>
  <c r="AH570" i="2"/>
  <c r="AH578" i="2"/>
  <c r="AH524" i="2"/>
  <c r="AH125" i="2"/>
  <c r="AH239" i="2"/>
  <c r="AH110" i="2"/>
  <c r="AH400" i="2"/>
  <c r="AH242" i="2"/>
  <c r="AH631" i="2"/>
  <c r="AH714" i="2"/>
  <c r="AH126" i="2"/>
  <c r="AH290" i="2"/>
  <c r="AH67" i="2"/>
  <c r="AH228" i="2"/>
  <c r="AH447" i="2"/>
  <c r="AH587" i="2"/>
  <c r="AH379" i="2"/>
  <c r="AH474" i="2"/>
  <c r="AH281" i="2"/>
  <c r="AH495" i="2"/>
  <c r="AH7" i="2"/>
  <c r="AH80" i="2"/>
  <c r="AH54" i="2"/>
  <c r="AH579" i="2"/>
  <c r="AH343" i="2"/>
  <c r="AH695" i="2"/>
  <c r="AH320" i="2"/>
  <c r="AH358" i="2"/>
  <c r="AH438" i="2"/>
  <c r="AH115" i="2"/>
  <c r="AH572" i="2"/>
  <c r="AH230" i="2"/>
  <c r="AH713" i="2"/>
  <c r="AH300" i="2"/>
  <c r="AH514" i="2"/>
  <c r="AH32" i="2"/>
  <c r="AH629" i="2"/>
  <c r="AH602" i="2"/>
  <c r="AH487" i="2"/>
  <c r="AH334" i="2"/>
  <c r="AH180" i="2"/>
  <c r="AH88" i="2"/>
  <c r="AH509" i="2"/>
  <c r="AH263" i="2"/>
  <c r="AH288" i="2"/>
  <c r="AH323" i="2"/>
  <c r="AH11" i="2"/>
  <c r="AH127" i="2"/>
  <c r="AH277" i="2"/>
  <c r="AH508" i="2"/>
  <c r="AH515" i="2"/>
  <c r="AH82" i="2"/>
  <c r="AH347" i="2"/>
  <c r="AH57" i="2"/>
  <c r="AH465" i="2"/>
  <c r="AH362" i="2"/>
  <c r="AH575" i="2"/>
  <c r="AH105" i="2"/>
  <c r="AH207" i="2"/>
  <c r="AH72" i="2"/>
  <c r="AH460" i="2"/>
  <c r="AH576" i="2"/>
  <c r="AH227" i="2"/>
  <c r="AH66" i="2"/>
  <c r="AH273" i="2"/>
  <c r="AH220" i="2"/>
  <c r="AH85" i="2"/>
  <c r="AH341" i="2"/>
  <c r="AH448" i="2"/>
  <c r="AH500" i="2"/>
  <c r="AH39" i="2"/>
  <c r="AH244" i="2"/>
  <c r="AH69" i="2"/>
  <c r="AH456" i="2"/>
  <c r="AH248" i="2"/>
  <c r="AH597" i="2"/>
  <c r="AH147" i="2"/>
  <c r="AH701" i="2"/>
  <c r="AH119" i="2"/>
  <c r="AH291" i="2"/>
  <c r="AH659" i="2"/>
  <c r="AH101" i="2"/>
  <c r="AH357" i="2"/>
  <c r="AH73" i="2"/>
  <c r="AH548" i="2"/>
  <c r="AH502" i="2"/>
  <c r="AH137" i="2"/>
  <c r="AH178" i="2"/>
  <c r="AH647" i="2"/>
  <c r="AH256" i="2"/>
  <c r="AH76" i="2"/>
  <c r="AH375" i="2"/>
  <c r="AH331" i="2"/>
  <c r="AH274" i="2"/>
  <c r="AH582" i="2"/>
  <c r="AH349" i="2"/>
  <c r="AH184" i="2"/>
  <c r="AH526" i="2"/>
  <c r="AH64" i="2"/>
  <c r="AH280" i="2"/>
  <c r="AH179" i="2"/>
  <c r="AH634" i="2"/>
  <c r="AH160" i="2"/>
  <c r="AH543" i="2"/>
  <c r="AH167" i="2"/>
  <c r="AH222" i="2"/>
  <c r="AH475" i="2"/>
  <c r="AH378" i="2"/>
  <c r="AH14" i="2"/>
  <c r="AH266" i="2"/>
  <c r="AH359" i="2"/>
  <c r="AH12" i="2"/>
  <c r="AH98" i="2"/>
  <c r="AH201" i="2"/>
  <c r="AH521" i="2"/>
  <c r="AH568" i="2"/>
  <c r="AH279" i="2"/>
  <c r="AH711" i="2"/>
  <c r="AH211" i="2"/>
  <c r="AH29" i="2"/>
  <c r="AH78" i="2"/>
  <c r="AH665" i="2"/>
  <c r="AH144" i="2"/>
  <c r="AH648" i="2"/>
  <c r="AH8" i="2"/>
  <c r="AH318" i="2"/>
  <c r="AH390" i="2"/>
  <c r="AH23" i="2"/>
  <c r="AH120" i="2"/>
  <c r="AH58" i="2"/>
  <c r="AH698" i="2"/>
  <c r="AH449" i="2"/>
  <c r="AH226" i="2"/>
  <c r="AH651" i="2"/>
  <c r="AH525" i="2"/>
  <c r="AH34" i="2"/>
  <c r="AH551" i="2"/>
  <c r="AH491" i="2"/>
  <c r="AH92" i="2"/>
  <c r="AH545" i="2"/>
  <c r="AH350" i="2"/>
  <c r="AH340" i="2"/>
  <c r="AH376" i="2"/>
  <c r="AH121" i="2"/>
  <c r="AH417" i="2"/>
  <c r="AH264" i="2"/>
  <c r="AH314" i="2"/>
  <c r="AH638" i="2"/>
  <c r="AH518" i="2"/>
  <c r="AH79" i="2"/>
  <c r="AH192" i="2"/>
  <c r="AH203" i="2"/>
  <c r="AH432" i="2"/>
  <c r="AH209" i="2"/>
  <c r="AH186" i="2"/>
  <c r="AH100" i="2"/>
  <c r="AH614" i="2"/>
  <c r="AH238" i="2"/>
  <c r="AH95" i="2"/>
  <c r="AH386" i="2"/>
  <c r="AH682" i="2"/>
  <c r="AH429" i="2"/>
  <c r="AH176" i="2"/>
  <c r="AH50" i="2"/>
  <c r="AH148" i="2"/>
  <c r="AH17" i="2"/>
  <c r="AH654" i="2"/>
  <c r="AH187" i="2"/>
  <c r="AH161" i="2"/>
  <c r="AH292" i="2"/>
  <c r="AH231" i="2"/>
  <c r="AH173" i="2"/>
  <c r="AH304" i="2"/>
  <c r="AH644" i="2"/>
  <c r="AH283" i="2"/>
  <c r="AH498" i="2"/>
  <c r="AH689" i="2"/>
  <c r="AH552" i="2"/>
  <c r="AH454" i="2"/>
  <c r="AH424" i="2"/>
  <c r="AH472" i="2"/>
  <c r="AH369" i="2"/>
  <c r="AH31" i="2"/>
  <c r="AH267" i="2"/>
  <c r="AH6" i="2"/>
  <c r="AH93" i="2"/>
  <c r="AH373" i="2"/>
  <c r="AH197" i="2"/>
  <c r="AH643" i="2"/>
  <c r="AH195" i="2"/>
  <c r="AH131" i="2"/>
  <c r="AH168" i="2"/>
  <c r="AH200" i="2"/>
  <c r="AH18" i="2"/>
  <c r="AH496" i="2"/>
  <c r="AH235" i="2"/>
  <c r="AH414" i="2"/>
  <c r="AH188" i="2"/>
  <c r="AH196" i="2"/>
  <c r="AH661" i="2"/>
  <c r="AH723" i="2"/>
  <c r="AH21" i="2"/>
  <c r="AH536" i="2"/>
  <c r="AH49" i="2"/>
  <c r="AH106" i="2"/>
  <c r="AH591" i="2"/>
  <c r="AH257" i="2"/>
  <c r="AH3" i="2"/>
  <c r="AH287" i="2"/>
  <c r="AH13" i="2"/>
  <c r="AH44" i="2"/>
  <c r="AH47" i="2"/>
  <c r="AH561" i="2"/>
  <c r="AH130" i="2"/>
  <c r="AH522" i="2"/>
  <c r="AH272" i="2"/>
  <c r="AH398" i="2"/>
  <c r="AH459" i="2"/>
  <c r="AH571" i="2"/>
  <c r="AH471" i="2"/>
  <c r="AH380" i="2"/>
  <c r="AH62" i="2"/>
  <c r="AH584" i="2"/>
  <c r="AH210" i="2"/>
  <c r="AH252" i="2"/>
  <c r="AH639" i="2"/>
  <c r="AH243" i="2"/>
  <c r="AH218" i="2"/>
  <c r="AH113" i="2"/>
  <c r="AH724" i="2"/>
  <c r="AH512" i="2"/>
  <c r="AH441" i="2"/>
  <c r="AH265" i="2"/>
  <c r="AH696" i="2"/>
  <c r="AH245" i="2"/>
  <c r="AH519" i="2"/>
  <c r="AH565" i="2"/>
  <c r="AH668" i="2"/>
  <c r="AH124" i="2"/>
  <c r="AH342" i="2"/>
  <c r="AH254" i="2"/>
  <c r="AH485" i="2"/>
  <c r="AH213" i="2"/>
  <c r="AH473" i="2"/>
  <c r="AH107" i="2"/>
  <c r="AH170" i="2"/>
  <c r="AH282" i="2"/>
  <c r="AH56" i="2"/>
  <c r="AH435" i="2"/>
  <c r="AH539" i="2"/>
  <c r="AH720" i="2"/>
  <c r="AH26" i="2"/>
  <c r="AH286" i="2"/>
  <c r="AH529" i="2"/>
  <c r="AH407" i="2"/>
  <c r="AH134" i="2"/>
  <c r="AH420" i="2"/>
  <c r="AH573" i="2"/>
  <c r="AH436" i="2"/>
  <c r="AH452" i="2"/>
  <c r="AH431" i="2"/>
  <c r="AH223" i="2"/>
  <c r="AH690" i="2"/>
  <c r="AH60" i="2"/>
  <c r="AH418" i="2"/>
  <c r="AH483" i="2"/>
  <c r="AH104" i="2"/>
  <c r="AH329" i="2"/>
  <c r="AH158" i="2"/>
  <c r="AH605" i="2"/>
  <c r="AH733" i="2"/>
  <c r="AH116" i="2"/>
  <c r="AH708" i="2"/>
  <c r="AH677" i="2"/>
  <c r="AH118" i="2"/>
  <c r="AH505" i="2"/>
  <c r="AH699" i="2"/>
  <c r="AH401" i="2"/>
  <c r="AH444" i="2"/>
  <c r="AH411" i="2"/>
  <c r="AH718" i="2"/>
  <c r="AH45" i="2"/>
  <c r="AH27" i="2"/>
  <c r="AH102" i="2"/>
  <c r="AH427" i="2"/>
  <c r="AH532" i="2"/>
  <c r="AH216" i="2"/>
  <c r="AH673" i="2"/>
  <c r="AH669" i="2"/>
  <c r="AH352" i="2"/>
  <c r="AH468" i="2"/>
  <c r="AH383" i="2"/>
  <c r="AH20" i="2"/>
  <c r="AH667" i="2"/>
  <c r="AH190" i="2"/>
  <c r="AH493" i="2"/>
  <c r="AH450" i="2"/>
  <c r="AH608" i="2"/>
  <c r="AH513" i="2"/>
  <c r="AH68" i="2"/>
  <c r="AH19" i="2"/>
  <c r="AH540" i="2"/>
  <c r="AH370" i="2"/>
  <c r="AH366" i="2"/>
  <c r="AH611" i="2"/>
  <c r="AH558" i="2"/>
  <c r="AH182" i="2"/>
  <c r="AH38" i="2"/>
  <c r="AH603" i="2"/>
  <c r="AH734" i="2"/>
  <c r="AH627" i="2"/>
  <c r="AH399" i="2"/>
  <c r="AH612" i="2"/>
  <c r="AH63" i="2"/>
  <c r="AH660" i="2"/>
  <c r="AH731" i="2"/>
  <c r="AH422" i="2"/>
  <c r="AH55" i="2"/>
  <c r="AH477" i="2"/>
  <c r="AH547" i="2"/>
  <c r="AH541" i="2"/>
  <c r="AH453" i="2"/>
  <c r="AH262" i="2"/>
  <c r="AH302" i="2"/>
  <c r="AH354" i="2"/>
  <c r="AH710" i="2"/>
  <c r="AH275" i="2"/>
  <c r="AH344" i="2"/>
  <c r="AH564" i="2"/>
  <c r="AH75" i="2"/>
  <c r="AH439" i="2"/>
  <c r="AH662" i="2"/>
  <c r="AH332" i="2"/>
  <c r="AH356" i="2"/>
  <c r="AH372" i="2"/>
  <c r="AH108" i="2"/>
  <c r="AH642" i="2"/>
  <c r="AH466" i="2"/>
  <c r="AH240" i="2"/>
  <c r="AH35" i="2"/>
  <c r="AH191" i="2"/>
  <c r="AH183" i="2"/>
  <c r="AH28" i="2"/>
  <c r="AH217" i="2"/>
  <c r="AH83" i="2"/>
  <c r="AH680" i="2"/>
  <c r="AH114" i="2"/>
  <c r="AH566" i="2"/>
  <c r="AH353" i="2"/>
  <c r="AH33" i="2"/>
  <c r="AH171" i="2"/>
  <c r="AH24" i="2"/>
  <c r="AH560" i="2"/>
  <c r="AH535" i="2"/>
  <c r="AH194" i="2"/>
  <c r="AH732" i="2"/>
  <c r="AH163" i="2"/>
  <c r="AH670" i="2"/>
  <c r="AH397" i="2"/>
  <c r="AH109" i="2"/>
  <c r="AH268" i="2"/>
  <c r="AH402" i="2"/>
  <c r="AH260" i="2"/>
  <c r="AH371" i="2"/>
  <c r="AH317" i="2"/>
  <c r="AH697" i="2"/>
  <c r="AH157" i="2"/>
  <c r="AH530" i="2"/>
  <c r="AH590" i="2"/>
  <c r="AH655" i="2"/>
  <c r="AH40" i="2"/>
  <c r="AH730" i="2"/>
  <c r="AH666" i="2"/>
  <c r="AH693" i="2"/>
  <c r="AH462" i="2"/>
  <c r="AH141" i="2"/>
  <c r="AH128" i="2"/>
  <c r="AH385" i="2"/>
  <c r="AH632" i="2"/>
  <c r="AH606" i="2"/>
  <c r="AH237" i="2"/>
  <c r="AH155" i="2"/>
  <c r="AH645" i="2"/>
  <c r="AH335" i="2"/>
  <c r="AH533" i="2"/>
  <c r="AH470" i="2"/>
  <c r="AH589" i="2"/>
  <c r="AH270" i="2"/>
  <c r="AH135" i="2"/>
  <c r="AH151" i="2"/>
  <c r="AH360" i="2"/>
  <c r="AH727" i="2"/>
  <c r="AH374" i="2"/>
  <c r="AH703" i="2"/>
  <c r="AH687" i="2"/>
  <c r="AH295" i="2"/>
  <c r="AH142" i="2"/>
  <c r="AH117" i="2"/>
  <c r="AH700" i="2"/>
  <c r="AH574" i="2"/>
  <c r="AH246" i="2"/>
  <c r="AH389" i="2"/>
  <c r="AH455" i="2"/>
  <c r="AH276" i="2"/>
  <c r="AH625" i="2"/>
  <c r="AH577" i="2"/>
  <c r="AH706" i="2"/>
  <c r="AH553" i="2"/>
  <c r="AH663" i="2"/>
  <c r="AH580" i="2"/>
  <c r="AH686" i="2"/>
  <c r="AH367" i="2"/>
  <c r="AH198" i="2"/>
  <c r="AH138" i="2"/>
  <c r="AH646" i="2"/>
  <c r="AH707" i="2"/>
  <c r="AH269" i="2"/>
  <c r="AH598" i="2"/>
  <c r="AH586" i="2"/>
  <c r="AH294" i="2"/>
  <c r="AH132" i="2"/>
  <c r="AH600" i="2"/>
  <c r="AH675" i="2"/>
  <c r="AH738" i="2"/>
  <c r="AH89" i="2"/>
  <c r="AH616" i="2"/>
  <c r="AH604" i="2"/>
  <c r="AH592" i="2"/>
  <c r="AH377" i="2"/>
  <c r="AH476" i="2"/>
  <c r="AH152" i="2"/>
  <c r="AH164" i="2"/>
  <c r="AH212" i="2"/>
  <c r="AH523" i="2"/>
  <c r="AH299" i="2"/>
  <c r="AH562" i="2"/>
  <c r="AH289" i="2"/>
  <c r="AH581" i="2"/>
  <c r="AH394" i="2"/>
  <c r="AH234" i="2"/>
  <c r="AH546" i="2"/>
  <c r="AH403" i="2"/>
  <c r="AH111" i="2"/>
  <c r="AH636" i="2"/>
  <c r="AH550" i="2"/>
  <c r="AH428" i="2"/>
  <c r="AH729" i="2"/>
  <c r="AH308" i="2"/>
  <c r="AH181" i="2"/>
  <c r="AH482" i="2"/>
  <c r="AH250" i="2"/>
  <c r="AH516" i="2"/>
  <c r="AH175" i="2"/>
  <c r="AH143" i="2"/>
  <c r="AH678" i="2"/>
  <c r="AH610" i="2"/>
  <c r="AH412" i="2"/>
  <c r="AH169" i="2"/>
  <c r="AH363" i="2"/>
  <c r="AH346" i="2"/>
  <c r="AH557" i="2"/>
  <c r="AH457" i="2"/>
  <c r="AH520" i="2"/>
  <c r="AH501" i="2"/>
  <c r="AH569" i="2"/>
  <c r="AH619" i="2"/>
  <c r="AH464" i="2"/>
  <c r="AH567" i="2"/>
  <c r="AH617" i="2"/>
  <c r="AH423" i="2"/>
  <c r="AH510" i="2"/>
  <c r="AH199" i="2"/>
  <c r="AH676" i="2"/>
  <c r="AH333" i="2"/>
  <c r="AH392" i="2"/>
  <c r="AH719" i="2"/>
  <c r="AH692" i="2"/>
  <c r="AH721" i="2"/>
  <c r="AH672" i="2"/>
  <c r="AH365" i="2"/>
  <c r="AH594" i="2"/>
  <c r="AH601" i="2"/>
  <c r="AH293" i="2"/>
  <c r="AH284" i="2"/>
  <c r="AH635" i="2"/>
  <c r="AH609" i="2"/>
  <c r="AH633" i="2"/>
  <c r="AH404" i="2"/>
  <c r="AH451" i="2"/>
  <c r="AH445" i="2"/>
  <c r="AH652" i="2"/>
  <c r="AH480" i="2"/>
  <c r="AH463" i="2"/>
  <c r="AH725" i="2"/>
  <c r="AH405" i="2"/>
  <c r="AH467" i="2"/>
  <c r="AH649" i="2"/>
  <c r="AH704" i="2"/>
  <c r="AH715" i="2"/>
  <c r="AH684" i="2"/>
  <c r="AH621" i="2"/>
  <c r="AH442" i="2"/>
  <c r="AH737" i="2"/>
  <c r="AH728" i="2"/>
  <c r="AH622" i="2"/>
  <c r="AH716" i="2"/>
  <c r="AH607" i="2"/>
  <c r="AH712" i="2"/>
  <c r="AH653" i="2"/>
  <c r="AH671" i="2"/>
  <c r="AH717" i="2"/>
  <c r="AH736" i="2"/>
  <c r="AH722" i="2"/>
  <c r="AH656" i="2"/>
  <c r="AH683" i="2"/>
  <c r="AH726" i="2"/>
  <c r="AH709" i="2"/>
  <c r="AH679" i="2"/>
  <c r="AH620" i="2"/>
  <c r="AH681" i="2"/>
  <c r="AH705" i="2"/>
  <c r="AH702" i="2"/>
  <c r="AH735" i="2"/>
  <c r="AG563" i="2"/>
  <c r="AG538" i="2"/>
  <c r="AG624" i="2"/>
  <c r="AG103" i="2"/>
  <c r="AG388" i="2"/>
  <c r="AG492" i="2"/>
  <c r="AG368" i="2"/>
  <c r="AG494" i="2"/>
  <c r="AG596" i="2"/>
  <c r="AG313" i="2"/>
  <c r="AG351" i="2"/>
  <c r="AG437" i="2"/>
  <c r="AG628" i="2"/>
  <c r="AG224" i="2"/>
  <c r="AG208" i="2"/>
  <c r="AG193" i="2"/>
  <c r="AG162" i="2"/>
  <c r="AG469" i="2"/>
  <c r="AG511" i="2"/>
  <c r="AG674" i="2"/>
  <c r="AG534" i="2"/>
  <c r="AG70" i="2"/>
  <c r="AG446" i="2"/>
  <c r="AG391" i="2"/>
  <c r="AG303" i="2"/>
  <c r="AG153" i="2"/>
  <c r="AG528" i="2"/>
  <c r="AG25" i="2"/>
  <c r="AG225" i="2"/>
  <c r="AG65" i="2"/>
  <c r="AG361" i="2"/>
  <c r="AG650" i="2"/>
  <c r="AG554" i="2"/>
  <c r="AG630" i="2"/>
  <c r="AG140" i="2"/>
  <c r="AG4" i="2"/>
  <c r="AG271" i="2"/>
  <c r="AG637" i="2"/>
  <c r="AG94" i="2"/>
  <c r="AG84" i="2"/>
  <c r="AG527" i="2"/>
  <c r="AG488" i="2"/>
  <c r="AG48" i="2"/>
  <c r="AG129" i="2"/>
  <c r="AG348" i="2"/>
  <c r="AG236" i="2"/>
  <c r="AG233" i="2"/>
  <c r="AG626" i="2"/>
  <c r="AG330" i="2"/>
  <c r="AG87" i="2"/>
  <c r="AG549" i="2"/>
  <c r="AG156" i="2"/>
  <c r="AG326" i="2"/>
  <c r="AG53" i="2"/>
  <c r="AG90" i="2"/>
  <c r="AG46" i="2"/>
  <c r="AG440" i="2"/>
  <c r="AG489" i="2"/>
  <c r="AG537" i="2"/>
  <c r="AG315" i="2"/>
  <c r="AG177" i="2"/>
  <c r="AG337" i="2"/>
  <c r="AG486" i="2"/>
  <c r="AG415" i="2"/>
  <c r="AG416" i="2"/>
  <c r="AG229" i="2"/>
  <c r="AG305" i="2"/>
  <c r="AG381" i="2"/>
  <c r="AG409" i="2"/>
  <c r="AG91" i="2"/>
  <c r="AG410" i="2"/>
  <c r="AG146" i="2"/>
  <c r="AG327" i="2"/>
  <c r="AG2" i="2"/>
  <c r="AG204" i="2"/>
  <c r="AG319" i="2"/>
  <c r="AG618" i="2"/>
  <c r="AG139" i="2"/>
  <c r="AG159" i="2"/>
  <c r="AG499" i="2"/>
  <c r="AG247" i="2"/>
  <c r="AG97" i="2"/>
  <c r="AG426" i="2"/>
  <c r="AG16" i="2"/>
  <c r="AG166" i="2"/>
  <c r="AG310" i="2"/>
  <c r="AG531" i="2"/>
  <c r="AG623" i="2"/>
  <c r="AG583" i="2"/>
  <c r="AG255" i="2"/>
  <c r="AG214" i="2"/>
  <c r="AG395" i="2"/>
  <c r="AG278" i="2"/>
  <c r="AG339" i="2"/>
  <c r="AG61" i="2"/>
  <c r="AG393" i="2"/>
  <c r="AG81" i="2"/>
  <c r="AG311" i="2"/>
  <c r="AG355" i="2"/>
  <c r="AG122" i="2"/>
  <c r="AG205" i="2"/>
  <c r="AG9" i="2"/>
  <c r="AG41" i="2"/>
  <c r="AG174" i="2"/>
  <c r="AG421" i="2"/>
  <c r="AG123" i="2"/>
  <c r="AG285" i="2"/>
  <c r="AG185" i="2"/>
  <c r="AG307" i="2"/>
  <c r="AG336" i="2"/>
  <c r="AG484" i="2"/>
  <c r="AG249" i="2"/>
  <c r="AG86" i="2"/>
  <c r="AG345" i="2"/>
  <c r="AG413" i="2"/>
  <c r="AG206" i="2"/>
  <c r="AG615" i="2"/>
  <c r="AG691" i="2"/>
  <c r="AG149" i="2"/>
  <c r="AG136" i="2"/>
  <c r="AG306" i="2"/>
  <c r="AG52" i="2"/>
  <c r="AG10" i="2"/>
  <c r="AG559" i="2"/>
  <c r="AG298" i="2"/>
  <c r="AG154" i="2"/>
  <c r="AG150" i="2"/>
  <c r="AG328" i="2"/>
  <c r="AG324" i="2"/>
  <c r="AG599" i="2"/>
  <c r="AG42" i="2"/>
  <c r="AG503" i="2"/>
  <c r="AG296" i="2"/>
  <c r="AG478" i="2"/>
  <c r="AG258" i="2"/>
  <c r="AG215" i="2"/>
  <c r="AG241" i="2"/>
  <c r="AG321" i="2"/>
  <c r="AG37" i="2"/>
  <c r="AG309" i="2"/>
  <c r="AG688" i="2"/>
  <c r="AG430" i="2"/>
  <c r="AG312" i="2"/>
  <c r="AG694" i="2"/>
  <c r="AG59" i="2"/>
  <c r="AG71" i="2"/>
  <c r="AG15" i="2"/>
  <c r="AG322" i="2"/>
  <c r="AG221" i="2"/>
  <c r="AG479" i="2"/>
  <c r="AG77" i="2"/>
  <c r="AG425" i="2"/>
  <c r="AG316" i="2"/>
  <c r="AG259" i="2"/>
  <c r="AG506" i="2"/>
  <c r="AG387" i="2"/>
  <c r="AG297" i="2"/>
  <c r="AG406" i="2"/>
  <c r="AG408" i="2"/>
  <c r="AG507" i="2"/>
  <c r="AG517" i="2"/>
  <c r="AG165" i="2"/>
  <c r="AG542" i="2"/>
  <c r="AG657" i="2"/>
  <c r="AG588" i="2"/>
  <c r="AG458" i="2"/>
  <c r="AG613" i="2"/>
  <c r="AG43" i="2"/>
  <c r="AG301" i="2"/>
  <c r="AG253" i="2"/>
  <c r="AG481" i="2"/>
  <c r="AG145" i="2"/>
  <c r="AG664" i="2"/>
  <c r="AG504" i="2"/>
  <c r="AG338" i="2"/>
  <c r="AG658" i="2"/>
  <c r="AG133" i="2"/>
  <c r="AG595" i="2"/>
  <c r="AG22" i="2"/>
  <c r="AG232" i="2"/>
  <c r="AG640" i="2"/>
  <c r="AG5" i="2"/>
  <c r="AG556" i="2"/>
  <c r="AG219" i="2"/>
  <c r="AG51" i="2"/>
  <c r="AG251" i="2"/>
  <c r="AG36" i="2"/>
  <c r="AG189" i="2"/>
  <c r="AG497" i="2"/>
  <c r="AG555" i="2"/>
  <c r="AG593" i="2"/>
  <c r="AG30" i="2"/>
  <c r="AG433" i="2"/>
  <c r="AG325" i="2"/>
  <c r="AG685" i="2"/>
  <c r="AG364" i="2"/>
  <c r="AG419" i="2"/>
  <c r="AG202" i="2"/>
  <c r="AG443" i="2"/>
  <c r="AG434" i="2"/>
  <c r="AG172" i="2"/>
  <c r="AG585" i="2"/>
  <c r="AG544" i="2"/>
  <c r="AG96" i="2"/>
  <c r="AG261" i="2"/>
  <c r="AG384" i="2"/>
  <c r="AG99" i="2"/>
  <c r="AG490" i="2"/>
  <c r="AG396" i="2"/>
  <c r="AG112" i="2"/>
  <c r="AG641" i="2"/>
  <c r="AG461" i="2"/>
  <c r="AG382" i="2"/>
  <c r="AG74" i="2"/>
  <c r="AG570" i="2"/>
  <c r="AG578" i="2"/>
  <c r="AG524" i="2"/>
  <c r="AG125" i="2"/>
  <c r="AG239" i="2"/>
  <c r="AG110" i="2"/>
  <c r="AG400" i="2"/>
  <c r="AG242" i="2"/>
  <c r="AG631" i="2"/>
  <c r="AG714" i="2"/>
  <c r="AG126" i="2"/>
  <c r="AG290" i="2"/>
  <c r="AG67" i="2"/>
  <c r="AG228" i="2"/>
  <c r="AG447" i="2"/>
  <c r="AG587" i="2"/>
  <c r="AG379" i="2"/>
  <c r="AG474" i="2"/>
  <c r="AG281" i="2"/>
  <c r="AG495" i="2"/>
  <c r="AG7" i="2"/>
  <c r="AG80" i="2"/>
  <c r="AG54" i="2"/>
  <c r="AG579" i="2"/>
  <c r="AG343" i="2"/>
  <c r="AG695" i="2"/>
  <c r="AG320" i="2"/>
  <c r="AG358" i="2"/>
  <c r="AG438" i="2"/>
  <c r="AG115" i="2"/>
  <c r="AG572" i="2"/>
  <c r="AG230" i="2"/>
  <c r="AG713" i="2"/>
  <c r="AG300" i="2"/>
  <c r="AG514" i="2"/>
  <c r="AG32" i="2"/>
  <c r="AG629" i="2"/>
  <c r="AG602" i="2"/>
  <c r="AG487" i="2"/>
  <c r="AG334" i="2"/>
  <c r="AG180" i="2"/>
  <c r="AG88" i="2"/>
  <c r="AG509" i="2"/>
  <c r="AG263" i="2"/>
  <c r="AG288" i="2"/>
  <c r="AG323" i="2"/>
  <c r="AG11" i="2"/>
  <c r="AG127" i="2"/>
  <c r="AG277" i="2"/>
  <c r="AG508" i="2"/>
  <c r="AG515" i="2"/>
  <c r="AG82" i="2"/>
  <c r="AG347" i="2"/>
  <c r="AG57" i="2"/>
  <c r="AG465" i="2"/>
  <c r="AG362" i="2"/>
  <c r="AG575" i="2"/>
  <c r="AG105" i="2"/>
  <c r="AG207" i="2"/>
  <c r="AG72" i="2"/>
  <c r="AG460" i="2"/>
  <c r="AG576" i="2"/>
  <c r="AG227" i="2"/>
  <c r="AG66" i="2"/>
  <c r="AG273" i="2"/>
  <c r="AG220" i="2"/>
  <c r="AG85" i="2"/>
  <c r="AG341" i="2"/>
  <c r="AG448" i="2"/>
  <c r="AG500" i="2"/>
  <c r="AG39" i="2"/>
  <c r="AG244" i="2"/>
  <c r="AG69" i="2"/>
  <c r="AG456" i="2"/>
  <c r="AG248" i="2"/>
  <c r="AG597" i="2"/>
  <c r="AG147" i="2"/>
  <c r="AG701" i="2"/>
  <c r="AG119" i="2"/>
  <c r="AG291" i="2"/>
  <c r="AG659" i="2"/>
  <c r="AG101" i="2"/>
  <c r="AG357" i="2"/>
  <c r="AG73" i="2"/>
  <c r="AG548" i="2"/>
  <c r="AG502" i="2"/>
  <c r="AG137" i="2"/>
  <c r="AG178" i="2"/>
  <c r="AG647" i="2"/>
  <c r="AG256" i="2"/>
  <c r="AG76" i="2"/>
  <c r="AG375" i="2"/>
  <c r="AG331" i="2"/>
  <c r="AG274" i="2"/>
  <c r="AG582" i="2"/>
  <c r="AG349" i="2"/>
  <c r="AG184" i="2"/>
  <c r="AG526" i="2"/>
  <c r="AG64" i="2"/>
  <c r="AG280" i="2"/>
  <c r="AG179" i="2"/>
  <c r="AG634" i="2"/>
  <c r="AG160" i="2"/>
  <c r="AG543" i="2"/>
  <c r="AG167" i="2"/>
  <c r="AG222" i="2"/>
  <c r="AG475" i="2"/>
  <c r="AG378" i="2"/>
  <c r="AG14" i="2"/>
  <c r="AG266" i="2"/>
  <c r="AG359" i="2"/>
  <c r="AG12" i="2"/>
  <c r="AG98" i="2"/>
  <c r="AG201" i="2"/>
  <c r="AG521" i="2"/>
  <c r="AG568" i="2"/>
  <c r="AG279" i="2"/>
  <c r="AG711" i="2"/>
  <c r="AG211" i="2"/>
  <c r="AG29" i="2"/>
  <c r="AG78" i="2"/>
  <c r="AG665" i="2"/>
  <c r="AG144" i="2"/>
  <c r="AG648" i="2"/>
  <c r="AG8" i="2"/>
  <c r="AG318" i="2"/>
  <c r="AG390" i="2"/>
  <c r="AG23" i="2"/>
  <c r="AG120" i="2"/>
  <c r="AG58" i="2"/>
  <c r="AG698" i="2"/>
  <c r="AG449" i="2"/>
  <c r="AG226" i="2"/>
  <c r="AG651" i="2"/>
  <c r="AG525" i="2"/>
  <c r="AG34" i="2"/>
  <c r="AG551" i="2"/>
  <c r="AG491" i="2"/>
  <c r="AG92" i="2"/>
  <c r="AG545" i="2"/>
  <c r="AG350" i="2"/>
  <c r="AG340" i="2"/>
  <c r="AG376" i="2"/>
  <c r="AG121" i="2"/>
  <c r="AG417" i="2"/>
  <c r="AG264" i="2"/>
  <c r="AG314" i="2"/>
  <c r="AG638" i="2"/>
  <c r="AG518" i="2"/>
  <c r="AG79" i="2"/>
  <c r="AG192" i="2"/>
  <c r="AG203" i="2"/>
  <c r="AG432" i="2"/>
  <c r="AG209" i="2"/>
  <c r="AG186" i="2"/>
  <c r="AG100" i="2"/>
  <c r="AG614" i="2"/>
  <c r="AG238" i="2"/>
  <c r="AG95" i="2"/>
  <c r="AG386" i="2"/>
  <c r="AG682" i="2"/>
  <c r="AG429" i="2"/>
  <c r="AG176" i="2"/>
  <c r="AG50" i="2"/>
  <c r="AG148" i="2"/>
  <c r="AG17" i="2"/>
  <c r="AG654" i="2"/>
  <c r="AG187" i="2"/>
  <c r="AG161" i="2"/>
  <c r="AG292" i="2"/>
  <c r="AG231" i="2"/>
  <c r="AG173" i="2"/>
  <c r="AG304" i="2"/>
  <c r="AG644" i="2"/>
  <c r="AG283" i="2"/>
  <c r="AG498" i="2"/>
  <c r="AG689" i="2"/>
  <c r="AG552" i="2"/>
  <c r="AG454" i="2"/>
  <c r="AG424" i="2"/>
  <c r="AG472" i="2"/>
  <c r="AG369" i="2"/>
  <c r="AG31" i="2"/>
  <c r="AG267" i="2"/>
  <c r="AG6" i="2"/>
  <c r="AG93" i="2"/>
  <c r="AG373" i="2"/>
  <c r="AG197" i="2"/>
  <c r="AG643" i="2"/>
  <c r="AG195" i="2"/>
  <c r="AG131" i="2"/>
  <c r="AG168" i="2"/>
  <c r="AG200" i="2"/>
  <c r="AG18" i="2"/>
  <c r="AG496" i="2"/>
  <c r="AG235" i="2"/>
  <c r="AG414" i="2"/>
  <c r="AG188" i="2"/>
  <c r="AG196" i="2"/>
  <c r="AG661" i="2"/>
  <c r="AG723" i="2"/>
  <c r="AG21" i="2"/>
  <c r="AG536" i="2"/>
  <c r="AG49" i="2"/>
  <c r="AG106" i="2"/>
  <c r="AG591" i="2"/>
  <c r="AG257" i="2"/>
  <c r="AG3" i="2"/>
  <c r="AG287" i="2"/>
  <c r="AG13" i="2"/>
  <c r="AG44" i="2"/>
  <c r="AG47" i="2"/>
  <c r="AG561" i="2"/>
  <c r="AG130" i="2"/>
  <c r="AG522" i="2"/>
  <c r="AG272" i="2"/>
  <c r="AG398" i="2"/>
  <c r="AG459" i="2"/>
  <c r="AG571" i="2"/>
  <c r="AG471" i="2"/>
  <c r="AG380" i="2"/>
  <c r="AG62" i="2"/>
  <c r="AG584" i="2"/>
  <c r="AG210" i="2"/>
  <c r="AG252" i="2"/>
  <c r="AG639" i="2"/>
  <c r="AG243" i="2"/>
  <c r="AG218" i="2"/>
  <c r="AG113" i="2"/>
  <c r="AG724" i="2"/>
  <c r="AG512" i="2"/>
  <c r="AG441" i="2"/>
  <c r="AG265" i="2"/>
  <c r="AG696" i="2"/>
  <c r="AG245" i="2"/>
  <c r="AG519" i="2"/>
  <c r="AG565" i="2"/>
  <c r="AG668" i="2"/>
  <c r="AG124" i="2"/>
  <c r="AG342" i="2"/>
  <c r="AG254" i="2"/>
  <c r="AG485" i="2"/>
  <c r="AG213" i="2"/>
  <c r="AG473" i="2"/>
  <c r="AG107" i="2"/>
  <c r="AG170" i="2"/>
  <c r="AG282" i="2"/>
  <c r="AG56" i="2"/>
  <c r="AG435" i="2"/>
  <c r="AG539" i="2"/>
  <c r="AG720" i="2"/>
  <c r="AG26" i="2"/>
  <c r="AG286" i="2"/>
  <c r="AG529" i="2"/>
  <c r="AG407" i="2"/>
  <c r="AG134" i="2"/>
  <c r="AG420" i="2"/>
  <c r="AG573" i="2"/>
  <c r="AG436" i="2"/>
  <c r="AG452" i="2"/>
  <c r="AG431" i="2"/>
  <c r="AG223" i="2"/>
  <c r="AG690" i="2"/>
  <c r="AG60" i="2"/>
  <c r="AG418" i="2"/>
  <c r="AG483" i="2"/>
  <c r="AG104" i="2"/>
  <c r="AG329" i="2"/>
  <c r="AG158" i="2"/>
  <c r="AG605" i="2"/>
  <c r="AG733" i="2"/>
  <c r="AG116" i="2"/>
  <c r="AG708" i="2"/>
  <c r="AG677" i="2"/>
  <c r="AG118" i="2"/>
  <c r="AG505" i="2"/>
  <c r="AG699" i="2"/>
  <c r="AG401" i="2"/>
  <c r="AG444" i="2"/>
  <c r="AG411" i="2"/>
  <c r="AG718" i="2"/>
  <c r="AG45" i="2"/>
  <c r="AG27" i="2"/>
  <c r="AG102" i="2"/>
  <c r="AG427" i="2"/>
  <c r="AG532" i="2"/>
  <c r="AG216" i="2"/>
  <c r="AG673" i="2"/>
  <c r="AG669" i="2"/>
  <c r="AG352" i="2"/>
  <c r="AG468" i="2"/>
  <c r="AG383" i="2"/>
  <c r="AG20" i="2"/>
  <c r="AG667" i="2"/>
  <c r="AG190" i="2"/>
  <c r="AG493" i="2"/>
  <c r="AG450" i="2"/>
  <c r="AG608" i="2"/>
  <c r="AG513" i="2"/>
  <c r="AG68" i="2"/>
  <c r="AG19" i="2"/>
  <c r="AG540" i="2"/>
  <c r="AG370" i="2"/>
  <c r="AG366" i="2"/>
  <c r="AG611" i="2"/>
  <c r="AG558" i="2"/>
  <c r="AG182" i="2"/>
  <c r="AG38" i="2"/>
  <c r="AG603" i="2"/>
  <c r="AG734" i="2"/>
  <c r="AG627" i="2"/>
  <c r="AG399" i="2"/>
  <c r="AG612" i="2"/>
  <c r="AG63" i="2"/>
  <c r="AG660" i="2"/>
  <c r="AG731" i="2"/>
  <c r="AG422" i="2"/>
  <c r="AG55" i="2"/>
  <c r="AG477" i="2"/>
  <c r="AG547" i="2"/>
  <c r="AG541" i="2"/>
  <c r="AG453" i="2"/>
  <c r="AG262" i="2"/>
  <c r="AG302" i="2"/>
  <c r="AG354" i="2"/>
  <c r="AG710" i="2"/>
  <c r="AG275" i="2"/>
  <c r="AG344" i="2"/>
  <c r="AG564" i="2"/>
  <c r="AG75" i="2"/>
  <c r="AG439" i="2"/>
  <c r="AG662" i="2"/>
  <c r="AG332" i="2"/>
  <c r="AG356" i="2"/>
  <c r="AG372" i="2"/>
  <c r="AG108" i="2"/>
  <c r="AG642" i="2"/>
  <c r="AG466" i="2"/>
  <c r="AG240" i="2"/>
  <c r="AG35" i="2"/>
  <c r="AG191" i="2"/>
  <c r="AG183" i="2"/>
  <c r="AG28" i="2"/>
  <c r="AG217" i="2"/>
  <c r="AG83" i="2"/>
  <c r="AG680" i="2"/>
  <c r="AG114" i="2"/>
  <c r="AG566" i="2"/>
  <c r="AG353" i="2"/>
  <c r="AG33" i="2"/>
  <c r="AG171" i="2"/>
  <c r="AG24" i="2"/>
  <c r="AG560" i="2"/>
  <c r="AG535" i="2"/>
  <c r="AG194" i="2"/>
  <c r="AG732" i="2"/>
  <c r="AG163" i="2"/>
  <c r="AG670" i="2"/>
  <c r="AG397" i="2"/>
  <c r="AG109" i="2"/>
  <c r="AG268" i="2"/>
  <c r="AG402" i="2"/>
  <c r="AG260" i="2"/>
  <c r="AG371" i="2"/>
  <c r="AG317" i="2"/>
  <c r="AG697" i="2"/>
  <c r="AG157" i="2"/>
  <c r="AG530" i="2"/>
  <c r="AG590" i="2"/>
  <c r="AG655" i="2"/>
  <c r="AG40" i="2"/>
  <c r="AG730" i="2"/>
  <c r="AG666" i="2"/>
  <c r="AG693" i="2"/>
  <c r="AG462" i="2"/>
  <c r="AG141" i="2"/>
  <c r="AG128" i="2"/>
  <c r="AG385" i="2"/>
  <c r="AG632" i="2"/>
  <c r="AG606" i="2"/>
  <c r="AG237" i="2"/>
  <c r="AG155" i="2"/>
  <c r="AG645" i="2"/>
  <c r="AG335" i="2"/>
  <c r="AG533" i="2"/>
  <c r="AG470" i="2"/>
  <c r="AG589" i="2"/>
  <c r="AG270" i="2"/>
  <c r="AG135" i="2"/>
  <c r="AG151" i="2"/>
  <c r="AG360" i="2"/>
  <c r="AG727" i="2"/>
  <c r="AG374" i="2"/>
  <c r="AG703" i="2"/>
  <c r="AG687" i="2"/>
  <c r="AG295" i="2"/>
  <c r="AG142" i="2"/>
  <c r="AG117" i="2"/>
  <c r="AG700" i="2"/>
  <c r="AG574" i="2"/>
  <c r="AG246" i="2"/>
  <c r="AG389" i="2"/>
  <c r="AG455" i="2"/>
  <c r="AG276" i="2"/>
  <c r="AG625" i="2"/>
  <c r="AG577" i="2"/>
  <c r="AG706" i="2"/>
  <c r="AG553" i="2"/>
  <c r="AG663" i="2"/>
  <c r="AG580" i="2"/>
  <c r="AG686" i="2"/>
  <c r="AG367" i="2"/>
  <c r="AG198" i="2"/>
  <c r="AG138" i="2"/>
  <c r="AG646" i="2"/>
  <c r="AG707" i="2"/>
  <c r="AG269" i="2"/>
  <c r="AG598" i="2"/>
  <c r="AG586" i="2"/>
  <c r="AG294" i="2"/>
  <c r="AG132" i="2"/>
  <c r="AG600" i="2"/>
  <c r="AG675" i="2"/>
  <c r="AG738" i="2"/>
  <c r="AG89" i="2"/>
  <c r="AG616" i="2"/>
  <c r="AG604" i="2"/>
  <c r="AG592" i="2"/>
  <c r="AG377" i="2"/>
  <c r="AG476" i="2"/>
  <c r="AG152" i="2"/>
  <c r="AG164" i="2"/>
  <c r="AG212" i="2"/>
  <c r="AG523" i="2"/>
  <c r="AG299" i="2"/>
  <c r="AG562" i="2"/>
  <c r="AG289" i="2"/>
  <c r="AG581" i="2"/>
  <c r="AG394" i="2"/>
  <c r="AG234" i="2"/>
  <c r="AG546" i="2"/>
  <c r="AG403" i="2"/>
  <c r="AG111" i="2"/>
  <c r="AG636" i="2"/>
  <c r="AG550" i="2"/>
  <c r="AG428" i="2"/>
  <c r="AG729" i="2"/>
  <c r="AG308" i="2"/>
  <c r="AG181" i="2"/>
  <c r="AG482" i="2"/>
  <c r="AG250" i="2"/>
  <c r="AG516" i="2"/>
  <c r="AG175" i="2"/>
  <c r="AG143" i="2"/>
  <c r="AG678" i="2"/>
  <c r="AG610" i="2"/>
  <c r="AG412" i="2"/>
  <c r="AG169" i="2"/>
  <c r="AG363" i="2"/>
  <c r="AG346" i="2"/>
  <c r="AG557" i="2"/>
  <c r="AG457" i="2"/>
  <c r="AG520" i="2"/>
  <c r="AG501" i="2"/>
  <c r="AG569" i="2"/>
  <c r="AG619" i="2"/>
  <c r="AG464" i="2"/>
  <c r="AG567" i="2"/>
  <c r="AG617" i="2"/>
  <c r="AG423" i="2"/>
  <c r="AG510" i="2"/>
  <c r="AG199" i="2"/>
  <c r="AG676" i="2"/>
  <c r="AG333" i="2"/>
  <c r="AG392" i="2"/>
  <c r="AG719" i="2"/>
  <c r="AG692" i="2"/>
  <c r="AG721" i="2"/>
  <c r="AG672" i="2"/>
  <c r="AG365" i="2"/>
  <c r="AG594" i="2"/>
  <c r="AG601" i="2"/>
  <c r="AG293" i="2"/>
  <c r="AG284" i="2"/>
  <c r="AG635" i="2"/>
  <c r="AG609" i="2"/>
  <c r="AG633" i="2"/>
  <c r="AG404" i="2"/>
  <c r="AG451" i="2"/>
  <c r="AG445" i="2"/>
  <c r="AG652" i="2"/>
  <c r="AG480" i="2"/>
  <c r="AG463" i="2"/>
  <c r="AG725" i="2"/>
  <c r="AG405" i="2"/>
  <c r="AG467" i="2"/>
  <c r="AG649" i="2"/>
  <c r="AG704" i="2"/>
  <c r="AG715" i="2"/>
  <c r="AG684" i="2"/>
  <c r="AG621" i="2"/>
  <c r="AG442" i="2"/>
  <c r="AG737" i="2"/>
  <c r="AG728" i="2"/>
  <c r="AG622" i="2"/>
  <c r="AG716" i="2"/>
  <c r="AG607" i="2"/>
  <c r="AG712" i="2"/>
  <c r="AG653" i="2"/>
  <c r="AG671" i="2"/>
  <c r="AG717" i="2"/>
  <c r="AG736" i="2"/>
  <c r="AG722" i="2"/>
  <c r="AG656" i="2"/>
  <c r="AG683" i="2"/>
  <c r="AG726" i="2"/>
  <c r="AG709" i="2"/>
  <c r="AG679" i="2"/>
  <c r="AG620" i="2"/>
  <c r="AG681" i="2"/>
  <c r="AG705" i="2"/>
  <c r="AG702" i="2"/>
  <c r="AG735" i="2"/>
  <c r="AF563" i="2"/>
  <c r="AF538" i="2"/>
  <c r="AF624" i="2"/>
  <c r="AF103" i="2"/>
  <c r="AF388" i="2"/>
  <c r="AF492" i="2"/>
  <c r="AF368" i="2"/>
  <c r="AF494" i="2"/>
  <c r="AF596" i="2"/>
  <c r="AF313" i="2"/>
  <c r="AF351" i="2"/>
  <c r="AF437" i="2"/>
  <c r="AF628" i="2"/>
  <c r="AF224" i="2"/>
  <c r="AF208" i="2"/>
  <c r="AF193" i="2"/>
  <c r="AF162" i="2"/>
  <c r="AF469" i="2"/>
  <c r="AF511" i="2"/>
  <c r="AF674" i="2"/>
  <c r="AF534" i="2"/>
  <c r="AF70" i="2"/>
  <c r="AF446" i="2"/>
  <c r="AF391" i="2"/>
  <c r="AF303" i="2"/>
  <c r="AF153" i="2"/>
  <c r="AF528" i="2"/>
  <c r="AF25" i="2"/>
  <c r="AF225" i="2"/>
  <c r="AF65" i="2"/>
  <c r="AF361" i="2"/>
  <c r="AF650" i="2"/>
  <c r="AF554" i="2"/>
  <c r="AF630" i="2"/>
  <c r="AF140" i="2"/>
  <c r="AF4" i="2"/>
  <c r="AF271" i="2"/>
  <c r="AF637" i="2"/>
  <c r="AF94" i="2"/>
  <c r="AF84" i="2"/>
  <c r="AF527" i="2"/>
  <c r="AF488" i="2"/>
  <c r="AF48" i="2"/>
  <c r="AF129" i="2"/>
  <c r="AF348" i="2"/>
  <c r="AF236" i="2"/>
  <c r="AF233" i="2"/>
  <c r="AF626" i="2"/>
  <c r="AF330" i="2"/>
  <c r="AF87" i="2"/>
  <c r="AF549" i="2"/>
  <c r="AF156" i="2"/>
  <c r="AF326" i="2"/>
  <c r="AF53" i="2"/>
  <c r="AF90" i="2"/>
  <c r="AF46" i="2"/>
  <c r="AF440" i="2"/>
  <c r="AF489" i="2"/>
  <c r="AF537" i="2"/>
  <c r="AF315" i="2"/>
  <c r="AF177" i="2"/>
  <c r="AF337" i="2"/>
  <c r="AF486" i="2"/>
  <c r="AF415" i="2"/>
  <c r="AF416" i="2"/>
  <c r="AF229" i="2"/>
  <c r="AF305" i="2"/>
  <c r="AF381" i="2"/>
  <c r="AF409" i="2"/>
  <c r="AF91" i="2"/>
  <c r="AF410" i="2"/>
  <c r="AF146" i="2"/>
  <c r="AF327" i="2"/>
  <c r="AF2" i="2"/>
  <c r="AF204" i="2"/>
  <c r="AF319" i="2"/>
  <c r="AF618" i="2"/>
  <c r="AF139" i="2"/>
  <c r="AF159" i="2"/>
  <c r="AF499" i="2"/>
  <c r="AF247" i="2"/>
  <c r="AF97" i="2"/>
  <c r="AF426" i="2"/>
  <c r="AF16" i="2"/>
  <c r="AF166" i="2"/>
  <c r="AF310" i="2"/>
  <c r="AF531" i="2"/>
  <c r="AF623" i="2"/>
  <c r="AF583" i="2"/>
  <c r="AF255" i="2"/>
  <c r="AF214" i="2"/>
  <c r="AF395" i="2"/>
  <c r="AF278" i="2"/>
  <c r="AF339" i="2"/>
  <c r="AF61" i="2"/>
  <c r="AF393" i="2"/>
  <c r="AF81" i="2"/>
  <c r="AF311" i="2"/>
  <c r="AF355" i="2"/>
  <c r="AF122" i="2"/>
  <c r="AF205" i="2"/>
  <c r="AF9" i="2"/>
  <c r="AF41" i="2"/>
  <c r="AF174" i="2"/>
  <c r="AF421" i="2"/>
  <c r="AF123" i="2"/>
  <c r="AF285" i="2"/>
  <c r="AF185" i="2"/>
  <c r="AF307" i="2"/>
  <c r="AF336" i="2"/>
  <c r="AF484" i="2"/>
  <c r="AF249" i="2"/>
  <c r="AF86" i="2"/>
  <c r="AF345" i="2"/>
  <c r="AF413" i="2"/>
  <c r="AF206" i="2"/>
  <c r="AF615" i="2"/>
  <c r="AF691" i="2"/>
  <c r="AF149" i="2"/>
  <c r="AF136" i="2"/>
  <c r="AF306" i="2"/>
  <c r="AF52" i="2"/>
  <c r="AF10" i="2"/>
  <c r="AF559" i="2"/>
  <c r="AF298" i="2"/>
  <c r="AF154" i="2"/>
  <c r="AF150" i="2"/>
  <c r="AF328" i="2"/>
  <c r="AF324" i="2"/>
  <c r="AF599" i="2"/>
  <c r="AF42" i="2"/>
  <c r="AF503" i="2"/>
  <c r="AF296" i="2"/>
  <c r="AF478" i="2"/>
  <c r="AF258" i="2"/>
  <c r="AF215" i="2"/>
  <c r="AF241" i="2"/>
  <c r="AF321" i="2"/>
  <c r="AF37" i="2"/>
  <c r="AF309" i="2"/>
  <c r="AF688" i="2"/>
  <c r="AF430" i="2"/>
  <c r="AF312" i="2"/>
  <c r="AF694" i="2"/>
  <c r="AF59" i="2"/>
  <c r="AF71" i="2"/>
  <c r="AF15" i="2"/>
  <c r="AF322" i="2"/>
  <c r="AF221" i="2"/>
  <c r="AF479" i="2"/>
  <c r="AF77" i="2"/>
  <c r="AF425" i="2"/>
  <c r="AF316" i="2"/>
  <c r="AF259" i="2"/>
  <c r="AF506" i="2"/>
  <c r="AF387" i="2"/>
  <c r="AF297" i="2"/>
  <c r="AF406" i="2"/>
  <c r="AF408" i="2"/>
  <c r="AF507" i="2"/>
  <c r="AF517" i="2"/>
  <c r="AF165" i="2"/>
  <c r="AF542" i="2"/>
  <c r="AF657" i="2"/>
  <c r="AF588" i="2"/>
  <c r="AF458" i="2"/>
  <c r="AF613" i="2"/>
  <c r="AF43" i="2"/>
  <c r="AF301" i="2"/>
  <c r="AF253" i="2"/>
  <c r="AF481" i="2"/>
  <c r="AF145" i="2"/>
  <c r="AF664" i="2"/>
  <c r="AF504" i="2"/>
  <c r="AF338" i="2"/>
  <c r="AF658" i="2"/>
  <c r="AF133" i="2"/>
  <c r="AF595" i="2"/>
  <c r="AF22" i="2"/>
  <c r="AF232" i="2"/>
  <c r="AF640" i="2"/>
  <c r="AF5" i="2"/>
  <c r="AF556" i="2"/>
  <c r="AF219" i="2"/>
  <c r="AF51" i="2"/>
  <c r="AF251" i="2"/>
  <c r="AF36" i="2"/>
  <c r="AF189" i="2"/>
  <c r="AF497" i="2"/>
  <c r="AF555" i="2"/>
  <c r="AF593" i="2"/>
  <c r="AF30" i="2"/>
  <c r="AF433" i="2"/>
  <c r="AF325" i="2"/>
  <c r="AF685" i="2"/>
  <c r="AF364" i="2"/>
  <c r="AF419" i="2"/>
  <c r="AF202" i="2"/>
  <c r="AF443" i="2"/>
  <c r="AF434" i="2"/>
  <c r="AF172" i="2"/>
  <c r="AF585" i="2"/>
  <c r="AF544" i="2"/>
  <c r="AF96" i="2"/>
  <c r="AF261" i="2"/>
  <c r="AF384" i="2"/>
  <c r="AF99" i="2"/>
  <c r="AF490" i="2"/>
  <c r="AF396" i="2"/>
  <c r="AF112" i="2"/>
  <c r="AF641" i="2"/>
  <c r="AF461" i="2"/>
  <c r="AF382" i="2"/>
  <c r="AF74" i="2"/>
  <c r="AF570" i="2"/>
  <c r="AF578" i="2"/>
  <c r="AF524" i="2"/>
  <c r="AF125" i="2"/>
  <c r="AF239" i="2"/>
  <c r="AF110" i="2"/>
  <c r="AF400" i="2"/>
  <c r="AF242" i="2"/>
  <c r="AF631" i="2"/>
  <c r="AF714" i="2"/>
  <c r="AF126" i="2"/>
  <c r="AF290" i="2"/>
  <c r="AF67" i="2"/>
  <c r="AF228" i="2"/>
  <c r="AF447" i="2"/>
  <c r="AF587" i="2"/>
  <c r="AF379" i="2"/>
  <c r="AF474" i="2"/>
  <c r="AF281" i="2"/>
  <c r="AF495" i="2"/>
  <c r="AF7" i="2"/>
  <c r="AF80" i="2"/>
  <c r="AF54" i="2"/>
  <c r="AF579" i="2"/>
  <c r="AF343" i="2"/>
  <c r="AF695" i="2"/>
  <c r="AF320" i="2"/>
  <c r="AF358" i="2"/>
  <c r="AF438" i="2"/>
  <c r="AF115" i="2"/>
  <c r="AF572" i="2"/>
  <c r="AF230" i="2"/>
  <c r="AF713" i="2"/>
  <c r="AF300" i="2"/>
  <c r="AF514" i="2"/>
  <c r="AF32" i="2"/>
  <c r="AF629" i="2"/>
  <c r="AF602" i="2"/>
  <c r="AF487" i="2"/>
  <c r="AF334" i="2"/>
  <c r="AF180" i="2"/>
  <c r="AF88" i="2"/>
  <c r="AF509" i="2"/>
  <c r="AF263" i="2"/>
  <c r="AF288" i="2"/>
  <c r="AF323" i="2"/>
  <c r="AF11" i="2"/>
  <c r="AF127" i="2"/>
  <c r="AF277" i="2"/>
  <c r="AF508" i="2"/>
  <c r="AF515" i="2"/>
  <c r="AF82" i="2"/>
  <c r="AF347" i="2"/>
  <c r="AF57" i="2"/>
  <c r="AF465" i="2"/>
  <c r="AF362" i="2"/>
  <c r="AF575" i="2"/>
  <c r="AF105" i="2"/>
  <c r="AF207" i="2"/>
  <c r="AF72" i="2"/>
  <c r="AF460" i="2"/>
  <c r="AF576" i="2"/>
  <c r="AF227" i="2"/>
  <c r="AF66" i="2"/>
  <c r="AF273" i="2"/>
  <c r="AF220" i="2"/>
  <c r="AF85" i="2"/>
  <c r="AF341" i="2"/>
  <c r="AF448" i="2"/>
  <c r="AF500" i="2"/>
  <c r="AF39" i="2"/>
  <c r="AF244" i="2"/>
  <c r="AF69" i="2"/>
  <c r="AF456" i="2"/>
  <c r="AF248" i="2"/>
  <c r="AF597" i="2"/>
  <c r="AF147" i="2"/>
  <c r="AF701" i="2"/>
  <c r="AF119" i="2"/>
  <c r="AF291" i="2"/>
  <c r="AF659" i="2"/>
  <c r="AF101" i="2"/>
  <c r="AF357" i="2"/>
  <c r="AF73" i="2"/>
  <c r="AF548" i="2"/>
  <c r="AF502" i="2"/>
  <c r="AF137" i="2"/>
  <c r="AF178" i="2"/>
  <c r="AF647" i="2"/>
  <c r="AF256" i="2"/>
  <c r="AF76" i="2"/>
  <c r="AF375" i="2"/>
  <c r="AF331" i="2"/>
  <c r="AF274" i="2"/>
  <c r="AF582" i="2"/>
  <c r="AF349" i="2"/>
  <c r="AF184" i="2"/>
  <c r="AF526" i="2"/>
  <c r="AF64" i="2"/>
  <c r="AF280" i="2"/>
  <c r="AF179" i="2"/>
  <c r="AF634" i="2"/>
  <c r="AF160" i="2"/>
  <c r="AF543" i="2"/>
  <c r="AF167" i="2"/>
  <c r="AF222" i="2"/>
  <c r="AF475" i="2"/>
  <c r="AF378" i="2"/>
  <c r="AF14" i="2"/>
  <c r="AF266" i="2"/>
  <c r="AF359" i="2"/>
  <c r="AF12" i="2"/>
  <c r="AF98" i="2"/>
  <c r="AF201" i="2"/>
  <c r="AF521" i="2"/>
  <c r="AF568" i="2"/>
  <c r="AF279" i="2"/>
  <c r="AF711" i="2"/>
  <c r="AF211" i="2"/>
  <c r="AF29" i="2"/>
  <c r="AF78" i="2"/>
  <c r="AF665" i="2"/>
  <c r="AF144" i="2"/>
  <c r="AF648" i="2"/>
  <c r="AF8" i="2"/>
  <c r="AF318" i="2"/>
  <c r="AF390" i="2"/>
  <c r="AF23" i="2"/>
  <c r="AF120" i="2"/>
  <c r="AF58" i="2"/>
  <c r="AF698" i="2"/>
  <c r="AF449" i="2"/>
  <c r="AF226" i="2"/>
  <c r="AF651" i="2"/>
  <c r="AF525" i="2"/>
  <c r="AF34" i="2"/>
  <c r="AF551" i="2"/>
  <c r="AF491" i="2"/>
  <c r="AF92" i="2"/>
  <c r="AF545" i="2"/>
  <c r="AF350" i="2"/>
  <c r="AF340" i="2"/>
  <c r="AF376" i="2"/>
  <c r="AF121" i="2"/>
  <c r="AF417" i="2"/>
  <c r="AF264" i="2"/>
  <c r="AF314" i="2"/>
  <c r="AF638" i="2"/>
  <c r="AF518" i="2"/>
  <c r="AF79" i="2"/>
  <c r="AF192" i="2"/>
  <c r="AF203" i="2"/>
  <c r="AF432" i="2"/>
  <c r="AF209" i="2"/>
  <c r="AF186" i="2"/>
  <c r="AF100" i="2"/>
  <c r="AF614" i="2"/>
  <c r="AF238" i="2"/>
  <c r="AF95" i="2"/>
  <c r="AF386" i="2"/>
  <c r="AF682" i="2"/>
  <c r="AF429" i="2"/>
  <c r="AF176" i="2"/>
  <c r="AF50" i="2"/>
  <c r="AF148" i="2"/>
  <c r="AF17" i="2"/>
  <c r="AF654" i="2"/>
  <c r="AF187" i="2"/>
  <c r="AF161" i="2"/>
  <c r="AF292" i="2"/>
  <c r="AF231" i="2"/>
  <c r="AF173" i="2"/>
  <c r="AF304" i="2"/>
  <c r="AF644" i="2"/>
  <c r="AF283" i="2"/>
  <c r="AF498" i="2"/>
  <c r="AF689" i="2"/>
  <c r="AF552" i="2"/>
  <c r="AF454" i="2"/>
  <c r="AF424" i="2"/>
  <c r="AF472" i="2"/>
  <c r="AF369" i="2"/>
  <c r="AF31" i="2"/>
  <c r="AF267" i="2"/>
  <c r="AF6" i="2"/>
  <c r="AF93" i="2"/>
  <c r="AF373" i="2"/>
  <c r="AF197" i="2"/>
  <c r="AF643" i="2"/>
  <c r="AF195" i="2"/>
  <c r="AF131" i="2"/>
  <c r="AF168" i="2"/>
  <c r="AF200" i="2"/>
  <c r="AF18" i="2"/>
  <c r="AF496" i="2"/>
  <c r="AF235" i="2"/>
  <c r="AF414" i="2"/>
  <c r="AF188" i="2"/>
  <c r="AF196" i="2"/>
  <c r="AF661" i="2"/>
  <c r="AF723" i="2"/>
  <c r="AF21" i="2"/>
  <c r="AF536" i="2"/>
  <c r="AF49" i="2"/>
  <c r="AF106" i="2"/>
  <c r="AF591" i="2"/>
  <c r="AF257" i="2"/>
  <c r="AF3" i="2"/>
  <c r="AF287" i="2"/>
  <c r="AF13" i="2"/>
  <c r="AF44" i="2"/>
  <c r="AF47" i="2"/>
  <c r="AF561" i="2"/>
  <c r="AF130" i="2"/>
  <c r="AF522" i="2"/>
  <c r="AF272" i="2"/>
  <c r="AF398" i="2"/>
  <c r="AF459" i="2"/>
  <c r="AF571" i="2"/>
  <c r="AF471" i="2"/>
  <c r="AF380" i="2"/>
  <c r="AF62" i="2"/>
  <c r="AF584" i="2"/>
  <c r="AF210" i="2"/>
  <c r="AF252" i="2"/>
  <c r="AF639" i="2"/>
  <c r="AF243" i="2"/>
  <c r="AF218" i="2"/>
  <c r="AF113" i="2"/>
  <c r="AF724" i="2"/>
  <c r="AF512" i="2"/>
  <c r="AF441" i="2"/>
  <c r="AF265" i="2"/>
  <c r="AF696" i="2"/>
  <c r="AF245" i="2"/>
  <c r="AF519" i="2"/>
  <c r="AF565" i="2"/>
  <c r="AF668" i="2"/>
  <c r="AF124" i="2"/>
  <c r="AF342" i="2"/>
  <c r="AF254" i="2"/>
  <c r="AF485" i="2"/>
  <c r="AF213" i="2"/>
  <c r="AF473" i="2"/>
  <c r="AF107" i="2"/>
  <c r="AF170" i="2"/>
  <c r="AF282" i="2"/>
  <c r="AF56" i="2"/>
  <c r="AF435" i="2"/>
  <c r="AF539" i="2"/>
  <c r="AF720" i="2"/>
  <c r="AF26" i="2"/>
  <c r="AF286" i="2"/>
  <c r="AF529" i="2"/>
  <c r="AF407" i="2"/>
  <c r="AF134" i="2"/>
  <c r="AF420" i="2"/>
  <c r="AF573" i="2"/>
  <c r="AF436" i="2"/>
  <c r="AF452" i="2"/>
  <c r="AF431" i="2"/>
  <c r="AF223" i="2"/>
  <c r="AF690" i="2"/>
  <c r="AF60" i="2"/>
  <c r="AF418" i="2"/>
  <c r="AF483" i="2"/>
  <c r="AF104" i="2"/>
  <c r="AF329" i="2"/>
  <c r="AF158" i="2"/>
  <c r="AF605" i="2"/>
  <c r="AF733" i="2"/>
  <c r="AF116" i="2"/>
  <c r="AF708" i="2"/>
  <c r="AF677" i="2"/>
  <c r="AF118" i="2"/>
  <c r="AF505" i="2"/>
  <c r="AF699" i="2"/>
  <c r="AF401" i="2"/>
  <c r="AF444" i="2"/>
  <c r="AF411" i="2"/>
  <c r="AF718" i="2"/>
  <c r="AF45" i="2"/>
  <c r="AF27" i="2"/>
  <c r="AF102" i="2"/>
  <c r="AF427" i="2"/>
  <c r="AF532" i="2"/>
  <c r="AF216" i="2"/>
  <c r="AF673" i="2"/>
  <c r="AF669" i="2"/>
  <c r="AF352" i="2"/>
  <c r="AF468" i="2"/>
  <c r="AF383" i="2"/>
  <c r="AF20" i="2"/>
  <c r="AF667" i="2"/>
  <c r="AF190" i="2"/>
  <c r="AF493" i="2"/>
  <c r="AF450" i="2"/>
  <c r="AF608" i="2"/>
  <c r="AF513" i="2"/>
  <c r="AF68" i="2"/>
  <c r="AF19" i="2"/>
  <c r="AF540" i="2"/>
  <c r="AF370" i="2"/>
  <c r="AF366" i="2"/>
  <c r="AF611" i="2"/>
  <c r="AF558" i="2"/>
  <c r="AF182" i="2"/>
  <c r="AF38" i="2"/>
  <c r="AF603" i="2"/>
  <c r="AF734" i="2"/>
  <c r="AF627" i="2"/>
  <c r="AF399" i="2"/>
  <c r="AF612" i="2"/>
  <c r="AF63" i="2"/>
  <c r="AF660" i="2"/>
  <c r="AF731" i="2"/>
  <c r="AF422" i="2"/>
  <c r="AF55" i="2"/>
  <c r="AF477" i="2"/>
  <c r="AF547" i="2"/>
  <c r="AF541" i="2"/>
  <c r="AF453" i="2"/>
  <c r="AF262" i="2"/>
  <c r="AF302" i="2"/>
  <c r="AF354" i="2"/>
  <c r="AF710" i="2"/>
  <c r="AF275" i="2"/>
  <c r="AF344" i="2"/>
  <c r="AF564" i="2"/>
  <c r="AF75" i="2"/>
  <c r="AF439" i="2"/>
  <c r="AF662" i="2"/>
  <c r="AF332" i="2"/>
  <c r="AF356" i="2"/>
  <c r="AF372" i="2"/>
  <c r="AF108" i="2"/>
  <c r="AF642" i="2"/>
  <c r="AF466" i="2"/>
  <c r="AF240" i="2"/>
  <c r="AF35" i="2"/>
  <c r="AF191" i="2"/>
  <c r="AF183" i="2"/>
  <c r="AF28" i="2"/>
  <c r="AF217" i="2"/>
  <c r="AF83" i="2"/>
  <c r="AF680" i="2"/>
  <c r="AF114" i="2"/>
  <c r="AF566" i="2"/>
  <c r="AF353" i="2"/>
  <c r="AF33" i="2"/>
  <c r="AF171" i="2"/>
  <c r="AF24" i="2"/>
  <c r="AF560" i="2"/>
  <c r="AF535" i="2"/>
  <c r="AF194" i="2"/>
  <c r="AF732" i="2"/>
  <c r="AF163" i="2"/>
  <c r="AF670" i="2"/>
  <c r="AF397" i="2"/>
  <c r="AF109" i="2"/>
  <c r="AF268" i="2"/>
  <c r="AF402" i="2"/>
  <c r="AF260" i="2"/>
  <c r="AF371" i="2"/>
  <c r="AF317" i="2"/>
  <c r="AF697" i="2"/>
  <c r="AF157" i="2"/>
  <c r="AF530" i="2"/>
  <c r="AF590" i="2"/>
  <c r="AF655" i="2"/>
  <c r="AF40" i="2"/>
  <c r="AF730" i="2"/>
  <c r="AF666" i="2"/>
  <c r="AF693" i="2"/>
  <c r="AF462" i="2"/>
  <c r="AF141" i="2"/>
  <c r="AF128" i="2"/>
  <c r="AF385" i="2"/>
  <c r="AF632" i="2"/>
  <c r="AF606" i="2"/>
  <c r="AF237" i="2"/>
  <c r="AF155" i="2"/>
  <c r="AF645" i="2"/>
  <c r="AF335" i="2"/>
  <c r="AF533" i="2"/>
  <c r="AF470" i="2"/>
  <c r="AF589" i="2"/>
  <c r="AF270" i="2"/>
  <c r="AF135" i="2"/>
  <c r="AF151" i="2"/>
  <c r="AF360" i="2"/>
  <c r="AF727" i="2"/>
  <c r="AF374" i="2"/>
  <c r="AF703" i="2"/>
  <c r="AF687" i="2"/>
  <c r="AF295" i="2"/>
  <c r="AF142" i="2"/>
  <c r="AF117" i="2"/>
  <c r="AF700" i="2"/>
  <c r="AF574" i="2"/>
  <c r="AF246" i="2"/>
  <c r="AF389" i="2"/>
  <c r="AF455" i="2"/>
  <c r="AF276" i="2"/>
  <c r="AF625" i="2"/>
  <c r="AF577" i="2"/>
  <c r="AF706" i="2"/>
  <c r="AF553" i="2"/>
  <c r="AF663" i="2"/>
  <c r="AF580" i="2"/>
  <c r="AF686" i="2"/>
  <c r="AF367" i="2"/>
  <c r="AF198" i="2"/>
  <c r="AF138" i="2"/>
  <c r="AF646" i="2"/>
  <c r="AF707" i="2"/>
  <c r="AF269" i="2"/>
  <c r="AF598" i="2"/>
  <c r="AF586" i="2"/>
  <c r="AF294" i="2"/>
  <c r="AF132" i="2"/>
  <c r="AF600" i="2"/>
  <c r="AF675" i="2"/>
  <c r="AF738" i="2"/>
  <c r="AF89" i="2"/>
  <c r="AF616" i="2"/>
  <c r="AF604" i="2"/>
  <c r="AF592" i="2"/>
  <c r="AF377" i="2"/>
  <c r="AF476" i="2"/>
  <c r="AF152" i="2"/>
  <c r="AF164" i="2"/>
  <c r="AF212" i="2"/>
  <c r="AF523" i="2"/>
  <c r="AF299" i="2"/>
  <c r="AF562" i="2"/>
  <c r="AF289" i="2"/>
  <c r="AF581" i="2"/>
  <c r="AF394" i="2"/>
  <c r="AF234" i="2"/>
  <c r="AF546" i="2"/>
  <c r="AF403" i="2"/>
  <c r="AF111" i="2"/>
  <c r="AF636" i="2"/>
  <c r="AF550" i="2"/>
  <c r="AF428" i="2"/>
  <c r="AF729" i="2"/>
  <c r="AF308" i="2"/>
  <c r="AF181" i="2"/>
  <c r="AF482" i="2"/>
  <c r="AF250" i="2"/>
  <c r="AF516" i="2"/>
  <c r="AF175" i="2"/>
  <c r="AF143" i="2"/>
  <c r="AF678" i="2"/>
  <c r="AF610" i="2"/>
  <c r="AF412" i="2"/>
  <c r="AF169" i="2"/>
  <c r="AF363" i="2"/>
  <c r="AF346" i="2"/>
  <c r="AF557" i="2"/>
  <c r="AF457" i="2"/>
  <c r="AF520" i="2"/>
  <c r="AF501" i="2"/>
  <c r="AF569" i="2"/>
  <c r="AF619" i="2"/>
  <c r="AF464" i="2"/>
  <c r="AF567" i="2"/>
  <c r="AF617" i="2"/>
  <c r="AF423" i="2"/>
  <c r="AF510" i="2"/>
  <c r="AF199" i="2"/>
  <c r="AF676" i="2"/>
  <c r="AF333" i="2"/>
  <c r="AF392" i="2"/>
  <c r="AF719" i="2"/>
  <c r="AF692" i="2"/>
  <c r="AF721" i="2"/>
  <c r="AF672" i="2"/>
  <c r="AF365" i="2"/>
  <c r="AF594" i="2"/>
  <c r="AF601" i="2"/>
  <c r="AF293" i="2"/>
  <c r="AF284" i="2"/>
  <c r="AF635" i="2"/>
  <c r="AF609" i="2"/>
  <c r="AF633" i="2"/>
  <c r="AF404" i="2"/>
  <c r="AF451" i="2"/>
  <c r="AF445" i="2"/>
  <c r="AF652" i="2"/>
  <c r="AF480" i="2"/>
  <c r="AF463" i="2"/>
  <c r="AF725" i="2"/>
  <c r="AF405" i="2"/>
  <c r="AF467" i="2"/>
  <c r="AF649" i="2"/>
  <c r="AF704" i="2"/>
  <c r="AF715" i="2"/>
  <c r="AF684" i="2"/>
  <c r="AF621" i="2"/>
  <c r="AF442" i="2"/>
  <c r="AF737" i="2"/>
  <c r="AF728" i="2"/>
  <c r="AF622" i="2"/>
  <c r="AF716" i="2"/>
  <c r="AF607" i="2"/>
  <c r="AF712" i="2"/>
  <c r="AF653" i="2"/>
  <c r="AF671" i="2"/>
  <c r="AF717" i="2"/>
  <c r="AF736" i="2"/>
  <c r="AF722" i="2"/>
  <c r="AF656" i="2"/>
  <c r="AF683" i="2"/>
  <c r="AF726" i="2"/>
  <c r="AF709" i="2"/>
  <c r="AF679" i="2"/>
  <c r="AF620" i="2"/>
  <c r="AF681" i="2"/>
  <c r="AF705" i="2"/>
  <c r="AF702" i="2"/>
  <c r="AF735" i="2"/>
  <c r="AE563" i="2"/>
  <c r="AE538" i="2"/>
  <c r="AE624" i="2"/>
  <c r="AE103" i="2"/>
  <c r="AE388" i="2"/>
  <c r="AE492" i="2"/>
  <c r="AE368" i="2"/>
  <c r="AE494" i="2"/>
  <c r="AE596" i="2"/>
  <c r="AE313" i="2"/>
  <c r="AE351" i="2"/>
  <c r="AE437" i="2"/>
  <c r="AE628" i="2"/>
  <c r="AE224" i="2"/>
  <c r="AE208" i="2"/>
  <c r="AE193" i="2"/>
  <c r="AE162" i="2"/>
  <c r="AE469" i="2"/>
  <c r="AE511" i="2"/>
  <c r="AE674" i="2"/>
  <c r="AE534" i="2"/>
  <c r="AE70" i="2"/>
  <c r="AE446" i="2"/>
  <c r="AE391" i="2"/>
  <c r="AE303" i="2"/>
  <c r="AE153" i="2"/>
  <c r="AE528" i="2"/>
  <c r="AE25" i="2"/>
  <c r="AE225" i="2"/>
  <c r="AE65" i="2"/>
  <c r="AE361" i="2"/>
  <c r="AE650" i="2"/>
  <c r="AE554" i="2"/>
  <c r="AE630" i="2"/>
  <c r="AE140" i="2"/>
  <c r="AE4" i="2"/>
  <c r="AE271" i="2"/>
  <c r="AE637" i="2"/>
  <c r="AE94" i="2"/>
  <c r="AE84" i="2"/>
  <c r="AE527" i="2"/>
  <c r="AE488" i="2"/>
  <c r="AE48" i="2"/>
  <c r="AE129" i="2"/>
  <c r="AE348" i="2"/>
  <c r="AE236" i="2"/>
  <c r="AE233" i="2"/>
  <c r="AE626" i="2"/>
  <c r="AE330" i="2"/>
  <c r="AE87" i="2"/>
  <c r="AE549" i="2"/>
  <c r="AE156" i="2"/>
  <c r="AE326" i="2"/>
  <c r="AE53" i="2"/>
  <c r="AE90" i="2"/>
  <c r="AE46" i="2"/>
  <c r="AE440" i="2"/>
  <c r="AE489" i="2"/>
  <c r="AE537" i="2"/>
  <c r="AE315" i="2"/>
  <c r="AE177" i="2"/>
  <c r="AE337" i="2"/>
  <c r="AE486" i="2"/>
  <c r="AE415" i="2"/>
  <c r="AE416" i="2"/>
  <c r="AE229" i="2"/>
  <c r="AE305" i="2"/>
  <c r="AE381" i="2"/>
  <c r="AE409" i="2"/>
  <c r="AE91" i="2"/>
  <c r="AE410" i="2"/>
  <c r="AE146" i="2"/>
  <c r="AE327" i="2"/>
  <c r="AE2" i="2"/>
  <c r="AE204" i="2"/>
  <c r="AE319" i="2"/>
  <c r="AE618" i="2"/>
  <c r="AE139" i="2"/>
  <c r="AE159" i="2"/>
  <c r="AE499" i="2"/>
  <c r="AE247" i="2"/>
  <c r="AE97" i="2"/>
  <c r="AE426" i="2"/>
  <c r="AE16" i="2"/>
  <c r="AE166" i="2"/>
  <c r="AE310" i="2"/>
  <c r="AE531" i="2"/>
  <c r="AE623" i="2"/>
  <c r="AE583" i="2"/>
  <c r="AE255" i="2"/>
  <c r="AE214" i="2"/>
  <c r="AE395" i="2"/>
  <c r="AE278" i="2"/>
  <c r="AE339" i="2"/>
  <c r="AE61" i="2"/>
  <c r="AE393" i="2"/>
  <c r="AE81" i="2"/>
  <c r="AE311" i="2"/>
  <c r="AE355" i="2"/>
  <c r="AE122" i="2"/>
  <c r="AE205" i="2"/>
  <c r="AE9" i="2"/>
  <c r="AE41" i="2"/>
  <c r="AE174" i="2"/>
  <c r="AE421" i="2"/>
  <c r="AE123" i="2"/>
  <c r="AE285" i="2"/>
  <c r="AE185" i="2"/>
  <c r="AE307" i="2"/>
  <c r="AE336" i="2"/>
  <c r="AE484" i="2"/>
  <c r="AE249" i="2"/>
  <c r="AE86" i="2"/>
  <c r="AE345" i="2"/>
  <c r="AE413" i="2"/>
  <c r="AE206" i="2"/>
  <c r="AE615" i="2"/>
  <c r="AE691" i="2"/>
  <c r="AE149" i="2"/>
  <c r="AE136" i="2"/>
  <c r="AE306" i="2"/>
  <c r="AE52" i="2"/>
  <c r="AE10" i="2"/>
  <c r="AE559" i="2"/>
  <c r="AE298" i="2"/>
  <c r="AE154" i="2"/>
  <c r="AE150" i="2"/>
  <c r="AE328" i="2"/>
  <c r="AE324" i="2"/>
  <c r="AE599" i="2"/>
  <c r="AE42" i="2"/>
  <c r="AE503" i="2"/>
  <c r="AE296" i="2"/>
  <c r="AE478" i="2"/>
  <c r="AE258" i="2"/>
  <c r="AE215" i="2"/>
  <c r="AE241" i="2"/>
  <c r="AE321" i="2"/>
  <c r="AE37" i="2"/>
  <c r="AE309" i="2"/>
  <c r="AE688" i="2"/>
  <c r="AE430" i="2"/>
  <c r="AE312" i="2"/>
  <c r="AE694" i="2"/>
  <c r="AE59" i="2"/>
  <c r="AE71" i="2"/>
  <c r="AE15" i="2"/>
  <c r="AE322" i="2"/>
  <c r="AE221" i="2"/>
  <c r="AE479" i="2"/>
  <c r="AE77" i="2"/>
  <c r="AE425" i="2"/>
  <c r="AE316" i="2"/>
  <c r="AE259" i="2"/>
  <c r="AE506" i="2"/>
  <c r="AE387" i="2"/>
  <c r="AE297" i="2"/>
  <c r="AE406" i="2"/>
  <c r="AE408" i="2"/>
  <c r="AE507" i="2"/>
  <c r="AE517" i="2"/>
  <c r="AE165" i="2"/>
  <c r="AE542" i="2"/>
  <c r="AE657" i="2"/>
  <c r="AE588" i="2"/>
  <c r="AE458" i="2"/>
  <c r="AE613" i="2"/>
  <c r="AE43" i="2"/>
  <c r="AE301" i="2"/>
  <c r="AE253" i="2"/>
  <c r="AE481" i="2"/>
  <c r="AE145" i="2"/>
  <c r="AE664" i="2"/>
  <c r="AE504" i="2"/>
  <c r="AE338" i="2"/>
  <c r="AE658" i="2"/>
  <c r="AE133" i="2"/>
  <c r="AE595" i="2"/>
  <c r="AE22" i="2"/>
  <c r="AE232" i="2"/>
  <c r="AE640" i="2"/>
  <c r="AE5" i="2"/>
  <c r="AE556" i="2"/>
  <c r="AE219" i="2"/>
  <c r="AE51" i="2"/>
  <c r="AE251" i="2"/>
  <c r="AE36" i="2"/>
  <c r="AE189" i="2"/>
  <c r="AE497" i="2"/>
  <c r="AE555" i="2"/>
  <c r="AE593" i="2"/>
  <c r="AE30" i="2"/>
  <c r="AE433" i="2"/>
  <c r="AE325" i="2"/>
  <c r="AE685" i="2"/>
  <c r="AE364" i="2"/>
  <c r="AE419" i="2"/>
  <c r="AE202" i="2"/>
  <c r="AE443" i="2"/>
  <c r="AE434" i="2"/>
  <c r="AE172" i="2"/>
  <c r="AE585" i="2"/>
  <c r="AE544" i="2"/>
  <c r="AE96" i="2"/>
  <c r="AE261" i="2"/>
  <c r="AE384" i="2"/>
  <c r="AE99" i="2"/>
  <c r="AE490" i="2"/>
  <c r="AE396" i="2"/>
  <c r="AE112" i="2"/>
  <c r="AE641" i="2"/>
  <c r="AE461" i="2"/>
  <c r="AE382" i="2"/>
  <c r="AE74" i="2"/>
  <c r="AE570" i="2"/>
  <c r="AE578" i="2"/>
  <c r="AE524" i="2"/>
  <c r="AE125" i="2"/>
  <c r="AE239" i="2"/>
  <c r="AE110" i="2"/>
  <c r="AE400" i="2"/>
  <c r="AE242" i="2"/>
  <c r="AE631" i="2"/>
  <c r="AE714" i="2"/>
  <c r="AE126" i="2"/>
  <c r="AE290" i="2"/>
  <c r="AE67" i="2"/>
  <c r="AE228" i="2"/>
  <c r="AE447" i="2"/>
  <c r="AE587" i="2"/>
  <c r="AE379" i="2"/>
  <c r="AE474" i="2"/>
  <c r="AE281" i="2"/>
  <c r="AE495" i="2"/>
  <c r="AE7" i="2"/>
  <c r="AE80" i="2"/>
  <c r="AE54" i="2"/>
  <c r="AE579" i="2"/>
  <c r="AE343" i="2"/>
  <c r="AE695" i="2"/>
  <c r="AE320" i="2"/>
  <c r="AE358" i="2"/>
  <c r="AE438" i="2"/>
  <c r="AE115" i="2"/>
  <c r="AE572" i="2"/>
  <c r="AE230" i="2"/>
  <c r="AE713" i="2"/>
  <c r="AE300" i="2"/>
  <c r="AE514" i="2"/>
  <c r="AE32" i="2"/>
  <c r="AE629" i="2"/>
  <c r="AE602" i="2"/>
  <c r="AE487" i="2"/>
  <c r="AE334" i="2"/>
  <c r="AE180" i="2"/>
  <c r="AE88" i="2"/>
  <c r="AE509" i="2"/>
  <c r="AE263" i="2"/>
  <c r="AE288" i="2"/>
  <c r="AE323" i="2"/>
  <c r="AE11" i="2"/>
  <c r="AE127" i="2"/>
  <c r="AE277" i="2"/>
  <c r="AE508" i="2"/>
  <c r="AE515" i="2"/>
  <c r="AE82" i="2"/>
  <c r="AE347" i="2"/>
  <c r="AE57" i="2"/>
  <c r="AE465" i="2"/>
  <c r="AE362" i="2"/>
  <c r="AE575" i="2"/>
  <c r="AE105" i="2"/>
  <c r="AE207" i="2"/>
  <c r="AE72" i="2"/>
  <c r="AE460" i="2"/>
  <c r="AE576" i="2"/>
  <c r="AE227" i="2"/>
  <c r="AE66" i="2"/>
  <c r="AE273" i="2"/>
  <c r="AE220" i="2"/>
  <c r="AE85" i="2"/>
  <c r="AE341" i="2"/>
  <c r="AE448" i="2"/>
  <c r="AE500" i="2"/>
  <c r="AE39" i="2"/>
  <c r="AE244" i="2"/>
  <c r="AE69" i="2"/>
  <c r="AE456" i="2"/>
  <c r="AE248" i="2"/>
  <c r="AE597" i="2"/>
  <c r="AE147" i="2"/>
  <c r="AE701" i="2"/>
  <c r="AE119" i="2"/>
  <c r="AE291" i="2"/>
  <c r="AE659" i="2"/>
  <c r="AE101" i="2"/>
  <c r="AE357" i="2"/>
  <c r="AE73" i="2"/>
  <c r="AE548" i="2"/>
  <c r="AE502" i="2"/>
  <c r="AE137" i="2"/>
  <c r="AE178" i="2"/>
  <c r="AE647" i="2"/>
  <c r="AE256" i="2"/>
  <c r="AE76" i="2"/>
  <c r="AE375" i="2"/>
  <c r="AE331" i="2"/>
  <c r="AE274" i="2"/>
  <c r="AE582" i="2"/>
  <c r="AE349" i="2"/>
  <c r="AE184" i="2"/>
  <c r="AE526" i="2"/>
  <c r="AE64" i="2"/>
  <c r="AE280" i="2"/>
  <c r="AE179" i="2"/>
  <c r="AE634" i="2"/>
  <c r="AE160" i="2"/>
  <c r="AE543" i="2"/>
  <c r="AE167" i="2"/>
  <c r="AE222" i="2"/>
  <c r="AE475" i="2"/>
  <c r="AE378" i="2"/>
  <c r="AE14" i="2"/>
  <c r="AE266" i="2"/>
  <c r="AE359" i="2"/>
  <c r="AE12" i="2"/>
  <c r="AE98" i="2"/>
  <c r="AE201" i="2"/>
  <c r="AE521" i="2"/>
  <c r="AE568" i="2"/>
  <c r="AE279" i="2"/>
  <c r="AE711" i="2"/>
  <c r="AE211" i="2"/>
  <c r="AE29" i="2"/>
  <c r="AE78" i="2"/>
  <c r="AE665" i="2"/>
  <c r="AE144" i="2"/>
  <c r="AE648" i="2"/>
  <c r="AE8" i="2"/>
  <c r="AE318" i="2"/>
  <c r="AE390" i="2"/>
  <c r="AE23" i="2"/>
  <c r="AE120" i="2"/>
  <c r="AE58" i="2"/>
  <c r="AE698" i="2"/>
  <c r="AE449" i="2"/>
  <c r="AE226" i="2"/>
  <c r="AE651" i="2"/>
  <c r="AE525" i="2"/>
  <c r="AE34" i="2"/>
  <c r="AE551" i="2"/>
  <c r="AE491" i="2"/>
  <c r="AE92" i="2"/>
  <c r="AE545" i="2"/>
  <c r="AE350" i="2"/>
  <c r="AE340" i="2"/>
  <c r="AE376" i="2"/>
  <c r="AE121" i="2"/>
  <c r="AE417" i="2"/>
  <c r="AE264" i="2"/>
  <c r="AE314" i="2"/>
  <c r="AE638" i="2"/>
  <c r="AE518" i="2"/>
  <c r="AE79" i="2"/>
  <c r="AE192" i="2"/>
  <c r="AE203" i="2"/>
  <c r="AE432" i="2"/>
  <c r="AE209" i="2"/>
  <c r="AE186" i="2"/>
  <c r="AE100" i="2"/>
  <c r="AE614" i="2"/>
  <c r="AE238" i="2"/>
  <c r="AE95" i="2"/>
  <c r="AE386" i="2"/>
  <c r="AE682" i="2"/>
  <c r="AE429" i="2"/>
  <c r="AE176" i="2"/>
  <c r="AE50" i="2"/>
  <c r="AE148" i="2"/>
  <c r="AE17" i="2"/>
  <c r="AE654" i="2"/>
  <c r="AE187" i="2"/>
  <c r="AE161" i="2"/>
  <c r="AE292" i="2"/>
  <c r="AE231" i="2"/>
  <c r="AE173" i="2"/>
  <c r="AE304" i="2"/>
  <c r="AE644" i="2"/>
  <c r="AE283" i="2"/>
  <c r="AE498" i="2"/>
  <c r="AE689" i="2"/>
  <c r="AE552" i="2"/>
  <c r="AE454" i="2"/>
  <c r="AE424" i="2"/>
  <c r="AE472" i="2"/>
  <c r="AE369" i="2"/>
  <c r="AE31" i="2"/>
  <c r="AE267" i="2"/>
  <c r="AE6" i="2"/>
  <c r="AE93" i="2"/>
  <c r="AE373" i="2"/>
  <c r="AE197" i="2"/>
  <c r="AE643" i="2"/>
  <c r="AE195" i="2"/>
  <c r="AE131" i="2"/>
  <c r="AE168" i="2"/>
  <c r="AE200" i="2"/>
  <c r="AE18" i="2"/>
  <c r="AE496" i="2"/>
  <c r="AE235" i="2"/>
  <c r="AE414" i="2"/>
  <c r="AE188" i="2"/>
  <c r="AE196" i="2"/>
  <c r="AE661" i="2"/>
  <c r="AE723" i="2"/>
  <c r="AE21" i="2"/>
  <c r="AE536" i="2"/>
  <c r="AE49" i="2"/>
  <c r="AE106" i="2"/>
  <c r="AE591" i="2"/>
  <c r="AE257" i="2"/>
  <c r="AE3" i="2"/>
  <c r="AE287" i="2"/>
  <c r="AE13" i="2"/>
  <c r="AE44" i="2"/>
  <c r="AE47" i="2"/>
  <c r="AE561" i="2"/>
  <c r="AE130" i="2"/>
  <c r="AE522" i="2"/>
  <c r="AE272" i="2"/>
  <c r="AE398" i="2"/>
  <c r="AE459" i="2"/>
  <c r="AE571" i="2"/>
  <c r="AE471" i="2"/>
  <c r="AE380" i="2"/>
  <c r="AE62" i="2"/>
  <c r="AE584" i="2"/>
  <c r="AE210" i="2"/>
  <c r="AE252" i="2"/>
  <c r="AE639" i="2"/>
  <c r="AE243" i="2"/>
  <c r="AE218" i="2"/>
  <c r="AE113" i="2"/>
  <c r="AE724" i="2"/>
  <c r="AE512" i="2"/>
  <c r="AE441" i="2"/>
  <c r="AE265" i="2"/>
  <c r="AE696" i="2"/>
  <c r="AE245" i="2"/>
  <c r="AE519" i="2"/>
  <c r="AE565" i="2"/>
  <c r="AE668" i="2"/>
  <c r="AE124" i="2"/>
  <c r="AE342" i="2"/>
  <c r="AE254" i="2"/>
  <c r="AE485" i="2"/>
  <c r="AE213" i="2"/>
  <c r="AE473" i="2"/>
  <c r="AE107" i="2"/>
  <c r="AE170" i="2"/>
  <c r="AE282" i="2"/>
  <c r="AE56" i="2"/>
  <c r="AE435" i="2"/>
  <c r="AE539" i="2"/>
  <c r="AE720" i="2"/>
  <c r="AE26" i="2"/>
  <c r="AE286" i="2"/>
  <c r="AE529" i="2"/>
  <c r="AE407" i="2"/>
  <c r="AE134" i="2"/>
  <c r="AE420" i="2"/>
  <c r="AE573" i="2"/>
  <c r="AE436" i="2"/>
  <c r="AE452" i="2"/>
  <c r="AE431" i="2"/>
  <c r="AE223" i="2"/>
  <c r="AE690" i="2"/>
  <c r="AE60" i="2"/>
  <c r="AE418" i="2"/>
  <c r="AE483" i="2"/>
  <c r="AE104" i="2"/>
  <c r="AE329" i="2"/>
  <c r="AE158" i="2"/>
  <c r="AE605" i="2"/>
  <c r="AE733" i="2"/>
  <c r="AE116" i="2"/>
  <c r="AE708" i="2"/>
  <c r="AE677" i="2"/>
  <c r="AE118" i="2"/>
  <c r="AE505" i="2"/>
  <c r="AE699" i="2"/>
  <c r="AE401" i="2"/>
  <c r="AE444" i="2"/>
  <c r="AE411" i="2"/>
  <c r="AE718" i="2"/>
  <c r="AE45" i="2"/>
  <c r="AE27" i="2"/>
  <c r="AE102" i="2"/>
  <c r="AE427" i="2"/>
  <c r="AE532" i="2"/>
  <c r="AE216" i="2"/>
  <c r="AE673" i="2"/>
  <c r="AE669" i="2"/>
  <c r="AE352" i="2"/>
  <c r="AE468" i="2"/>
  <c r="AE383" i="2"/>
  <c r="AE20" i="2"/>
  <c r="AE667" i="2"/>
  <c r="AE190" i="2"/>
  <c r="AE493" i="2"/>
  <c r="AE450" i="2"/>
  <c r="AE608" i="2"/>
  <c r="AE513" i="2"/>
  <c r="AE68" i="2"/>
  <c r="AE19" i="2"/>
  <c r="AE540" i="2"/>
  <c r="AE370" i="2"/>
  <c r="AE366" i="2"/>
  <c r="AE611" i="2"/>
  <c r="AE558" i="2"/>
  <c r="AE182" i="2"/>
  <c r="AE38" i="2"/>
  <c r="AE603" i="2"/>
  <c r="AE734" i="2"/>
  <c r="AE627" i="2"/>
  <c r="AE399" i="2"/>
  <c r="AE612" i="2"/>
  <c r="AE63" i="2"/>
  <c r="AE660" i="2"/>
  <c r="AE731" i="2"/>
  <c r="AE422" i="2"/>
  <c r="AE55" i="2"/>
  <c r="AE477" i="2"/>
  <c r="AE547" i="2"/>
  <c r="AE541" i="2"/>
  <c r="AE453" i="2"/>
  <c r="AE262" i="2"/>
  <c r="AE302" i="2"/>
  <c r="AE354" i="2"/>
  <c r="AE710" i="2"/>
  <c r="AE275" i="2"/>
  <c r="AE344" i="2"/>
  <c r="AE564" i="2"/>
  <c r="AE75" i="2"/>
  <c r="AE439" i="2"/>
  <c r="AE662" i="2"/>
  <c r="AE332" i="2"/>
  <c r="AE356" i="2"/>
  <c r="AE372" i="2"/>
  <c r="AE108" i="2"/>
  <c r="AE642" i="2"/>
  <c r="AE466" i="2"/>
  <c r="AE240" i="2"/>
  <c r="AE35" i="2"/>
  <c r="AE191" i="2"/>
  <c r="AE183" i="2"/>
  <c r="AE28" i="2"/>
  <c r="AE217" i="2"/>
  <c r="AE83" i="2"/>
  <c r="AE680" i="2"/>
  <c r="AE114" i="2"/>
  <c r="AE566" i="2"/>
  <c r="AE353" i="2"/>
  <c r="AE33" i="2"/>
  <c r="AE171" i="2"/>
  <c r="AE24" i="2"/>
  <c r="AE560" i="2"/>
  <c r="AE535" i="2"/>
  <c r="AE194" i="2"/>
  <c r="AE732" i="2"/>
  <c r="AE163" i="2"/>
  <c r="AE670" i="2"/>
  <c r="AE397" i="2"/>
  <c r="AE109" i="2"/>
  <c r="AE268" i="2"/>
  <c r="AE402" i="2"/>
  <c r="AE260" i="2"/>
  <c r="AE371" i="2"/>
  <c r="AE317" i="2"/>
  <c r="AE697" i="2"/>
  <c r="AE157" i="2"/>
  <c r="AE530" i="2"/>
  <c r="AE590" i="2"/>
  <c r="AE655" i="2"/>
  <c r="AE40" i="2"/>
  <c r="AE730" i="2"/>
  <c r="AE666" i="2"/>
  <c r="AE693" i="2"/>
  <c r="AE462" i="2"/>
  <c r="AE141" i="2"/>
  <c r="AE128" i="2"/>
  <c r="AE385" i="2"/>
  <c r="AE632" i="2"/>
  <c r="AE606" i="2"/>
  <c r="AE237" i="2"/>
  <c r="AE155" i="2"/>
  <c r="AE645" i="2"/>
  <c r="AE335" i="2"/>
  <c r="AE533" i="2"/>
  <c r="AE470" i="2"/>
  <c r="AE589" i="2"/>
  <c r="AE270" i="2"/>
  <c r="AE135" i="2"/>
  <c r="AE151" i="2"/>
  <c r="AE360" i="2"/>
  <c r="AE727" i="2"/>
  <c r="AE374" i="2"/>
  <c r="AE703" i="2"/>
  <c r="AE687" i="2"/>
  <c r="AE295" i="2"/>
  <c r="AE142" i="2"/>
  <c r="AE117" i="2"/>
  <c r="AE700" i="2"/>
  <c r="AE574" i="2"/>
  <c r="AE246" i="2"/>
  <c r="AE389" i="2"/>
  <c r="AE455" i="2"/>
  <c r="AE276" i="2"/>
  <c r="AE625" i="2"/>
  <c r="AE577" i="2"/>
  <c r="AE706" i="2"/>
  <c r="AE553" i="2"/>
  <c r="AE663" i="2"/>
  <c r="AE580" i="2"/>
  <c r="AE686" i="2"/>
  <c r="AE367" i="2"/>
  <c r="AE198" i="2"/>
  <c r="AE138" i="2"/>
  <c r="AE646" i="2"/>
  <c r="AE707" i="2"/>
  <c r="AE269" i="2"/>
  <c r="AE598" i="2"/>
  <c r="AE586" i="2"/>
  <c r="AE294" i="2"/>
  <c r="AE132" i="2"/>
  <c r="AE600" i="2"/>
  <c r="AE675" i="2"/>
  <c r="AE738" i="2"/>
  <c r="AE89" i="2"/>
  <c r="AE616" i="2"/>
  <c r="AE604" i="2"/>
  <c r="AE592" i="2"/>
  <c r="AE377" i="2"/>
  <c r="AE476" i="2"/>
  <c r="AE152" i="2"/>
  <c r="AE164" i="2"/>
  <c r="AE212" i="2"/>
  <c r="AE523" i="2"/>
  <c r="AE299" i="2"/>
  <c r="AE562" i="2"/>
  <c r="AE289" i="2"/>
  <c r="AE581" i="2"/>
  <c r="AE394" i="2"/>
  <c r="AE234" i="2"/>
  <c r="AE546" i="2"/>
  <c r="AE403" i="2"/>
  <c r="AE111" i="2"/>
  <c r="AE636" i="2"/>
  <c r="AE550" i="2"/>
  <c r="AE428" i="2"/>
  <c r="AE729" i="2"/>
  <c r="AE308" i="2"/>
  <c r="AE181" i="2"/>
  <c r="AE482" i="2"/>
  <c r="AE250" i="2"/>
  <c r="AE516" i="2"/>
  <c r="AE175" i="2"/>
  <c r="AE143" i="2"/>
  <c r="AE678" i="2"/>
  <c r="AE610" i="2"/>
  <c r="AE412" i="2"/>
  <c r="AE169" i="2"/>
  <c r="AE363" i="2"/>
  <c r="AE346" i="2"/>
  <c r="AE557" i="2"/>
  <c r="AE457" i="2"/>
  <c r="AE520" i="2"/>
  <c r="AE501" i="2"/>
  <c r="AE569" i="2"/>
  <c r="AE619" i="2"/>
  <c r="AE464" i="2"/>
  <c r="AE567" i="2"/>
  <c r="AE617" i="2"/>
  <c r="AE423" i="2"/>
  <c r="AE510" i="2"/>
  <c r="AE199" i="2"/>
  <c r="AE676" i="2"/>
  <c r="AE333" i="2"/>
  <c r="AE392" i="2"/>
  <c r="AE719" i="2"/>
  <c r="AE692" i="2"/>
  <c r="AE721" i="2"/>
  <c r="AE672" i="2"/>
  <c r="AE365" i="2"/>
  <c r="AE594" i="2"/>
  <c r="AE601" i="2"/>
  <c r="AE293" i="2"/>
  <c r="AE284" i="2"/>
  <c r="AE635" i="2"/>
  <c r="AE609" i="2"/>
  <c r="AE633" i="2"/>
  <c r="AE404" i="2"/>
  <c r="AE451" i="2"/>
  <c r="AE445" i="2"/>
  <c r="AE652" i="2"/>
  <c r="AE480" i="2"/>
  <c r="AE463" i="2"/>
  <c r="AE725" i="2"/>
  <c r="AE405" i="2"/>
  <c r="AE467" i="2"/>
  <c r="AE649" i="2"/>
  <c r="AE704" i="2"/>
  <c r="AE715" i="2"/>
  <c r="AE684" i="2"/>
  <c r="AE621" i="2"/>
  <c r="AE442" i="2"/>
  <c r="AE737" i="2"/>
  <c r="AE728" i="2"/>
  <c r="AE622" i="2"/>
  <c r="AE716" i="2"/>
  <c r="AE607" i="2"/>
  <c r="AE712" i="2"/>
  <c r="AE653" i="2"/>
  <c r="AE671" i="2"/>
  <c r="AE717" i="2"/>
  <c r="AE736" i="2"/>
  <c r="AE722" i="2"/>
  <c r="AE656" i="2"/>
  <c r="AE683" i="2"/>
  <c r="AE726" i="2"/>
  <c r="AE709" i="2"/>
  <c r="AE679" i="2"/>
  <c r="AE620" i="2"/>
  <c r="AE681" i="2"/>
  <c r="AE705" i="2"/>
  <c r="AE702" i="2"/>
  <c r="AE735" i="2"/>
  <c r="AD563" i="2"/>
  <c r="AD538" i="2"/>
  <c r="AD624" i="2"/>
  <c r="AD103" i="2"/>
  <c r="AD388" i="2"/>
  <c r="AD492" i="2"/>
  <c r="AD368" i="2"/>
  <c r="AD494" i="2"/>
  <c r="AD596" i="2"/>
  <c r="AD313" i="2"/>
  <c r="AD351" i="2"/>
  <c r="AD437" i="2"/>
  <c r="AD628" i="2"/>
  <c r="AD224" i="2"/>
  <c r="AD208" i="2"/>
  <c r="AD193" i="2"/>
  <c r="AD162" i="2"/>
  <c r="AD469" i="2"/>
  <c r="AD511" i="2"/>
  <c r="AD674" i="2"/>
  <c r="AD534" i="2"/>
  <c r="AD70" i="2"/>
  <c r="AD446" i="2"/>
  <c r="AD391" i="2"/>
  <c r="AD303" i="2"/>
  <c r="AD153" i="2"/>
  <c r="AD528" i="2"/>
  <c r="AD25" i="2"/>
  <c r="AD225" i="2"/>
  <c r="AD65" i="2"/>
  <c r="AD361" i="2"/>
  <c r="AD650" i="2"/>
  <c r="AD554" i="2"/>
  <c r="AD630" i="2"/>
  <c r="AD140" i="2"/>
  <c r="AD4" i="2"/>
  <c r="AD271" i="2"/>
  <c r="AD637" i="2"/>
  <c r="AD94" i="2"/>
  <c r="AD84" i="2"/>
  <c r="AD527" i="2"/>
  <c r="AD488" i="2"/>
  <c r="AD48" i="2"/>
  <c r="AD129" i="2"/>
  <c r="AD348" i="2"/>
  <c r="AD236" i="2"/>
  <c r="AD233" i="2"/>
  <c r="AD626" i="2"/>
  <c r="AD330" i="2"/>
  <c r="AD87" i="2"/>
  <c r="AD549" i="2"/>
  <c r="AD156" i="2"/>
  <c r="AD326" i="2"/>
  <c r="AD53" i="2"/>
  <c r="AD90" i="2"/>
  <c r="AD46" i="2"/>
  <c r="AD440" i="2"/>
  <c r="AD489" i="2"/>
  <c r="AD537" i="2"/>
  <c r="AD315" i="2"/>
  <c r="AD177" i="2"/>
  <c r="AD337" i="2"/>
  <c r="AD486" i="2"/>
  <c r="AD415" i="2"/>
  <c r="AD416" i="2"/>
  <c r="AD229" i="2"/>
  <c r="AD305" i="2"/>
  <c r="AD381" i="2"/>
  <c r="AD409" i="2"/>
  <c r="AD91" i="2"/>
  <c r="AD410" i="2"/>
  <c r="AD146" i="2"/>
  <c r="AD327" i="2"/>
  <c r="AD2" i="2"/>
  <c r="AD204" i="2"/>
  <c r="AD319" i="2"/>
  <c r="AD618" i="2"/>
  <c r="AD139" i="2"/>
  <c r="AD159" i="2"/>
  <c r="AD499" i="2"/>
  <c r="AD247" i="2"/>
  <c r="AD97" i="2"/>
  <c r="AD426" i="2"/>
  <c r="AD16" i="2"/>
  <c r="AD166" i="2"/>
  <c r="AD310" i="2"/>
  <c r="AD531" i="2"/>
  <c r="AD623" i="2"/>
  <c r="AD583" i="2"/>
  <c r="AD255" i="2"/>
  <c r="AD214" i="2"/>
  <c r="AD395" i="2"/>
  <c r="AD278" i="2"/>
  <c r="AD339" i="2"/>
  <c r="AD61" i="2"/>
  <c r="AD393" i="2"/>
  <c r="AD81" i="2"/>
  <c r="AD311" i="2"/>
  <c r="AD355" i="2"/>
  <c r="AD122" i="2"/>
  <c r="AD205" i="2"/>
  <c r="AD9" i="2"/>
  <c r="AD41" i="2"/>
  <c r="AD174" i="2"/>
  <c r="AD421" i="2"/>
  <c r="AD123" i="2"/>
  <c r="AD285" i="2"/>
  <c r="AD185" i="2"/>
  <c r="AD307" i="2"/>
  <c r="AD336" i="2"/>
  <c r="AD484" i="2"/>
  <c r="AD249" i="2"/>
  <c r="AD86" i="2"/>
  <c r="AD345" i="2"/>
  <c r="AD413" i="2"/>
  <c r="AD206" i="2"/>
  <c r="AD615" i="2"/>
  <c r="AD691" i="2"/>
  <c r="AD149" i="2"/>
  <c r="AD136" i="2"/>
  <c r="AD306" i="2"/>
  <c r="AD52" i="2"/>
  <c r="AD10" i="2"/>
  <c r="AD559" i="2"/>
  <c r="AD298" i="2"/>
  <c r="AD154" i="2"/>
  <c r="AD150" i="2"/>
  <c r="AD328" i="2"/>
  <c r="AD324" i="2"/>
  <c r="AD599" i="2"/>
  <c r="AD42" i="2"/>
  <c r="AD503" i="2"/>
  <c r="AD296" i="2"/>
  <c r="AD478" i="2"/>
  <c r="AD258" i="2"/>
  <c r="AD215" i="2"/>
  <c r="AD241" i="2"/>
  <c r="AD321" i="2"/>
  <c r="AD37" i="2"/>
  <c r="AD309" i="2"/>
  <c r="AD688" i="2"/>
  <c r="AD430" i="2"/>
  <c r="AD312" i="2"/>
  <c r="AD694" i="2"/>
  <c r="AD59" i="2"/>
  <c r="AD71" i="2"/>
  <c r="AD15" i="2"/>
  <c r="AD322" i="2"/>
  <c r="AD221" i="2"/>
  <c r="AD479" i="2"/>
  <c r="AD77" i="2"/>
  <c r="AD425" i="2"/>
  <c r="AD316" i="2"/>
  <c r="AD259" i="2"/>
  <c r="AD506" i="2"/>
  <c r="AD387" i="2"/>
  <c r="AD297" i="2"/>
  <c r="AD406" i="2"/>
  <c r="AD408" i="2"/>
  <c r="AD507" i="2"/>
  <c r="AD517" i="2"/>
  <c r="AD165" i="2"/>
  <c r="AD542" i="2"/>
  <c r="AD657" i="2"/>
  <c r="AD588" i="2"/>
  <c r="AD458" i="2"/>
  <c r="AD613" i="2"/>
  <c r="AD43" i="2"/>
  <c r="AD301" i="2"/>
  <c r="AD253" i="2"/>
  <c r="AD481" i="2"/>
  <c r="AD145" i="2"/>
  <c r="AD664" i="2"/>
  <c r="AD504" i="2"/>
  <c r="AD338" i="2"/>
  <c r="AD658" i="2"/>
  <c r="AD133" i="2"/>
  <c r="AD595" i="2"/>
  <c r="AD22" i="2"/>
  <c r="AD232" i="2"/>
  <c r="AD640" i="2"/>
  <c r="AD5" i="2"/>
  <c r="AD556" i="2"/>
  <c r="AD219" i="2"/>
  <c r="AD51" i="2"/>
  <c r="AD251" i="2"/>
  <c r="AD36" i="2"/>
  <c r="AD189" i="2"/>
  <c r="AD497" i="2"/>
  <c r="AD555" i="2"/>
  <c r="AD593" i="2"/>
  <c r="AD30" i="2"/>
  <c r="AD433" i="2"/>
  <c r="AD325" i="2"/>
  <c r="AD685" i="2"/>
  <c r="AD364" i="2"/>
  <c r="AD419" i="2"/>
  <c r="AD202" i="2"/>
  <c r="AD443" i="2"/>
  <c r="AD434" i="2"/>
  <c r="AD172" i="2"/>
  <c r="AD585" i="2"/>
  <c r="AD544" i="2"/>
  <c r="AD96" i="2"/>
  <c r="AD261" i="2"/>
  <c r="AD384" i="2"/>
  <c r="AD99" i="2"/>
  <c r="AD490" i="2"/>
  <c r="AD396" i="2"/>
  <c r="AD112" i="2"/>
  <c r="AD641" i="2"/>
  <c r="AD461" i="2"/>
  <c r="AD382" i="2"/>
  <c r="AD74" i="2"/>
  <c r="AD570" i="2"/>
  <c r="AD578" i="2"/>
  <c r="AD524" i="2"/>
  <c r="AD125" i="2"/>
  <c r="AD239" i="2"/>
  <c r="AD110" i="2"/>
  <c r="AD400" i="2"/>
  <c r="AD242" i="2"/>
  <c r="AD631" i="2"/>
  <c r="AD714" i="2"/>
  <c r="AD126" i="2"/>
  <c r="AD290" i="2"/>
  <c r="AD67" i="2"/>
  <c r="AD228" i="2"/>
  <c r="AD447" i="2"/>
  <c r="AD587" i="2"/>
  <c r="AD379" i="2"/>
  <c r="AD474" i="2"/>
  <c r="AD281" i="2"/>
  <c r="AD495" i="2"/>
  <c r="AD7" i="2"/>
  <c r="AD80" i="2"/>
  <c r="AD54" i="2"/>
  <c r="AD579" i="2"/>
  <c r="AD343" i="2"/>
  <c r="AD695" i="2"/>
  <c r="AD320" i="2"/>
  <c r="AD358" i="2"/>
  <c r="AD438" i="2"/>
  <c r="AD115" i="2"/>
  <c r="AD572" i="2"/>
  <c r="AD230" i="2"/>
  <c r="AD713" i="2"/>
  <c r="AD300" i="2"/>
  <c r="AD514" i="2"/>
  <c r="AD32" i="2"/>
  <c r="AD629" i="2"/>
  <c r="AD602" i="2"/>
  <c r="AD487" i="2"/>
  <c r="AD334" i="2"/>
  <c r="AD180" i="2"/>
  <c r="AD88" i="2"/>
  <c r="AD509" i="2"/>
  <c r="AD263" i="2"/>
  <c r="AD288" i="2"/>
  <c r="AD323" i="2"/>
  <c r="AD11" i="2"/>
  <c r="AD127" i="2"/>
  <c r="AD277" i="2"/>
  <c r="AD508" i="2"/>
  <c r="AD515" i="2"/>
  <c r="AD82" i="2"/>
  <c r="AD347" i="2"/>
  <c r="AD57" i="2"/>
  <c r="AD465" i="2"/>
  <c r="AD362" i="2"/>
  <c r="AD575" i="2"/>
  <c r="AD105" i="2"/>
  <c r="AD207" i="2"/>
  <c r="AD72" i="2"/>
  <c r="AD460" i="2"/>
  <c r="AD576" i="2"/>
  <c r="AD227" i="2"/>
  <c r="AD66" i="2"/>
  <c r="AD273" i="2"/>
  <c r="AD220" i="2"/>
  <c r="AD85" i="2"/>
  <c r="AD341" i="2"/>
  <c r="AD448" i="2"/>
  <c r="AD500" i="2"/>
  <c r="AD39" i="2"/>
  <c r="AD244" i="2"/>
  <c r="AD69" i="2"/>
  <c r="AD456" i="2"/>
  <c r="AD248" i="2"/>
  <c r="AD597" i="2"/>
  <c r="AD147" i="2"/>
  <c r="AD701" i="2"/>
  <c r="AD119" i="2"/>
  <c r="AD291" i="2"/>
  <c r="AD659" i="2"/>
  <c r="AD101" i="2"/>
  <c r="AD357" i="2"/>
  <c r="AD73" i="2"/>
  <c r="AD548" i="2"/>
  <c r="AD502" i="2"/>
  <c r="AD137" i="2"/>
  <c r="AD178" i="2"/>
  <c r="AD647" i="2"/>
  <c r="AD256" i="2"/>
  <c r="AD76" i="2"/>
  <c r="AD375" i="2"/>
  <c r="AD331" i="2"/>
  <c r="AD274" i="2"/>
  <c r="AD582" i="2"/>
  <c r="AD349" i="2"/>
  <c r="AD184" i="2"/>
  <c r="AD526" i="2"/>
  <c r="AD64" i="2"/>
  <c r="AD280" i="2"/>
  <c r="AD179" i="2"/>
  <c r="AD634" i="2"/>
  <c r="AD160" i="2"/>
  <c r="AD543" i="2"/>
  <c r="AD167" i="2"/>
  <c r="AD222" i="2"/>
  <c r="AD475" i="2"/>
  <c r="AD378" i="2"/>
  <c r="AD14" i="2"/>
  <c r="AD266" i="2"/>
  <c r="AD359" i="2"/>
  <c r="AD12" i="2"/>
  <c r="AD98" i="2"/>
  <c r="AD201" i="2"/>
  <c r="AD521" i="2"/>
  <c r="AD568" i="2"/>
  <c r="AD279" i="2"/>
  <c r="AD711" i="2"/>
  <c r="AD211" i="2"/>
  <c r="AD29" i="2"/>
  <c r="AD78" i="2"/>
  <c r="AD665" i="2"/>
  <c r="AD144" i="2"/>
  <c r="AD648" i="2"/>
  <c r="AD8" i="2"/>
  <c r="AD318" i="2"/>
  <c r="AD390" i="2"/>
  <c r="AD23" i="2"/>
  <c r="AD120" i="2"/>
  <c r="AD58" i="2"/>
  <c r="AD698" i="2"/>
  <c r="AD449" i="2"/>
  <c r="AD226" i="2"/>
  <c r="AD651" i="2"/>
  <c r="AD525" i="2"/>
  <c r="AD34" i="2"/>
  <c r="AD551" i="2"/>
  <c r="AD491" i="2"/>
  <c r="AD92" i="2"/>
  <c r="AD545" i="2"/>
  <c r="AD350" i="2"/>
  <c r="AD340" i="2"/>
  <c r="AD376" i="2"/>
  <c r="AD121" i="2"/>
  <c r="AD417" i="2"/>
  <c r="AD264" i="2"/>
  <c r="AD314" i="2"/>
  <c r="AD638" i="2"/>
  <c r="AD518" i="2"/>
  <c r="AD79" i="2"/>
  <c r="AD192" i="2"/>
  <c r="AD203" i="2"/>
  <c r="AD432" i="2"/>
  <c r="AD209" i="2"/>
  <c r="AD186" i="2"/>
  <c r="AD100" i="2"/>
  <c r="AD614" i="2"/>
  <c r="AD238" i="2"/>
  <c r="AD95" i="2"/>
  <c r="AD386" i="2"/>
  <c r="AD682" i="2"/>
  <c r="AD429" i="2"/>
  <c r="AD176" i="2"/>
  <c r="AD50" i="2"/>
  <c r="AD148" i="2"/>
  <c r="AD17" i="2"/>
  <c r="AD654" i="2"/>
  <c r="AD187" i="2"/>
  <c r="AD161" i="2"/>
  <c r="AD292" i="2"/>
  <c r="AD231" i="2"/>
  <c r="AD173" i="2"/>
  <c r="AD304" i="2"/>
  <c r="AD644" i="2"/>
  <c r="AD283" i="2"/>
  <c r="AD498" i="2"/>
  <c r="AD689" i="2"/>
  <c r="AD552" i="2"/>
  <c r="AD454" i="2"/>
  <c r="AD424" i="2"/>
  <c r="AD472" i="2"/>
  <c r="AD369" i="2"/>
  <c r="AD31" i="2"/>
  <c r="AD267" i="2"/>
  <c r="AD6" i="2"/>
  <c r="AD93" i="2"/>
  <c r="AD373" i="2"/>
  <c r="AD197" i="2"/>
  <c r="AD643" i="2"/>
  <c r="AD195" i="2"/>
  <c r="AD131" i="2"/>
  <c r="AD168" i="2"/>
  <c r="AD200" i="2"/>
  <c r="AD18" i="2"/>
  <c r="AD496" i="2"/>
  <c r="AD235" i="2"/>
  <c r="AD414" i="2"/>
  <c r="AD188" i="2"/>
  <c r="AD196" i="2"/>
  <c r="AD661" i="2"/>
  <c r="AD723" i="2"/>
  <c r="AD21" i="2"/>
  <c r="AD536" i="2"/>
  <c r="AD49" i="2"/>
  <c r="AD106" i="2"/>
  <c r="AD591" i="2"/>
  <c r="AD257" i="2"/>
  <c r="AD3" i="2"/>
  <c r="AD287" i="2"/>
  <c r="AD13" i="2"/>
  <c r="AD44" i="2"/>
  <c r="AD47" i="2"/>
  <c r="AD561" i="2"/>
  <c r="AD130" i="2"/>
  <c r="AD522" i="2"/>
  <c r="AD272" i="2"/>
  <c r="AD398" i="2"/>
  <c r="AD459" i="2"/>
  <c r="AD571" i="2"/>
  <c r="AD471" i="2"/>
  <c r="AD380" i="2"/>
  <c r="AD62" i="2"/>
  <c r="AD584" i="2"/>
  <c r="AD210" i="2"/>
  <c r="AD252" i="2"/>
  <c r="AD639" i="2"/>
  <c r="AD243" i="2"/>
  <c r="AD218" i="2"/>
  <c r="AD113" i="2"/>
  <c r="AD724" i="2"/>
  <c r="AD512" i="2"/>
  <c r="AD441" i="2"/>
  <c r="AD265" i="2"/>
  <c r="AD696" i="2"/>
  <c r="AD245" i="2"/>
  <c r="AD519" i="2"/>
  <c r="AD565" i="2"/>
  <c r="AD668" i="2"/>
  <c r="AD124" i="2"/>
  <c r="AD342" i="2"/>
  <c r="AD254" i="2"/>
  <c r="AD485" i="2"/>
  <c r="AD213" i="2"/>
  <c r="AD473" i="2"/>
  <c r="AD107" i="2"/>
  <c r="AD170" i="2"/>
  <c r="AD282" i="2"/>
  <c r="AD56" i="2"/>
  <c r="AD435" i="2"/>
  <c r="AD539" i="2"/>
  <c r="AD720" i="2"/>
  <c r="AD26" i="2"/>
  <c r="AD286" i="2"/>
  <c r="AD529" i="2"/>
  <c r="AD407" i="2"/>
  <c r="AD134" i="2"/>
  <c r="AD420" i="2"/>
  <c r="AD573" i="2"/>
  <c r="AD436" i="2"/>
  <c r="AD452" i="2"/>
  <c r="AD431" i="2"/>
  <c r="AD223" i="2"/>
  <c r="AD690" i="2"/>
  <c r="AD60" i="2"/>
  <c r="AD418" i="2"/>
  <c r="AD483" i="2"/>
  <c r="AD104" i="2"/>
  <c r="AD329" i="2"/>
  <c r="AD158" i="2"/>
  <c r="AD605" i="2"/>
  <c r="AD733" i="2"/>
  <c r="AD116" i="2"/>
  <c r="AD708" i="2"/>
  <c r="AD677" i="2"/>
  <c r="AD118" i="2"/>
  <c r="AD505" i="2"/>
  <c r="AD699" i="2"/>
  <c r="AD401" i="2"/>
  <c r="AD444" i="2"/>
  <c r="AD411" i="2"/>
  <c r="AD718" i="2"/>
  <c r="AD45" i="2"/>
  <c r="AD27" i="2"/>
  <c r="AD102" i="2"/>
  <c r="AD427" i="2"/>
  <c r="AD532" i="2"/>
  <c r="AD216" i="2"/>
  <c r="AD673" i="2"/>
  <c r="AD669" i="2"/>
  <c r="AD352" i="2"/>
  <c r="AD468" i="2"/>
  <c r="AD383" i="2"/>
  <c r="AD20" i="2"/>
  <c r="AD667" i="2"/>
  <c r="AD190" i="2"/>
  <c r="AD493" i="2"/>
  <c r="AD450" i="2"/>
  <c r="AD608" i="2"/>
  <c r="AD513" i="2"/>
  <c r="AD68" i="2"/>
  <c r="AD19" i="2"/>
  <c r="AD540" i="2"/>
  <c r="AD370" i="2"/>
  <c r="AD366" i="2"/>
  <c r="AD611" i="2"/>
  <c r="AD558" i="2"/>
  <c r="AD182" i="2"/>
  <c r="AD38" i="2"/>
  <c r="AD603" i="2"/>
  <c r="AD734" i="2"/>
  <c r="AD627" i="2"/>
  <c r="AD399" i="2"/>
  <c r="AD612" i="2"/>
  <c r="AD63" i="2"/>
  <c r="AD660" i="2"/>
  <c r="AD731" i="2"/>
  <c r="AD422" i="2"/>
  <c r="AD55" i="2"/>
  <c r="AD477" i="2"/>
  <c r="AD547" i="2"/>
  <c r="AD541" i="2"/>
  <c r="AD453" i="2"/>
  <c r="AD262" i="2"/>
  <c r="AD302" i="2"/>
  <c r="AD354" i="2"/>
  <c r="AD710" i="2"/>
  <c r="AD275" i="2"/>
  <c r="AD344" i="2"/>
  <c r="AD564" i="2"/>
  <c r="AD75" i="2"/>
  <c r="AD439" i="2"/>
  <c r="AD662" i="2"/>
  <c r="AD332" i="2"/>
  <c r="AD356" i="2"/>
  <c r="AD372" i="2"/>
  <c r="AD108" i="2"/>
  <c r="AD642" i="2"/>
  <c r="AD466" i="2"/>
  <c r="AD240" i="2"/>
  <c r="AD35" i="2"/>
  <c r="AD191" i="2"/>
  <c r="AD183" i="2"/>
  <c r="AD28" i="2"/>
  <c r="AD217" i="2"/>
  <c r="AD83" i="2"/>
  <c r="AD680" i="2"/>
  <c r="AD114" i="2"/>
  <c r="AD566" i="2"/>
  <c r="AD353" i="2"/>
  <c r="AD33" i="2"/>
  <c r="AD171" i="2"/>
  <c r="AD24" i="2"/>
  <c r="AD560" i="2"/>
  <c r="AD535" i="2"/>
  <c r="AD194" i="2"/>
  <c r="AD732" i="2"/>
  <c r="AD163" i="2"/>
  <c r="AD670" i="2"/>
  <c r="AD397" i="2"/>
  <c r="AD109" i="2"/>
  <c r="AD268" i="2"/>
  <c r="AD402" i="2"/>
  <c r="AD260" i="2"/>
  <c r="AD371" i="2"/>
  <c r="AD317" i="2"/>
  <c r="AD697" i="2"/>
  <c r="AD157" i="2"/>
  <c r="AD530" i="2"/>
  <c r="AD590" i="2"/>
  <c r="AD655" i="2"/>
  <c r="AD40" i="2"/>
  <c r="AD730" i="2"/>
  <c r="AD666" i="2"/>
  <c r="AD693" i="2"/>
  <c r="AD462" i="2"/>
  <c r="AD141" i="2"/>
  <c r="AD128" i="2"/>
  <c r="AD385" i="2"/>
  <c r="AD632" i="2"/>
  <c r="AD606" i="2"/>
  <c r="AD237" i="2"/>
  <c r="AD155" i="2"/>
  <c r="AD645" i="2"/>
  <c r="AD335" i="2"/>
  <c r="AD533" i="2"/>
  <c r="AD470" i="2"/>
  <c r="AD589" i="2"/>
  <c r="AD270" i="2"/>
  <c r="AD135" i="2"/>
  <c r="AD151" i="2"/>
  <c r="AD360" i="2"/>
  <c r="AD727" i="2"/>
  <c r="AD374" i="2"/>
  <c r="AD703" i="2"/>
  <c r="AD687" i="2"/>
  <c r="AD295" i="2"/>
  <c r="AD142" i="2"/>
  <c r="AD117" i="2"/>
  <c r="AD700" i="2"/>
  <c r="AD574" i="2"/>
  <c r="AD246" i="2"/>
  <c r="AD389" i="2"/>
  <c r="AD455" i="2"/>
  <c r="AD276" i="2"/>
  <c r="AD625" i="2"/>
  <c r="AD577" i="2"/>
  <c r="AD706" i="2"/>
  <c r="AD553" i="2"/>
  <c r="AD663" i="2"/>
  <c r="AD580" i="2"/>
  <c r="AD686" i="2"/>
  <c r="AD367" i="2"/>
  <c r="AD198" i="2"/>
  <c r="AD138" i="2"/>
  <c r="AD646" i="2"/>
  <c r="AD707" i="2"/>
  <c r="AD269" i="2"/>
  <c r="AD598" i="2"/>
  <c r="AD586" i="2"/>
  <c r="AD294" i="2"/>
  <c r="AD132" i="2"/>
  <c r="AD600" i="2"/>
  <c r="AD675" i="2"/>
  <c r="AD738" i="2"/>
  <c r="AD89" i="2"/>
  <c r="AD616" i="2"/>
  <c r="AD604" i="2"/>
  <c r="AD592" i="2"/>
  <c r="AD377" i="2"/>
  <c r="AD476" i="2"/>
  <c r="AD152" i="2"/>
  <c r="AD164" i="2"/>
  <c r="AD212" i="2"/>
  <c r="AD523" i="2"/>
  <c r="AD299" i="2"/>
  <c r="AD562" i="2"/>
  <c r="AD289" i="2"/>
  <c r="AD581" i="2"/>
  <c r="AD394" i="2"/>
  <c r="AD234" i="2"/>
  <c r="AD546" i="2"/>
  <c r="AD403" i="2"/>
  <c r="AD111" i="2"/>
  <c r="AD636" i="2"/>
  <c r="AD550" i="2"/>
  <c r="AD428" i="2"/>
  <c r="AD729" i="2"/>
  <c r="AD308" i="2"/>
  <c r="AD181" i="2"/>
  <c r="AD482" i="2"/>
  <c r="AD250" i="2"/>
  <c r="AD516" i="2"/>
  <c r="AD175" i="2"/>
  <c r="AD143" i="2"/>
  <c r="AD678" i="2"/>
  <c r="AD610" i="2"/>
  <c r="AD412" i="2"/>
  <c r="AD169" i="2"/>
  <c r="AD363" i="2"/>
  <c r="AD346" i="2"/>
  <c r="AD557" i="2"/>
  <c r="AD457" i="2"/>
  <c r="AD520" i="2"/>
  <c r="AD501" i="2"/>
  <c r="AD569" i="2"/>
  <c r="AD619" i="2"/>
  <c r="AD464" i="2"/>
  <c r="AD567" i="2"/>
  <c r="AD617" i="2"/>
  <c r="AD423" i="2"/>
  <c r="AD510" i="2"/>
  <c r="AD199" i="2"/>
  <c r="AD676" i="2"/>
  <c r="AD333" i="2"/>
  <c r="AD392" i="2"/>
  <c r="AD719" i="2"/>
  <c r="AD692" i="2"/>
  <c r="AD721" i="2"/>
  <c r="AD672" i="2"/>
  <c r="AD365" i="2"/>
  <c r="AD594" i="2"/>
  <c r="AD601" i="2"/>
  <c r="AD293" i="2"/>
  <c r="AD284" i="2"/>
  <c r="AD635" i="2"/>
  <c r="AD609" i="2"/>
  <c r="AD633" i="2"/>
  <c r="AD404" i="2"/>
  <c r="AD451" i="2"/>
  <c r="AD445" i="2"/>
  <c r="AD652" i="2"/>
  <c r="AD480" i="2"/>
  <c r="AD463" i="2"/>
  <c r="AD725" i="2"/>
  <c r="AD405" i="2"/>
  <c r="AD467" i="2"/>
  <c r="AD649" i="2"/>
  <c r="AD704" i="2"/>
  <c r="AD715" i="2"/>
  <c r="AD684" i="2"/>
  <c r="AD621" i="2"/>
  <c r="AD442" i="2"/>
  <c r="AD737" i="2"/>
  <c r="AD728" i="2"/>
  <c r="AD622" i="2"/>
  <c r="AD716" i="2"/>
  <c r="AD607" i="2"/>
  <c r="AD712" i="2"/>
  <c r="AD653" i="2"/>
  <c r="AD671" i="2"/>
  <c r="AD717" i="2"/>
  <c r="AD736" i="2"/>
  <c r="AD722" i="2"/>
  <c r="AD656" i="2"/>
  <c r="AD683" i="2"/>
  <c r="AD726" i="2"/>
  <c r="AD709" i="2"/>
  <c r="AD679" i="2"/>
  <c r="AD620" i="2"/>
  <c r="AD681" i="2"/>
  <c r="AD705" i="2"/>
  <c r="AD702" i="2"/>
  <c r="AD735" i="2"/>
  <c r="AC563" i="2"/>
  <c r="AC538" i="2"/>
  <c r="AC624" i="2"/>
  <c r="AC103" i="2"/>
  <c r="AC388" i="2"/>
  <c r="AC492" i="2"/>
  <c r="AC368" i="2"/>
  <c r="AC494" i="2"/>
  <c r="AC596" i="2"/>
  <c r="AC313" i="2"/>
  <c r="AC351" i="2"/>
  <c r="AC437" i="2"/>
  <c r="AC628" i="2"/>
  <c r="AC224" i="2"/>
  <c r="AC208" i="2"/>
  <c r="AC193" i="2"/>
  <c r="AC162" i="2"/>
  <c r="AC469" i="2"/>
  <c r="AC511" i="2"/>
  <c r="AC674" i="2"/>
  <c r="AC534" i="2"/>
  <c r="AC70" i="2"/>
  <c r="AC446" i="2"/>
  <c r="AC391" i="2"/>
  <c r="AC303" i="2"/>
  <c r="AC153" i="2"/>
  <c r="AC528" i="2"/>
  <c r="AC25" i="2"/>
  <c r="AC225" i="2"/>
  <c r="AC65" i="2"/>
  <c r="AC361" i="2"/>
  <c r="AC650" i="2"/>
  <c r="AC554" i="2"/>
  <c r="AC630" i="2"/>
  <c r="AC140" i="2"/>
  <c r="AC4" i="2"/>
  <c r="AC271" i="2"/>
  <c r="AC637" i="2"/>
  <c r="AC94" i="2"/>
  <c r="AC84" i="2"/>
  <c r="AC527" i="2"/>
  <c r="AC488" i="2"/>
  <c r="AC48" i="2"/>
  <c r="AC129" i="2"/>
  <c r="AC348" i="2"/>
  <c r="AC236" i="2"/>
  <c r="AC233" i="2"/>
  <c r="AC626" i="2"/>
  <c r="AC330" i="2"/>
  <c r="AC87" i="2"/>
  <c r="AC549" i="2"/>
  <c r="AC156" i="2"/>
  <c r="AC326" i="2"/>
  <c r="AC53" i="2"/>
  <c r="AC90" i="2"/>
  <c r="AC46" i="2"/>
  <c r="AC440" i="2"/>
  <c r="AC489" i="2"/>
  <c r="AC537" i="2"/>
  <c r="AC315" i="2"/>
  <c r="AC177" i="2"/>
  <c r="AC337" i="2"/>
  <c r="AC486" i="2"/>
  <c r="AC415" i="2"/>
  <c r="AC416" i="2"/>
  <c r="AC229" i="2"/>
  <c r="AC305" i="2"/>
  <c r="AC381" i="2"/>
  <c r="AC409" i="2"/>
  <c r="AC91" i="2"/>
  <c r="AC410" i="2"/>
  <c r="AC146" i="2"/>
  <c r="AC327" i="2"/>
  <c r="AC2" i="2"/>
  <c r="AC204" i="2"/>
  <c r="AC319" i="2"/>
  <c r="AC618" i="2"/>
  <c r="AC139" i="2"/>
  <c r="AC159" i="2"/>
  <c r="AC499" i="2"/>
  <c r="AC247" i="2"/>
  <c r="AC97" i="2"/>
  <c r="AC426" i="2"/>
  <c r="AC16" i="2"/>
  <c r="AC166" i="2"/>
  <c r="AC310" i="2"/>
  <c r="AC531" i="2"/>
  <c r="AC623" i="2"/>
  <c r="AC583" i="2"/>
  <c r="AC255" i="2"/>
  <c r="AC214" i="2"/>
  <c r="AC395" i="2"/>
  <c r="AC278" i="2"/>
  <c r="AC339" i="2"/>
  <c r="AC61" i="2"/>
  <c r="AC393" i="2"/>
  <c r="AC81" i="2"/>
  <c r="AC311" i="2"/>
  <c r="AC355" i="2"/>
  <c r="AC122" i="2"/>
  <c r="AC205" i="2"/>
  <c r="AC9" i="2"/>
  <c r="AC41" i="2"/>
  <c r="AC174" i="2"/>
  <c r="AC421" i="2"/>
  <c r="AC123" i="2"/>
  <c r="AC285" i="2"/>
  <c r="AC185" i="2"/>
  <c r="AC307" i="2"/>
  <c r="AC336" i="2"/>
  <c r="AC484" i="2"/>
  <c r="AC249" i="2"/>
  <c r="AC86" i="2"/>
  <c r="AC345" i="2"/>
  <c r="AC413" i="2"/>
  <c r="AC206" i="2"/>
  <c r="AC615" i="2"/>
  <c r="AC691" i="2"/>
  <c r="AC149" i="2"/>
  <c r="AC136" i="2"/>
  <c r="AC306" i="2"/>
  <c r="AC52" i="2"/>
  <c r="AC10" i="2"/>
  <c r="AC559" i="2"/>
  <c r="AC298" i="2"/>
  <c r="AC154" i="2"/>
  <c r="AC150" i="2"/>
  <c r="AC328" i="2"/>
  <c r="AC324" i="2"/>
  <c r="AC599" i="2"/>
  <c r="AC42" i="2"/>
  <c r="AC503" i="2"/>
  <c r="AC296" i="2"/>
  <c r="AC478" i="2"/>
  <c r="AC258" i="2"/>
  <c r="AC215" i="2"/>
  <c r="AC241" i="2"/>
  <c r="AC321" i="2"/>
  <c r="AC37" i="2"/>
  <c r="AC309" i="2"/>
  <c r="AC688" i="2"/>
  <c r="AC430" i="2"/>
  <c r="AC312" i="2"/>
  <c r="AC694" i="2"/>
  <c r="AC59" i="2"/>
  <c r="AC71" i="2"/>
  <c r="AC15" i="2"/>
  <c r="AC322" i="2"/>
  <c r="AC221" i="2"/>
  <c r="AC479" i="2"/>
  <c r="AC77" i="2"/>
  <c r="AC425" i="2"/>
  <c r="AC316" i="2"/>
  <c r="AC259" i="2"/>
  <c r="AC506" i="2"/>
  <c r="AC387" i="2"/>
  <c r="AC297" i="2"/>
  <c r="AC406" i="2"/>
  <c r="AC408" i="2"/>
  <c r="AC507" i="2"/>
  <c r="AC517" i="2"/>
  <c r="AC165" i="2"/>
  <c r="AC542" i="2"/>
  <c r="AC657" i="2"/>
  <c r="AC588" i="2"/>
  <c r="AC458" i="2"/>
  <c r="AC613" i="2"/>
  <c r="AC43" i="2"/>
  <c r="AC301" i="2"/>
  <c r="AC253" i="2"/>
  <c r="AC481" i="2"/>
  <c r="AC145" i="2"/>
  <c r="AC664" i="2"/>
  <c r="AC504" i="2"/>
  <c r="AC338" i="2"/>
  <c r="AC658" i="2"/>
  <c r="AC133" i="2"/>
  <c r="AC595" i="2"/>
  <c r="AC22" i="2"/>
  <c r="AC232" i="2"/>
  <c r="AC640" i="2"/>
  <c r="AC5" i="2"/>
  <c r="AC556" i="2"/>
  <c r="AC219" i="2"/>
  <c r="AC51" i="2"/>
  <c r="AC251" i="2"/>
  <c r="AC36" i="2"/>
  <c r="AC189" i="2"/>
  <c r="AC497" i="2"/>
  <c r="AC555" i="2"/>
  <c r="AC593" i="2"/>
  <c r="AC30" i="2"/>
  <c r="AC433" i="2"/>
  <c r="AC325" i="2"/>
  <c r="AC685" i="2"/>
  <c r="AC364" i="2"/>
  <c r="AC419" i="2"/>
  <c r="AC202" i="2"/>
  <c r="AC443" i="2"/>
  <c r="AC434" i="2"/>
  <c r="AC172" i="2"/>
  <c r="AC585" i="2"/>
  <c r="AC544" i="2"/>
  <c r="AC96" i="2"/>
  <c r="AC261" i="2"/>
  <c r="AC384" i="2"/>
  <c r="AC99" i="2"/>
  <c r="AC490" i="2"/>
  <c r="AC396" i="2"/>
  <c r="AC112" i="2"/>
  <c r="AC641" i="2"/>
  <c r="AC461" i="2"/>
  <c r="AC382" i="2"/>
  <c r="AC74" i="2"/>
  <c r="AC570" i="2"/>
  <c r="AC578" i="2"/>
  <c r="AC524" i="2"/>
  <c r="AC125" i="2"/>
  <c r="AC239" i="2"/>
  <c r="AC110" i="2"/>
  <c r="AC400" i="2"/>
  <c r="AC242" i="2"/>
  <c r="AC631" i="2"/>
  <c r="AC714" i="2"/>
  <c r="AC126" i="2"/>
  <c r="AC290" i="2"/>
  <c r="AC67" i="2"/>
  <c r="AC228" i="2"/>
  <c r="AC447" i="2"/>
  <c r="AC587" i="2"/>
  <c r="AC379" i="2"/>
  <c r="AC474" i="2"/>
  <c r="AC281" i="2"/>
  <c r="AC495" i="2"/>
  <c r="AC7" i="2"/>
  <c r="AC80" i="2"/>
  <c r="AC54" i="2"/>
  <c r="AC579" i="2"/>
  <c r="AC343" i="2"/>
  <c r="AC695" i="2"/>
  <c r="AC320" i="2"/>
  <c r="AC358" i="2"/>
  <c r="AC438" i="2"/>
  <c r="AC115" i="2"/>
  <c r="AC572" i="2"/>
  <c r="AC230" i="2"/>
  <c r="AC713" i="2"/>
  <c r="AC300" i="2"/>
  <c r="AC514" i="2"/>
  <c r="AC32" i="2"/>
  <c r="AC629" i="2"/>
  <c r="AC602" i="2"/>
  <c r="AC487" i="2"/>
  <c r="AC334" i="2"/>
  <c r="AC180" i="2"/>
  <c r="AC88" i="2"/>
  <c r="AC509" i="2"/>
  <c r="AC263" i="2"/>
  <c r="AC288" i="2"/>
  <c r="AC323" i="2"/>
  <c r="AC11" i="2"/>
  <c r="AC127" i="2"/>
  <c r="AC277" i="2"/>
  <c r="AC508" i="2"/>
  <c r="AC515" i="2"/>
  <c r="AC82" i="2"/>
  <c r="AC347" i="2"/>
  <c r="AC57" i="2"/>
  <c r="AC465" i="2"/>
  <c r="AC362" i="2"/>
  <c r="AC575" i="2"/>
  <c r="AC105" i="2"/>
  <c r="AC207" i="2"/>
  <c r="AC72" i="2"/>
  <c r="AC460" i="2"/>
  <c r="AC576" i="2"/>
  <c r="AC227" i="2"/>
  <c r="AC66" i="2"/>
  <c r="AC273" i="2"/>
  <c r="AC220" i="2"/>
  <c r="AC85" i="2"/>
  <c r="AC341" i="2"/>
  <c r="AC448" i="2"/>
  <c r="AC500" i="2"/>
  <c r="AC39" i="2"/>
  <c r="AC244" i="2"/>
  <c r="AC69" i="2"/>
  <c r="AC456" i="2"/>
  <c r="AC248" i="2"/>
  <c r="AC597" i="2"/>
  <c r="AC147" i="2"/>
  <c r="AC701" i="2"/>
  <c r="AC119" i="2"/>
  <c r="AC291" i="2"/>
  <c r="AC659" i="2"/>
  <c r="AC101" i="2"/>
  <c r="AC357" i="2"/>
  <c r="AC73" i="2"/>
  <c r="AC548" i="2"/>
  <c r="AC502" i="2"/>
  <c r="AC137" i="2"/>
  <c r="AC178" i="2"/>
  <c r="AC647" i="2"/>
  <c r="AC256" i="2"/>
  <c r="AC76" i="2"/>
  <c r="AC375" i="2"/>
  <c r="AC331" i="2"/>
  <c r="AC274" i="2"/>
  <c r="AC582" i="2"/>
  <c r="AC349" i="2"/>
  <c r="AC184" i="2"/>
  <c r="AC526" i="2"/>
  <c r="AC64" i="2"/>
  <c r="AC280" i="2"/>
  <c r="AC179" i="2"/>
  <c r="AC634" i="2"/>
  <c r="AC160" i="2"/>
  <c r="AC543" i="2"/>
  <c r="AC167" i="2"/>
  <c r="AC222" i="2"/>
  <c r="AC475" i="2"/>
  <c r="AC378" i="2"/>
  <c r="AC14" i="2"/>
  <c r="AC266" i="2"/>
  <c r="AC359" i="2"/>
  <c r="AC12" i="2"/>
  <c r="AC98" i="2"/>
  <c r="AC201" i="2"/>
  <c r="AC521" i="2"/>
  <c r="AC568" i="2"/>
  <c r="AC279" i="2"/>
  <c r="AC711" i="2"/>
  <c r="AC211" i="2"/>
  <c r="AC29" i="2"/>
  <c r="AC78" i="2"/>
  <c r="AC665" i="2"/>
  <c r="AC144" i="2"/>
  <c r="AC648" i="2"/>
  <c r="AC8" i="2"/>
  <c r="AC318" i="2"/>
  <c r="AC390" i="2"/>
  <c r="AC23" i="2"/>
  <c r="AC120" i="2"/>
  <c r="AC58" i="2"/>
  <c r="AC698" i="2"/>
  <c r="AC449" i="2"/>
  <c r="AC226" i="2"/>
  <c r="AC651" i="2"/>
  <c r="AC525" i="2"/>
  <c r="AC34" i="2"/>
  <c r="AC551" i="2"/>
  <c r="AC491" i="2"/>
  <c r="AC92" i="2"/>
  <c r="AC545" i="2"/>
  <c r="AC350" i="2"/>
  <c r="AC340" i="2"/>
  <c r="AC376" i="2"/>
  <c r="AC121" i="2"/>
  <c r="AC417" i="2"/>
  <c r="AC264" i="2"/>
  <c r="AC314" i="2"/>
  <c r="AC638" i="2"/>
  <c r="AC518" i="2"/>
  <c r="AC79" i="2"/>
  <c r="AC192" i="2"/>
  <c r="AC203" i="2"/>
  <c r="AC432" i="2"/>
  <c r="AC209" i="2"/>
  <c r="AC186" i="2"/>
  <c r="AC100" i="2"/>
  <c r="AC614" i="2"/>
  <c r="AC238" i="2"/>
  <c r="AC95" i="2"/>
  <c r="AC386" i="2"/>
  <c r="AC682" i="2"/>
  <c r="AC429" i="2"/>
  <c r="AC176" i="2"/>
  <c r="AC50" i="2"/>
  <c r="AC148" i="2"/>
  <c r="AC17" i="2"/>
  <c r="AC654" i="2"/>
  <c r="AC187" i="2"/>
  <c r="AC161" i="2"/>
  <c r="AC292" i="2"/>
  <c r="AC231" i="2"/>
  <c r="AC173" i="2"/>
  <c r="AC304" i="2"/>
  <c r="AC644" i="2"/>
  <c r="AC283" i="2"/>
  <c r="AC498" i="2"/>
  <c r="AC689" i="2"/>
  <c r="AC552" i="2"/>
  <c r="AC454" i="2"/>
  <c r="AC424" i="2"/>
  <c r="AC472" i="2"/>
  <c r="AC369" i="2"/>
  <c r="AC31" i="2"/>
  <c r="AC267" i="2"/>
  <c r="AC6" i="2"/>
  <c r="AC93" i="2"/>
  <c r="AC373" i="2"/>
  <c r="AC197" i="2"/>
  <c r="AC643" i="2"/>
  <c r="AC195" i="2"/>
  <c r="AC131" i="2"/>
  <c r="AC168" i="2"/>
  <c r="AC200" i="2"/>
  <c r="AC18" i="2"/>
  <c r="AC496" i="2"/>
  <c r="AC235" i="2"/>
  <c r="AC414" i="2"/>
  <c r="AC188" i="2"/>
  <c r="AC196" i="2"/>
  <c r="AC661" i="2"/>
  <c r="AC723" i="2"/>
  <c r="AC21" i="2"/>
  <c r="AC536" i="2"/>
  <c r="AC49" i="2"/>
  <c r="AC106" i="2"/>
  <c r="AC591" i="2"/>
  <c r="AC257" i="2"/>
  <c r="AC3" i="2"/>
  <c r="AC287" i="2"/>
  <c r="AC13" i="2"/>
  <c r="AC44" i="2"/>
  <c r="AC47" i="2"/>
  <c r="AC561" i="2"/>
  <c r="AC130" i="2"/>
  <c r="AC522" i="2"/>
  <c r="AC272" i="2"/>
  <c r="AC398" i="2"/>
  <c r="AC459" i="2"/>
  <c r="AC571" i="2"/>
  <c r="AC471" i="2"/>
  <c r="AC380" i="2"/>
  <c r="AC62" i="2"/>
  <c r="AC584" i="2"/>
  <c r="AC210" i="2"/>
  <c r="AC252" i="2"/>
  <c r="AC639" i="2"/>
  <c r="AC243" i="2"/>
  <c r="AC218" i="2"/>
  <c r="AC113" i="2"/>
  <c r="AC724" i="2"/>
  <c r="AC512" i="2"/>
  <c r="AC441" i="2"/>
  <c r="AC265" i="2"/>
  <c r="AC696" i="2"/>
  <c r="AC245" i="2"/>
  <c r="AC519" i="2"/>
  <c r="AC565" i="2"/>
  <c r="AC668" i="2"/>
  <c r="AC124" i="2"/>
  <c r="AC342" i="2"/>
  <c r="AC254" i="2"/>
  <c r="AC485" i="2"/>
  <c r="AC213" i="2"/>
  <c r="AC473" i="2"/>
  <c r="AC107" i="2"/>
  <c r="AC170" i="2"/>
  <c r="AC282" i="2"/>
  <c r="AC56" i="2"/>
  <c r="AC435" i="2"/>
  <c r="AC539" i="2"/>
  <c r="AC720" i="2"/>
  <c r="AC26" i="2"/>
  <c r="AC286" i="2"/>
  <c r="AC529" i="2"/>
  <c r="AC407" i="2"/>
  <c r="AC134" i="2"/>
  <c r="AC420" i="2"/>
  <c r="AC573" i="2"/>
  <c r="AC436" i="2"/>
  <c r="AC452" i="2"/>
  <c r="AC431" i="2"/>
  <c r="AC223" i="2"/>
  <c r="AC690" i="2"/>
  <c r="AC60" i="2"/>
  <c r="AC418" i="2"/>
  <c r="AC483" i="2"/>
  <c r="AC104" i="2"/>
  <c r="AC329" i="2"/>
  <c r="AC158" i="2"/>
  <c r="AC605" i="2"/>
  <c r="AC733" i="2"/>
  <c r="AC116" i="2"/>
  <c r="AC708" i="2"/>
  <c r="AC677" i="2"/>
  <c r="AC118" i="2"/>
  <c r="AC505" i="2"/>
  <c r="AC699" i="2"/>
  <c r="AC401" i="2"/>
  <c r="AC444" i="2"/>
  <c r="AC411" i="2"/>
  <c r="AC718" i="2"/>
  <c r="AC45" i="2"/>
  <c r="AC27" i="2"/>
  <c r="AC102" i="2"/>
  <c r="AC427" i="2"/>
  <c r="AC532" i="2"/>
  <c r="AC216" i="2"/>
  <c r="AC673" i="2"/>
  <c r="AC669" i="2"/>
  <c r="AC352" i="2"/>
  <c r="AC468" i="2"/>
  <c r="AC383" i="2"/>
  <c r="AC20" i="2"/>
  <c r="AC667" i="2"/>
  <c r="AC190" i="2"/>
  <c r="AC493" i="2"/>
  <c r="AC450" i="2"/>
  <c r="AC608" i="2"/>
  <c r="AC513" i="2"/>
  <c r="AC68" i="2"/>
  <c r="AC19" i="2"/>
  <c r="AC540" i="2"/>
  <c r="AC370" i="2"/>
  <c r="AC366" i="2"/>
  <c r="AC611" i="2"/>
  <c r="AC558" i="2"/>
  <c r="AC182" i="2"/>
  <c r="AC38" i="2"/>
  <c r="AC603" i="2"/>
  <c r="AC734" i="2"/>
  <c r="AC627" i="2"/>
  <c r="AC399" i="2"/>
  <c r="AC612" i="2"/>
  <c r="AC63" i="2"/>
  <c r="AC660" i="2"/>
  <c r="AC731" i="2"/>
  <c r="AC422" i="2"/>
  <c r="AC55" i="2"/>
  <c r="AC477" i="2"/>
  <c r="AC547" i="2"/>
  <c r="AC541" i="2"/>
  <c r="AC453" i="2"/>
  <c r="AC262" i="2"/>
  <c r="AC302" i="2"/>
  <c r="AC354" i="2"/>
  <c r="AC710" i="2"/>
  <c r="AC275" i="2"/>
  <c r="AC344" i="2"/>
  <c r="AC564" i="2"/>
  <c r="AC75" i="2"/>
  <c r="AC439" i="2"/>
  <c r="AC662" i="2"/>
  <c r="AC332" i="2"/>
  <c r="AC356" i="2"/>
  <c r="AC372" i="2"/>
  <c r="AC108" i="2"/>
  <c r="AC642" i="2"/>
  <c r="AC466" i="2"/>
  <c r="AC240" i="2"/>
  <c r="AC35" i="2"/>
  <c r="AC191" i="2"/>
  <c r="AC183" i="2"/>
  <c r="AC28" i="2"/>
  <c r="AC217" i="2"/>
  <c r="AC83" i="2"/>
  <c r="AC680" i="2"/>
  <c r="AC114" i="2"/>
  <c r="AC566" i="2"/>
  <c r="AC353" i="2"/>
  <c r="AC33" i="2"/>
  <c r="AC171" i="2"/>
  <c r="AC24" i="2"/>
  <c r="AC560" i="2"/>
  <c r="AC535" i="2"/>
  <c r="AC194" i="2"/>
  <c r="AC732" i="2"/>
  <c r="AC163" i="2"/>
  <c r="AC670" i="2"/>
  <c r="AC397" i="2"/>
  <c r="AC109" i="2"/>
  <c r="AC268" i="2"/>
  <c r="AC402" i="2"/>
  <c r="AC260" i="2"/>
  <c r="AC371" i="2"/>
  <c r="AC317" i="2"/>
  <c r="AC697" i="2"/>
  <c r="AC157" i="2"/>
  <c r="AC530" i="2"/>
  <c r="AC590" i="2"/>
  <c r="AC655" i="2"/>
  <c r="AC40" i="2"/>
  <c r="AC730" i="2"/>
  <c r="AC666" i="2"/>
  <c r="AC693" i="2"/>
  <c r="AC462" i="2"/>
  <c r="AC141" i="2"/>
  <c r="AC128" i="2"/>
  <c r="AC385" i="2"/>
  <c r="AC632" i="2"/>
  <c r="AC606" i="2"/>
  <c r="AC237" i="2"/>
  <c r="AC155" i="2"/>
  <c r="AC645" i="2"/>
  <c r="AC335" i="2"/>
  <c r="AC533" i="2"/>
  <c r="AC470" i="2"/>
  <c r="AC589" i="2"/>
  <c r="AC270" i="2"/>
  <c r="AC135" i="2"/>
  <c r="AC151" i="2"/>
  <c r="AC360" i="2"/>
  <c r="AC727" i="2"/>
  <c r="AC374" i="2"/>
  <c r="AC703" i="2"/>
  <c r="AC687" i="2"/>
  <c r="AC295" i="2"/>
  <c r="AC142" i="2"/>
  <c r="AC117" i="2"/>
  <c r="AC700" i="2"/>
  <c r="AC574" i="2"/>
  <c r="AC246" i="2"/>
  <c r="AC389" i="2"/>
  <c r="AC455" i="2"/>
  <c r="AC276" i="2"/>
  <c r="AC625" i="2"/>
  <c r="AC577" i="2"/>
  <c r="AC706" i="2"/>
  <c r="AC553" i="2"/>
  <c r="AC663" i="2"/>
  <c r="AC580" i="2"/>
  <c r="AC686" i="2"/>
  <c r="AC367" i="2"/>
  <c r="AC198" i="2"/>
  <c r="AC138" i="2"/>
  <c r="AC646" i="2"/>
  <c r="AC707" i="2"/>
  <c r="AC269" i="2"/>
  <c r="AC598" i="2"/>
  <c r="AC586" i="2"/>
  <c r="AC294" i="2"/>
  <c r="AC132" i="2"/>
  <c r="AC600" i="2"/>
  <c r="AC675" i="2"/>
  <c r="AC738" i="2"/>
  <c r="AC89" i="2"/>
  <c r="AC616" i="2"/>
  <c r="AC604" i="2"/>
  <c r="AC592" i="2"/>
  <c r="AC377" i="2"/>
  <c r="AC476" i="2"/>
  <c r="AC152" i="2"/>
  <c r="AC164" i="2"/>
  <c r="AC212" i="2"/>
  <c r="AC523" i="2"/>
  <c r="AC299" i="2"/>
  <c r="AC562" i="2"/>
  <c r="AC289" i="2"/>
  <c r="AC581" i="2"/>
  <c r="AC394" i="2"/>
  <c r="AC234" i="2"/>
  <c r="AC546" i="2"/>
  <c r="AC403" i="2"/>
  <c r="AC111" i="2"/>
  <c r="AC636" i="2"/>
  <c r="AC550" i="2"/>
  <c r="AC428" i="2"/>
  <c r="AC729" i="2"/>
  <c r="AC308" i="2"/>
  <c r="AC181" i="2"/>
  <c r="AC482" i="2"/>
  <c r="AC250" i="2"/>
  <c r="AC516" i="2"/>
  <c r="AC175" i="2"/>
  <c r="AC143" i="2"/>
  <c r="AC678" i="2"/>
  <c r="AC610" i="2"/>
  <c r="AC412" i="2"/>
  <c r="AC169" i="2"/>
  <c r="AC363" i="2"/>
  <c r="AC346" i="2"/>
  <c r="AC557" i="2"/>
  <c r="AC457" i="2"/>
  <c r="AC520" i="2"/>
  <c r="AC501" i="2"/>
  <c r="AC569" i="2"/>
  <c r="AC619" i="2"/>
  <c r="AC464" i="2"/>
  <c r="AC567" i="2"/>
  <c r="AC617" i="2"/>
  <c r="AC423" i="2"/>
  <c r="AC510" i="2"/>
  <c r="AC199" i="2"/>
  <c r="AC676" i="2"/>
  <c r="AC333" i="2"/>
  <c r="AC392" i="2"/>
  <c r="AC719" i="2"/>
  <c r="AC692" i="2"/>
  <c r="AC721" i="2"/>
  <c r="AC672" i="2"/>
  <c r="AC365" i="2"/>
  <c r="AC594" i="2"/>
  <c r="AC601" i="2"/>
  <c r="AC293" i="2"/>
  <c r="AC284" i="2"/>
  <c r="AC635" i="2"/>
  <c r="AC609" i="2"/>
  <c r="AC633" i="2"/>
  <c r="AC404" i="2"/>
  <c r="AC451" i="2"/>
  <c r="AC445" i="2"/>
  <c r="AC652" i="2"/>
  <c r="AC480" i="2"/>
  <c r="AC463" i="2"/>
  <c r="AC725" i="2"/>
  <c r="AC405" i="2"/>
  <c r="AC467" i="2"/>
  <c r="AC649" i="2"/>
  <c r="AC704" i="2"/>
  <c r="AC715" i="2"/>
  <c r="AC684" i="2"/>
  <c r="AC621" i="2"/>
  <c r="AC442" i="2"/>
  <c r="AC737" i="2"/>
  <c r="AC728" i="2"/>
  <c r="AC622" i="2"/>
  <c r="AC716" i="2"/>
  <c r="AC607" i="2"/>
  <c r="AC712" i="2"/>
  <c r="AC653" i="2"/>
  <c r="AC671" i="2"/>
  <c r="AC717" i="2"/>
  <c r="AC736" i="2"/>
  <c r="AC722" i="2"/>
  <c r="AC656" i="2"/>
  <c r="AC683" i="2"/>
  <c r="AC726" i="2"/>
  <c r="AC709" i="2"/>
  <c r="AC679" i="2"/>
  <c r="AC620" i="2"/>
  <c r="AC681" i="2"/>
  <c r="AC705" i="2"/>
  <c r="AC702" i="2"/>
  <c r="AC735" i="2"/>
  <c r="U563" i="2"/>
  <c r="U538" i="2"/>
  <c r="U624" i="2"/>
  <c r="U103" i="2"/>
  <c r="U388" i="2"/>
  <c r="U492" i="2"/>
  <c r="U368" i="2"/>
  <c r="U494" i="2"/>
  <c r="U596" i="2"/>
  <c r="U313" i="2"/>
  <c r="U351" i="2"/>
  <c r="U437" i="2"/>
  <c r="U628" i="2"/>
  <c r="U224" i="2"/>
  <c r="U208" i="2"/>
  <c r="U193" i="2"/>
  <c r="U162" i="2"/>
  <c r="U469" i="2"/>
  <c r="U511" i="2"/>
  <c r="U674" i="2"/>
  <c r="U534" i="2"/>
  <c r="U70" i="2"/>
  <c r="U446" i="2"/>
  <c r="U391" i="2"/>
  <c r="U303" i="2"/>
  <c r="U153" i="2"/>
  <c r="U528" i="2"/>
  <c r="U25" i="2"/>
  <c r="U225" i="2"/>
  <c r="U65" i="2"/>
  <c r="U361" i="2"/>
  <c r="U650" i="2"/>
  <c r="U554" i="2"/>
  <c r="U630" i="2"/>
  <c r="U140" i="2"/>
  <c r="U4" i="2"/>
  <c r="U271" i="2"/>
  <c r="U637" i="2"/>
  <c r="U94" i="2"/>
  <c r="U84" i="2"/>
  <c r="U527" i="2"/>
  <c r="U488" i="2"/>
  <c r="U48" i="2"/>
  <c r="U129" i="2"/>
  <c r="U348" i="2"/>
  <c r="U236" i="2"/>
  <c r="U233" i="2"/>
  <c r="U626" i="2"/>
  <c r="U330" i="2"/>
  <c r="U87" i="2"/>
  <c r="U549" i="2"/>
  <c r="U156" i="2"/>
  <c r="U326" i="2"/>
  <c r="U53" i="2"/>
  <c r="U90" i="2"/>
  <c r="U46" i="2"/>
  <c r="U440" i="2"/>
  <c r="U489" i="2"/>
  <c r="U537" i="2"/>
  <c r="U315" i="2"/>
  <c r="U177" i="2"/>
  <c r="U337" i="2"/>
  <c r="U486" i="2"/>
  <c r="U415" i="2"/>
  <c r="U416" i="2"/>
  <c r="U229" i="2"/>
  <c r="U305" i="2"/>
  <c r="U381" i="2"/>
  <c r="U409" i="2"/>
  <c r="U91" i="2"/>
  <c r="U410" i="2"/>
  <c r="U146" i="2"/>
  <c r="U327" i="2"/>
  <c r="U2" i="2"/>
  <c r="U204" i="2"/>
  <c r="U319" i="2"/>
  <c r="U618" i="2"/>
  <c r="U139" i="2"/>
  <c r="U159" i="2"/>
  <c r="U499" i="2"/>
  <c r="U247" i="2"/>
  <c r="U97" i="2"/>
  <c r="U426" i="2"/>
  <c r="U16" i="2"/>
  <c r="U166" i="2"/>
  <c r="U310" i="2"/>
  <c r="U531" i="2"/>
  <c r="U623" i="2"/>
  <c r="U583" i="2"/>
  <c r="U255" i="2"/>
  <c r="U214" i="2"/>
  <c r="U395" i="2"/>
  <c r="U278" i="2"/>
  <c r="U339" i="2"/>
  <c r="U61" i="2"/>
  <c r="U393" i="2"/>
  <c r="U81" i="2"/>
  <c r="U311" i="2"/>
  <c r="U355" i="2"/>
  <c r="U122" i="2"/>
  <c r="U205" i="2"/>
  <c r="U9" i="2"/>
  <c r="U41" i="2"/>
  <c r="U174" i="2"/>
  <c r="U421" i="2"/>
  <c r="U123" i="2"/>
  <c r="U285" i="2"/>
  <c r="U185" i="2"/>
  <c r="U307" i="2"/>
  <c r="U336" i="2"/>
  <c r="U484" i="2"/>
  <c r="U249" i="2"/>
  <c r="U86" i="2"/>
  <c r="U345" i="2"/>
  <c r="U413" i="2"/>
  <c r="U206" i="2"/>
  <c r="U615" i="2"/>
  <c r="U691" i="2"/>
  <c r="U149" i="2"/>
  <c r="U136" i="2"/>
  <c r="U306" i="2"/>
  <c r="U52" i="2"/>
  <c r="U10" i="2"/>
  <c r="U559" i="2"/>
  <c r="U298" i="2"/>
  <c r="U154" i="2"/>
  <c r="U150" i="2"/>
  <c r="U328" i="2"/>
  <c r="U324" i="2"/>
  <c r="U599" i="2"/>
  <c r="U42" i="2"/>
  <c r="U503" i="2"/>
  <c r="U296" i="2"/>
  <c r="U478" i="2"/>
  <c r="U258" i="2"/>
  <c r="U215" i="2"/>
  <c r="U241" i="2"/>
  <c r="U321" i="2"/>
  <c r="U37" i="2"/>
  <c r="U309" i="2"/>
  <c r="U688" i="2"/>
  <c r="U430" i="2"/>
  <c r="U312" i="2"/>
  <c r="U694" i="2"/>
  <c r="U59" i="2"/>
  <c r="U71" i="2"/>
  <c r="U15" i="2"/>
  <c r="U322" i="2"/>
  <c r="U221" i="2"/>
  <c r="U479" i="2"/>
  <c r="U77" i="2"/>
  <c r="U425" i="2"/>
  <c r="U316" i="2"/>
  <c r="U259" i="2"/>
  <c r="U506" i="2"/>
  <c r="U387" i="2"/>
  <c r="U297" i="2"/>
  <c r="U406" i="2"/>
  <c r="U408" i="2"/>
  <c r="U507" i="2"/>
  <c r="U517" i="2"/>
  <c r="U165" i="2"/>
  <c r="U542" i="2"/>
  <c r="U657" i="2"/>
  <c r="U588" i="2"/>
  <c r="U458" i="2"/>
  <c r="U613" i="2"/>
  <c r="U43" i="2"/>
  <c r="U301" i="2"/>
  <c r="U253" i="2"/>
  <c r="U481" i="2"/>
  <c r="U145" i="2"/>
  <c r="U664" i="2"/>
  <c r="U504" i="2"/>
  <c r="U338" i="2"/>
  <c r="U658" i="2"/>
  <c r="U133" i="2"/>
  <c r="U595" i="2"/>
  <c r="U22" i="2"/>
  <c r="U232" i="2"/>
  <c r="U640" i="2"/>
  <c r="U5" i="2"/>
  <c r="U556" i="2"/>
  <c r="U219" i="2"/>
  <c r="U51" i="2"/>
  <c r="U251" i="2"/>
  <c r="U36" i="2"/>
  <c r="U189" i="2"/>
  <c r="U497" i="2"/>
  <c r="U555" i="2"/>
  <c r="U593" i="2"/>
  <c r="U30" i="2"/>
  <c r="U433" i="2"/>
  <c r="U325" i="2"/>
  <c r="U685" i="2"/>
  <c r="U364" i="2"/>
  <c r="U419" i="2"/>
  <c r="U202" i="2"/>
  <c r="U443" i="2"/>
  <c r="U434" i="2"/>
  <c r="U172" i="2"/>
  <c r="U585" i="2"/>
  <c r="U544" i="2"/>
  <c r="U96" i="2"/>
  <c r="U261" i="2"/>
  <c r="U384" i="2"/>
  <c r="U99" i="2"/>
  <c r="U490" i="2"/>
  <c r="U396" i="2"/>
  <c r="U112" i="2"/>
  <c r="U641" i="2"/>
  <c r="U461" i="2"/>
  <c r="U382" i="2"/>
  <c r="U74" i="2"/>
  <c r="U570" i="2"/>
  <c r="U578" i="2"/>
  <c r="U524" i="2"/>
  <c r="U125" i="2"/>
  <c r="U239" i="2"/>
  <c r="U110" i="2"/>
  <c r="U400" i="2"/>
  <c r="U242" i="2"/>
  <c r="U631" i="2"/>
  <c r="U714" i="2"/>
  <c r="U126" i="2"/>
  <c r="U290" i="2"/>
  <c r="U67" i="2"/>
  <c r="U228" i="2"/>
  <c r="U447" i="2"/>
  <c r="U587" i="2"/>
  <c r="U379" i="2"/>
  <c r="U474" i="2"/>
  <c r="U281" i="2"/>
  <c r="U495" i="2"/>
  <c r="U7" i="2"/>
  <c r="U80" i="2"/>
  <c r="U54" i="2"/>
  <c r="U579" i="2"/>
  <c r="U343" i="2"/>
  <c r="U695" i="2"/>
  <c r="U320" i="2"/>
  <c r="U358" i="2"/>
  <c r="U438" i="2"/>
  <c r="U115" i="2"/>
  <c r="U572" i="2"/>
  <c r="U230" i="2"/>
  <c r="U713" i="2"/>
  <c r="U300" i="2"/>
  <c r="U514" i="2"/>
  <c r="U32" i="2"/>
  <c r="U629" i="2"/>
  <c r="U602" i="2"/>
  <c r="U487" i="2"/>
  <c r="U334" i="2"/>
  <c r="U180" i="2"/>
  <c r="U88" i="2"/>
  <c r="U509" i="2"/>
  <c r="U263" i="2"/>
  <c r="U288" i="2"/>
  <c r="U323" i="2"/>
  <c r="U11" i="2"/>
  <c r="U127" i="2"/>
  <c r="U277" i="2"/>
  <c r="U508" i="2"/>
  <c r="U515" i="2"/>
  <c r="U82" i="2"/>
  <c r="U347" i="2"/>
  <c r="U57" i="2"/>
  <c r="U465" i="2"/>
  <c r="U362" i="2"/>
  <c r="U575" i="2"/>
  <c r="U105" i="2"/>
  <c r="U207" i="2"/>
  <c r="U72" i="2"/>
  <c r="U460" i="2"/>
  <c r="U576" i="2"/>
  <c r="U227" i="2"/>
  <c r="U66" i="2"/>
  <c r="U273" i="2"/>
  <c r="U220" i="2"/>
  <c r="U85" i="2"/>
  <c r="U341" i="2"/>
  <c r="U448" i="2"/>
  <c r="U500" i="2"/>
  <c r="U39" i="2"/>
  <c r="U244" i="2"/>
  <c r="U69" i="2"/>
  <c r="U456" i="2"/>
  <c r="U248" i="2"/>
  <c r="U597" i="2"/>
  <c r="U147" i="2"/>
  <c r="U701" i="2"/>
  <c r="U119" i="2"/>
  <c r="U291" i="2"/>
  <c r="U659" i="2"/>
  <c r="U101" i="2"/>
  <c r="U357" i="2"/>
  <c r="U73" i="2"/>
  <c r="U548" i="2"/>
  <c r="U502" i="2"/>
  <c r="U137" i="2"/>
  <c r="U178" i="2"/>
  <c r="U647" i="2"/>
  <c r="U256" i="2"/>
  <c r="U76" i="2"/>
  <c r="U375" i="2"/>
  <c r="U331" i="2"/>
  <c r="U274" i="2"/>
  <c r="U582" i="2"/>
  <c r="U349" i="2"/>
  <c r="U184" i="2"/>
  <c r="U526" i="2"/>
  <c r="U64" i="2"/>
  <c r="U280" i="2"/>
  <c r="U179" i="2"/>
  <c r="U634" i="2"/>
  <c r="U160" i="2"/>
  <c r="U543" i="2"/>
  <c r="U167" i="2"/>
  <c r="U222" i="2"/>
  <c r="U475" i="2"/>
  <c r="U378" i="2"/>
  <c r="U14" i="2"/>
  <c r="U266" i="2"/>
  <c r="U359" i="2"/>
  <c r="U12" i="2"/>
  <c r="U98" i="2"/>
  <c r="U201" i="2"/>
  <c r="U521" i="2"/>
  <c r="U568" i="2"/>
  <c r="U279" i="2"/>
  <c r="U711" i="2"/>
  <c r="U211" i="2"/>
  <c r="U29" i="2"/>
  <c r="U78" i="2"/>
  <c r="U665" i="2"/>
  <c r="U144" i="2"/>
  <c r="U648" i="2"/>
  <c r="U8" i="2"/>
  <c r="U318" i="2"/>
  <c r="U390" i="2"/>
  <c r="U23" i="2"/>
  <c r="U120" i="2"/>
  <c r="U58" i="2"/>
  <c r="U698" i="2"/>
  <c r="U449" i="2"/>
  <c r="U226" i="2"/>
  <c r="U651" i="2"/>
  <c r="U525" i="2"/>
  <c r="U34" i="2"/>
  <c r="U551" i="2"/>
  <c r="U491" i="2"/>
  <c r="U92" i="2"/>
  <c r="U545" i="2"/>
  <c r="U350" i="2"/>
  <c r="U340" i="2"/>
  <c r="U376" i="2"/>
  <c r="U121" i="2"/>
  <c r="U417" i="2"/>
  <c r="U264" i="2"/>
  <c r="U314" i="2"/>
  <c r="U638" i="2"/>
  <c r="U518" i="2"/>
  <c r="U79" i="2"/>
  <c r="U192" i="2"/>
  <c r="U203" i="2"/>
  <c r="U432" i="2"/>
  <c r="U209" i="2"/>
  <c r="U186" i="2"/>
  <c r="U100" i="2"/>
  <c r="U614" i="2"/>
  <c r="U238" i="2"/>
  <c r="U95" i="2"/>
  <c r="U386" i="2"/>
  <c r="U682" i="2"/>
  <c r="U429" i="2"/>
  <c r="U176" i="2"/>
  <c r="U50" i="2"/>
  <c r="U148" i="2"/>
  <c r="U17" i="2"/>
  <c r="U654" i="2"/>
  <c r="U187" i="2"/>
  <c r="U161" i="2"/>
  <c r="U292" i="2"/>
  <c r="U231" i="2"/>
  <c r="U173" i="2"/>
  <c r="U304" i="2"/>
  <c r="U644" i="2"/>
  <c r="U283" i="2"/>
  <c r="U498" i="2"/>
  <c r="U689" i="2"/>
  <c r="U552" i="2"/>
  <c r="U454" i="2"/>
  <c r="U424" i="2"/>
  <c r="U472" i="2"/>
  <c r="U369" i="2"/>
  <c r="U31" i="2"/>
  <c r="U267" i="2"/>
  <c r="U6" i="2"/>
  <c r="U93" i="2"/>
  <c r="U373" i="2"/>
  <c r="U197" i="2"/>
  <c r="U643" i="2"/>
  <c r="U195" i="2"/>
  <c r="U131" i="2"/>
  <c r="U168" i="2"/>
  <c r="U200" i="2"/>
  <c r="U18" i="2"/>
  <c r="U496" i="2"/>
  <c r="U235" i="2"/>
  <c r="U414" i="2"/>
  <c r="U188" i="2"/>
  <c r="U196" i="2"/>
  <c r="U661" i="2"/>
  <c r="U723" i="2"/>
  <c r="U21" i="2"/>
  <c r="U536" i="2"/>
  <c r="U49" i="2"/>
  <c r="U106" i="2"/>
  <c r="U591" i="2"/>
  <c r="U257" i="2"/>
  <c r="U3" i="2"/>
  <c r="U287" i="2"/>
  <c r="U13" i="2"/>
  <c r="U44" i="2"/>
  <c r="U47" i="2"/>
  <c r="U561" i="2"/>
  <c r="U130" i="2"/>
  <c r="U522" i="2"/>
  <c r="U272" i="2"/>
  <c r="U398" i="2"/>
  <c r="U459" i="2"/>
  <c r="U571" i="2"/>
  <c r="U471" i="2"/>
  <c r="U380" i="2"/>
  <c r="U62" i="2"/>
  <c r="U584" i="2"/>
  <c r="U210" i="2"/>
  <c r="U252" i="2"/>
  <c r="U639" i="2"/>
  <c r="U243" i="2"/>
  <c r="U218" i="2"/>
  <c r="U113" i="2"/>
  <c r="U724" i="2"/>
  <c r="U512" i="2"/>
  <c r="U441" i="2"/>
  <c r="U265" i="2"/>
  <c r="U696" i="2"/>
  <c r="U245" i="2"/>
  <c r="U519" i="2"/>
  <c r="U565" i="2"/>
  <c r="U668" i="2"/>
  <c r="U124" i="2"/>
  <c r="U342" i="2"/>
  <c r="U254" i="2"/>
  <c r="U485" i="2"/>
  <c r="U213" i="2"/>
  <c r="U473" i="2"/>
  <c r="U107" i="2"/>
  <c r="U170" i="2"/>
  <c r="U282" i="2"/>
  <c r="U56" i="2"/>
  <c r="U435" i="2"/>
  <c r="U539" i="2"/>
  <c r="U720" i="2"/>
  <c r="U26" i="2"/>
  <c r="U286" i="2"/>
  <c r="U529" i="2"/>
  <c r="U407" i="2"/>
  <c r="U134" i="2"/>
  <c r="U420" i="2"/>
  <c r="U573" i="2"/>
  <c r="U436" i="2"/>
  <c r="U452" i="2"/>
  <c r="U431" i="2"/>
  <c r="U223" i="2"/>
  <c r="U690" i="2"/>
  <c r="U60" i="2"/>
  <c r="U418" i="2"/>
  <c r="U483" i="2"/>
  <c r="U104" i="2"/>
  <c r="U329" i="2"/>
  <c r="U158" i="2"/>
  <c r="U605" i="2"/>
  <c r="U733" i="2"/>
  <c r="U116" i="2"/>
  <c r="U708" i="2"/>
  <c r="U677" i="2"/>
  <c r="U118" i="2"/>
  <c r="U505" i="2"/>
  <c r="U699" i="2"/>
  <c r="U401" i="2"/>
  <c r="U444" i="2"/>
  <c r="U411" i="2"/>
  <c r="U718" i="2"/>
  <c r="U45" i="2"/>
  <c r="U27" i="2"/>
  <c r="U102" i="2"/>
  <c r="U427" i="2"/>
  <c r="U532" i="2"/>
  <c r="U216" i="2"/>
  <c r="U673" i="2"/>
  <c r="U669" i="2"/>
  <c r="U352" i="2"/>
  <c r="U468" i="2"/>
  <c r="U383" i="2"/>
  <c r="U20" i="2"/>
  <c r="U667" i="2"/>
  <c r="U190" i="2"/>
  <c r="U493" i="2"/>
  <c r="U450" i="2"/>
  <c r="U608" i="2"/>
  <c r="U513" i="2"/>
  <c r="U68" i="2"/>
  <c r="U19" i="2"/>
  <c r="U540" i="2"/>
  <c r="U370" i="2"/>
  <c r="U366" i="2"/>
  <c r="U611" i="2"/>
  <c r="U558" i="2"/>
  <c r="U182" i="2"/>
  <c r="U38" i="2"/>
  <c r="U603" i="2"/>
  <c r="U734" i="2"/>
  <c r="U627" i="2"/>
  <c r="U399" i="2"/>
  <c r="U612" i="2"/>
  <c r="U63" i="2"/>
  <c r="U660" i="2"/>
  <c r="U731" i="2"/>
  <c r="U422" i="2"/>
  <c r="U55" i="2"/>
  <c r="U477" i="2"/>
  <c r="U547" i="2"/>
  <c r="U541" i="2"/>
  <c r="U453" i="2"/>
  <c r="U262" i="2"/>
  <c r="U302" i="2"/>
  <c r="U354" i="2"/>
  <c r="U710" i="2"/>
  <c r="U275" i="2"/>
  <c r="U344" i="2"/>
  <c r="U564" i="2"/>
  <c r="U75" i="2"/>
  <c r="U439" i="2"/>
  <c r="U662" i="2"/>
  <c r="U332" i="2"/>
  <c r="U356" i="2"/>
  <c r="U372" i="2"/>
  <c r="U108" i="2"/>
  <c r="U642" i="2"/>
  <c r="U466" i="2"/>
  <c r="U240" i="2"/>
  <c r="U35" i="2"/>
  <c r="U191" i="2"/>
  <c r="U183" i="2"/>
  <c r="U28" i="2"/>
  <c r="U217" i="2"/>
  <c r="U83" i="2"/>
  <c r="U680" i="2"/>
  <c r="U114" i="2"/>
  <c r="U566" i="2"/>
  <c r="U353" i="2"/>
  <c r="U33" i="2"/>
  <c r="U171" i="2"/>
  <c r="U24" i="2"/>
  <c r="U560" i="2"/>
  <c r="U535" i="2"/>
  <c r="U194" i="2"/>
  <c r="U732" i="2"/>
  <c r="U163" i="2"/>
  <c r="U670" i="2"/>
  <c r="U397" i="2"/>
  <c r="U109" i="2"/>
  <c r="U268" i="2"/>
  <c r="U402" i="2"/>
  <c r="U260" i="2"/>
  <c r="U371" i="2"/>
  <c r="U317" i="2"/>
  <c r="U697" i="2"/>
  <c r="U157" i="2"/>
  <c r="U530" i="2"/>
  <c r="U590" i="2"/>
  <c r="U655" i="2"/>
  <c r="U40" i="2"/>
  <c r="U730" i="2"/>
  <c r="U666" i="2"/>
  <c r="U693" i="2"/>
  <c r="U462" i="2"/>
  <c r="U141" i="2"/>
  <c r="U128" i="2"/>
  <c r="U385" i="2"/>
  <c r="U632" i="2"/>
  <c r="U606" i="2"/>
  <c r="U237" i="2"/>
  <c r="U155" i="2"/>
  <c r="U645" i="2"/>
  <c r="U335" i="2"/>
  <c r="U533" i="2"/>
  <c r="U470" i="2"/>
  <c r="U589" i="2"/>
  <c r="U270" i="2"/>
  <c r="U135" i="2"/>
  <c r="U151" i="2"/>
  <c r="U360" i="2"/>
  <c r="U727" i="2"/>
  <c r="U374" i="2"/>
  <c r="U703" i="2"/>
  <c r="U687" i="2"/>
  <c r="U295" i="2"/>
  <c r="U142" i="2"/>
  <c r="U117" i="2"/>
  <c r="U700" i="2"/>
  <c r="U574" i="2"/>
  <c r="U246" i="2"/>
  <c r="U389" i="2"/>
  <c r="U455" i="2"/>
  <c r="U276" i="2"/>
  <c r="U625" i="2"/>
  <c r="U577" i="2"/>
  <c r="U706" i="2"/>
  <c r="U553" i="2"/>
  <c r="U663" i="2"/>
  <c r="U580" i="2"/>
  <c r="U686" i="2"/>
  <c r="U367" i="2"/>
  <c r="U198" i="2"/>
  <c r="U138" i="2"/>
  <c r="U646" i="2"/>
  <c r="U707" i="2"/>
  <c r="U269" i="2"/>
  <c r="U598" i="2"/>
  <c r="U586" i="2"/>
  <c r="U294" i="2"/>
  <c r="U132" i="2"/>
  <c r="U600" i="2"/>
  <c r="U675" i="2"/>
  <c r="U738" i="2"/>
  <c r="U89" i="2"/>
  <c r="U616" i="2"/>
  <c r="U604" i="2"/>
  <c r="U592" i="2"/>
  <c r="U377" i="2"/>
  <c r="U476" i="2"/>
  <c r="U152" i="2"/>
  <c r="U164" i="2"/>
  <c r="U212" i="2"/>
  <c r="U523" i="2"/>
  <c r="U299" i="2"/>
  <c r="U562" i="2"/>
  <c r="U289" i="2"/>
  <c r="U581" i="2"/>
  <c r="U394" i="2"/>
  <c r="U234" i="2"/>
  <c r="U546" i="2"/>
  <c r="U403" i="2"/>
  <c r="U111" i="2"/>
  <c r="U636" i="2"/>
  <c r="U550" i="2"/>
  <c r="U428" i="2"/>
  <c r="U729" i="2"/>
  <c r="U308" i="2"/>
  <c r="U181" i="2"/>
  <c r="U482" i="2"/>
  <c r="U250" i="2"/>
  <c r="U516" i="2"/>
  <c r="U175" i="2"/>
  <c r="U143" i="2"/>
  <c r="U678" i="2"/>
  <c r="U610" i="2"/>
  <c r="U412" i="2"/>
  <c r="U169" i="2"/>
  <c r="U363" i="2"/>
  <c r="U346" i="2"/>
  <c r="U557" i="2"/>
  <c r="U457" i="2"/>
  <c r="U520" i="2"/>
  <c r="U501" i="2"/>
  <c r="U569" i="2"/>
  <c r="U619" i="2"/>
  <c r="U464" i="2"/>
  <c r="U567" i="2"/>
  <c r="U617" i="2"/>
  <c r="U423" i="2"/>
  <c r="U510" i="2"/>
  <c r="U199" i="2"/>
  <c r="U676" i="2"/>
  <c r="U333" i="2"/>
  <c r="U392" i="2"/>
  <c r="U719" i="2"/>
  <c r="U692" i="2"/>
  <c r="U721" i="2"/>
  <c r="U672" i="2"/>
  <c r="U365" i="2"/>
  <c r="U594" i="2"/>
  <c r="U601" i="2"/>
  <c r="U293" i="2"/>
  <c r="U284" i="2"/>
  <c r="U635" i="2"/>
  <c r="U609" i="2"/>
  <c r="U633" i="2"/>
  <c r="U404" i="2"/>
  <c r="U451" i="2"/>
  <c r="U445" i="2"/>
  <c r="U652" i="2"/>
  <c r="U480" i="2"/>
  <c r="U463" i="2"/>
  <c r="U725" i="2"/>
  <c r="U405" i="2"/>
  <c r="U467" i="2"/>
  <c r="U649" i="2"/>
  <c r="U704" i="2"/>
  <c r="U715" i="2"/>
  <c r="U684" i="2"/>
  <c r="U621" i="2"/>
  <c r="U442" i="2"/>
  <c r="U737" i="2"/>
  <c r="U728" i="2"/>
  <c r="U622" i="2"/>
  <c r="U716" i="2"/>
  <c r="U607" i="2"/>
  <c r="U712" i="2"/>
  <c r="U653" i="2"/>
  <c r="U671" i="2"/>
  <c r="U717" i="2"/>
  <c r="U736" i="2"/>
  <c r="U722" i="2"/>
  <c r="U656" i="2"/>
  <c r="U683" i="2"/>
  <c r="U726" i="2"/>
  <c r="U709" i="2"/>
  <c r="U679" i="2"/>
  <c r="U620" i="2"/>
  <c r="U681" i="2"/>
  <c r="U705" i="2"/>
  <c r="U702" i="2"/>
  <c r="U735" i="2"/>
  <c r="T563" i="2"/>
  <c r="T538" i="2"/>
  <c r="T624" i="2"/>
  <c r="T103" i="2"/>
  <c r="T388" i="2"/>
  <c r="T492" i="2"/>
  <c r="T368" i="2"/>
  <c r="T494" i="2"/>
  <c r="T596" i="2"/>
  <c r="T313" i="2"/>
  <c r="T351" i="2"/>
  <c r="T437" i="2"/>
  <c r="T628" i="2"/>
  <c r="T224" i="2"/>
  <c r="T208" i="2"/>
  <c r="T193" i="2"/>
  <c r="T162" i="2"/>
  <c r="T469" i="2"/>
  <c r="T511" i="2"/>
  <c r="T674" i="2"/>
  <c r="T534" i="2"/>
  <c r="T70" i="2"/>
  <c r="T446" i="2"/>
  <c r="T391" i="2"/>
  <c r="T303" i="2"/>
  <c r="T153" i="2"/>
  <c r="T528" i="2"/>
  <c r="T25" i="2"/>
  <c r="T225" i="2"/>
  <c r="T65" i="2"/>
  <c r="T361" i="2"/>
  <c r="T650" i="2"/>
  <c r="T554" i="2"/>
  <c r="T630" i="2"/>
  <c r="T140" i="2"/>
  <c r="T4" i="2"/>
  <c r="T271" i="2"/>
  <c r="T637" i="2"/>
  <c r="T94" i="2"/>
  <c r="T84" i="2"/>
  <c r="T527" i="2"/>
  <c r="T488" i="2"/>
  <c r="T48" i="2"/>
  <c r="T129" i="2"/>
  <c r="T348" i="2"/>
  <c r="T236" i="2"/>
  <c r="T233" i="2"/>
  <c r="T626" i="2"/>
  <c r="T330" i="2"/>
  <c r="T87" i="2"/>
  <c r="T549" i="2"/>
  <c r="T156" i="2"/>
  <c r="T326" i="2"/>
  <c r="T53" i="2"/>
  <c r="T90" i="2"/>
  <c r="T46" i="2"/>
  <c r="T440" i="2"/>
  <c r="T489" i="2"/>
  <c r="T537" i="2"/>
  <c r="T315" i="2"/>
  <c r="T177" i="2"/>
  <c r="T337" i="2"/>
  <c r="T486" i="2"/>
  <c r="T415" i="2"/>
  <c r="T416" i="2"/>
  <c r="T229" i="2"/>
  <c r="T305" i="2"/>
  <c r="T381" i="2"/>
  <c r="T409" i="2"/>
  <c r="T91" i="2"/>
  <c r="T410" i="2"/>
  <c r="T146" i="2"/>
  <c r="T327" i="2"/>
  <c r="T2" i="2"/>
  <c r="T204" i="2"/>
  <c r="T319" i="2"/>
  <c r="T618" i="2"/>
  <c r="T139" i="2"/>
  <c r="T159" i="2"/>
  <c r="T499" i="2"/>
  <c r="T247" i="2"/>
  <c r="T97" i="2"/>
  <c r="T426" i="2"/>
  <c r="T16" i="2"/>
  <c r="T166" i="2"/>
  <c r="T310" i="2"/>
  <c r="T531" i="2"/>
  <c r="T623" i="2"/>
  <c r="T583" i="2"/>
  <c r="T255" i="2"/>
  <c r="T214" i="2"/>
  <c r="T395" i="2"/>
  <c r="T278" i="2"/>
  <c r="T339" i="2"/>
  <c r="T61" i="2"/>
  <c r="T393" i="2"/>
  <c r="T81" i="2"/>
  <c r="T311" i="2"/>
  <c r="T355" i="2"/>
  <c r="T122" i="2"/>
  <c r="T205" i="2"/>
  <c r="T9" i="2"/>
  <c r="T41" i="2"/>
  <c r="T174" i="2"/>
  <c r="T421" i="2"/>
  <c r="T123" i="2"/>
  <c r="T285" i="2"/>
  <c r="T185" i="2"/>
  <c r="T307" i="2"/>
  <c r="T336" i="2"/>
  <c r="T484" i="2"/>
  <c r="T249" i="2"/>
  <c r="T86" i="2"/>
  <c r="T345" i="2"/>
  <c r="T413" i="2"/>
  <c r="T206" i="2"/>
  <c r="T615" i="2"/>
  <c r="T691" i="2"/>
  <c r="T149" i="2"/>
  <c r="T136" i="2"/>
  <c r="T306" i="2"/>
  <c r="T52" i="2"/>
  <c r="T10" i="2"/>
  <c r="T559" i="2"/>
  <c r="T298" i="2"/>
  <c r="T154" i="2"/>
  <c r="T150" i="2"/>
  <c r="T328" i="2"/>
  <c r="T324" i="2"/>
  <c r="T599" i="2"/>
  <c r="T42" i="2"/>
  <c r="T503" i="2"/>
  <c r="T296" i="2"/>
  <c r="T478" i="2"/>
  <c r="T258" i="2"/>
  <c r="T215" i="2"/>
  <c r="T241" i="2"/>
  <c r="T321" i="2"/>
  <c r="T37" i="2"/>
  <c r="T309" i="2"/>
  <c r="T688" i="2"/>
  <c r="T430" i="2"/>
  <c r="T312" i="2"/>
  <c r="T694" i="2"/>
  <c r="T59" i="2"/>
  <c r="T71" i="2"/>
  <c r="T15" i="2"/>
  <c r="T322" i="2"/>
  <c r="T221" i="2"/>
  <c r="T479" i="2"/>
  <c r="T77" i="2"/>
  <c r="T425" i="2"/>
  <c r="T316" i="2"/>
  <c r="T259" i="2"/>
  <c r="T506" i="2"/>
  <c r="T387" i="2"/>
  <c r="T297" i="2"/>
  <c r="T406" i="2"/>
  <c r="T408" i="2"/>
  <c r="T507" i="2"/>
  <c r="T517" i="2"/>
  <c r="T165" i="2"/>
  <c r="T542" i="2"/>
  <c r="T657" i="2"/>
  <c r="T588" i="2"/>
  <c r="T458" i="2"/>
  <c r="T613" i="2"/>
  <c r="T43" i="2"/>
  <c r="T301" i="2"/>
  <c r="T253" i="2"/>
  <c r="T481" i="2"/>
  <c r="T145" i="2"/>
  <c r="T664" i="2"/>
  <c r="T504" i="2"/>
  <c r="T338" i="2"/>
  <c r="T658" i="2"/>
  <c r="T133" i="2"/>
  <c r="T595" i="2"/>
  <c r="T22" i="2"/>
  <c r="T232" i="2"/>
  <c r="T640" i="2"/>
  <c r="T5" i="2"/>
  <c r="T556" i="2"/>
  <c r="T219" i="2"/>
  <c r="T51" i="2"/>
  <c r="T251" i="2"/>
  <c r="T36" i="2"/>
  <c r="T189" i="2"/>
  <c r="T497" i="2"/>
  <c r="T555" i="2"/>
  <c r="T593" i="2"/>
  <c r="T30" i="2"/>
  <c r="T433" i="2"/>
  <c r="T325" i="2"/>
  <c r="T685" i="2"/>
  <c r="T364" i="2"/>
  <c r="T419" i="2"/>
  <c r="T202" i="2"/>
  <c r="T443" i="2"/>
  <c r="T434" i="2"/>
  <c r="T172" i="2"/>
  <c r="T585" i="2"/>
  <c r="T544" i="2"/>
  <c r="T96" i="2"/>
  <c r="T261" i="2"/>
  <c r="T384" i="2"/>
  <c r="T99" i="2"/>
  <c r="T490" i="2"/>
  <c r="T396" i="2"/>
  <c r="T112" i="2"/>
  <c r="T641" i="2"/>
  <c r="T461" i="2"/>
  <c r="T382" i="2"/>
  <c r="T74" i="2"/>
  <c r="T570" i="2"/>
  <c r="T578" i="2"/>
  <c r="T524" i="2"/>
  <c r="T125" i="2"/>
  <c r="T239" i="2"/>
  <c r="T110" i="2"/>
  <c r="T400" i="2"/>
  <c r="T242" i="2"/>
  <c r="T631" i="2"/>
  <c r="T714" i="2"/>
  <c r="T126" i="2"/>
  <c r="T290" i="2"/>
  <c r="T67" i="2"/>
  <c r="T228" i="2"/>
  <c r="T447" i="2"/>
  <c r="T587" i="2"/>
  <c r="T379" i="2"/>
  <c r="T474" i="2"/>
  <c r="T281" i="2"/>
  <c r="T495" i="2"/>
  <c r="T7" i="2"/>
  <c r="T80" i="2"/>
  <c r="T54" i="2"/>
  <c r="T579" i="2"/>
  <c r="T343" i="2"/>
  <c r="T695" i="2"/>
  <c r="T320" i="2"/>
  <c r="T358" i="2"/>
  <c r="T438" i="2"/>
  <c r="T115" i="2"/>
  <c r="T572" i="2"/>
  <c r="T230" i="2"/>
  <c r="T713" i="2"/>
  <c r="T300" i="2"/>
  <c r="T514" i="2"/>
  <c r="T32" i="2"/>
  <c r="T629" i="2"/>
  <c r="T602" i="2"/>
  <c r="T487" i="2"/>
  <c r="T334" i="2"/>
  <c r="T180" i="2"/>
  <c r="T88" i="2"/>
  <c r="T509" i="2"/>
  <c r="T263" i="2"/>
  <c r="T288" i="2"/>
  <c r="T323" i="2"/>
  <c r="T11" i="2"/>
  <c r="T127" i="2"/>
  <c r="T277" i="2"/>
  <c r="T508" i="2"/>
  <c r="T515" i="2"/>
  <c r="T82" i="2"/>
  <c r="T347" i="2"/>
  <c r="T57" i="2"/>
  <c r="T465" i="2"/>
  <c r="T362" i="2"/>
  <c r="T575" i="2"/>
  <c r="T105" i="2"/>
  <c r="T207" i="2"/>
  <c r="T72" i="2"/>
  <c r="T460" i="2"/>
  <c r="T576" i="2"/>
  <c r="T227" i="2"/>
  <c r="T66" i="2"/>
  <c r="T273" i="2"/>
  <c r="T220" i="2"/>
  <c r="T85" i="2"/>
  <c r="T341" i="2"/>
  <c r="T448" i="2"/>
  <c r="T500" i="2"/>
  <c r="T39" i="2"/>
  <c r="T244" i="2"/>
  <c r="T69" i="2"/>
  <c r="T456" i="2"/>
  <c r="T248" i="2"/>
  <c r="T597" i="2"/>
  <c r="T147" i="2"/>
  <c r="T701" i="2"/>
  <c r="T119" i="2"/>
  <c r="T291" i="2"/>
  <c r="T659" i="2"/>
  <c r="T101" i="2"/>
  <c r="T357" i="2"/>
  <c r="T73" i="2"/>
  <c r="T548" i="2"/>
  <c r="T502" i="2"/>
  <c r="T137" i="2"/>
  <c r="T178" i="2"/>
  <c r="T647" i="2"/>
  <c r="T256" i="2"/>
  <c r="T76" i="2"/>
  <c r="T375" i="2"/>
  <c r="T331" i="2"/>
  <c r="T274" i="2"/>
  <c r="T582" i="2"/>
  <c r="T349" i="2"/>
  <c r="T184" i="2"/>
  <c r="T526" i="2"/>
  <c r="T64" i="2"/>
  <c r="T280" i="2"/>
  <c r="T179" i="2"/>
  <c r="T634" i="2"/>
  <c r="T160" i="2"/>
  <c r="T543" i="2"/>
  <c r="T167" i="2"/>
  <c r="T222" i="2"/>
  <c r="T475" i="2"/>
  <c r="T378" i="2"/>
  <c r="T14" i="2"/>
  <c r="T266" i="2"/>
  <c r="T359" i="2"/>
  <c r="T12" i="2"/>
  <c r="T98" i="2"/>
  <c r="T201" i="2"/>
  <c r="T521" i="2"/>
  <c r="T568" i="2"/>
  <c r="T279" i="2"/>
  <c r="T711" i="2"/>
  <c r="T211" i="2"/>
  <c r="T29" i="2"/>
  <c r="T78" i="2"/>
  <c r="T665" i="2"/>
  <c r="T144" i="2"/>
  <c r="T648" i="2"/>
  <c r="T8" i="2"/>
  <c r="T318" i="2"/>
  <c r="T390" i="2"/>
  <c r="T23" i="2"/>
  <c r="T120" i="2"/>
  <c r="T58" i="2"/>
  <c r="T698" i="2"/>
  <c r="T449" i="2"/>
  <c r="T226" i="2"/>
  <c r="T651" i="2"/>
  <c r="T525" i="2"/>
  <c r="T34" i="2"/>
  <c r="T551" i="2"/>
  <c r="T491" i="2"/>
  <c r="T92" i="2"/>
  <c r="T545" i="2"/>
  <c r="T350" i="2"/>
  <c r="T340" i="2"/>
  <c r="T376" i="2"/>
  <c r="T121" i="2"/>
  <c r="T417" i="2"/>
  <c r="T264" i="2"/>
  <c r="T314" i="2"/>
  <c r="T638" i="2"/>
  <c r="T518" i="2"/>
  <c r="T79" i="2"/>
  <c r="T192" i="2"/>
  <c r="T203" i="2"/>
  <c r="T432" i="2"/>
  <c r="T209" i="2"/>
  <c r="T186" i="2"/>
  <c r="T100" i="2"/>
  <c r="T614" i="2"/>
  <c r="T238" i="2"/>
  <c r="T95" i="2"/>
  <c r="T386" i="2"/>
  <c r="T682" i="2"/>
  <c r="T429" i="2"/>
  <c r="T176" i="2"/>
  <c r="T50" i="2"/>
  <c r="T148" i="2"/>
  <c r="T17" i="2"/>
  <c r="T654" i="2"/>
  <c r="T187" i="2"/>
  <c r="T161" i="2"/>
  <c r="T292" i="2"/>
  <c r="T231" i="2"/>
  <c r="T173" i="2"/>
  <c r="T304" i="2"/>
  <c r="T644" i="2"/>
  <c r="T283" i="2"/>
  <c r="T498" i="2"/>
  <c r="T689" i="2"/>
  <c r="T552" i="2"/>
  <c r="T454" i="2"/>
  <c r="T424" i="2"/>
  <c r="T472" i="2"/>
  <c r="T369" i="2"/>
  <c r="T31" i="2"/>
  <c r="T267" i="2"/>
  <c r="T6" i="2"/>
  <c r="T93" i="2"/>
  <c r="T373" i="2"/>
  <c r="T197" i="2"/>
  <c r="T643" i="2"/>
  <c r="T195" i="2"/>
  <c r="T131" i="2"/>
  <c r="T168" i="2"/>
  <c r="T200" i="2"/>
  <c r="T18" i="2"/>
  <c r="T496" i="2"/>
  <c r="T235" i="2"/>
  <c r="T414" i="2"/>
  <c r="T188" i="2"/>
  <c r="T196" i="2"/>
  <c r="T661" i="2"/>
  <c r="T723" i="2"/>
  <c r="T21" i="2"/>
  <c r="T536" i="2"/>
  <c r="T49" i="2"/>
  <c r="T106" i="2"/>
  <c r="T591" i="2"/>
  <c r="T257" i="2"/>
  <c r="T3" i="2"/>
  <c r="T287" i="2"/>
  <c r="T13" i="2"/>
  <c r="T44" i="2"/>
  <c r="T47" i="2"/>
  <c r="T561" i="2"/>
  <c r="T130" i="2"/>
  <c r="T522" i="2"/>
  <c r="T272" i="2"/>
  <c r="T398" i="2"/>
  <c r="T459" i="2"/>
  <c r="T571" i="2"/>
  <c r="T471" i="2"/>
  <c r="T380" i="2"/>
  <c r="T62" i="2"/>
  <c r="T584" i="2"/>
  <c r="T210" i="2"/>
  <c r="T252" i="2"/>
  <c r="T639" i="2"/>
  <c r="T243" i="2"/>
  <c r="T218" i="2"/>
  <c r="T113" i="2"/>
  <c r="T724" i="2"/>
  <c r="T512" i="2"/>
  <c r="T441" i="2"/>
  <c r="T265" i="2"/>
  <c r="T696" i="2"/>
  <c r="T245" i="2"/>
  <c r="T519" i="2"/>
  <c r="T565" i="2"/>
  <c r="T668" i="2"/>
  <c r="T124" i="2"/>
  <c r="T342" i="2"/>
  <c r="T254" i="2"/>
  <c r="T485" i="2"/>
  <c r="T213" i="2"/>
  <c r="T473" i="2"/>
  <c r="T107" i="2"/>
  <c r="T170" i="2"/>
  <c r="T282" i="2"/>
  <c r="T56" i="2"/>
  <c r="T435" i="2"/>
  <c r="T539" i="2"/>
  <c r="T720" i="2"/>
  <c r="T26" i="2"/>
  <c r="T286" i="2"/>
  <c r="T529" i="2"/>
  <c r="T407" i="2"/>
  <c r="T134" i="2"/>
  <c r="T420" i="2"/>
  <c r="T573" i="2"/>
  <c r="T436" i="2"/>
  <c r="T452" i="2"/>
  <c r="T431" i="2"/>
  <c r="T223" i="2"/>
  <c r="T690" i="2"/>
  <c r="T60" i="2"/>
  <c r="T418" i="2"/>
  <c r="T483" i="2"/>
  <c r="T104" i="2"/>
  <c r="T329" i="2"/>
  <c r="T158" i="2"/>
  <c r="T605" i="2"/>
  <c r="T733" i="2"/>
  <c r="T116" i="2"/>
  <c r="T708" i="2"/>
  <c r="T677" i="2"/>
  <c r="T118" i="2"/>
  <c r="T505" i="2"/>
  <c r="T699" i="2"/>
  <c r="T401" i="2"/>
  <c r="T444" i="2"/>
  <c r="T411" i="2"/>
  <c r="T718" i="2"/>
  <c r="T45" i="2"/>
  <c r="T27" i="2"/>
  <c r="T102" i="2"/>
  <c r="T427" i="2"/>
  <c r="T532" i="2"/>
  <c r="T216" i="2"/>
  <c r="T673" i="2"/>
  <c r="T669" i="2"/>
  <c r="T352" i="2"/>
  <c r="T468" i="2"/>
  <c r="T383" i="2"/>
  <c r="T20" i="2"/>
  <c r="T667" i="2"/>
  <c r="T190" i="2"/>
  <c r="T493" i="2"/>
  <c r="T450" i="2"/>
  <c r="T608" i="2"/>
  <c r="T513" i="2"/>
  <c r="T68" i="2"/>
  <c r="T19" i="2"/>
  <c r="T540" i="2"/>
  <c r="T370" i="2"/>
  <c r="T366" i="2"/>
  <c r="T611" i="2"/>
  <c r="T558" i="2"/>
  <c r="T182" i="2"/>
  <c r="T38" i="2"/>
  <c r="T603" i="2"/>
  <c r="T734" i="2"/>
  <c r="T627" i="2"/>
  <c r="T399" i="2"/>
  <c r="T612" i="2"/>
  <c r="T63" i="2"/>
  <c r="T660" i="2"/>
  <c r="T731" i="2"/>
  <c r="T422" i="2"/>
  <c r="T55" i="2"/>
  <c r="T477" i="2"/>
  <c r="T547" i="2"/>
  <c r="T541" i="2"/>
  <c r="T453" i="2"/>
  <c r="T262" i="2"/>
  <c r="T302" i="2"/>
  <c r="T354" i="2"/>
  <c r="T710" i="2"/>
  <c r="T275" i="2"/>
  <c r="T344" i="2"/>
  <c r="T564" i="2"/>
  <c r="T75" i="2"/>
  <c r="T439" i="2"/>
  <c r="T662" i="2"/>
  <c r="T332" i="2"/>
  <c r="T356" i="2"/>
  <c r="T372" i="2"/>
  <c r="T108" i="2"/>
  <c r="T642" i="2"/>
  <c r="T466" i="2"/>
  <c r="T240" i="2"/>
  <c r="T35" i="2"/>
  <c r="T191" i="2"/>
  <c r="T183" i="2"/>
  <c r="T28" i="2"/>
  <c r="T217" i="2"/>
  <c r="T83" i="2"/>
  <c r="T680" i="2"/>
  <c r="T114" i="2"/>
  <c r="T566" i="2"/>
  <c r="T353" i="2"/>
  <c r="T33" i="2"/>
  <c r="T171" i="2"/>
  <c r="T24" i="2"/>
  <c r="T560" i="2"/>
  <c r="T535" i="2"/>
  <c r="T194" i="2"/>
  <c r="T732" i="2"/>
  <c r="T163" i="2"/>
  <c r="T670" i="2"/>
  <c r="T397" i="2"/>
  <c r="T109" i="2"/>
  <c r="T268" i="2"/>
  <c r="T402" i="2"/>
  <c r="T260" i="2"/>
  <c r="T371" i="2"/>
  <c r="T317" i="2"/>
  <c r="T697" i="2"/>
  <c r="T157" i="2"/>
  <c r="T530" i="2"/>
  <c r="T590" i="2"/>
  <c r="T655" i="2"/>
  <c r="T40" i="2"/>
  <c r="T730" i="2"/>
  <c r="T666" i="2"/>
  <c r="T693" i="2"/>
  <c r="T462" i="2"/>
  <c r="T141" i="2"/>
  <c r="T128" i="2"/>
  <c r="T385" i="2"/>
  <c r="T632" i="2"/>
  <c r="T606" i="2"/>
  <c r="T237" i="2"/>
  <c r="T155" i="2"/>
  <c r="T645" i="2"/>
  <c r="T335" i="2"/>
  <c r="T533" i="2"/>
  <c r="T470" i="2"/>
  <c r="T589" i="2"/>
  <c r="T270" i="2"/>
  <c r="T135" i="2"/>
  <c r="T151" i="2"/>
  <c r="T360" i="2"/>
  <c r="T727" i="2"/>
  <c r="T374" i="2"/>
  <c r="T703" i="2"/>
  <c r="T687" i="2"/>
  <c r="T295" i="2"/>
  <c r="T142" i="2"/>
  <c r="T117" i="2"/>
  <c r="T700" i="2"/>
  <c r="T574" i="2"/>
  <c r="T246" i="2"/>
  <c r="T389" i="2"/>
  <c r="T455" i="2"/>
  <c r="T276" i="2"/>
  <c r="T625" i="2"/>
  <c r="T577" i="2"/>
  <c r="T706" i="2"/>
  <c r="T553" i="2"/>
  <c r="T663" i="2"/>
  <c r="T580" i="2"/>
  <c r="T686" i="2"/>
  <c r="T367" i="2"/>
  <c r="T198" i="2"/>
  <c r="T138" i="2"/>
  <c r="T646" i="2"/>
  <c r="T707" i="2"/>
  <c r="T269" i="2"/>
  <c r="T598" i="2"/>
  <c r="T586" i="2"/>
  <c r="T294" i="2"/>
  <c r="T132" i="2"/>
  <c r="T600" i="2"/>
  <c r="T675" i="2"/>
  <c r="T738" i="2"/>
  <c r="T89" i="2"/>
  <c r="T616" i="2"/>
  <c r="T604" i="2"/>
  <c r="T592" i="2"/>
  <c r="T377" i="2"/>
  <c r="T476" i="2"/>
  <c r="T152" i="2"/>
  <c r="T164" i="2"/>
  <c r="T212" i="2"/>
  <c r="T523" i="2"/>
  <c r="T299" i="2"/>
  <c r="T562" i="2"/>
  <c r="T289" i="2"/>
  <c r="T581" i="2"/>
  <c r="T394" i="2"/>
  <c r="T234" i="2"/>
  <c r="T546" i="2"/>
  <c r="T403" i="2"/>
  <c r="T111" i="2"/>
  <c r="T636" i="2"/>
  <c r="T550" i="2"/>
  <c r="T428" i="2"/>
  <c r="T729" i="2"/>
  <c r="T308" i="2"/>
  <c r="T181" i="2"/>
  <c r="T482" i="2"/>
  <c r="T250" i="2"/>
  <c r="T516" i="2"/>
  <c r="T175" i="2"/>
  <c r="T143" i="2"/>
  <c r="T678" i="2"/>
  <c r="T610" i="2"/>
  <c r="T412" i="2"/>
  <c r="T169" i="2"/>
  <c r="T363" i="2"/>
  <c r="T346" i="2"/>
  <c r="T557" i="2"/>
  <c r="T457" i="2"/>
  <c r="T520" i="2"/>
  <c r="T501" i="2"/>
  <c r="T569" i="2"/>
  <c r="T619" i="2"/>
  <c r="T464" i="2"/>
  <c r="T567" i="2"/>
  <c r="T617" i="2"/>
  <c r="T423" i="2"/>
  <c r="T510" i="2"/>
  <c r="T199" i="2"/>
  <c r="T676" i="2"/>
  <c r="T333" i="2"/>
  <c r="T392" i="2"/>
  <c r="T719" i="2"/>
  <c r="T692" i="2"/>
  <c r="T721" i="2"/>
  <c r="T672" i="2"/>
  <c r="T365" i="2"/>
  <c r="T594" i="2"/>
  <c r="T601" i="2"/>
  <c r="T293" i="2"/>
  <c r="T284" i="2"/>
  <c r="T635" i="2"/>
  <c r="T609" i="2"/>
  <c r="T633" i="2"/>
  <c r="T404" i="2"/>
  <c r="T451" i="2"/>
  <c r="T445" i="2"/>
  <c r="T652" i="2"/>
  <c r="T480" i="2"/>
  <c r="T463" i="2"/>
  <c r="T725" i="2"/>
  <c r="T405" i="2"/>
  <c r="T467" i="2"/>
  <c r="T649" i="2"/>
  <c r="T704" i="2"/>
  <c r="T715" i="2"/>
  <c r="T684" i="2"/>
  <c r="T621" i="2"/>
  <c r="T442" i="2"/>
  <c r="T737" i="2"/>
  <c r="T728" i="2"/>
  <c r="T622" i="2"/>
  <c r="T716" i="2"/>
  <c r="T607" i="2"/>
  <c r="T712" i="2"/>
  <c r="T653" i="2"/>
  <c r="T671" i="2"/>
  <c r="T717" i="2"/>
  <c r="T736" i="2"/>
  <c r="T722" i="2"/>
  <c r="T656" i="2"/>
  <c r="T683" i="2"/>
  <c r="T726" i="2"/>
  <c r="T709" i="2"/>
  <c r="T679" i="2"/>
  <c r="T620" i="2"/>
  <c r="T681" i="2"/>
  <c r="T705" i="2"/>
  <c r="T702" i="2"/>
  <c r="T735" i="2"/>
  <c r="S563" i="2"/>
  <c r="S538" i="2"/>
  <c r="S624" i="2"/>
  <c r="S103" i="2"/>
  <c r="S388" i="2"/>
  <c r="S492" i="2"/>
  <c r="S368" i="2"/>
  <c r="S494" i="2"/>
  <c r="S596" i="2"/>
  <c r="S313" i="2"/>
  <c r="S351" i="2"/>
  <c r="S437" i="2"/>
  <c r="S628" i="2"/>
  <c r="S224" i="2"/>
  <c r="S208" i="2"/>
  <c r="S193" i="2"/>
  <c r="S162" i="2"/>
  <c r="S469" i="2"/>
  <c r="S511" i="2"/>
  <c r="S674" i="2"/>
  <c r="S534" i="2"/>
  <c r="S70" i="2"/>
  <c r="S446" i="2"/>
  <c r="S391" i="2"/>
  <c r="S303" i="2"/>
  <c r="S153" i="2"/>
  <c r="S528" i="2"/>
  <c r="S25" i="2"/>
  <c r="S225" i="2"/>
  <c r="S65" i="2"/>
  <c r="S361" i="2"/>
  <c r="S650" i="2"/>
  <c r="S554" i="2"/>
  <c r="S630" i="2"/>
  <c r="S140" i="2"/>
  <c r="S4" i="2"/>
  <c r="S271" i="2"/>
  <c r="S637" i="2"/>
  <c r="S94" i="2"/>
  <c r="S84" i="2"/>
  <c r="S527" i="2"/>
  <c r="S488" i="2"/>
  <c r="S48" i="2"/>
  <c r="S129" i="2"/>
  <c r="S348" i="2"/>
  <c r="S236" i="2"/>
  <c r="S233" i="2"/>
  <c r="S626" i="2"/>
  <c r="S330" i="2"/>
  <c r="S87" i="2"/>
  <c r="S549" i="2"/>
  <c r="S156" i="2"/>
  <c r="S326" i="2"/>
  <c r="S53" i="2"/>
  <c r="S90" i="2"/>
  <c r="S46" i="2"/>
  <c r="S440" i="2"/>
  <c r="S489" i="2"/>
  <c r="S537" i="2"/>
  <c r="S315" i="2"/>
  <c r="S177" i="2"/>
  <c r="S337" i="2"/>
  <c r="S486" i="2"/>
  <c r="S415" i="2"/>
  <c r="S416" i="2"/>
  <c r="S229" i="2"/>
  <c r="S305" i="2"/>
  <c r="S381" i="2"/>
  <c r="S409" i="2"/>
  <c r="S91" i="2"/>
  <c r="S410" i="2"/>
  <c r="S146" i="2"/>
  <c r="S327" i="2"/>
  <c r="S2" i="2"/>
  <c r="S204" i="2"/>
  <c r="S319" i="2"/>
  <c r="S618" i="2"/>
  <c r="S139" i="2"/>
  <c r="S159" i="2"/>
  <c r="S499" i="2"/>
  <c r="S247" i="2"/>
  <c r="S97" i="2"/>
  <c r="S426" i="2"/>
  <c r="S16" i="2"/>
  <c r="S166" i="2"/>
  <c r="S310" i="2"/>
  <c r="S531" i="2"/>
  <c r="S623" i="2"/>
  <c r="S583" i="2"/>
  <c r="S255" i="2"/>
  <c r="S214" i="2"/>
  <c r="S395" i="2"/>
  <c r="S278" i="2"/>
  <c r="S339" i="2"/>
  <c r="S61" i="2"/>
  <c r="S393" i="2"/>
  <c r="S81" i="2"/>
  <c r="S311" i="2"/>
  <c r="S355" i="2"/>
  <c r="S122" i="2"/>
  <c r="S205" i="2"/>
  <c r="S9" i="2"/>
  <c r="S41" i="2"/>
  <c r="S174" i="2"/>
  <c r="S421" i="2"/>
  <c r="S123" i="2"/>
  <c r="S285" i="2"/>
  <c r="S185" i="2"/>
  <c r="S307" i="2"/>
  <c r="S336" i="2"/>
  <c r="S484" i="2"/>
  <c r="S249" i="2"/>
  <c r="S86" i="2"/>
  <c r="S345" i="2"/>
  <c r="S413" i="2"/>
  <c r="S206" i="2"/>
  <c r="S615" i="2"/>
  <c r="S691" i="2"/>
  <c r="S149" i="2"/>
  <c r="S136" i="2"/>
  <c r="S306" i="2"/>
  <c r="S52" i="2"/>
  <c r="S10" i="2"/>
  <c r="S559" i="2"/>
  <c r="S298" i="2"/>
  <c r="S154" i="2"/>
  <c r="S150" i="2"/>
  <c r="S328" i="2"/>
  <c r="S324" i="2"/>
  <c r="S599" i="2"/>
  <c r="S42" i="2"/>
  <c r="S503" i="2"/>
  <c r="S296" i="2"/>
  <c r="S478" i="2"/>
  <c r="S258" i="2"/>
  <c r="S215" i="2"/>
  <c r="S241" i="2"/>
  <c r="S321" i="2"/>
  <c r="S37" i="2"/>
  <c r="S309" i="2"/>
  <c r="S688" i="2"/>
  <c r="S430" i="2"/>
  <c r="S312" i="2"/>
  <c r="S694" i="2"/>
  <c r="S59" i="2"/>
  <c r="S71" i="2"/>
  <c r="S15" i="2"/>
  <c r="S322" i="2"/>
  <c r="S221" i="2"/>
  <c r="S479" i="2"/>
  <c r="S77" i="2"/>
  <c r="S425" i="2"/>
  <c r="S316" i="2"/>
  <c r="S259" i="2"/>
  <c r="S506" i="2"/>
  <c r="S387" i="2"/>
  <c r="S297" i="2"/>
  <c r="S406" i="2"/>
  <c r="S408" i="2"/>
  <c r="S507" i="2"/>
  <c r="S517" i="2"/>
  <c r="S165" i="2"/>
  <c r="S542" i="2"/>
  <c r="S657" i="2"/>
  <c r="S588" i="2"/>
  <c r="S458" i="2"/>
  <c r="S613" i="2"/>
  <c r="S43" i="2"/>
  <c r="S301" i="2"/>
  <c r="S253" i="2"/>
  <c r="S481" i="2"/>
  <c r="S145" i="2"/>
  <c r="S664" i="2"/>
  <c r="S504" i="2"/>
  <c r="S338" i="2"/>
  <c r="S658" i="2"/>
  <c r="S133" i="2"/>
  <c r="S595" i="2"/>
  <c r="S22" i="2"/>
  <c r="S232" i="2"/>
  <c r="S640" i="2"/>
  <c r="S5" i="2"/>
  <c r="S556" i="2"/>
  <c r="S219" i="2"/>
  <c r="S51" i="2"/>
  <c r="S251" i="2"/>
  <c r="S36" i="2"/>
  <c r="S189" i="2"/>
  <c r="S497" i="2"/>
  <c r="S555" i="2"/>
  <c r="S593" i="2"/>
  <c r="S30" i="2"/>
  <c r="S433" i="2"/>
  <c r="S325" i="2"/>
  <c r="S685" i="2"/>
  <c r="S364" i="2"/>
  <c r="S419" i="2"/>
  <c r="S202" i="2"/>
  <c r="S443" i="2"/>
  <c r="S434" i="2"/>
  <c r="S172" i="2"/>
  <c r="S585" i="2"/>
  <c r="S544" i="2"/>
  <c r="S96" i="2"/>
  <c r="S261" i="2"/>
  <c r="S384" i="2"/>
  <c r="S99" i="2"/>
  <c r="S490" i="2"/>
  <c r="S396" i="2"/>
  <c r="S112" i="2"/>
  <c r="S641" i="2"/>
  <c r="S461" i="2"/>
  <c r="S382" i="2"/>
  <c r="S74" i="2"/>
  <c r="S570" i="2"/>
  <c r="S578" i="2"/>
  <c r="S524" i="2"/>
  <c r="S125" i="2"/>
  <c r="S239" i="2"/>
  <c r="S110" i="2"/>
  <c r="S400" i="2"/>
  <c r="S242" i="2"/>
  <c r="S631" i="2"/>
  <c r="S714" i="2"/>
  <c r="S126" i="2"/>
  <c r="S290" i="2"/>
  <c r="S67" i="2"/>
  <c r="S228" i="2"/>
  <c r="S447" i="2"/>
  <c r="S587" i="2"/>
  <c r="S379" i="2"/>
  <c r="S474" i="2"/>
  <c r="S281" i="2"/>
  <c r="S495" i="2"/>
  <c r="S7" i="2"/>
  <c r="S80" i="2"/>
  <c r="S54" i="2"/>
  <c r="S579" i="2"/>
  <c r="S343" i="2"/>
  <c r="S695" i="2"/>
  <c r="S320" i="2"/>
  <c r="S358" i="2"/>
  <c r="S438" i="2"/>
  <c r="S115" i="2"/>
  <c r="S572" i="2"/>
  <c r="S230" i="2"/>
  <c r="S713" i="2"/>
  <c r="S300" i="2"/>
  <c r="S514" i="2"/>
  <c r="S32" i="2"/>
  <c r="S629" i="2"/>
  <c r="S602" i="2"/>
  <c r="S487" i="2"/>
  <c r="S334" i="2"/>
  <c r="S180" i="2"/>
  <c r="S88" i="2"/>
  <c r="S509" i="2"/>
  <c r="S263" i="2"/>
  <c r="S288" i="2"/>
  <c r="S323" i="2"/>
  <c r="S11" i="2"/>
  <c r="S127" i="2"/>
  <c r="S277" i="2"/>
  <c r="S508" i="2"/>
  <c r="S515" i="2"/>
  <c r="S82" i="2"/>
  <c r="S347" i="2"/>
  <c r="S57" i="2"/>
  <c r="S465" i="2"/>
  <c r="S362" i="2"/>
  <c r="S575" i="2"/>
  <c r="S105" i="2"/>
  <c r="S207" i="2"/>
  <c r="S72" i="2"/>
  <c r="S460" i="2"/>
  <c r="S576" i="2"/>
  <c r="S227" i="2"/>
  <c r="S66" i="2"/>
  <c r="S273" i="2"/>
  <c r="S220" i="2"/>
  <c r="S85" i="2"/>
  <c r="S341" i="2"/>
  <c r="S448" i="2"/>
  <c r="S500" i="2"/>
  <c r="S39" i="2"/>
  <c r="S244" i="2"/>
  <c r="S69" i="2"/>
  <c r="S456" i="2"/>
  <c r="S248" i="2"/>
  <c r="S597" i="2"/>
  <c r="S147" i="2"/>
  <c r="S701" i="2"/>
  <c r="S119" i="2"/>
  <c r="S291" i="2"/>
  <c r="S659" i="2"/>
  <c r="S101" i="2"/>
  <c r="S357" i="2"/>
  <c r="S73" i="2"/>
  <c r="S548" i="2"/>
  <c r="S502" i="2"/>
  <c r="S137" i="2"/>
  <c r="S178" i="2"/>
  <c r="S647" i="2"/>
  <c r="S256" i="2"/>
  <c r="S76" i="2"/>
  <c r="S375" i="2"/>
  <c r="S331" i="2"/>
  <c r="S274" i="2"/>
  <c r="S582" i="2"/>
  <c r="S349" i="2"/>
  <c r="S184" i="2"/>
  <c r="S526" i="2"/>
  <c r="S64" i="2"/>
  <c r="S280" i="2"/>
  <c r="S179" i="2"/>
  <c r="S634" i="2"/>
  <c r="S160" i="2"/>
  <c r="S543" i="2"/>
  <c r="S167" i="2"/>
  <c r="S222" i="2"/>
  <c r="S475" i="2"/>
  <c r="S378" i="2"/>
  <c r="S14" i="2"/>
  <c r="S266" i="2"/>
  <c r="S359" i="2"/>
  <c r="S12" i="2"/>
  <c r="S98" i="2"/>
  <c r="S201" i="2"/>
  <c r="S521" i="2"/>
  <c r="S568" i="2"/>
  <c r="S279" i="2"/>
  <c r="S711" i="2"/>
  <c r="S211" i="2"/>
  <c r="S29" i="2"/>
  <c r="S78" i="2"/>
  <c r="S665" i="2"/>
  <c r="S144" i="2"/>
  <c r="S648" i="2"/>
  <c r="S8" i="2"/>
  <c r="S318" i="2"/>
  <c r="S390" i="2"/>
  <c r="S23" i="2"/>
  <c r="S120" i="2"/>
  <c r="S58" i="2"/>
  <c r="S698" i="2"/>
  <c r="S449" i="2"/>
  <c r="S226" i="2"/>
  <c r="S651" i="2"/>
  <c r="S525" i="2"/>
  <c r="S34" i="2"/>
  <c r="S551" i="2"/>
  <c r="S491" i="2"/>
  <c r="S92" i="2"/>
  <c r="S545" i="2"/>
  <c r="S350" i="2"/>
  <c r="S340" i="2"/>
  <c r="S376" i="2"/>
  <c r="S121" i="2"/>
  <c r="S417" i="2"/>
  <c r="S264" i="2"/>
  <c r="S314" i="2"/>
  <c r="S638" i="2"/>
  <c r="S518" i="2"/>
  <c r="S79" i="2"/>
  <c r="S192" i="2"/>
  <c r="S203" i="2"/>
  <c r="S432" i="2"/>
  <c r="S209" i="2"/>
  <c r="S186" i="2"/>
  <c r="S100" i="2"/>
  <c r="S614" i="2"/>
  <c r="S238" i="2"/>
  <c r="S95" i="2"/>
  <c r="S386" i="2"/>
  <c r="S682" i="2"/>
  <c r="S429" i="2"/>
  <c r="S176" i="2"/>
  <c r="S50" i="2"/>
  <c r="S148" i="2"/>
  <c r="S17" i="2"/>
  <c r="S654" i="2"/>
  <c r="S187" i="2"/>
  <c r="S161" i="2"/>
  <c r="S292" i="2"/>
  <c r="S231" i="2"/>
  <c r="S173" i="2"/>
  <c r="S304" i="2"/>
  <c r="S644" i="2"/>
  <c r="S283" i="2"/>
  <c r="S498" i="2"/>
  <c r="S689" i="2"/>
  <c r="S552" i="2"/>
  <c r="S454" i="2"/>
  <c r="S424" i="2"/>
  <c r="S472" i="2"/>
  <c r="S369" i="2"/>
  <c r="S31" i="2"/>
  <c r="S267" i="2"/>
  <c r="S6" i="2"/>
  <c r="S93" i="2"/>
  <c r="S373" i="2"/>
  <c r="S197" i="2"/>
  <c r="S643" i="2"/>
  <c r="S195" i="2"/>
  <c r="S131" i="2"/>
  <c r="S168" i="2"/>
  <c r="S200" i="2"/>
  <c r="S18" i="2"/>
  <c r="S496" i="2"/>
  <c r="S235" i="2"/>
  <c r="S414" i="2"/>
  <c r="S188" i="2"/>
  <c r="S196" i="2"/>
  <c r="S661" i="2"/>
  <c r="S723" i="2"/>
  <c r="S21" i="2"/>
  <c r="S536" i="2"/>
  <c r="S49" i="2"/>
  <c r="S106" i="2"/>
  <c r="S591" i="2"/>
  <c r="S257" i="2"/>
  <c r="S3" i="2"/>
  <c r="S287" i="2"/>
  <c r="S13" i="2"/>
  <c r="S44" i="2"/>
  <c r="S47" i="2"/>
  <c r="S561" i="2"/>
  <c r="S130" i="2"/>
  <c r="S522" i="2"/>
  <c r="S272" i="2"/>
  <c r="S398" i="2"/>
  <c r="S459" i="2"/>
  <c r="S571" i="2"/>
  <c r="S471" i="2"/>
  <c r="S380" i="2"/>
  <c r="S62" i="2"/>
  <c r="S584" i="2"/>
  <c r="S210" i="2"/>
  <c r="S252" i="2"/>
  <c r="S639" i="2"/>
  <c r="S243" i="2"/>
  <c r="S218" i="2"/>
  <c r="S113" i="2"/>
  <c r="S724" i="2"/>
  <c r="S512" i="2"/>
  <c r="S441" i="2"/>
  <c r="S265" i="2"/>
  <c r="S696" i="2"/>
  <c r="S245" i="2"/>
  <c r="S519" i="2"/>
  <c r="S565" i="2"/>
  <c r="S668" i="2"/>
  <c r="S124" i="2"/>
  <c r="S342" i="2"/>
  <c r="S254" i="2"/>
  <c r="S485" i="2"/>
  <c r="S213" i="2"/>
  <c r="S473" i="2"/>
  <c r="S107" i="2"/>
  <c r="S170" i="2"/>
  <c r="S282" i="2"/>
  <c r="S56" i="2"/>
  <c r="S435" i="2"/>
  <c r="S539" i="2"/>
  <c r="S720" i="2"/>
  <c r="S26" i="2"/>
  <c r="S286" i="2"/>
  <c r="S529" i="2"/>
  <c r="S407" i="2"/>
  <c r="S134" i="2"/>
  <c r="S420" i="2"/>
  <c r="S573" i="2"/>
  <c r="S436" i="2"/>
  <c r="S452" i="2"/>
  <c r="S431" i="2"/>
  <c r="S223" i="2"/>
  <c r="S690" i="2"/>
  <c r="S60" i="2"/>
  <c r="S418" i="2"/>
  <c r="S483" i="2"/>
  <c r="S104" i="2"/>
  <c r="S329" i="2"/>
  <c r="S158" i="2"/>
  <c r="S605" i="2"/>
  <c r="S733" i="2"/>
  <c r="S116" i="2"/>
  <c r="S708" i="2"/>
  <c r="S677" i="2"/>
  <c r="S118" i="2"/>
  <c r="S505" i="2"/>
  <c r="S699" i="2"/>
  <c r="S401" i="2"/>
  <c r="S444" i="2"/>
  <c r="S411" i="2"/>
  <c r="S718" i="2"/>
  <c r="S45" i="2"/>
  <c r="S27" i="2"/>
  <c r="S102" i="2"/>
  <c r="S427" i="2"/>
  <c r="S532" i="2"/>
  <c r="S216" i="2"/>
  <c r="S673" i="2"/>
  <c r="S669" i="2"/>
  <c r="S352" i="2"/>
  <c r="S468" i="2"/>
  <c r="S383" i="2"/>
  <c r="S20" i="2"/>
  <c r="S667" i="2"/>
  <c r="S190" i="2"/>
  <c r="S493" i="2"/>
  <c r="S450" i="2"/>
  <c r="S608" i="2"/>
  <c r="S513" i="2"/>
  <c r="S68" i="2"/>
  <c r="S19" i="2"/>
  <c r="S540" i="2"/>
  <c r="S370" i="2"/>
  <c r="S366" i="2"/>
  <c r="S611" i="2"/>
  <c r="S558" i="2"/>
  <c r="S182" i="2"/>
  <c r="S38" i="2"/>
  <c r="S603" i="2"/>
  <c r="S734" i="2"/>
  <c r="S627" i="2"/>
  <c r="S399" i="2"/>
  <c r="S612" i="2"/>
  <c r="S63" i="2"/>
  <c r="S660" i="2"/>
  <c r="S731" i="2"/>
  <c r="S422" i="2"/>
  <c r="S55" i="2"/>
  <c r="S477" i="2"/>
  <c r="S547" i="2"/>
  <c r="S541" i="2"/>
  <c r="S453" i="2"/>
  <c r="S262" i="2"/>
  <c r="S302" i="2"/>
  <c r="S354" i="2"/>
  <c r="S710" i="2"/>
  <c r="S275" i="2"/>
  <c r="S344" i="2"/>
  <c r="S564" i="2"/>
  <c r="S75" i="2"/>
  <c r="S439" i="2"/>
  <c r="S662" i="2"/>
  <c r="S332" i="2"/>
  <c r="S356" i="2"/>
  <c r="S372" i="2"/>
  <c r="S108" i="2"/>
  <c r="S642" i="2"/>
  <c r="S466" i="2"/>
  <c r="S240" i="2"/>
  <c r="S35" i="2"/>
  <c r="S191" i="2"/>
  <c r="S183" i="2"/>
  <c r="S28" i="2"/>
  <c r="S217" i="2"/>
  <c r="S83" i="2"/>
  <c r="S680" i="2"/>
  <c r="S114" i="2"/>
  <c r="S566" i="2"/>
  <c r="S353" i="2"/>
  <c r="S33" i="2"/>
  <c r="S171" i="2"/>
  <c r="S24" i="2"/>
  <c r="S560" i="2"/>
  <c r="S535" i="2"/>
  <c r="S194" i="2"/>
  <c r="S732" i="2"/>
  <c r="S163" i="2"/>
  <c r="S670" i="2"/>
  <c r="S397" i="2"/>
  <c r="S109" i="2"/>
  <c r="S268" i="2"/>
  <c r="S402" i="2"/>
  <c r="S260" i="2"/>
  <c r="S371" i="2"/>
  <c r="S317" i="2"/>
  <c r="S697" i="2"/>
  <c r="S157" i="2"/>
  <c r="S530" i="2"/>
  <c r="S590" i="2"/>
  <c r="S655" i="2"/>
  <c r="S40" i="2"/>
  <c r="S730" i="2"/>
  <c r="S666" i="2"/>
  <c r="S693" i="2"/>
  <c r="S462" i="2"/>
  <c r="S141" i="2"/>
  <c r="S128" i="2"/>
  <c r="S385" i="2"/>
  <c r="S632" i="2"/>
  <c r="S606" i="2"/>
  <c r="S237" i="2"/>
  <c r="S155" i="2"/>
  <c r="S645" i="2"/>
  <c r="S335" i="2"/>
  <c r="S533" i="2"/>
  <c r="S470" i="2"/>
  <c r="S589" i="2"/>
  <c r="S270" i="2"/>
  <c r="S135" i="2"/>
  <c r="S151" i="2"/>
  <c r="S360" i="2"/>
  <c r="S727" i="2"/>
  <c r="S374" i="2"/>
  <c r="S703" i="2"/>
  <c r="S687" i="2"/>
  <c r="S295" i="2"/>
  <c r="S142" i="2"/>
  <c r="S117" i="2"/>
  <c r="S700" i="2"/>
  <c r="S574" i="2"/>
  <c r="S246" i="2"/>
  <c r="S389" i="2"/>
  <c r="S455" i="2"/>
  <c r="S276" i="2"/>
  <c r="S625" i="2"/>
  <c r="S577" i="2"/>
  <c r="S706" i="2"/>
  <c r="S553" i="2"/>
  <c r="S663" i="2"/>
  <c r="S580" i="2"/>
  <c r="S686" i="2"/>
  <c r="S367" i="2"/>
  <c r="S198" i="2"/>
  <c r="S138" i="2"/>
  <c r="S646" i="2"/>
  <c r="S707" i="2"/>
  <c r="S269" i="2"/>
  <c r="S598" i="2"/>
  <c r="S586" i="2"/>
  <c r="S294" i="2"/>
  <c r="S132" i="2"/>
  <c r="S600" i="2"/>
  <c r="S675" i="2"/>
  <c r="S738" i="2"/>
  <c r="S89" i="2"/>
  <c r="S616" i="2"/>
  <c r="S604" i="2"/>
  <c r="S592" i="2"/>
  <c r="S377" i="2"/>
  <c r="S476" i="2"/>
  <c r="S152" i="2"/>
  <c r="S164" i="2"/>
  <c r="S212" i="2"/>
  <c r="S523" i="2"/>
  <c r="S299" i="2"/>
  <c r="S562" i="2"/>
  <c r="S289" i="2"/>
  <c r="S581" i="2"/>
  <c r="S394" i="2"/>
  <c r="S234" i="2"/>
  <c r="S546" i="2"/>
  <c r="S403" i="2"/>
  <c r="S111" i="2"/>
  <c r="S636" i="2"/>
  <c r="S550" i="2"/>
  <c r="S428" i="2"/>
  <c r="S729" i="2"/>
  <c r="S308" i="2"/>
  <c r="S181" i="2"/>
  <c r="S482" i="2"/>
  <c r="S250" i="2"/>
  <c r="S516" i="2"/>
  <c r="S175" i="2"/>
  <c r="S143" i="2"/>
  <c r="S678" i="2"/>
  <c r="S610" i="2"/>
  <c r="S412" i="2"/>
  <c r="S169" i="2"/>
  <c r="S363" i="2"/>
  <c r="S346" i="2"/>
  <c r="S557" i="2"/>
  <c r="S457" i="2"/>
  <c r="S520" i="2"/>
  <c r="S501" i="2"/>
  <c r="S569" i="2"/>
  <c r="S619" i="2"/>
  <c r="S464" i="2"/>
  <c r="S567" i="2"/>
  <c r="S617" i="2"/>
  <c r="S423" i="2"/>
  <c r="S510" i="2"/>
  <c r="S199" i="2"/>
  <c r="S676" i="2"/>
  <c r="S333" i="2"/>
  <c r="S392" i="2"/>
  <c r="S719" i="2"/>
  <c r="S692" i="2"/>
  <c r="S721" i="2"/>
  <c r="S672" i="2"/>
  <c r="S365" i="2"/>
  <c r="S594" i="2"/>
  <c r="S601" i="2"/>
  <c r="S293" i="2"/>
  <c r="S284" i="2"/>
  <c r="S635" i="2"/>
  <c r="S609" i="2"/>
  <c r="S633" i="2"/>
  <c r="S404" i="2"/>
  <c r="S451" i="2"/>
  <c r="S445" i="2"/>
  <c r="S652" i="2"/>
  <c r="S480" i="2"/>
  <c r="S463" i="2"/>
  <c r="S725" i="2"/>
  <c r="S405" i="2"/>
  <c r="S467" i="2"/>
  <c r="S649" i="2"/>
  <c r="S704" i="2"/>
  <c r="S715" i="2"/>
  <c r="S684" i="2"/>
  <c r="S621" i="2"/>
  <c r="S442" i="2"/>
  <c r="S737" i="2"/>
  <c r="S728" i="2"/>
  <c r="S622" i="2"/>
  <c r="S716" i="2"/>
  <c r="S607" i="2"/>
  <c r="S712" i="2"/>
  <c r="S653" i="2"/>
  <c r="S671" i="2"/>
  <c r="S717" i="2"/>
  <c r="S736" i="2"/>
  <c r="S722" i="2"/>
  <c r="S656" i="2"/>
  <c r="S683" i="2"/>
  <c r="S726" i="2"/>
  <c r="S709" i="2"/>
  <c r="S679" i="2"/>
  <c r="S620" i="2"/>
  <c r="S681" i="2"/>
  <c r="S705" i="2"/>
  <c r="S702" i="2"/>
  <c r="S735" i="2"/>
  <c r="N563" i="2"/>
  <c r="N538" i="2"/>
  <c r="N624" i="2"/>
  <c r="N103" i="2"/>
  <c r="N388" i="2"/>
  <c r="N492" i="2"/>
  <c r="N368" i="2"/>
  <c r="N494" i="2"/>
  <c r="N596" i="2"/>
  <c r="N313" i="2"/>
  <c r="N351" i="2"/>
  <c r="N437" i="2"/>
  <c r="N628" i="2"/>
  <c r="N224" i="2"/>
  <c r="N208" i="2"/>
  <c r="N193" i="2"/>
  <c r="N162" i="2"/>
  <c r="N469" i="2"/>
  <c r="N511" i="2"/>
  <c r="N674" i="2"/>
  <c r="N534" i="2"/>
  <c r="N70" i="2"/>
  <c r="N446" i="2"/>
  <c r="N391" i="2"/>
  <c r="N303" i="2"/>
  <c r="N153" i="2"/>
  <c r="N528" i="2"/>
  <c r="N25" i="2"/>
  <c r="N225" i="2"/>
  <c r="N65" i="2"/>
  <c r="N361" i="2"/>
  <c r="N650" i="2"/>
  <c r="N554" i="2"/>
  <c r="N630" i="2"/>
  <c r="N140" i="2"/>
  <c r="N4" i="2"/>
  <c r="N271" i="2"/>
  <c r="N637" i="2"/>
  <c r="N94" i="2"/>
  <c r="N84" i="2"/>
  <c r="N527" i="2"/>
  <c r="N488" i="2"/>
  <c r="N48" i="2"/>
  <c r="N129" i="2"/>
  <c r="N348" i="2"/>
  <c r="N236" i="2"/>
  <c r="N233" i="2"/>
  <c r="N626" i="2"/>
  <c r="N330" i="2"/>
  <c r="N87" i="2"/>
  <c r="N549" i="2"/>
  <c r="N156" i="2"/>
  <c r="N326" i="2"/>
  <c r="N53" i="2"/>
  <c r="N90" i="2"/>
  <c r="N46" i="2"/>
  <c r="N440" i="2"/>
  <c r="N489" i="2"/>
  <c r="N537" i="2"/>
  <c r="N315" i="2"/>
  <c r="N177" i="2"/>
  <c r="N337" i="2"/>
  <c r="N486" i="2"/>
  <c r="N415" i="2"/>
  <c r="N416" i="2"/>
  <c r="N229" i="2"/>
  <c r="N305" i="2"/>
  <c r="N381" i="2"/>
  <c r="N409" i="2"/>
  <c r="N91" i="2"/>
  <c r="N410" i="2"/>
  <c r="N146" i="2"/>
  <c r="N327" i="2"/>
  <c r="N2" i="2"/>
  <c r="N204" i="2"/>
  <c r="N319" i="2"/>
  <c r="N618" i="2"/>
  <c r="N139" i="2"/>
  <c r="N159" i="2"/>
  <c r="N499" i="2"/>
  <c r="N247" i="2"/>
  <c r="N97" i="2"/>
  <c r="N426" i="2"/>
  <c r="N16" i="2"/>
  <c r="N166" i="2"/>
  <c r="N310" i="2"/>
  <c r="N531" i="2"/>
  <c r="N623" i="2"/>
  <c r="N583" i="2"/>
  <c r="N255" i="2"/>
  <c r="N214" i="2"/>
  <c r="N395" i="2"/>
  <c r="N278" i="2"/>
  <c r="N339" i="2"/>
  <c r="N61" i="2"/>
  <c r="N393" i="2"/>
  <c r="N81" i="2"/>
  <c r="N311" i="2"/>
  <c r="N355" i="2"/>
  <c r="N122" i="2"/>
  <c r="N205" i="2"/>
  <c r="N9" i="2"/>
  <c r="N41" i="2"/>
  <c r="N174" i="2"/>
  <c r="N421" i="2"/>
  <c r="N123" i="2"/>
  <c r="N285" i="2"/>
  <c r="N185" i="2"/>
  <c r="N307" i="2"/>
  <c r="N336" i="2"/>
  <c r="N484" i="2"/>
  <c r="N249" i="2"/>
  <c r="N86" i="2"/>
  <c r="N345" i="2"/>
  <c r="N413" i="2"/>
  <c r="N206" i="2"/>
  <c r="N615" i="2"/>
  <c r="N691" i="2"/>
  <c r="N149" i="2"/>
  <c r="N136" i="2"/>
  <c r="N306" i="2"/>
  <c r="N52" i="2"/>
  <c r="N10" i="2"/>
  <c r="N559" i="2"/>
  <c r="N298" i="2"/>
  <c r="N154" i="2"/>
  <c r="N150" i="2"/>
  <c r="N328" i="2"/>
  <c r="N324" i="2"/>
  <c r="N599" i="2"/>
  <c r="N42" i="2"/>
  <c r="N503" i="2"/>
  <c r="N296" i="2"/>
  <c r="N478" i="2"/>
  <c r="N258" i="2"/>
  <c r="N215" i="2"/>
  <c r="N241" i="2"/>
  <c r="N321" i="2"/>
  <c r="N37" i="2"/>
  <c r="N309" i="2"/>
  <c r="N688" i="2"/>
  <c r="N430" i="2"/>
  <c r="N312" i="2"/>
  <c r="N694" i="2"/>
  <c r="N59" i="2"/>
  <c r="N71" i="2"/>
  <c r="N15" i="2"/>
  <c r="N322" i="2"/>
  <c r="N221" i="2"/>
  <c r="N479" i="2"/>
  <c r="N77" i="2"/>
  <c r="N425" i="2"/>
  <c r="N316" i="2"/>
  <c r="N259" i="2"/>
  <c r="N506" i="2"/>
  <c r="N387" i="2"/>
  <c r="N297" i="2"/>
  <c r="N406" i="2"/>
  <c r="N408" i="2"/>
  <c r="N507" i="2"/>
  <c r="N517" i="2"/>
  <c r="N165" i="2"/>
  <c r="N542" i="2"/>
  <c r="N657" i="2"/>
  <c r="N588" i="2"/>
  <c r="N458" i="2"/>
  <c r="N613" i="2"/>
  <c r="N43" i="2"/>
  <c r="N301" i="2"/>
  <c r="N253" i="2"/>
  <c r="N481" i="2"/>
  <c r="N145" i="2"/>
  <c r="N664" i="2"/>
  <c r="N504" i="2"/>
  <c r="N338" i="2"/>
  <c r="N658" i="2"/>
  <c r="N133" i="2"/>
  <c r="N595" i="2"/>
  <c r="N22" i="2"/>
  <c r="N232" i="2"/>
  <c r="N640" i="2"/>
  <c r="N5" i="2"/>
  <c r="N556" i="2"/>
  <c r="N219" i="2"/>
  <c r="N51" i="2"/>
  <c r="N251" i="2"/>
  <c r="N36" i="2"/>
  <c r="N189" i="2"/>
  <c r="N497" i="2"/>
  <c r="N555" i="2"/>
  <c r="N593" i="2"/>
  <c r="N30" i="2"/>
  <c r="N433" i="2"/>
  <c r="N325" i="2"/>
  <c r="N685" i="2"/>
  <c r="N364" i="2"/>
  <c r="N419" i="2"/>
  <c r="N202" i="2"/>
  <c r="N443" i="2"/>
  <c r="N434" i="2"/>
  <c r="N172" i="2"/>
  <c r="N585" i="2"/>
  <c r="N544" i="2"/>
  <c r="N96" i="2"/>
  <c r="N261" i="2"/>
  <c r="N384" i="2"/>
  <c r="N99" i="2"/>
  <c r="N490" i="2"/>
  <c r="N396" i="2"/>
  <c r="N112" i="2"/>
  <c r="N641" i="2"/>
  <c r="N461" i="2"/>
  <c r="N382" i="2"/>
  <c r="N74" i="2"/>
  <c r="N570" i="2"/>
  <c r="N578" i="2"/>
  <c r="N524" i="2"/>
  <c r="N125" i="2"/>
  <c r="N239" i="2"/>
  <c r="N110" i="2"/>
  <c r="N400" i="2"/>
  <c r="N242" i="2"/>
  <c r="N631" i="2"/>
  <c r="N714" i="2"/>
  <c r="N126" i="2"/>
  <c r="N290" i="2"/>
  <c r="N67" i="2"/>
  <c r="N228" i="2"/>
  <c r="N447" i="2"/>
  <c r="N587" i="2"/>
  <c r="N379" i="2"/>
  <c r="N474" i="2"/>
  <c r="N281" i="2"/>
  <c r="N495" i="2"/>
  <c r="N7" i="2"/>
  <c r="N80" i="2"/>
  <c r="N54" i="2"/>
  <c r="N579" i="2"/>
  <c r="N343" i="2"/>
  <c r="N695" i="2"/>
  <c r="N320" i="2"/>
  <c r="N358" i="2"/>
  <c r="N438" i="2"/>
  <c r="N115" i="2"/>
  <c r="N572" i="2"/>
  <c r="N230" i="2"/>
  <c r="N713" i="2"/>
  <c r="N300" i="2"/>
  <c r="N514" i="2"/>
  <c r="N32" i="2"/>
  <c r="N629" i="2"/>
  <c r="N602" i="2"/>
  <c r="N487" i="2"/>
  <c r="N334" i="2"/>
  <c r="N180" i="2"/>
  <c r="N88" i="2"/>
  <c r="N509" i="2"/>
  <c r="N263" i="2"/>
  <c r="N288" i="2"/>
  <c r="N323" i="2"/>
  <c r="N11" i="2"/>
  <c r="N127" i="2"/>
  <c r="N277" i="2"/>
  <c r="N508" i="2"/>
  <c r="N515" i="2"/>
  <c r="N82" i="2"/>
  <c r="N347" i="2"/>
  <c r="N57" i="2"/>
  <c r="N465" i="2"/>
  <c r="N362" i="2"/>
  <c r="N575" i="2"/>
  <c r="N105" i="2"/>
  <c r="N207" i="2"/>
  <c r="N72" i="2"/>
  <c r="N460" i="2"/>
  <c r="N576" i="2"/>
  <c r="N227" i="2"/>
  <c r="N66" i="2"/>
  <c r="N273" i="2"/>
  <c r="N220" i="2"/>
  <c r="N85" i="2"/>
  <c r="N341" i="2"/>
  <c r="N448" i="2"/>
  <c r="N500" i="2"/>
  <c r="N39" i="2"/>
  <c r="N244" i="2"/>
  <c r="N69" i="2"/>
  <c r="N456" i="2"/>
  <c r="N248" i="2"/>
  <c r="N597" i="2"/>
  <c r="N147" i="2"/>
  <c r="N701" i="2"/>
  <c r="N119" i="2"/>
  <c r="N291" i="2"/>
  <c r="N659" i="2"/>
  <c r="N101" i="2"/>
  <c r="N357" i="2"/>
  <c r="N73" i="2"/>
  <c r="N548" i="2"/>
  <c r="N502" i="2"/>
  <c r="N137" i="2"/>
  <c r="N178" i="2"/>
  <c r="N647" i="2"/>
  <c r="N256" i="2"/>
  <c r="N76" i="2"/>
  <c r="N375" i="2"/>
  <c r="N331" i="2"/>
  <c r="N274" i="2"/>
  <c r="N582" i="2"/>
  <c r="N349" i="2"/>
  <c r="N184" i="2"/>
  <c r="N526" i="2"/>
  <c r="N64" i="2"/>
  <c r="N280" i="2"/>
  <c r="N179" i="2"/>
  <c r="N634" i="2"/>
  <c r="N160" i="2"/>
  <c r="N543" i="2"/>
  <c r="N167" i="2"/>
  <c r="N222" i="2"/>
  <c r="N475" i="2"/>
  <c r="N378" i="2"/>
  <c r="N14" i="2"/>
  <c r="N266" i="2"/>
  <c r="N359" i="2"/>
  <c r="N12" i="2"/>
  <c r="N98" i="2"/>
  <c r="N201" i="2"/>
  <c r="N521" i="2"/>
  <c r="N568" i="2"/>
  <c r="N279" i="2"/>
  <c r="N711" i="2"/>
  <c r="N211" i="2"/>
  <c r="N29" i="2"/>
  <c r="N78" i="2"/>
  <c r="N665" i="2"/>
  <c r="N144" i="2"/>
  <c r="N648" i="2"/>
  <c r="N8" i="2"/>
  <c r="N318" i="2"/>
  <c r="N390" i="2"/>
  <c r="N23" i="2"/>
  <c r="N120" i="2"/>
  <c r="N58" i="2"/>
  <c r="N698" i="2"/>
  <c r="N449" i="2"/>
  <c r="N226" i="2"/>
  <c r="N651" i="2"/>
  <c r="N525" i="2"/>
  <c r="N34" i="2"/>
  <c r="N551" i="2"/>
  <c r="N491" i="2"/>
  <c r="N92" i="2"/>
  <c r="N545" i="2"/>
  <c r="N350" i="2"/>
  <c r="N340" i="2"/>
  <c r="N376" i="2"/>
  <c r="N121" i="2"/>
  <c r="N417" i="2"/>
  <c r="N264" i="2"/>
  <c r="N314" i="2"/>
  <c r="N638" i="2"/>
  <c r="N518" i="2"/>
  <c r="N79" i="2"/>
  <c r="N192" i="2"/>
  <c r="N203" i="2"/>
  <c r="N432" i="2"/>
  <c r="N209" i="2"/>
  <c r="N186" i="2"/>
  <c r="N100" i="2"/>
  <c r="N614" i="2"/>
  <c r="N238" i="2"/>
  <c r="N95" i="2"/>
  <c r="N386" i="2"/>
  <c r="N682" i="2"/>
  <c r="N429" i="2"/>
  <c r="N176" i="2"/>
  <c r="N50" i="2"/>
  <c r="N148" i="2"/>
  <c r="N17" i="2"/>
  <c r="N654" i="2"/>
  <c r="N187" i="2"/>
  <c r="N161" i="2"/>
  <c r="N292" i="2"/>
  <c r="N231" i="2"/>
  <c r="N173" i="2"/>
  <c r="N304" i="2"/>
  <c r="N644" i="2"/>
  <c r="N283" i="2"/>
  <c r="N498" i="2"/>
  <c r="N689" i="2"/>
  <c r="N552" i="2"/>
  <c r="N454" i="2"/>
  <c r="N424" i="2"/>
  <c r="N472" i="2"/>
  <c r="N369" i="2"/>
  <c r="N31" i="2"/>
  <c r="N267" i="2"/>
  <c r="N6" i="2"/>
  <c r="N93" i="2"/>
  <c r="N373" i="2"/>
  <c r="N197" i="2"/>
  <c r="N643" i="2"/>
  <c r="N195" i="2"/>
  <c r="N131" i="2"/>
  <c r="N168" i="2"/>
  <c r="N200" i="2"/>
  <c r="N18" i="2"/>
  <c r="N496" i="2"/>
  <c r="N235" i="2"/>
  <c r="N414" i="2"/>
  <c r="N188" i="2"/>
  <c r="N196" i="2"/>
  <c r="N661" i="2"/>
  <c r="N723" i="2"/>
  <c r="N21" i="2"/>
  <c r="N536" i="2"/>
  <c r="N49" i="2"/>
  <c r="N106" i="2"/>
  <c r="N591" i="2"/>
  <c r="N257" i="2"/>
  <c r="N3" i="2"/>
  <c r="N287" i="2"/>
  <c r="N13" i="2"/>
  <c r="N44" i="2"/>
  <c r="N47" i="2"/>
  <c r="N561" i="2"/>
  <c r="N130" i="2"/>
  <c r="N522" i="2"/>
  <c r="N272" i="2"/>
  <c r="N398" i="2"/>
  <c r="N459" i="2"/>
  <c r="N571" i="2"/>
  <c r="N471" i="2"/>
  <c r="N380" i="2"/>
  <c r="N62" i="2"/>
  <c r="N584" i="2"/>
  <c r="N210" i="2"/>
  <c r="N252" i="2"/>
  <c r="N639" i="2"/>
  <c r="N243" i="2"/>
  <c r="N218" i="2"/>
  <c r="N113" i="2"/>
  <c r="N724" i="2"/>
  <c r="N512" i="2"/>
  <c r="N441" i="2"/>
  <c r="N265" i="2"/>
  <c r="N696" i="2"/>
  <c r="N245" i="2"/>
  <c r="N519" i="2"/>
  <c r="N565" i="2"/>
  <c r="N668" i="2"/>
  <c r="N124" i="2"/>
  <c r="N342" i="2"/>
  <c r="N254" i="2"/>
  <c r="N485" i="2"/>
  <c r="N213" i="2"/>
  <c r="N473" i="2"/>
  <c r="N107" i="2"/>
  <c r="N170" i="2"/>
  <c r="N282" i="2"/>
  <c r="N56" i="2"/>
  <c r="N435" i="2"/>
  <c r="N539" i="2"/>
  <c r="N720" i="2"/>
  <c r="N26" i="2"/>
  <c r="N286" i="2"/>
  <c r="N529" i="2"/>
  <c r="N407" i="2"/>
  <c r="N134" i="2"/>
  <c r="N420" i="2"/>
  <c r="N573" i="2"/>
  <c r="N436" i="2"/>
  <c r="N452" i="2"/>
  <c r="N431" i="2"/>
  <c r="N223" i="2"/>
  <c r="N690" i="2"/>
  <c r="N60" i="2"/>
  <c r="N418" i="2"/>
  <c r="N483" i="2"/>
  <c r="N104" i="2"/>
  <c r="N329" i="2"/>
  <c r="N158" i="2"/>
  <c r="N605" i="2"/>
  <c r="N733" i="2"/>
  <c r="N116" i="2"/>
  <c r="N708" i="2"/>
  <c r="N677" i="2"/>
  <c r="N118" i="2"/>
  <c r="N505" i="2"/>
  <c r="N699" i="2"/>
  <c r="N401" i="2"/>
  <c r="N444" i="2"/>
  <c r="N411" i="2"/>
  <c r="N718" i="2"/>
  <c r="N45" i="2"/>
  <c r="N27" i="2"/>
  <c r="N102" i="2"/>
  <c r="N427" i="2"/>
  <c r="N532" i="2"/>
  <c r="N216" i="2"/>
  <c r="N673" i="2"/>
  <c r="N669" i="2"/>
  <c r="N352" i="2"/>
  <c r="N468" i="2"/>
  <c r="N383" i="2"/>
  <c r="N20" i="2"/>
  <c r="N667" i="2"/>
  <c r="N190" i="2"/>
  <c r="N493" i="2"/>
  <c r="N450" i="2"/>
  <c r="N608" i="2"/>
  <c r="N513" i="2"/>
  <c r="N68" i="2"/>
  <c r="N19" i="2"/>
  <c r="N540" i="2"/>
  <c r="N370" i="2"/>
  <c r="N366" i="2"/>
  <c r="N611" i="2"/>
  <c r="N558" i="2"/>
  <c r="N182" i="2"/>
  <c r="N38" i="2"/>
  <c r="N603" i="2"/>
  <c r="N734" i="2"/>
  <c r="N627" i="2"/>
  <c r="N399" i="2"/>
  <c r="N612" i="2"/>
  <c r="N63" i="2"/>
  <c r="N660" i="2"/>
  <c r="N731" i="2"/>
  <c r="N422" i="2"/>
  <c r="N55" i="2"/>
  <c r="N477" i="2"/>
  <c r="N547" i="2"/>
  <c r="N541" i="2"/>
  <c r="N453" i="2"/>
  <c r="N262" i="2"/>
  <c r="N302" i="2"/>
  <c r="N354" i="2"/>
  <c r="N710" i="2"/>
  <c r="N275" i="2"/>
  <c r="N344" i="2"/>
  <c r="N564" i="2"/>
  <c r="N75" i="2"/>
  <c r="N439" i="2"/>
  <c r="N662" i="2"/>
  <c r="N332" i="2"/>
  <c r="N356" i="2"/>
  <c r="N372" i="2"/>
  <c r="N108" i="2"/>
  <c r="N642" i="2"/>
  <c r="N466" i="2"/>
  <c r="N240" i="2"/>
  <c r="N35" i="2"/>
  <c r="N191" i="2"/>
  <c r="N183" i="2"/>
  <c r="N28" i="2"/>
  <c r="N217" i="2"/>
  <c r="N83" i="2"/>
  <c r="N680" i="2"/>
  <c r="N114" i="2"/>
  <c r="N566" i="2"/>
  <c r="N353" i="2"/>
  <c r="N33" i="2"/>
  <c r="N171" i="2"/>
  <c r="N24" i="2"/>
  <c r="N560" i="2"/>
  <c r="N535" i="2"/>
  <c r="N194" i="2"/>
  <c r="N732" i="2"/>
  <c r="N163" i="2"/>
  <c r="N670" i="2"/>
  <c r="N397" i="2"/>
  <c r="N109" i="2"/>
  <c r="N268" i="2"/>
  <c r="N402" i="2"/>
  <c r="N260" i="2"/>
  <c r="N371" i="2"/>
  <c r="N317" i="2"/>
  <c r="N697" i="2"/>
  <c r="N157" i="2"/>
  <c r="N530" i="2"/>
  <c r="N590" i="2"/>
  <c r="N655" i="2"/>
  <c r="N40" i="2"/>
  <c r="N730" i="2"/>
  <c r="N666" i="2"/>
  <c r="N693" i="2"/>
  <c r="N462" i="2"/>
  <c r="N141" i="2"/>
  <c r="N128" i="2"/>
  <c r="N385" i="2"/>
  <c r="N632" i="2"/>
  <c r="N606" i="2"/>
  <c r="N237" i="2"/>
  <c r="N155" i="2"/>
  <c r="N645" i="2"/>
  <c r="N335" i="2"/>
  <c r="N533" i="2"/>
  <c r="N470" i="2"/>
  <c r="N589" i="2"/>
  <c r="N270" i="2"/>
  <c r="N135" i="2"/>
  <c r="N151" i="2"/>
  <c r="N360" i="2"/>
  <c r="N727" i="2"/>
  <c r="N374" i="2"/>
  <c r="N703" i="2"/>
  <c r="N687" i="2"/>
  <c r="N295" i="2"/>
  <c r="N142" i="2"/>
  <c r="N117" i="2"/>
  <c r="N700" i="2"/>
  <c r="N574" i="2"/>
  <c r="N246" i="2"/>
  <c r="N389" i="2"/>
  <c r="N455" i="2"/>
  <c r="N276" i="2"/>
  <c r="N625" i="2"/>
  <c r="N577" i="2"/>
  <c r="N706" i="2"/>
  <c r="N553" i="2"/>
  <c r="N663" i="2"/>
  <c r="N580" i="2"/>
  <c r="N686" i="2"/>
  <c r="N367" i="2"/>
  <c r="N198" i="2"/>
  <c r="N138" i="2"/>
  <c r="N646" i="2"/>
  <c r="N707" i="2"/>
  <c r="N269" i="2"/>
  <c r="N598" i="2"/>
  <c r="N586" i="2"/>
  <c r="N294" i="2"/>
  <c r="N132" i="2"/>
  <c r="N600" i="2"/>
  <c r="N675" i="2"/>
  <c r="N738" i="2"/>
  <c r="N89" i="2"/>
  <c r="N616" i="2"/>
  <c r="N604" i="2"/>
  <c r="N592" i="2"/>
  <c r="N377" i="2"/>
  <c r="N476" i="2"/>
  <c r="N152" i="2"/>
  <c r="N164" i="2"/>
  <c r="N212" i="2"/>
  <c r="N523" i="2"/>
  <c r="N299" i="2"/>
  <c r="N562" i="2"/>
  <c r="N289" i="2"/>
  <c r="N581" i="2"/>
  <c r="N394" i="2"/>
  <c r="N234" i="2"/>
  <c r="N546" i="2"/>
  <c r="N403" i="2"/>
  <c r="N111" i="2"/>
  <c r="N636" i="2"/>
  <c r="N550" i="2"/>
  <c r="N428" i="2"/>
  <c r="N729" i="2"/>
  <c r="N308" i="2"/>
  <c r="N181" i="2"/>
  <c r="N482" i="2"/>
  <c r="N250" i="2"/>
  <c r="N516" i="2"/>
  <c r="N175" i="2"/>
  <c r="N143" i="2"/>
  <c r="N678" i="2"/>
  <c r="N610" i="2"/>
  <c r="N412" i="2"/>
  <c r="N169" i="2"/>
  <c r="N363" i="2"/>
  <c r="N346" i="2"/>
  <c r="N557" i="2"/>
  <c r="N457" i="2"/>
  <c r="N520" i="2"/>
  <c r="N501" i="2"/>
  <c r="N569" i="2"/>
  <c r="N619" i="2"/>
  <c r="N464" i="2"/>
  <c r="N567" i="2"/>
  <c r="N617" i="2"/>
  <c r="N423" i="2"/>
  <c r="N510" i="2"/>
  <c r="N199" i="2"/>
  <c r="N676" i="2"/>
  <c r="N333" i="2"/>
  <c r="N392" i="2"/>
  <c r="N719" i="2"/>
  <c r="N692" i="2"/>
  <c r="N721" i="2"/>
  <c r="N672" i="2"/>
  <c r="N365" i="2"/>
  <c r="N594" i="2"/>
  <c r="N601" i="2"/>
  <c r="N293" i="2"/>
  <c r="N284" i="2"/>
  <c r="N635" i="2"/>
  <c r="N609" i="2"/>
  <c r="N633" i="2"/>
  <c r="N404" i="2"/>
  <c r="N451" i="2"/>
  <c r="N445" i="2"/>
  <c r="N652" i="2"/>
  <c r="N480" i="2"/>
  <c r="N463" i="2"/>
  <c r="N725" i="2"/>
  <c r="N405" i="2"/>
  <c r="N467" i="2"/>
  <c r="N649" i="2"/>
  <c r="N704" i="2"/>
  <c r="N715" i="2"/>
  <c r="N684" i="2"/>
  <c r="N621" i="2"/>
  <c r="N442" i="2"/>
  <c r="N737" i="2"/>
  <c r="N728" i="2"/>
  <c r="N622" i="2"/>
  <c r="N716" i="2"/>
  <c r="N607" i="2"/>
  <c r="N712" i="2"/>
  <c r="N653" i="2"/>
  <c r="N671" i="2"/>
  <c r="N717" i="2"/>
  <c r="N736" i="2"/>
  <c r="N722" i="2"/>
  <c r="N656" i="2"/>
  <c r="N683" i="2"/>
  <c r="N726" i="2"/>
  <c r="N709" i="2"/>
  <c r="N679" i="2"/>
  <c r="N620" i="2"/>
  <c r="N681" i="2"/>
  <c r="N705" i="2"/>
  <c r="N702" i="2"/>
  <c r="N735" i="2"/>
  <c r="L563" i="2"/>
  <c r="L538" i="2"/>
  <c r="L624" i="2"/>
  <c r="L103" i="2"/>
  <c r="L388" i="2"/>
  <c r="L492" i="2"/>
  <c r="L368" i="2"/>
  <c r="L494" i="2"/>
  <c r="L596" i="2"/>
  <c r="L313" i="2"/>
  <c r="L351" i="2"/>
  <c r="L437" i="2"/>
  <c r="L628" i="2"/>
  <c r="L224" i="2"/>
  <c r="L208" i="2"/>
  <c r="L193" i="2"/>
  <c r="L162" i="2"/>
  <c r="L469" i="2"/>
  <c r="L511" i="2"/>
  <c r="L674" i="2"/>
  <c r="L534" i="2"/>
  <c r="L70" i="2"/>
  <c r="L446" i="2"/>
  <c r="L391" i="2"/>
  <c r="L303" i="2"/>
  <c r="L153" i="2"/>
  <c r="L528" i="2"/>
  <c r="L25" i="2"/>
  <c r="L225" i="2"/>
  <c r="L65" i="2"/>
  <c r="L361" i="2"/>
  <c r="L650" i="2"/>
  <c r="L554" i="2"/>
  <c r="L630" i="2"/>
  <c r="L140" i="2"/>
  <c r="L4" i="2"/>
  <c r="L271" i="2"/>
  <c r="L637" i="2"/>
  <c r="L94" i="2"/>
  <c r="L84" i="2"/>
  <c r="L527" i="2"/>
  <c r="L488" i="2"/>
  <c r="L48" i="2"/>
  <c r="L129" i="2"/>
  <c r="L348" i="2"/>
  <c r="L236" i="2"/>
  <c r="L233" i="2"/>
  <c r="L626" i="2"/>
  <c r="L330" i="2"/>
  <c r="L87" i="2"/>
  <c r="L549" i="2"/>
  <c r="L156" i="2"/>
  <c r="L326" i="2"/>
  <c r="L53" i="2"/>
  <c r="L90" i="2"/>
  <c r="L46" i="2"/>
  <c r="L440" i="2"/>
  <c r="L489" i="2"/>
  <c r="L537" i="2"/>
  <c r="L315" i="2"/>
  <c r="L177" i="2"/>
  <c r="L337" i="2"/>
  <c r="L486" i="2"/>
  <c r="L415" i="2"/>
  <c r="L416" i="2"/>
  <c r="L229" i="2"/>
  <c r="L305" i="2"/>
  <c r="L381" i="2"/>
  <c r="L409" i="2"/>
  <c r="L91" i="2"/>
  <c r="L410" i="2"/>
  <c r="L146" i="2"/>
  <c r="L327" i="2"/>
  <c r="L2" i="2"/>
  <c r="L204" i="2"/>
  <c r="L319" i="2"/>
  <c r="L618" i="2"/>
  <c r="L139" i="2"/>
  <c r="L159" i="2"/>
  <c r="L499" i="2"/>
  <c r="L247" i="2"/>
  <c r="L97" i="2"/>
  <c r="L426" i="2"/>
  <c r="L16" i="2"/>
  <c r="L166" i="2"/>
  <c r="L310" i="2"/>
  <c r="L531" i="2"/>
  <c r="L623" i="2"/>
  <c r="L583" i="2"/>
  <c r="L255" i="2"/>
  <c r="L214" i="2"/>
  <c r="L395" i="2"/>
  <c r="L278" i="2"/>
  <c r="L339" i="2"/>
  <c r="L61" i="2"/>
  <c r="L393" i="2"/>
  <c r="L81" i="2"/>
  <c r="L311" i="2"/>
  <c r="L355" i="2"/>
  <c r="L122" i="2"/>
  <c r="L205" i="2"/>
  <c r="L9" i="2"/>
  <c r="L41" i="2"/>
  <c r="L174" i="2"/>
  <c r="L421" i="2"/>
  <c r="L123" i="2"/>
  <c r="L285" i="2"/>
  <c r="L185" i="2"/>
  <c r="L307" i="2"/>
  <c r="L336" i="2"/>
  <c r="L484" i="2"/>
  <c r="L249" i="2"/>
  <c r="L86" i="2"/>
  <c r="L345" i="2"/>
  <c r="L413" i="2"/>
  <c r="L206" i="2"/>
  <c r="L615" i="2"/>
  <c r="L691" i="2"/>
  <c r="L149" i="2"/>
  <c r="L136" i="2"/>
  <c r="L306" i="2"/>
  <c r="L52" i="2"/>
  <c r="L10" i="2"/>
  <c r="L559" i="2"/>
  <c r="L298" i="2"/>
  <c r="L154" i="2"/>
  <c r="L150" i="2"/>
  <c r="L328" i="2"/>
  <c r="L324" i="2"/>
  <c r="L599" i="2"/>
  <c r="L42" i="2"/>
  <c r="L503" i="2"/>
  <c r="L296" i="2"/>
  <c r="L478" i="2"/>
  <c r="L258" i="2"/>
  <c r="L215" i="2"/>
  <c r="L241" i="2"/>
  <c r="L321" i="2"/>
  <c r="L37" i="2"/>
  <c r="L309" i="2"/>
  <c r="L688" i="2"/>
  <c r="L430" i="2"/>
  <c r="L312" i="2"/>
  <c r="L694" i="2"/>
  <c r="L59" i="2"/>
  <c r="L71" i="2"/>
  <c r="L15" i="2"/>
  <c r="L322" i="2"/>
  <c r="L221" i="2"/>
  <c r="L479" i="2"/>
  <c r="L77" i="2"/>
  <c r="L425" i="2"/>
  <c r="L316" i="2"/>
  <c r="L259" i="2"/>
  <c r="L506" i="2"/>
  <c r="L387" i="2"/>
  <c r="L297" i="2"/>
  <c r="L406" i="2"/>
  <c r="L408" i="2"/>
  <c r="L507" i="2"/>
  <c r="L517" i="2"/>
  <c r="L165" i="2"/>
  <c r="L542" i="2"/>
  <c r="L657" i="2"/>
  <c r="L588" i="2"/>
  <c r="L458" i="2"/>
  <c r="L613" i="2"/>
  <c r="L43" i="2"/>
  <c r="L301" i="2"/>
  <c r="L253" i="2"/>
  <c r="L481" i="2"/>
  <c r="L145" i="2"/>
  <c r="L664" i="2"/>
  <c r="L504" i="2"/>
  <c r="L338" i="2"/>
  <c r="L658" i="2"/>
  <c r="L133" i="2"/>
  <c r="L595" i="2"/>
  <c r="L22" i="2"/>
  <c r="L232" i="2"/>
  <c r="L640" i="2"/>
  <c r="L5" i="2"/>
  <c r="L556" i="2"/>
  <c r="L219" i="2"/>
  <c r="L51" i="2"/>
  <c r="L251" i="2"/>
  <c r="L36" i="2"/>
  <c r="L189" i="2"/>
  <c r="L497" i="2"/>
  <c r="L555" i="2"/>
  <c r="L593" i="2"/>
  <c r="L30" i="2"/>
  <c r="L433" i="2"/>
  <c r="L325" i="2"/>
  <c r="L685" i="2"/>
  <c r="L364" i="2"/>
  <c r="L419" i="2"/>
  <c r="L202" i="2"/>
  <c r="L443" i="2"/>
  <c r="L434" i="2"/>
  <c r="L172" i="2"/>
  <c r="L585" i="2"/>
  <c r="L544" i="2"/>
  <c r="L96" i="2"/>
  <c r="L261" i="2"/>
  <c r="L384" i="2"/>
  <c r="L99" i="2"/>
  <c r="L490" i="2"/>
  <c r="L396" i="2"/>
  <c r="L112" i="2"/>
  <c r="L641" i="2"/>
  <c r="L461" i="2"/>
  <c r="L382" i="2"/>
  <c r="L74" i="2"/>
  <c r="L570" i="2"/>
  <c r="L578" i="2"/>
  <c r="L524" i="2"/>
  <c r="L125" i="2"/>
  <c r="L239" i="2"/>
  <c r="L110" i="2"/>
  <c r="L400" i="2"/>
  <c r="L242" i="2"/>
  <c r="L631" i="2"/>
  <c r="L714" i="2"/>
  <c r="L126" i="2"/>
  <c r="L290" i="2"/>
  <c r="L67" i="2"/>
  <c r="L228" i="2"/>
  <c r="L447" i="2"/>
  <c r="L587" i="2"/>
  <c r="L379" i="2"/>
  <c r="L474" i="2"/>
  <c r="L281" i="2"/>
  <c r="L495" i="2"/>
  <c r="L7" i="2"/>
  <c r="L80" i="2"/>
  <c r="L54" i="2"/>
  <c r="L579" i="2"/>
  <c r="L343" i="2"/>
  <c r="L695" i="2"/>
  <c r="L320" i="2"/>
  <c r="L358" i="2"/>
  <c r="L438" i="2"/>
  <c r="L115" i="2"/>
  <c r="L572" i="2"/>
  <c r="L230" i="2"/>
  <c r="L713" i="2"/>
  <c r="L300" i="2"/>
  <c r="L514" i="2"/>
  <c r="L32" i="2"/>
  <c r="L629" i="2"/>
  <c r="L602" i="2"/>
  <c r="L487" i="2"/>
  <c r="L334" i="2"/>
  <c r="L180" i="2"/>
  <c r="L88" i="2"/>
  <c r="L509" i="2"/>
  <c r="L263" i="2"/>
  <c r="L288" i="2"/>
  <c r="L323" i="2"/>
  <c r="L11" i="2"/>
  <c r="L127" i="2"/>
  <c r="L277" i="2"/>
  <c r="L508" i="2"/>
  <c r="L515" i="2"/>
  <c r="L82" i="2"/>
  <c r="L347" i="2"/>
  <c r="L57" i="2"/>
  <c r="L465" i="2"/>
  <c r="L362" i="2"/>
  <c r="L575" i="2"/>
  <c r="L105" i="2"/>
  <c r="L207" i="2"/>
  <c r="L72" i="2"/>
  <c r="L460" i="2"/>
  <c r="L576" i="2"/>
  <c r="L227" i="2"/>
  <c r="L66" i="2"/>
  <c r="L273" i="2"/>
  <c r="L220" i="2"/>
  <c r="L85" i="2"/>
  <c r="L341" i="2"/>
  <c r="L448" i="2"/>
  <c r="L500" i="2"/>
  <c r="L39" i="2"/>
  <c r="L244" i="2"/>
  <c r="L69" i="2"/>
  <c r="L456" i="2"/>
  <c r="L248" i="2"/>
  <c r="L597" i="2"/>
  <c r="L147" i="2"/>
  <c r="L701" i="2"/>
  <c r="L119" i="2"/>
  <c r="L291" i="2"/>
  <c r="L659" i="2"/>
  <c r="L101" i="2"/>
  <c r="L357" i="2"/>
  <c r="L73" i="2"/>
  <c r="L548" i="2"/>
  <c r="L502" i="2"/>
  <c r="L137" i="2"/>
  <c r="L178" i="2"/>
  <c r="L647" i="2"/>
  <c r="L256" i="2"/>
  <c r="L76" i="2"/>
  <c r="L375" i="2"/>
  <c r="L331" i="2"/>
  <c r="L274" i="2"/>
  <c r="L582" i="2"/>
  <c r="L349" i="2"/>
  <c r="L184" i="2"/>
  <c r="L526" i="2"/>
  <c r="L64" i="2"/>
  <c r="L280" i="2"/>
  <c r="L179" i="2"/>
  <c r="L634" i="2"/>
  <c r="L160" i="2"/>
  <c r="L543" i="2"/>
  <c r="L167" i="2"/>
  <c r="L222" i="2"/>
  <c r="L475" i="2"/>
  <c r="L378" i="2"/>
  <c r="L14" i="2"/>
  <c r="L266" i="2"/>
  <c r="L359" i="2"/>
  <c r="L12" i="2"/>
  <c r="L98" i="2"/>
  <c r="L201" i="2"/>
  <c r="L521" i="2"/>
  <c r="L568" i="2"/>
  <c r="L279" i="2"/>
  <c r="L711" i="2"/>
  <c r="L211" i="2"/>
  <c r="L29" i="2"/>
  <c r="L78" i="2"/>
  <c r="L665" i="2"/>
  <c r="L144" i="2"/>
  <c r="L648" i="2"/>
  <c r="L8" i="2"/>
  <c r="L318" i="2"/>
  <c r="L390" i="2"/>
  <c r="L23" i="2"/>
  <c r="L120" i="2"/>
  <c r="L58" i="2"/>
  <c r="L698" i="2"/>
  <c r="L449" i="2"/>
  <c r="L226" i="2"/>
  <c r="L651" i="2"/>
  <c r="L525" i="2"/>
  <c r="L34" i="2"/>
  <c r="L551" i="2"/>
  <c r="L491" i="2"/>
  <c r="L92" i="2"/>
  <c r="L545" i="2"/>
  <c r="L350" i="2"/>
  <c r="L340" i="2"/>
  <c r="L376" i="2"/>
  <c r="L121" i="2"/>
  <c r="L417" i="2"/>
  <c r="L264" i="2"/>
  <c r="L314" i="2"/>
  <c r="L638" i="2"/>
  <c r="L518" i="2"/>
  <c r="L79" i="2"/>
  <c r="L192" i="2"/>
  <c r="L203" i="2"/>
  <c r="L432" i="2"/>
  <c r="L209" i="2"/>
  <c r="L186" i="2"/>
  <c r="L100" i="2"/>
  <c r="L614" i="2"/>
  <c r="L238" i="2"/>
  <c r="L95" i="2"/>
  <c r="L386" i="2"/>
  <c r="L682" i="2"/>
  <c r="L429" i="2"/>
  <c r="L176" i="2"/>
  <c r="L50" i="2"/>
  <c r="L148" i="2"/>
  <c r="L17" i="2"/>
  <c r="L654" i="2"/>
  <c r="L187" i="2"/>
  <c r="L161" i="2"/>
  <c r="L292" i="2"/>
  <c r="L231" i="2"/>
  <c r="L173" i="2"/>
  <c r="L304" i="2"/>
  <c r="L644" i="2"/>
  <c r="L283" i="2"/>
  <c r="L498" i="2"/>
  <c r="L689" i="2"/>
  <c r="L552" i="2"/>
  <c r="L454" i="2"/>
  <c r="L424" i="2"/>
  <c r="L472" i="2"/>
  <c r="L369" i="2"/>
  <c r="L31" i="2"/>
  <c r="L267" i="2"/>
  <c r="L6" i="2"/>
  <c r="L93" i="2"/>
  <c r="L373" i="2"/>
  <c r="L197" i="2"/>
  <c r="L643" i="2"/>
  <c r="L195" i="2"/>
  <c r="L131" i="2"/>
  <c r="L168" i="2"/>
  <c r="L200" i="2"/>
  <c r="L18" i="2"/>
  <c r="L496" i="2"/>
  <c r="L235" i="2"/>
  <c r="L414" i="2"/>
  <c r="L188" i="2"/>
  <c r="L196" i="2"/>
  <c r="L661" i="2"/>
  <c r="L723" i="2"/>
  <c r="L21" i="2"/>
  <c r="L536" i="2"/>
  <c r="L49" i="2"/>
  <c r="L106" i="2"/>
  <c r="L591" i="2"/>
  <c r="L257" i="2"/>
  <c r="L3" i="2"/>
  <c r="L287" i="2"/>
  <c r="L13" i="2"/>
  <c r="L44" i="2"/>
  <c r="L47" i="2"/>
  <c r="L561" i="2"/>
  <c r="L130" i="2"/>
  <c r="L522" i="2"/>
  <c r="L272" i="2"/>
  <c r="L398" i="2"/>
  <c r="L459" i="2"/>
  <c r="L571" i="2"/>
  <c r="L471" i="2"/>
  <c r="L380" i="2"/>
  <c r="L62" i="2"/>
  <c r="L584" i="2"/>
  <c r="L210" i="2"/>
  <c r="L252" i="2"/>
  <c r="L639" i="2"/>
  <c r="L243" i="2"/>
  <c r="L218" i="2"/>
  <c r="L113" i="2"/>
  <c r="L724" i="2"/>
  <c r="L512" i="2"/>
  <c r="L441" i="2"/>
  <c r="L265" i="2"/>
  <c r="L696" i="2"/>
  <c r="L245" i="2"/>
  <c r="L519" i="2"/>
  <c r="L565" i="2"/>
  <c r="L668" i="2"/>
  <c r="L124" i="2"/>
  <c r="L342" i="2"/>
  <c r="L254" i="2"/>
  <c r="L485" i="2"/>
  <c r="L213" i="2"/>
  <c r="L473" i="2"/>
  <c r="L107" i="2"/>
  <c r="L170" i="2"/>
  <c r="L282" i="2"/>
  <c r="L56" i="2"/>
  <c r="L435" i="2"/>
  <c r="L539" i="2"/>
  <c r="L720" i="2"/>
  <c r="L26" i="2"/>
  <c r="L286" i="2"/>
  <c r="L529" i="2"/>
  <c r="L407" i="2"/>
  <c r="L134" i="2"/>
  <c r="L420" i="2"/>
  <c r="L573" i="2"/>
  <c r="L436" i="2"/>
  <c r="L452" i="2"/>
  <c r="L431" i="2"/>
  <c r="L223" i="2"/>
  <c r="L690" i="2"/>
  <c r="L60" i="2"/>
  <c r="L418" i="2"/>
  <c r="L483" i="2"/>
  <c r="L104" i="2"/>
  <c r="L329" i="2"/>
  <c r="L158" i="2"/>
  <c r="L605" i="2"/>
  <c r="L733" i="2"/>
  <c r="L116" i="2"/>
  <c r="L708" i="2"/>
  <c r="L677" i="2"/>
  <c r="L118" i="2"/>
  <c r="L505" i="2"/>
  <c r="L699" i="2"/>
  <c r="L401" i="2"/>
  <c r="L444" i="2"/>
  <c r="L411" i="2"/>
  <c r="L718" i="2"/>
  <c r="L45" i="2"/>
  <c r="L27" i="2"/>
  <c r="L102" i="2"/>
  <c r="L427" i="2"/>
  <c r="L532" i="2"/>
  <c r="L216" i="2"/>
  <c r="L673" i="2"/>
  <c r="L669" i="2"/>
  <c r="L352" i="2"/>
  <c r="L468" i="2"/>
  <c r="L383" i="2"/>
  <c r="L20" i="2"/>
  <c r="L667" i="2"/>
  <c r="L190" i="2"/>
  <c r="L493" i="2"/>
  <c r="L450" i="2"/>
  <c r="L608" i="2"/>
  <c r="L513" i="2"/>
  <c r="L68" i="2"/>
  <c r="L19" i="2"/>
  <c r="L540" i="2"/>
  <c r="L370" i="2"/>
  <c r="L366" i="2"/>
  <c r="L611" i="2"/>
  <c r="L558" i="2"/>
  <c r="L182" i="2"/>
  <c r="L38" i="2"/>
  <c r="L603" i="2"/>
  <c r="L734" i="2"/>
  <c r="L627" i="2"/>
  <c r="L399" i="2"/>
  <c r="L612" i="2"/>
  <c r="L63" i="2"/>
  <c r="L660" i="2"/>
  <c r="L731" i="2"/>
  <c r="L422" i="2"/>
  <c r="L55" i="2"/>
  <c r="L477" i="2"/>
  <c r="L547" i="2"/>
  <c r="L541" i="2"/>
  <c r="L453" i="2"/>
  <c r="L262" i="2"/>
  <c r="L302" i="2"/>
  <c r="L354" i="2"/>
  <c r="L710" i="2"/>
  <c r="L275" i="2"/>
  <c r="L344" i="2"/>
  <c r="L564" i="2"/>
  <c r="L75" i="2"/>
  <c r="L439" i="2"/>
  <c r="L662" i="2"/>
  <c r="L332" i="2"/>
  <c r="L356" i="2"/>
  <c r="L372" i="2"/>
  <c r="L108" i="2"/>
  <c r="L642" i="2"/>
  <c r="L466" i="2"/>
  <c r="L240" i="2"/>
  <c r="L35" i="2"/>
  <c r="L191" i="2"/>
  <c r="L183" i="2"/>
  <c r="L28" i="2"/>
  <c r="L217" i="2"/>
  <c r="L83" i="2"/>
  <c r="L680" i="2"/>
  <c r="L114" i="2"/>
  <c r="L566" i="2"/>
  <c r="L353" i="2"/>
  <c r="L33" i="2"/>
  <c r="L171" i="2"/>
  <c r="L24" i="2"/>
  <c r="L560" i="2"/>
  <c r="L535" i="2"/>
  <c r="L194" i="2"/>
  <c r="L732" i="2"/>
  <c r="L163" i="2"/>
  <c r="L670" i="2"/>
  <c r="L397" i="2"/>
  <c r="L109" i="2"/>
  <c r="L268" i="2"/>
  <c r="L402" i="2"/>
  <c r="L260" i="2"/>
  <c r="L371" i="2"/>
  <c r="L317" i="2"/>
  <c r="L697" i="2"/>
  <c r="L157" i="2"/>
  <c r="L530" i="2"/>
  <c r="L590" i="2"/>
  <c r="L655" i="2"/>
  <c r="L40" i="2"/>
  <c r="L730" i="2"/>
  <c r="L666" i="2"/>
  <c r="L693" i="2"/>
  <c r="L462" i="2"/>
  <c r="L141" i="2"/>
  <c r="L128" i="2"/>
  <c r="L385" i="2"/>
  <c r="L632" i="2"/>
  <c r="L606" i="2"/>
  <c r="L237" i="2"/>
  <c r="L155" i="2"/>
  <c r="L645" i="2"/>
  <c r="L335" i="2"/>
  <c r="L533" i="2"/>
  <c r="L470" i="2"/>
  <c r="L589" i="2"/>
  <c r="L270" i="2"/>
  <c r="L135" i="2"/>
  <c r="L151" i="2"/>
  <c r="L360" i="2"/>
  <c r="L727" i="2"/>
  <c r="L374" i="2"/>
  <c r="L703" i="2"/>
  <c r="L687" i="2"/>
  <c r="L295" i="2"/>
  <c r="L142" i="2"/>
  <c r="L117" i="2"/>
  <c r="L700" i="2"/>
  <c r="L574" i="2"/>
  <c r="L246" i="2"/>
  <c r="L389" i="2"/>
  <c r="L455" i="2"/>
  <c r="L276" i="2"/>
  <c r="L625" i="2"/>
  <c r="L577" i="2"/>
  <c r="L706" i="2"/>
  <c r="L553" i="2"/>
  <c r="L663" i="2"/>
  <c r="L580" i="2"/>
  <c r="L686" i="2"/>
  <c r="L367" i="2"/>
  <c r="L198" i="2"/>
  <c r="L138" i="2"/>
  <c r="L646" i="2"/>
  <c r="L707" i="2"/>
  <c r="L269" i="2"/>
  <c r="L598" i="2"/>
  <c r="L586" i="2"/>
  <c r="L294" i="2"/>
  <c r="L132" i="2"/>
  <c r="L600" i="2"/>
  <c r="L675" i="2"/>
  <c r="L738" i="2"/>
  <c r="L89" i="2"/>
  <c r="L616" i="2"/>
  <c r="L604" i="2"/>
  <c r="L592" i="2"/>
  <c r="L377" i="2"/>
  <c r="L476" i="2"/>
  <c r="L152" i="2"/>
  <c r="L164" i="2"/>
  <c r="L212" i="2"/>
  <c r="L523" i="2"/>
  <c r="L299" i="2"/>
  <c r="L562" i="2"/>
  <c r="L289" i="2"/>
  <c r="L581" i="2"/>
  <c r="L394" i="2"/>
  <c r="L234" i="2"/>
  <c r="L546" i="2"/>
  <c r="L403" i="2"/>
  <c r="L111" i="2"/>
  <c r="L636" i="2"/>
  <c r="L550" i="2"/>
  <c r="L428" i="2"/>
  <c r="L729" i="2"/>
  <c r="L308" i="2"/>
  <c r="L181" i="2"/>
  <c r="L482" i="2"/>
  <c r="L250" i="2"/>
  <c r="L516" i="2"/>
  <c r="L175" i="2"/>
  <c r="L143" i="2"/>
  <c r="L678" i="2"/>
  <c r="L610" i="2"/>
  <c r="L412" i="2"/>
  <c r="L169" i="2"/>
  <c r="L363" i="2"/>
  <c r="L346" i="2"/>
  <c r="L557" i="2"/>
  <c r="L457" i="2"/>
  <c r="L520" i="2"/>
  <c r="L501" i="2"/>
  <c r="L569" i="2"/>
  <c r="L619" i="2"/>
  <c r="L464" i="2"/>
  <c r="L567" i="2"/>
  <c r="L617" i="2"/>
  <c r="L423" i="2"/>
  <c r="L510" i="2"/>
  <c r="L199" i="2"/>
  <c r="L676" i="2"/>
  <c r="L333" i="2"/>
  <c r="L392" i="2"/>
  <c r="L719" i="2"/>
  <c r="L692" i="2"/>
  <c r="L721" i="2"/>
  <c r="L672" i="2"/>
  <c r="L365" i="2"/>
  <c r="L594" i="2"/>
  <c r="L601" i="2"/>
  <c r="L293" i="2"/>
  <c r="L284" i="2"/>
  <c r="L635" i="2"/>
  <c r="L609" i="2"/>
  <c r="L633" i="2"/>
  <c r="L404" i="2"/>
  <c r="L451" i="2"/>
  <c r="L445" i="2"/>
  <c r="L652" i="2"/>
  <c r="L480" i="2"/>
  <c r="L463" i="2"/>
  <c r="L725" i="2"/>
  <c r="L405" i="2"/>
  <c r="L467" i="2"/>
  <c r="L649" i="2"/>
  <c r="L704" i="2"/>
  <c r="L715" i="2"/>
  <c r="L684" i="2"/>
  <c r="L621" i="2"/>
  <c r="L442" i="2"/>
  <c r="L737" i="2"/>
  <c r="L728" i="2"/>
  <c r="L622" i="2"/>
  <c r="L716" i="2"/>
  <c r="L607" i="2"/>
  <c r="L712" i="2"/>
  <c r="L653" i="2"/>
  <c r="L671" i="2"/>
  <c r="L717" i="2"/>
  <c r="L736" i="2"/>
  <c r="L722" i="2"/>
  <c r="L656" i="2"/>
  <c r="L683" i="2"/>
  <c r="L726" i="2"/>
  <c r="L709" i="2"/>
  <c r="L679" i="2"/>
  <c r="L620" i="2"/>
  <c r="L681" i="2"/>
  <c r="L705" i="2"/>
  <c r="L702" i="2"/>
  <c r="L735" i="2"/>
  <c r="J563" i="2"/>
  <c r="J538" i="2"/>
  <c r="J624" i="2"/>
  <c r="J103" i="2"/>
  <c r="J388" i="2"/>
  <c r="J492" i="2"/>
  <c r="J368" i="2"/>
  <c r="J494" i="2"/>
  <c r="J596" i="2"/>
  <c r="J313" i="2"/>
  <c r="J351" i="2"/>
  <c r="J437" i="2"/>
  <c r="J628" i="2"/>
  <c r="J224" i="2"/>
  <c r="J208" i="2"/>
  <c r="J193" i="2"/>
  <c r="J162" i="2"/>
  <c r="J469" i="2"/>
  <c r="J511" i="2"/>
  <c r="J674" i="2"/>
  <c r="J534" i="2"/>
  <c r="J70" i="2"/>
  <c r="J446" i="2"/>
  <c r="J391" i="2"/>
  <c r="J303" i="2"/>
  <c r="J153" i="2"/>
  <c r="J528" i="2"/>
  <c r="J25" i="2"/>
  <c r="J225" i="2"/>
  <c r="J65" i="2"/>
  <c r="J361" i="2"/>
  <c r="J650" i="2"/>
  <c r="J554" i="2"/>
  <c r="J630" i="2"/>
  <c r="J140" i="2"/>
  <c r="J4" i="2"/>
  <c r="J271" i="2"/>
  <c r="J637" i="2"/>
  <c r="J94" i="2"/>
  <c r="J84" i="2"/>
  <c r="J527" i="2"/>
  <c r="J488" i="2"/>
  <c r="J48" i="2"/>
  <c r="J129" i="2"/>
  <c r="J348" i="2"/>
  <c r="J236" i="2"/>
  <c r="J233" i="2"/>
  <c r="J626" i="2"/>
  <c r="J330" i="2"/>
  <c r="J87" i="2"/>
  <c r="J549" i="2"/>
  <c r="J156" i="2"/>
  <c r="J326" i="2"/>
  <c r="J53" i="2"/>
  <c r="J90" i="2"/>
  <c r="J46" i="2"/>
  <c r="J440" i="2"/>
  <c r="J489" i="2"/>
  <c r="J537" i="2"/>
  <c r="J315" i="2"/>
  <c r="J177" i="2"/>
  <c r="J337" i="2"/>
  <c r="J486" i="2"/>
  <c r="J415" i="2"/>
  <c r="J416" i="2"/>
  <c r="J229" i="2"/>
  <c r="J305" i="2"/>
  <c r="J381" i="2"/>
  <c r="J409" i="2"/>
  <c r="J91" i="2"/>
  <c r="J410" i="2"/>
  <c r="J146" i="2"/>
  <c r="J327" i="2"/>
  <c r="J2" i="2"/>
  <c r="J204" i="2"/>
  <c r="J319" i="2"/>
  <c r="J618" i="2"/>
  <c r="J139" i="2"/>
  <c r="J159" i="2"/>
  <c r="J499" i="2"/>
  <c r="J247" i="2"/>
  <c r="J97" i="2"/>
  <c r="J426" i="2"/>
  <c r="J16" i="2"/>
  <c r="J166" i="2"/>
  <c r="J310" i="2"/>
  <c r="J531" i="2"/>
  <c r="J623" i="2"/>
  <c r="J583" i="2"/>
  <c r="J255" i="2"/>
  <c r="J214" i="2"/>
  <c r="J395" i="2"/>
  <c r="J278" i="2"/>
  <c r="J339" i="2"/>
  <c r="J61" i="2"/>
  <c r="J393" i="2"/>
  <c r="J81" i="2"/>
  <c r="J311" i="2"/>
  <c r="J355" i="2"/>
  <c r="J122" i="2"/>
  <c r="J205" i="2"/>
  <c r="J9" i="2"/>
  <c r="J41" i="2"/>
  <c r="J174" i="2"/>
  <c r="J421" i="2"/>
  <c r="J123" i="2"/>
  <c r="J285" i="2"/>
  <c r="J185" i="2"/>
  <c r="J307" i="2"/>
  <c r="J336" i="2"/>
  <c r="J484" i="2"/>
  <c r="J249" i="2"/>
  <c r="J86" i="2"/>
  <c r="J345" i="2"/>
  <c r="J413" i="2"/>
  <c r="J206" i="2"/>
  <c r="J615" i="2"/>
  <c r="J691" i="2"/>
  <c r="J149" i="2"/>
  <c r="J136" i="2"/>
  <c r="J306" i="2"/>
  <c r="J52" i="2"/>
  <c r="J10" i="2"/>
  <c r="J559" i="2"/>
  <c r="J298" i="2"/>
  <c r="J154" i="2"/>
  <c r="J150" i="2"/>
  <c r="J328" i="2"/>
  <c r="J324" i="2"/>
  <c r="J599" i="2"/>
  <c r="J42" i="2"/>
  <c r="J503" i="2"/>
  <c r="J296" i="2"/>
  <c r="J478" i="2"/>
  <c r="J258" i="2"/>
  <c r="J215" i="2"/>
  <c r="J241" i="2"/>
  <c r="J321" i="2"/>
  <c r="J37" i="2"/>
  <c r="J309" i="2"/>
  <c r="J688" i="2"/>
  <c r="J430" i="2"/>
  <c r="J312" i="2"/>
  <c r="J694" i="2"/>
  <c r="J59" i="2"/>
  <c r="J71" i="2"/>
  <c r="J15" i="2"/>
  <c r="J322" i="2"/>
  <c r="J221" i="2"/>
  <c r="J479" i="2"/>
  <c r="J77" i="2"/>
  <c r="J425" i="2"/>
  <c r="J316" i="2"/>
  <c r="J259" i="2"/>
  <c r="J506" i="2"/>
  <c r="J387" i="2"/>
  <c r="J297" i="2"/>
  <c r="J406" i="2"/>
  <c r="J408" i="2"/>
  <c r="J507" i="2"/>
  <c r="J517" i="2"/>
  <c r="J165" i="2"/>
  <c r="J542" i="2"/>
  <c r="J657" i="2"/>
  <c r="J588" i="2"/>
  <c r="J458" i="2"/>
  <c r="J613" i="2"/>
  <c r="J43" i="2"/>
  <c r="J301" i="2"/>
  <c r="J253" i="2"/>
  <c r="J481" i="2"/>
  <c r="J145" i="2"/>
  <c r="J664" i="2"/>
  <c r="J504" i="2"/>
  <c r="J338" i="2"/>
  <c r="J658" i="2"/>
  <c r="J133" i="2"/>
  <c r="J595" i="2"/>
  <c r="J22" i="2"/>
  <c r="J232" i="2"/>
  <c r="J640" i="2"/>
  <c r="J5" i="2"/>
  <c r="J556" i="2"/>
  <c r="J219" i="2"/>
  <c r="J51" i="2"/>
  <c r="J251" i="2"/>
  <c r="J36" i="2"/>
  <c r="J189" i="2"/>
  <c r="J497" i="2"/>
  <c r="J555" i="2"/>
  <c r="J593" i="2"/>
  <c r="J30" i="2"/>
  <c r="J433" i="2"/>
  <c r="J325" i="2"/>
  <c r="J685" i="2"/>
  <c r="J364" i="2"/>
  <c r="J419" i="2"/>
  <c r="J202" i="2"/>
  <c r="J443" i="2"/>
  <c r="J434" i="2"/>
  <c r="J172" i="2"/>
  <c r="J585" i="2"/>
  <c r="J544" i="2"/>
  <c r="J96" i="2"/>
  <c r="J261" i="2"/>
  <c r="J384" i="2"/>
  <c r="J99" i="2"/>
  <c r="J490" i="2"/>
  <c r="J396" i="2"/>
  <c r="J112" i="2"/>
  <c r="J641" i="2"/>
  <c r="J461" i="2"/>
  <c r="J382" i="2"/>
  <c r="J74" i="2"/>
  <c r="J570" i="2"/>
  <c r="J578" i="2"/>
  <c r="J524" i="2"/>
  <c r="J125" i="2"/>
  <c r="J239" i="2"/>
  <c r="J110" i="2"/>
  <c r="J400" i="2"/>
  <c r="J242" i="2"/>
  <c r="J631" i="2"/>
  <c r="J714" i="2"/>
  <c r="J126" i="2"/>
  <c r="J290" i="2"/>
  <c r="J67" i="2"/>
  <c r="J228" i="2"/>
  <c r="J447" i="2"/>
  <c r="J587" i="2"/>
  <c r="J379" i="2"/>
  <c r="J474" i="2"/>
  <c r="J281" i="2"/>
  <c r="J495" i="2"/>
  <c r="J7" i="2"/>
  <c r="J80" i="2"/>
  <c r="J54" i="2"/>
  <c r="J579" i="2"/>
  <c r="J343" i="2"/>
  <c r="J695" i="2"/>
  <c r="J320" i="2"/>
  <c r="J358" i="2"/>
  <c r="J438" i="2"/>
  <c r="J115" i="2"/>
  <c r="J572" i="2"/>
  <c r="J230" i="2"/>
  <c r="J713" i="2"/>
  <c r="J300" i="2"/>
  <c r="J514" i="2"/>
  <c r="J32" i="2"/>
  <c r="J629" i="2"/>
  <c r="J602" i="2"/>
  <c r="J487" i="2"/>
  <c r="J334" i="2"/>
  <c r="J180" i="2"/>
  <c r="J88" i="2"/>
  <c r="J509" i="2"/>
  <c r="J263" i="2"/>
  <c r="J288" i="2"/>
  <c r="J323" i="2"/>
  <c r="J11" i="2"/>
  <c r="J127" i="2"/>
  <c r="J277" i="2"/>
  <c r="J508" i="2"/>
  <c r="J515" i="2"/>
  <c r="J82" i="2"/>
  <c r="J347" i="2"/>
  <c r="J57" i="2"/>
  <c r="J465" i="2"/>
  <c r="J362" i="2"/>
  <c r="J575" i="2"/>
  <c r="J105" i="2"/>
  <c r="J207" i="2"/>
  <c r="J72" i="2"/>
  <c r="J460" i="2"/>
  <c r="J576" i="2"/>
  <c r="J227" i="2"/>
  <c r="J66" i="2"/>
  <c r="J273" i="2"/>
  <c r="J220" i="2"/>
  <c r="J85" i="2"/>
  <c r="J341" i="2"/>
  <c r="J448" i="2"/>
  <c r="J500" i="2"/>
  <c r="J39" i="2"/>
  <c r="J244" i="2"/>
  <c r="J69" i="2"/>
  <c r="J456" i="2"/>
  <c r="J248" i="2"/>
  <c r="J597" i="2"/>
  <c r="J147" i="2"/>
  <c r="J701" i="2"/>
  <c r="J119" i="2"/>
  <c r="J291" i="2"/>
  <c r="J659" i="2"/>
  <c r="J101" i="2"/>
  <c r="J357" i="2"/>
  <c r="J73" i="2"/>
  <c r="J548" i="2"/>
  <c r="J502" i="2"/>
  <c r="J137" i="2"/>
  <c r="J178" i="2"/>
  <c r="J647" i="2"/>
  <c r="J256" i="2"/>
  <c r="J76" i="2"/>
  <c r="J375" i="2"/>
  <c r="J331" i="2"/>
  <c r="J274" i="2"/>
  <c r="J582" i="2"/>
  <c r="J349" i="2"/>
  <c r="J184" i="2"/>
  <c r="J526" i="2"/>
  <c r="J64" i="2"/>
  <c r="J280" i="2"/>
  <c r="J179" i="2"/>
  <c r="J634" i="2"/>
  <c r="J160" i="2"/>
  <c r="J543" i="2"/>
  <c r="J167" i="2"/>
  <c r="J222" i="2"/>
  <c r="J475" i="2"/>
  <c r="J378" i="2"/>
  <c r="J14" i="2"/>
  <c r="J266" i="2"/>
  <c r="J359" i="2"/>
  <c r="J12" i="2"/>
  <c r="J98" i="2"/>
  <c r="J201" i="2"/>
  <c r="J521" i="2"/>
  <c r="J568" i="2"/>
  <c r="J279" i="2"/>
  <c r="J711" i="2"/>
  <c r="J211" i="2"/>
  <c r="J29" i="2"/>
  <c r="J78" i="2"/>
  <c r="J665" i="2"/>
  <c r="J144" i="2"/>
  <c r="J648" i="2"/>
  <c r="J8" i="2"/>
  <c r="J318" i="2"/>
  <c r="J390" i="2"/>
  <c r="J23" i="2"/>
  <c r="J120" i="2"/>
  <c r="J58" i="2"/>
  <c r="J698" i="2"/>
  <c r="J449" i="2"/>
  <c r="J226" i="2"/>
  <c r="J651" i="2"/>
  <c r="J525" i="2"/>
  <c r="J34" i="2"/>
  <c r="J551" i="2"/>
  <c r="J491" i="2"/>
  <c r="J92" i="2"/>
  <c r="J545" i="2"/>
  <c r="J350" i="2"/>
  <c r="J340" i="2"/>
  <c r="J376" i="2"/>
  <c r="J121" i="2"/>
  <c r="J417" i="2"/>
  <c r="J264" i="2"/>
  <c r="J314" i="2"/>
  <c r="J638" i="2"/>
  <c r="J518" i="2"/>
  <c r="J79" i="2"/>
  <c r="J192" i="2"/>
  <c r="J203" i="2"/>
  <c r="J432" i="2"/>
  <c r="J209" i="2"/>
  <c r="J186" i="2"/>
  <c r="J100" i="2"/>
  <c r="J614" i="2"/>
  <c r="J238" i="2"/>
  <c r="J95" i="2"/>
  <c r="J386" i="2"/>
  <c r="J682" i="2"/>
  <c r="J429" i="2"/>
  <c r="J176" i="2"/>
  <c r="J50" i="2"/>
  <c r="J148" i="2"/>
  <c r="J17" i="2"/>
  <c r="J654" i="2"/>
  <c r="J187" i="2"/>
  <c r="J161" i="2"/>
  <c r="J292" i="2"/>
  <c r="J231" i="2"/>
  <c r="J173" i="2"/>
  <c r="J304" i="2"/>
  <c r="J644" i="2"/>
  <c r="J283" i="2"/>
  <c r="J498" i="2"/>
  <c r="J689" i="2"/>
  <c r="J552" i="2"/>
  <c r="J454" i="2"/>
  <c r="J424" i="2"/>
  <c r="J472" i="2"/>
  <c r="J369" i="2"/>
  <c r="J31" i="2"/>
  <c r="J267" i="2"/>
  <c r="J6" i="2"/>
  <c r="J93" i="2"/>
  <c r="J373" i="2"/>
  <c r="J197" i="2"/>
  <c r="J643" i="2"/>
  <c r="J195" i="2"/>
  <c r="J131" i="2"/>
  <c r="J168" i="2"/>
  <c r="J200" i="2"/>
  <c r="J18" i="2"/>
  <c r="J496" i="2"/>
  <c r="J235" i="2"/>
  <c r="J414" i="2"/>
  <c r="J188" i="2"/>
  <c r="J196" i="2"/>
  <c r="J661" i="2"/>
  <c r="J723" i="2"/>
  <c r="J21" i="2"/>
  <c r="J536" i="2"/>
  <c r="J49" i="2"/>
  <c r="J106" i="2"/>
  <c r="J591" i="2"/>
  <c r="J257" i="2"/>
  <c r="J3" i="2"/>
  <c r="J287" i="2"/>
  <c r="J13" i="2"/>
  <c r="J44" i="2"/>
  <c r="J47" i="2"/>
  <c r="J561" i="2"/>
  <c r="J130" i="2"/>
  <c r="J522" i="2"/>
  <c r="J272" i="2"/>
  <c r="J398" i="2"/>
  <c r="J459" i="2"/>
  <c r="J571" i="2"/>
  <c r="J471" i="2"/>
  <c r="J380" i="2"/>
  <c r="J62" i="2"/>
  <c r="J584" i="2"/>
  <c r="J210" i="2"/>
  <c r="J252" i="2"/>
  <c r="J639" i="2"/>
  <c r="J243" i="2"/>
  <c r="J218" i="2"/>
  <c r="J113" i="2"/>
  <c r="J724" i="2"/>
  <c r="J512" i="2"/>
  <c r="J441" i="2"/>
  <c r="J265" i="2"/>
  <c r="J696" i="2"/>
  <c r="J245" i="2"/>
  <c r="J519" i="2"/>
  <c r="J565" i="2"/>
  <c r="J668" i="2"/>
  <c r="J124" i="2"/>
  <c r="J342" i="2"/>
  <c r="J254" i="2"/>
  <c r="J485" i="2"/>
  <c r="J213" i="2"/>
  <c r="J473" i="2"/>
  <c r="J107" i="2"/>
  <c r="J170" i="2"/>
  <c r="J282" i="2"/>
  <c r="J56" i="2"/>
  <c r="J435" i="2"/>
  <c r="J539" i="2"/>
  <c r="J720" i="2"/>
  <c r="J26" i="2"/>
  <c r="J286" i="2"/>
  <c r="J529" i="2"/>
  <c r="J407" i="2"/>
  <c r="J134" i="2"/>
  <c r="J420" i="2"/>
  <c r="J573" i="2"/>
  <c r="J436" i="2"/>
  <c r="J452" i="2"/>
  <c r="J431" i="2"/>
  <c r="J223" i="2"/>
  <c r="J690" i="2"/>
  <c r="J60" i="2"/>
  <c r="J418" i="2"/>
  <c r="J483" i="2"/>
  <c r="J104" i="2"/>
  <c r="J329" i="2"/>
  <c r="J158" i="2"/>
  <c r="J605" i="2"/>
  <c r="J733" i="2"/>
  <c r="J116" i="2"/>
  <c r="J708" i="2"/>
  <c r="J677" i="2"/>
  <c r="J118" i="2"/>
  <c r="J505" i="2"/>
  <c r="J699" i="2"/>
  <c r="J401" i="2"/>
  <c r="J444" i="2"/>
  <c r="J411" i="2"/>
  <c r="J718" i="2"/>
  <c r="J45" i="2"/>
  <c r="J27" i="2"/>
  <c r="J102" i="2"/>
  <c r="J427" i="2"/>
  <c r="J532" i="2"/>
  <c r="J216" i="2"/>
  <c r="J673" i="2"/>
  <c r="J669" i="2"/>
  <c r="J352" i="2"/>
  <c r="J468" i="2"/>
  <c r="J383" i="2"/>
  <c r="J20" i="2"/>
  <c r="J667" i="2"/>
  <c r="J190" i="2"/>
  <c r="J493" i="2"/>
  <c r="J450" i="2"/>
  <c r="J608" i="2"/>
  <c r="J513" i="2"/>
  <c r="J68" i="2"/>
  <c r="J19" i="2"/>
  <c r="J540" i="2"/>
  <c r="J370" i="2"/>
  <c r="J366" i="2"/>
  <c r="J611" i="2"/>
  <c r="J558" i="2"/>
  <c r="J182" i="2"/>
  <c r="J38" i="2"/>
  <c r="J603" i="2"/>
  <c r="J734" i="2"/>
  <c r="J627" i="2"/>
  <c r="J399" i="2"/>
  <c r="J612" i="2"/>
  <c r="J63" i="2"/>
  <c r="J660" i="2"/>
  <c r="J731" i="2"/>
  <c r="J422" i="2"/>
  <c r="J55" i="2"/>
  <c r="J477" i="2"/>
  <c r="J547" i="2"/>
  <c r="J541" i="2"/>
  <c r="J453" i="2"/>
  <c r="J262" i="2"/>
  <c r="J302" i="2"/>
  <c r="J354" i="2"/>
  <c r="J710" i="2"/>
  <c r="J275" i="2"/>
  <c r="J344" i="2"/>
  <c r="J564" i="2"/>
  <c r="J75" i="2"/>
  <c r="J439" i="2"/>
  <c r="J662" i="2"/>
  <c r="J332" i="2"/>
  <c r="J356" i="2"/>
  <c r="J372" i="2"/>
  <c r="J108" i="2"/>
  <c r="J642" i="2"/>
  <c r="J466" i="2"/>
  <c r="J240" i="2"/>
  <c r="J35" i="2"/>
  <c r="J191" i="2"/>
  <c r="J183" i="2"/>
  <c r="J28" i="2"/>
  <c r="J217" i="2"/>
  <c r="J83" i="2"/>
  <c r="J680" i="2"/>
  <c r="J114" i="2"/>
  <c r="J566" i="2"/>
  <c r="J353" i="2"/>
  <c r="J33" i="2"/>
  <c r="J171" i="2"/>
  <c r="J24" i="2"/>
  <c r="J560" i="2"/>
  <c r="J535" i="2"/>
  <c r="J194" i="2"/>
  <c r="J732" i="2"/>
  <c r="J163" i="2"/>
  <c r="J670" i="2"/>
  <c r="J397" i="2"/>
  <c r="J109" i="2"/>
  <c r="J268" i="2"/>
  <c r="J402" i="2"/>
  <c r="J260" i="2"/>
  <c r="J371" i="2"/>
  <c r="J317" i="2"/>
  <c r="J697" i="2"/>
  <c r="J157" i="2"/>
  <c r="J530" i="2"/>
  <c r="J590" i="2"/>
  <c r="J655" i="2"/>
  <c r="J40" i="2"/>
  <c r="J730" i="2"/>
  <c r="J666" i="2"/>
  <c r="J693" i="2"/>
  <c r="J462" i="2"/>
  <c r="J141" i="2"/>
  <c r="J128" i="2"/>
  <c r="J385" i="2"/>
  <c r="J632" i="2"/>
  <c r="J606" i="2"/>
  <c r="J237" i="2"/>
  <c r="J155" i="2"/>
  <c r="J645" i="2"/>
  <c r="J335" i="2"/>
  <c r="J533" i="2"/>
  <c r="J470" i="2"/>
  <c r="J589" i="2"/>
  <c r="J270" i="2"/>
  <c r="J135" i="2"/>
  <c r="J151" i="2"/>
  <c r="J360" i="2"/>
  <c r="J727" i="2"/>
  <c r="J374" i="2"/>
  <c r="J703" i="2"/>
  <c r="J687" i="2"/>
  <c r="J295" i="2"/>
  <c r="J142" i="2"/>
  <c r="J117" i="2"/>
  <c r="J700" i="2"/>
  <c r="J574" i="2"/>
  <c r="J246" i="2"/>
  <c r="J389" i="2"/>
  <c r="J455" i="2"/>
  <c r="J276" i="2"/>
  <c r="J625" i="2"/>
  <c r="J577" i="2"/>
  <c r="J706" i="2"/>
  <c r="J553" i="2"/>
  <c r="J663" i="2"/>
  <c r="J580" i="2"/>
  <c r="J686" i="2"/>
  <c r="J367" i="2"/>
  <c r="J198" i="2"/>
  <c r="J138" i="2"/>
  <c r="J646" i="2"/>
  <c r="J707" i="2"/>
  <c r="J269" i="2"/>
  <c r="J598" i="2"/>
  <c r="J586" i="2"/>
  <c r="J294" i="2"/>
  <c r="J132" i="2"/>
  <c r="J600" i="2"/>
  <c r="J675" i="2"/>
  <c r="J738" i="2"/>
  <c r="J89" i="2"/>
  <c r="J616" i="2"/>
  <c r="J604" i="2"/>
  <c r="J592" i="2"/>
  <c r="J377" i="2"/>
  <c r="J476" i="2"/>
  <c r="J152" i="2"/>
  <c r="J164" i="2"/>
  <c r="J212" i="2"/>
  <c r="J523" i="2"/>
  <c r="J299" i="2"/>
  <c r="J562" i="2"/>
  <c r="J289" i="2"/>
  <c r="J581" i="2"/>
  <c r="J394" i="2"/>
  <c r="J234" i="2"/>
  <c r="J546" i="2"/>
  <c r="J403" i="2"/>
  <c r="J111" i="2"/>
  <c r="J636" i="2"/>
  <c r="J550" i="2"/>
  <c r="J428" i="2"/>
  <c r="J729" i="2"/>
  <c r="J308" i="2"/>
  <c r="J181" i="2"/>
  <c r="J482" i="2"/>
  <c r="J250" i="2"/>
  <c r="J516" i="2"/>
  <c r="J175" i="2"/>
  <c r="J143" i="2"/>
  <c r="J678" i="2"/>
  <c r="J610" i="2"/>
  <c r="J412" i="2"/>
  <c r="J169" i="2"/>
  <c r="J363" i="2"/>
  <c r="J346" i="2"/>
  <c r="J557" i="2"/>
  <c r="J457" i="2"/>
  <c r="J520" i="2"/>
  <c r="J501" i="2"/>
  <c r="J569" i="2"/>
  <c r="J619" i="2"/>
  <c r="J464" i="2"/>
  <c r="J567" i="2"/>
  <c r="J617" i="2"/>
  <c r="J423" i="2"/>
  <c r="J510" i="2"/>
  <c r="J199" i="2"/>
  <c r="J676" i="2"/>
  <c r="J333" i="2"/>
  <c r="J392" i="2"/>
  <c r="J719" i="2"/>
  <c r="J692" i="2"/>
  <c r="J721" i="2"/>
  <c r="J672" i="2"/>
  <c r="J365" i="2"/>
  <c r="J594" i="2"/>
  <c r="J601" i="2"/>
  <c r="J293" i="2"/>
  <c r="J284" i="2"/>
  <c r="J635" i="2"/>
  <c r="J609" i="2"/>
  <c r="J633" i="2"/>
  <c r="J404" i="2"/>
  <c r="J451" i="2"/>
  <c r="J445" i="2"/>
  <c r="J652" i="2"/>
  <c r="J480" i="2"/>
  <c r="J463" i="2"/>
  <c r="J725" i="2"/>
  <c r="J405" i="2"/>
  <c r="J467" i="2"/>
  <c r="J649" i="2"/>
  <c r="J704" i="2"/>
  <c r="J715" i="2"/>
  <c r="J684" i="2"/>
  <c r="J621" i="2"/>
  <c r="J442" i="2"/>
  <c r="J737" i="2"/>
  <c r="J728" i="2"/>
  <c r="J622" i="2"/>
  <c r="J716" i="2"/>
  <c r="J607" i="2"/>
  <c r="J712" i="2"/>
  <c r="J653" i="2"/>
  <c r="J671" i="2"/>
  <c r="J717" i="2"/>
  <c r="J736" i="2"/>
  <c r="J722" i="2"/>
  <c r="J656" i="2"/>
  <c r="J683" i="2"/>
  <c r="J726" i="2"/>
  <c r="J709" i="2"/>
  <c r="J679" i="2"/>
  <c r="J620" i="2"/>
  <c r="J681" i="2"/>
  <c r="J705" i="2"/>
  <c r="J702" i="2"/>
  <c r="J735" i="2"/>
  <c r="H563" i="2"/>
  <c r="H538" i="2"/>
  <c r="H624" i="2"/>
  <c r="H103" i="2"/>
  <c r="H388" i="2"/>
  <c r="H492" i="2"/>
  <c r="H368" i="2"/>
  <c r="H494" i="2"/>
  <c r="H596" i="2"/>
  <c r="H313" i="2"/>
  <c r="H351" i="2"/>
  <c r="H437" i="2"/>
  <c r="H628" i="2"/>
  <c r="H224" i="2"/>
  <c r="H208" i="2"/>
  <c r="H193" i="2"/>
  <c r="H162" i="2"/>
  <c r="H469" i="2"/>
  <c r="H511" i="2"/>
  <c r="H674" i="2"/>
  <c r="H534" i="2"/>
  <c r="H70" i="2"/>
  <c r="H446" i="2"/>
  <c r="H391" i="2"/>
  <c r="H303" i="2"/>
  <c r="H153" i="2"/>
  <c r="H528" i="2"/>
  <c r="H25" i="2"/>
  <c r="H225" i="2"/>
  <c r="H65" i="2"/>
  <c r="H361" i="2"/>
  <c r="H650" i="2"/>
  <c r="H554" i="2"/>
  <c r="H630" i="2"/>
  <c r="H140" i="2"/>
  <c r="H4" i="2"/>
  <c r="H271" i="2"/>
  <c r="H637" i="2"/>
  <c r="H94" i="2"/>
  <c r="H84" i="2"/>
  <c r="H527" i="2"/>
  <c r="H488" i="2"/>
  <c r="H48" i="2"/>
  <c r="H129" i="2"/>
  <c r="H348" i="2"/>
  <c r="H236" i="2"/>
  <c r="H233" i="2"/>
  <c r="H626" i="2"/>
  <c r="H330" i="2"/>
  <c r="H87" i="2"/>
  <c r="H549" i="2"/>
  <c r="H156" i="2"/>
  <c r="H326" i="2"/>
  <c r="H53" i="2"/>
  <c r="H90" i="2"/>
  <c r="H46" i="2"/>
  <c r="H440" i="2"/>
  <c r="H489" i="2"/>
  <c r="H537" i="2"/>
  <c r="H315" i="2"/>
  <c r="H177" i="2"/>
  <c r="H337" i="2"/>
  <c r="H486" i="2"/>
  <c r="H415" i="2"/>
  <c r="H416" i="2"/>
  <c r="H229" i="2"/>
  <c r="H305" i="2"/>
  <c r="H381" i="2"/>
  <c r="H409" i="2"/>
  <c r="H91" i="2"/>
  <c r="H410" i="2"/>
  <c r="H146" i="2"/>
  <c r="H327" i="2"/>
  <c r="H2" i="2"/>
  <c r="H204" i="2"/>
  <c r="H319" i="2"/>
  <c r="H618" i="2"/>
  <c r="H139" i="2"/>
  <c r="H159" i="2"/>
  <c r="H499" i="2"/>
  <c r="H247" i="2"/>
  <c r="H97" i="2"/>
  <c r="H426" i="2"/>
  <c r="H16" i="2"/>
  <c r="H166" i="2"/>
  <c r="H310" i="2"/>
  <c r="H531" i="2"/>
  <c r="H623" i="2"/>
  <c r="H583" i="2"/>
  <c r="H255" i="2"/>
  <c r="H214" i="2"/>
  <c r="H395" i="2"/>
  <c r="H278" i="2"/>
  <c r="H339" i="2"/>
  <c r="H61" i="2"/>
  <c r="H393" i="2"/>
  <c r="H81" i="2"/>
  <c r="H311" i="2"/>
  <c r="H355" i="2"/>
  <c r="H122" i="2"/>
  <c r="H205" i="2"/>
  <c r="H9" i="2"/>
  <c r="H41" i="2"/>
  <c r="H174" i="2"/>
  <c r="H421" i="2"/>
  <c r="H123" i="2"/>
  <c r="H285" i="2"/>
  <c r="H185" i="2"/>
  <c r="H307" i="2"/>
  <c r="H336" i="2"/>
  <c r="H484" i="2"/>
  <c r="H249" i="2"/>
  <c r="H86" i="2"/>
  <c r="H345" i="2"/>
  <c r="H413" i="2"/>
  <c r="H206" i="2"/>
  <c r="H615" i="2"/>
  <c r="H691" i="2"/>
  <c r="H149" i="2"/>
  <c r="H136" i="2"/>
  <c r="H306" i="2"/>
  <c r="H52" i="2"/>
  <c r="H10" i="2"/>
  <c r="H559" i="2"/>
  <c r="H298" i="2"/>
  <c r="H154" i="2"/>
  <c r="H150" i="2"/>
  <c r="H328" i="2"/>
  <c r="H324" i="2"/>
  <c r="H599" i="2"/>
  <c r="H42" i="2"/>
  <c r="H503" i="2"/>
  <c r="H296" i="2"/>
  <c r="H478" i="2"/>
  <c r="H258" i="2"/>
  <c r="H215" i="2"/>
  <c r="H241" i="2"/>
  <c r="H321" i="2"/>
  <c r="H37" i="2"/>
  <c r="H309" i="2"/>
  <c r="H688" i="2"/>
  <c r="H430" i="2"/>
  <c r="H312" i="2"/>
  <c r="H694" i="2"/>
  <c r="H59" i="2"/>
  <c r="H71" i="2"/>
  <c r="H15" i="2"/>
  <c r="H322" i="2"/>
  <c r="H221" i="2"/>
  <c r="H479" i="2"/>
  <c r="H77" i="2"/>
  <c r="H425" i="2"/>
  <c r="H316" i="2"/>
  <c r="H259" i="2"/>
  <c r="H506" i="2"/>
  <c r="H387" i="2"/>
  <c r="H297" i="2"/>
  <c r="H406" i="2"/>
  <c r="H408" i="2"/>
  <c r="H507" i="2"/>
  <c r="H517" i="2"/>
  <c r="H165" i="2"/>
  <c r="H542" i="2"/>
  <c r="H657" i="2"/>
  <c r="H588" i="2"/>
  <c r="H458" i="2"/>
  <c r="H613" i="2"/>
  <c r="H43" i="2"/>
  <c r="H301" i="2"/>
  <c r="H253" i="2"/>
  <c r="H481" i="2"/>
  <c r="H145" i="2"/>
  <c r="H664" i="2"/>
  <c r="H504" i="2"/>
  <c r="H338" i="2"/>
  <c r="H658" i="2"/>
  <c r="H133" i="2"/>
  <c r="H595" i="2"/>
  <c r="H22" i="2"/>
  <c r="H232" i="2"/>
  <c r="H640" i="2"/>
  <c r="H5" i="2"/>
  <c r="H556" i="2"/>
  <c r="H219" i="2"/>
  <c r="H51" i="2"/>
  <c r="H251" i="2"/>
  <c r="H36" i="2"/>
  <c r="H189" i="2"/>
  <c r="H497" i="2"/>
  <c r="H555" i="2"/>
  <c r="H593" i="2"/>
  <c r="H30" i="2"/>
  <c r="H433" i="2"/>
  <c r="H325" i="2"/>
  <c r="H685" i="2"/>
  <c r="H364" i="2"/>
  <c r="H419" i="2"/>
  <c r="H202" i="2"/>
  <c r="H443" i="2"/>
  <c r="H434" i="2"/>
  <c r="H172" i="2"/>
  <c r="H585" i="2"/>
  <c r="H544" i="2"/>
  <c r="H96" i="2"/>
  <c r="H261" i="2"/>
  <c r="H384" i="2"/>
  <c r="H99" i="2"/>
  <c r="H490" i="2"/>
  <c r="H396" i="2"/>
  <c r="H112" i="2"/>
  <c r="H641" i="2"/>
  <c r="H461" i="2"/>
  <c r="H382" i="2"/>
  <c r="H74" i="2"/>
  <c r="H570" i="2"/>
  <c r="H578" i="2"/>
  <c r="H524" i="2"/>
  <c r="H125" i="2"/>
  <c r="H239" i="2"/>
  <c r="H110" i="2"/>
  <c r="H400" i="2"/>
  <c r="H242" i="2"/>
  <c r="H631" i="2"/>
  <c r="H714" i="2"/>
  <c r="H126" i="2"/>
  <c r="H290" i="2"/>
  <c r="H67" i="2"/>
  <c r="H228" i="2"/>
  <c r="H447" i="2"/>
  <c r="H587" i="2"/>
  <c r="H379" i="2"/>
  <c r="H474" i="2"/>
  <c r="H281" i="2"/>
  <c r="H495" i="2"/>
  <c r="H7" i="2"/>
  <c r="H80" i="2"/>
  <c r="H54" i="2"/>
  <c r="H579" i="2"/>
  <c r="H343" i="2"/>
  <c r="H695" i="2"/>
  <c r="H320" i="2"/>
  <c r="H358" i="2"/>
  <c r="H438" i="2"/>
  <c r="H115" i="2"/>
  <c r="H572" i="2"/>
  <c r="H230" i="2"/>
  <c r="H713" i="2"/>
  <c r="H300" i="2"/>
  <c r="H514" i="2"/>
  <c r="H32" i="2"/>
  <c r="H629" i="2"/>
  <c r="H602" i="2"/>
  <c r="H487" i="2"/>
  <c r="H334" i="2"/>
  <c r="H180" i="2"/>
  <c r="H88" i="2"/>
  <c r="H509" i="2"/>
  <c r="H263" i="2"/>
  <c r="H288" i="2"/>
  <c r="H323" i="2"/>
  <c r="H11" i="2"/>
  <c r="H127" i="2"/>
  <c r="H277" i="2"/>
  <c r="H508" i="2"/>
  <c r="H515" i="2"/>
  <c r="H82" i="2"/>
  <c r="H347" i="2"/>
  <c r="H57" i="2"/>
  <c r="H465" i="2"/>
  <c r="H362" i="2"/>
  <c r="H575" i="2"/>
  <c r="H105" i="2"/>
  <c r="H207" i="2"/>
  <c r="H72" i="2"/>
  <c r="H460" i="2"/>
  <c r="H576" i="2"/>
  <c r="H227" i="2"/>
  <c r="H66" i="2"/>
  <c r="H273" i="2"/>
  <c r="H220" i="2"/>
  <c r="H85" i="2"/>
  <c r="H341" i="2"/>
  <c r="H448" i="2"/>
  <c r="H500" i="2"/>
  <c r="H39" i="2"/>
  <c r="H244" i="2"/>
  <c r="H69" i="2"/>
  <c r="H456" i="2"/>
  <c r="H248" i="2"/>
  <c r="H597" i="2"/>
  <c r="H147" i="2"/>
  <c r="H701" i="2"/>
  <c r="H119" i="2"/>
  <c r="H291" i="2"/>
  <c r="H659" i="2"/>
  <c r="H101" i="2"/>
  <c r="H357" i="2"/>
  <c r="H73" i="2"/>
  <c r="H548" i="2"/>
  <c r="H502" i="2"/>
  <c r="H137" i="2"/>
  <c r="H178" i="2"/>
  <c r="H647" i="2"/>
  <c r="H256" i="2"/>
  <c r="H76" i="2"/>
  <c r="H375" i="2"/>
  <c r="H331" i="2"/>
  <c r="H274" i="2"/>
  <c r="H582" i="2"/>
  <c r="H349" i="2"/>
  <c r="H184" i="2"/>
  <c r="H526" i="2"/>
  <c r="H64" i="2"/>
  <c r="H280" i="2"/>
  <c r="H179" i="2"/>
  <c r="H634" i="2"/>
  <c r="H160" i="2"/>
  <c r="H543" i="2"/>
  <c r="H167" i="2"/>
  <c r="H222" i="2"/>
  <c r="H475" i="2"/>
  <c r="H378" i="2"/>
  <c r="H14" i="2"/>
  <c r="H266" i="2"/>
  <c r="H359" i="2"/>
  <c r="H12" i="2"/>
  <c r="H98" i="2"/>
  <c r="H201" i="2"/>
  <c r="H521" i="2"/>
  <c r="H568" i="2"/>
  <c r="H279" i="2"/>
  <c r="H711" i="2"/>
  <c r="H211" i="2"/>
  <c r="H29" i="2"/>
  <c r="H78" i="2"/>
  <c r="H665" i="2"/>
  <c r="H144" i="2"/>
  <c r="H648" i="2"/>
  <c r="H8" i="2"/>
  <c r="H318" i="2"/>
  <c r="H390" i="2"/>
  <c r="H23" i="2"/>
  <c r="H120" i="2"/>
  <c r="H58" i="2"/>
  <c r="H698" i="2"/>
  <c r="H449" i="2"/>
  <c r="H226" i="2"/>
  <c r="H651" i="2"/>
  <c r="H525" i="2"/>
  <c r="H34" i="2"/>
  <c r="H551" i="2"/>
  <c r="H491" i="2"/>
  <c r="H92" i="2"/>
  <c r="H545" i="2"/>
  <c r="H350" i="2"/>
  <c r="H340" i="2"/>
  <c r="H376" i="2"/>
  <c r="H121" i="2"/>
  <c r="H417" i="2"/>
  <c r="H264" i="2"/>
  <c r="H314" i="2"/>
  <c r="H638" i="2"/>
  <c r="H518" i="2"/>
  <c r="H79" i="2"/>
  <c r="H192" i="2"/>
  <c r="H203" i="2"/>
  <c r="H432" i="2"/>
  <c r="H209" i="2"/>
  <c r="H186" i="2"/>
  <c r="H100" i="2"/>
  <c r="H614" i="2"/>
  <c r="H238" i="2"/>
  <c r="H95" i="2"/>
  <c r="H386" i="2"/>
  <c r="H682" i="2"/>
  <c r="H429" i="2"/>
  <c r="H176" i="2"/>
  <c r="H50" i="2"/>
  <c r="H148" i="2"/>
  <c r="H17" i="2"/>
  <c r="H654" i="2"/>
  <c r="H187" i="2"/>
  <c r="H161" i="2"/>
  <c r="H292" i="2"/>
  <c r="H231" i="2"/>
  <c r="H173" i="2"/>
  <c r="H304" i="2"/>
  <c r="H644" i="2"/>
  <c r="H283" i="2"/>
  <c r="H498" i="2"/>
  <c r="H689" i="2"/>
  <c r="H552" i="2"/>
  <c r="H454" i="2"/>
  <c r="H424" i="2"/>
  <c r="H472" i="2"/>
  <c r="H369" i="2"/>
  <c r="H31" i="2"/>
  <c r="H267" i="2"/>
  <c r="H6" i="2"/>
  <c r="H93" i="2"/>
  <c r="H373" i="2"/>
  <c r="H197" i="2"/>
  <c r="H643" i="2"/>
  <c r="H195" i="2"/>
  <c r="H131" i="2"/>
  <c r="H168" i="2"/>
  <c r="H200" i="2"/>
  <c r="H18" i="2"/>
  <c r="H496" i="2"/>
  <c r="H235" i="2"/>
  <c r="H414" i="2"/>
  <c r="H188" i="2"/>
  <c r="H196" i="2"/>
  <c r="H661" i="2"/>
  <c r="H723" i="2"/>
  <c r="H21" i="2"/>
  <c r="H536" i="2"/>
  <c r="H49" i="2"/>
  <c r="H106" i="2"/>
  <c r="H591" i="2"/>
  <c r="H257" i="2"/>
  <c r="H3" i="2"/>
  <c r="H287" i="2"/>
  <c r="H13" i="2"/>
  <c r="H44" i="2"/>
  <c r="H47" i="2"/>
  <c r="H561" i="2"/>
  <c r="H130" i="2"/>
  <c r="H522" i="2"/>
  <c r="H272" i="2"/>
  <c r="H398" i="2"/>
  <c r="H459" i="2"/>
  <c r="H571" i="2"/>
  <c r="H471" i="2"/>
  <c r="H380" i="2"/>
  <c r="H62" i="2"/>
  <c r="H584" i="2"/>
  <c r="H210" i="2"/>
  <c r="H252" i="2"/>
  <c r="H639" i="2"/>
  <c r="H243" i="2"/>
  <c r="H218" i="2"/>
  <c r="H113" i="2"/>
  <c r="H724" i="2"/>
  <c r="H512" i="2"/>
  <c r="H441" i="2"/>
  <c r="H265" i="2"/>
  <c r="H696" i="2"/>
  <c r="H245" i="2"/>
  <c r="H519" i="2"/>
  <c r="H565" i="2"/>
  <c r="H668" i="2"/>
  <c r="H124" i="2"/>
  <c r="H342" i="2"/>
  <c r="H254" i="2"/>
  <c r="H485" i="2"/>
  <c r="H213" i="2"/>
  <c r="H473" i="2"/>
  <c r="H107" i="2"/>
  <c r="H170" i="2"/>
  <c r="H282" i="2"/>
  <c r="H56" i="2"/>
  <c r="H435" i="2"/>
  <c r="H539" i="2"/>
  <c r="H720" i="2"/>
  <c r="H26" i="2"/>
  <c r="H286" i="2"/>
  <c r="H529" i="2"/>
  <c r="H407" i="2"/>
  <c r="H134" i="2"/>
  <c r="H420" i="2"/>
  <c r="H573" i="2"/>
  <c r="H436" i="2"/>
  <c r="H452" i="2"/>
  <c r="H431" i="2"/>
  <c r="H223" i="2"/>
  <c r="H690" i="2"/>
  <c r="H60" i="2"/>
  <c r="H418" i="2"/>
  <c r="H483" i="2"/>
  <c r="H104" i="2"/>
  <c r="H329" i="2"/>
  <c r="H158" i="2"/>
  <c r="H605" i="2"/>
  <c r="H733" i="2"/>
  <c r="H116" i="2"/>
  <c r="H708" i="2"/>
  <c r="H677" i="2"/>
  <c r="H118" i="2"/>
  <c r="H505" i="2"/>
  <c r="H699" i="2"/>
  <c r="H401" i="2"/>
  <c r="H444" i="2"/>
  <c r="H411" i="2"/>
  <c r="H718" i="2"/>
  <c r="H45" i="2"/>
  <c r="H27" i="2"/>
  <c r="H102" i="2"/>
  <c r="H427" i="2"/>
  <c r="H532" i="2"/>
  <c r="H216" i="2"/>
  <c r="H673" i="2"/>
  <c r="H669" i="2"/>
  <c r="H352" i="2"/>
  <c r="H468" i="2"/>
  <c r="H383" i="2"/>
  <c r="H20" i="2"/>
  <c r="H667" i="2"/>
  <c r="H190" i="2"/>
  <c r="H493" i="2"/>
  <c r="H450" i="2"/>
  <c r="H608" i="2"/>
  <c r="H513" i="2"/>
  <c r="H68" i="2"/>
  <c r="H19" i="2"/>
  <c r="H540" i="2"/>
  <c r="H370" i="2"/>
  <c r="H366" i="2"/>
  <c r="H611" i="2"/>
  <c r="H558" i="2"/>
  <c r="H182" i="2"/>
  <c r="H38" i="2"/>
  <c r="H603" i="2"/>
  <c r="H734" i="2"/>
  <c r="H627" i="2"/>
  <c r="H399" i="2"/>
  <c r="H612" i="2"/>
  <c r="H63" i="2"/>
  <c r="H660" i="2"/>
  <c r="H731" i="2"/>
  <c r="H422" i="2"/>
  <c r="H55" i="2"/>
  <c r="H477" i="2"/>
  <c r="H547" i="2"/>
  <c r="H541" i="2"/>
  <c r="H453" i="2"/>
  <c r="H262" i="2"/>
  <c r="H302" i="2"/>
  <c r="H354" i="2"/>
  <c r="H710" i="2"/>
  <c r="H275" i="2"/>
  <c r="H344" i="2"/>
  <c r="H564" i="2"/>
  <c r="H75" i="2"/>
  <c r="H439" i="2"/>
  <c r="H662" i="2"/>
  <c r="H332" i="2"/>
  <c r="H356" i="2"/>
  <c r="H372" i="2"/>
  <c r="H108" i="2"/>
  <c r="H642" i="2"/>
  <c r="H466" i="2"/>
  <c r="H240" i="2"/>
  <c r="H35" i="2"/>
  <c r="H191" i="2"/>
  <c r="H183" i="2"/>
  <c r="H28" i="2"/>
  <c r="H217" i="2"/>
  <c r="H83" i="2"/>
  <c r="H680" i="2"/>
  <c r="H114" i="2"/>
  <c r="H566" i="2"/>
  <c r="H353" i="2"/>
  <c r="H33" i="2"/>
  <c r="H171" i="2"/>
  <c r="H24" i="2"/>
  <c r="H560" i="2"/>
  <c r="H535" i="2"/>
  <c r="H194" i="2"/>
  <c r="H732" i="2"/>
  <c r="H163" i="2"/>
  <c r="H670" i="2"/>
  <c r="H397" i="2"/>
  <c r="H109" i="2"/>
  <c r="H268" i="2"/>
  <c r="H402" i="2"/>
  <c r="H260" i="2"/>
  <c r="H371" i="2"/>
  <c r="H317" i="2"/>
  <c r="H697" i="2"/>
  <c r="H157" i="2"/>
  <c r="H530" i="2"/>
  <c r="H590" i="2"/>
  <c r="H655" i="2"/>
  <c r="H40" i="2"/>
  <c r="H730" i="2"/>
  <c r="H666" i="2"/>
  <c r="H693" i="2"/>
  <c r="H462" i="2"/>
  <c r="H141" i="2"/>
  <c r="H128" i="2"/>
  <c r="H385" i="2"/>
  <c r="H632" i="2"/>
  <c r="H606" i="2"/>
  <c r="H237" i="2"/>
  <c r="H155" i="2"/>
  <c r="H645" i="2"/>
  <c r="H335" i="2"/>
  <c r="H533" i="2"/>
  <c r="H470" i="2"/>
  <c r="H589" i="2"/>
  <c r="H270" i="2"/>
  <c r="H135" i="2"/>
  <c r="H151" i="2"/>
  <c r="H360" i="2"/>
  <c r="H727" i="2"/>
  <c r="H374" i="2"/>
  <c r="H703" i="2"/>
  <c r="H687" i="2"/>
  <c r="H295" i="2"/>
  <c r="H142" i="2"/>
  <c r="H117" i="2"/>
  <c r="H700" i="2"/>
  <c r="H574" i="2"/>
  <c r="H246" i="2"/>
  <c r="H389" i="2"/>
  <c r="H455" i="2"/>
  <c r="H276" i="2"/>
  <c r="H625" i="2"/>
  <c r="H577" i="2"/>
  <c r="H706" i="2"/>
  <c r="H553" i="2"/>
  <c r="H663" i="2"/>
  <c r="H580" i="2"/>
  <c r="H686" i="2"/>
  <c r="H367" i="2"/>
  <c r="H198" i="2"/>
  <c r="H138" i="2"/>
  <c r="H646" i="2"/>
  <c r="H707" i="2"/>
  <c r="H269" i="2"/>
  <c r="H598" i="2"/>
  <c r="H586" i="2"/>
  <c r="H294" i="2"/>
  <c r="H132" i="2"/>
  <c r="H600" i="2"/>
  <c r="H675" i="2"/>
  <c r="H738" i="2"/>
  <c r="H89" i="2"/>
  <c r="H616" i="2"/>
  <c r="H604" i="2"/>
  <c r="H592" i="2"/>
  <c r="H377" i="2"/>
  <c r="H476" i="2"/>
  <c r="H152" i="2"/>
  <c r="H164" i="2"/>
  <c r="H212" i="2"/>
  <c r="H523" i="2"/>
  <c r="H299" i="2"/>
  <c r="H562" i="2"/>
  <c r="H289" i="2"/>
  <c r="H581" i="2"/>
  <c r="H394" i="2"/>
  <c r="H234" i="2"/>
  <c r="H546" i="2"/>
  <c r="H403" i="2"/>
  <c r="H111" i="2"/>
  <c r="H636" i="2"/>
  <c r="H550" i="2"/>
  <c r="H428" i="2"/>
  <c r="H729" i="2"/>
  <c r="H308" i="2"/>
  <c r="H181" i="2"/>
  <c r="H482" i="2"/>
  <c r="H250" i="2"/>
  <c r="H516" i="2"/>
  <c r="H175" i="2"/>
  <c r="H143" i="2"/>
  <c r="H678" i="2"/>
  <c r="H610" i="2"/>
  <c r="H412" i="2"/>
  <c r="H169" i="2"/>
  <c r="H363" i="2"/>
  <c r="H346" i="2"/>
  <c r="H557" i="2"/>
  <c r="H457" i="2"/>
  <c r="H520" i="2"/>
  <c r="H501" i="2"/>
  <c r="H569" i="2"/>
  <c r="H619" i="2"/>
  <c r="H464" i="2"/>
  <c r="H567" i="2"/>
  <c r="H617" i="2"/>
  <c r="H423" i="2"/>
  <c r="H510" i="2"/>
  <c r="H199" i="2"/>
  <c r="H676" i="2"/>
  <c r="H333" i="2"/>
  <c r="H392" i="2"/>
  <c r="H719" i="2"/>
  <c r="H692" i="2"/>
  <c r="H721" i="2"/>
  <c r="H672" i="2"/>
  <c r="H365" i="2"/>
  <c r="H594" i="2"/>
  <c r="H601" i="2"/>
  <c r="H293" i="2"/>
  <c r="H284" i="2"/>
  <c r="H635" i="2"/>
  <c r="H609" i="2"/>
  <c r="H633" i="2"/>
  <c r="H404" i="2"/>
  <c r="H451" i="2"/>
  <c r="H445" i="2"/>
  <c r="H652" i="2"/>
  <c r="H480" i="2"/>
  <c r="H463" i="2"/>
  <c r="H725" i="2"/>
  <c r="H405" i="2"/>
  <c r="H467" i="2"/>
  <c r="H649" i="2"/>
  <c r="H704" i="2"/>
  <c r="H715" i="2"/>
  <c r="H684" i="2"/>
  <c r="H621" i="2"/>
  <c r="H442" i="2"/>
  <c r="H737" i="2"/>
  <c r="H728" i="2"/>
  <c r="H622" i="2"/>
  <c r="H716" i="2"/>
  <c r="H607" i="2"/>
  <c r="H712" i="2"/>
  <c r="H653" i="2"/>
  <c r="H671" i="2"/>
  <c r="H717" i="2"/>
  <c r="H736" i="2"/>
  <c r="H722" i="2"/>
  <c r="H656" i="2"/>
  <c r="H683" i="2"/>
  <c r="H726" i="2"/>
  <c r="H709" i="2"/>
  <c r="H679" i="2"/>
  <c r="H620" i="2"/>
  <c r="H681" i="2"/>
  <c r="H705" i="2"/>
  <c r="H702" i="2"/>
  <c r="H735" i="2"/>
  <c r="F63" i="3" l="1"/>
  <c r="I63" i="3"/>
  <c r="F20" i="3"/>
  <c r="I20" i="3"/>
  <c r="F67" i="3"/>
  <c r="I67" i="3"/>
  <c r="G16" i="3"/>
  <c r="I16" i="3"/>
  <c r="G84" i="3"/>
  <c r="I84" i="3"/>
  <c r="F73" i="3"/>
  <c r="I73" i="3"/>
  <c r="F23" i="3"/>
  <c r="I23" i="3"/>
  <c r="F35" i="3"/>
  <c r="I35" i="3"/>
  <c r="E114" i="3"/>
  <c r="I114" i="3"/>
  <c r="H3" i="3"/>
  <c r="I3" i="3"/>
  <c r="G18" i="3"/>
  <c r="I18" i="3"/>
  <c r="E15" i="3"/>
  <c r="I15" i="3"/>
  <c r="E6" i="3"/>
  <c r="I6" i="3"/>
  <c r="E88" i="3"/>
  <c r="I88" i="3"/>
  <c r="H55" i="3"/>
  <c r="I55" i="3"/>
  <c r="E53" i="3"/>
  <c r="I53" i="3"/>
  <c r="H31" i="3"/>
  <c r="I31" i="3"/>
  <c r="E33" i="3"/>
  <c r="I33" i="3"/>
  <c r="D12" i="3"/>
  <c r="I12" i="3"/>
  <c r="H94" i="3"/>
  <c r="I94" i="3"/>
  <c r="Q82" i="3"/>
  <c r="I82" i="3"/>
  <c r="G104" i="3"/>
  <c r="I104" i="3"/>
  <c r="Q10" i="3"/>
  <c r="I10" i="3"/>
  <c r="H21" i="3"/>
  <c r="I21" i="3"/>
  <c r="G74" i="3"/>
  <c r="I74" i="3"/>
  <c r="D59" i="3"/>
  <c r="I59" i="3"/>
  <c r="G112" i="3"/>
  <c r="I112" i="3"/>
  <c r="G99" i="3"/>
  <c r="I99" i="3"/>
  <c r="G13" i="3"/>
  <c r="I13" i="3"/>
  <c r="G30" i="3"/>
  <c r="I30" i="3"/>
  <c r="E98" i="3"/>
  <c r="I98" i="3"/>
  <c r="F51" i="3"/>
  <c r="I51" i="3"/>
  <c r="F26" i="3"/>
  <c r="I26" i="3"/>
  <c r="D76" i="3"/>
  <c r="I76" i="3"/>
  <c r="G89" i="3"/>
  <c r="I89" i="3"/>
  <c r="E71" i="3"/>
  <c r="I71" i="3"/>
  <c r="H64" i="3"/>
  <c r="I64" i="3"/>
  <c r="H105" i="3"/>
  <c r="I105" i="3"/>
  <c r="D79" i="3"/>
  <c r="I79" i="3"/>
  <c r="H2" i="3"/>
  <c r="I2" i="3"/>
  <c r="F48" i="3"/>
  <c r="I48" i="3"/>
  <c r="H62" i="3"/>
  <c r="I62" i="3"/>
  <c r="D72" i="3"/>
  <c r="I72" i="3"/>
  <c r="D91" i="3"/>
  <c r="I91" i="3"/>
  <c r="D103" i="3"/>
  <c r="I103" i="3"/>
  <c r="G47" i="3"/>
  <c r="I47" i="3"/>
  <c r="D100" i="3"/>
  <c r="I100" i="3"/>
  <c r="G110" i="3"/>
  <c r="I110" i="3"/>
  <c r="G17" i="3"/>
  <c r="I17" i="3"/>
  <c r="D5" i="3"/>
  <c r="I5" i="3"/>
  <c r="E38" i="3"/>
  <c r="I38" i="3"/>
  <c r="D44" i="3"/>
  <c r="I44" i="3"/>
  <c r="H65" i="3"/>
  <c r="I65" i="3"/>
  <c r="D58" i="3"/>
  <c r="I58" i="3"/>
  <c r="H120" i="3"/>
  <c r="I120" i="3"/>
  <c r="H52" i="3"/>
  <c r="I52" i="3"/>
  <c r="H87" i="3"/>
  <c r="I87" i="3"/>
  <c r="H54" i="3"/>
  <c r="I54" i="3"/>
  <c r="C58" i="3"/>
  <c r="C12" i="3"/>
  <c r="C65" i="3"/>
  <c r="C71" i="3"/>
  <c r="C2" i="3"/>
  <c r="K71" i="3"/>
  <c r="C94" i="3"/>
  <c r="C10" i="3"/>
  <c r="C116" i="3"/>
  <c r="W116" i="3" s="1"/>
  <c r="C103" i="3"/>
  <c r="K48" i="3"/>
  <c r="C40" i="3"/>
  <c r="D2" i="3"/>
  <c r="C105" i="3"/>
  <c r="C59" i="3"/>
  <c r="E18" i="3"/>
  <c r="C104" i="3"/>
  <c r="E39" i="3"/>
  <c r="C47" i="3"/>
  <c r="C82" i="3"/>
  <c r="D71" i="3"/>
  <c r="E90" i="3"/>
  <c r="C46" i="3"/>
  <c r="C89" i="3"/>
  <c r="D64" i="3"/>
  <c r="M53" i="3"/>
  <c r="C74" i="3"/>
  <c r="C43" i="3"/>
  <c r="E22" i="3"/>
  <c r="C30" i="3"/>
  <c r="D105" i="3"/>
  <c r="E76" i="3"/>
  <c r="L38" i="3"/>
  <c r="C21" i="3"/>
  <c r="F68" i="3"/>
  <c r="C91" i="3"/>
  <c r="D48" i="3"/>
  <c r="H30" i="3"/>
  <c r="C29" i="3"/>
  <c r="D62" i="3"/>
  <c r="K105" i="3"/>
  <c r="C79" i="3"/>
  <c r="E111" i="3"/>
  <c r="C121" i="3"/>
  <c r="W121" i="3" s="1"/>
  <c r="D89" i="3"/>
  <c r="E2" i="3"/>
  <c r="F101" i="3"/>
  <c r="D98" i="3"/>
  <c r="D26" i="3"/>
  <c r="E112" i="3"/>
  <c r="E99" i="3"/>
  <c r="F118" i="3"/>
  <c r="F22" i="3"/>
  <c r="C117" i="3"/>
  <c r="J108" i="3"/>
  <c r="L75" i="3"/>
  <c r="R32" i="3"/>
  <c r="J102" i="3"/>
  <c r="C4" i="3"/>
  <c r="J70" i="3"/>
  <c r="C62" i="3"/>
  <c r="E105" i="3"/>
  <c r="E48" i="3"/>
  <c r="F98" i="3"/>
  <c r="F61" i="3"/>
  <c r="J71" i="3"/>
  <c r="M60" i="3"/>
  <c r="K64" i="3"/>
  <c r="K79" i="3"/>
  <c r="K93" i="3"/>
  <c r="K46" i="3"/>
  <c r="C60" i="3"/>
  <c r="D39" i="3"/>
  <c r="D22" i="3"/>
  <c r="E3" i="3"/>
  <c r="E31" i="3"/>
  <c r="C122" i="3"/>
  <c r="C85" i="3"/>
  <c r="C77" i="3"/>
  <c r="C83" i="3"/>
  <c r="C7" i="3"/>
  <c r="C93" i="3"/>
  <c r="E117" i="3"/>
  <c r="E51" i="3"/>
  <c r="E61" i="3"/>
  <c r="F39" i="3"/>
  <c r="F76" i="3"/>
  <c r="D30" i="3"/>
  <c r="E118" i="3"/>
  <c r="E79" i="3"/>
  <c r="E62" i="3"/>
  <c r="F16" i="3"/>
  <c r="C64" i="3"/>
  <c r="D111" i="3"/>
  <c r="D51" i="3"/>
  <c r="D61" i="3"/>
  <c r="E60" i="3"/>
  <c r="G120" i="3"/>
  <c r="J95" i="3"/>
  <c r="D65" i="3"/>
  <c r="D47" i="3"/>
  <c r="E108" i="3"/>
  <c r="E93" i="3"/>
  <c r="E46" i="3"/>
  <c r="F90" i="3"/>
  <c r="N63" i="3"/>
  <c r="L101" i="3"/>
  <c r="D118" i="3"/>
  <c r="D90" i="3"/>
  <c r="E55" i="3"/>
  <c r="F115" i="3"/>
  <c r="F84" i="3"/>
  <c r="G68" i="3"/>
  <c r="C41" i="3"/>
  <c r="M33" i="3"/>
  <c r="C72" i="3"/>
  <c r="C48" i="3"/>
  <c r="D60" i="3"/>
  <c r="D93" i="3"/>
  <c r="D46" i="3"/>
  <c r="E64" i="3"/>
  <c r="E26" i="3"/>
  <c r="F111" i="3"/>
  <c r="P105" i="3"/>
  <c r="V119" i="3"/>
  <c r="U119" i="3"/>
  <c r="Q119" i="3"/>
  <c r="T119" i="3"/>
  <c r="S119" i="3"/>
  <c r="M119" i="3"/>
  <c r="J119" i="3"/>
  <c r="P119" i="3"/>
  <c r="N119" i="3"/>
  <c r="R119" i="3"/>
  <c r="L119" i="3"/>
  <c r="H119" i="3"/>
  <c r="G119" i="3"/>
  <c r="D119" i="3"/>
  <c r="F119" i="3"/>
  <c r="E119" i="3"/>
  <c r="K119" i="3"/>
  <c r="V109" i="3"/>
  <c r="U109" i="3"/>
  <c r="S109" i="3"/>
  <c r="T109" i="3"/>
  <c r="Q109" i="3"/>
  <c r="M109" i="3"/>
  <c r="L109" i="3"/>
  <c r="J109" i="3"/>
  <c r="R109" i="3"/>
  <c r="G109" i="3"/>
  <c r="N109" i="3"/>
  <c r="P109" i="3"/>
  <c r="H109" i="3"/>
  <c r="K109" i="3"/>
  <c r="D109" i="3"/>
  <c r="F109" i="3"/>
  <c r="E109" i="3"/>
  <c r="V25" i="3"/>
  <c r="U25" i="3"/>
  <c r="S25" i="3"/>
  <c r="Q25" i="3"/>
  <c r="M25" i="3"/>
  <c r="J25" i="3"/>
  <c r="N25" i="3"/>
  <c r="T25" i="3"/>
  <c r="L25" i="3"/>
  <c r="P25" i="3"/>
  <c r="G25" i="3"/>
  <c r="R25" i="3"/>
  <c r="K25" i="3"/>
  <c r="F25" i="3"/>
  <c r="D25" i="3"/>
  <c r="E25" i="3"/>
  <c r="H25" i="3"/>
  <c r="V37" i="3"/>
  <c r="U37" i="3"/>
  <c r="T37" i="3"/>
  <c r="S37" i="3"/>
  <c r="Q37" i="3"/>
  <c r="M37" i="3"/>
  <c r="J37" i="3"/>
  <c r="G37" i="3"/>
  <c r="R37" i="3"/>
  <c r="L37" i="3"/>
  <c r="N37" i="3"/>
  <c r="P37" i="3"/>
  <c r="H37" i="3"/>
  <c r="F37" i="3"/>
  <c r="E37" i="3"/>
  <c r="D37" i="3"/>
  <c r="K37" i="3"/>
  <c r="V86" i="3"/>
  <c r="U86" i="3"/>
  <c r="T86" i="3"/>
  <c r="R86" i="3"/>
  <c r="Q86" i="3"/>
  <c r="M86" i="3"/>
  <c r="J86" i="3"/>
  <c r="N86" i="3"/>
  <c r="G86" i="3"/>
  <c r="P86" i="3"/>
  <c r="L86" i="3"/>
  <c r="S86" i="3"/>
  <c r="D86" i="3"/>
  <c r="K86" i="3"/>
  <c r="H86" i="3"/>
  <c r="F86" i="3"/>
  <c r="E86" i="3"/>
  <c r="V96" i="3"/>
  <c r="U96" i="3"/>
  <c r="S96" i="3"/>
  <c r="R96" i="3"/>
  <c r="Q96" i="3"/>
  <c r="T96" i="3"/>
  <c r="M96" i="3"/>
  <c r="P96" i="3"/>
  <c r="J96" i="3"/>
  <c r="G96" i="3"/>
  <c r="N96" i="3"/>
  <c r="L96" i="3"/>
  <c r="H96" i="3"/>
  <c r="K96" i="3"/>
  <c r="D96" i="3"/>
  <c r="F96" i="3"/>
  <c r="E96" i="3"/>
  <c r="V36" i="3"/>
  <c r="U36" i="3"/>
  <c r="R36" i="3"/>
  <c r="Q36" i="3"/>
  <c r="T36" i="3"/>
  <c r="M36" i="3"/>
  <c r="J36" i="3"/>
  <c r="N36" i="3"/>
  <c r="L36" i="3"/>
  <c r="G36" i="3"/>
  <c r="P36" i="3"/>
  <c r="S36" i="3"/>
  <c r="K36" i="3"/>
  <c r="H36" i="3"/>
  <c r="F36" i="3"/>
  <c r="D36" i="3"/>
  <c r="E36" i="3"/>
  <c r="V28" i="3"/>
  <c r="U28" i="3"/>
  <c r="S28" i="3"/>
  <c r="T28" i="3"/>
  <c r="Q28" i="3"/>
  <c r="R28" i="3"/>
  <c r="M28" i="3"/>
  <c r="J28" i="3"/>
  <c r="P28" i="3"/>
  <c r="G28" i="3"/>
  <c r="L28" i="3"/>
  <c r="N28" i="3"/>
  <c r="H28" i="3"/>
  <c r="F28" i="3"/>
  <c r="E28" i="3"/>
  <c r="D28" i="3"/>
  <c r="K28" i="3"/>
  <c r="V92" i="3"/>
  <c r="U92" i="3"/>
  <c r="T92" i="3"/>
  <c r="Q92" i="3"/>
  <c r="R92" i="3"/>
  <c r="M92" i="3"/>
  <c r="J92" i="3"/>
  <c r="N92" i="3"/>
  <c r="G92" i="3"/>
  <c r="S92" i="3"/>
  <c r="P92" i="3"/>
  <c r="L92" i="3"/>
  <c r="H92" i="3"/>
  <c r="K92" i="3"/>
  <c r="C92" i="3"/>
  <c r="W92" i="3" s="1"/>
  <c r="F92" i="3"/>
  <c r="E92" i="3"/>
  <c r="D92" i="3"/>
  <c r="V9" i="3"/>
  <c r="U9" i="3"/>
  <c r="T9" i="3"/>
  <c r="S9" i="3"/>
  <c r="Q9" i="3"/>
  <c r="M9" i="3"/>
  <c r="J9" i="3"/>
  <c r="L9" i="3"/>
  <c r="G9" i="3"/>
  <c r="P9" i="3"/>
  <c r="N9" i="3"/>
  <c r="H9" i="3"/>
  <c r="R9" i="3"/>
  <c r="K9" i="3"/>
  <c r="C9" i="3"/>
  <c r="F9" i="3"/>
  <c r="E9" i="3"/>
  <c r="D9" i="3"/>
  <c r="C37" i="3"/>
  <c r="V80" i="3"/>
  <c r="S80" i="3"/>
  <c r="R80" i="3"/>
  <c r="Q80" i="3"/>
  <c r="U80" i="3"/>
  <c r="P80" i="3"/>
  <c r="T80" i="3"/>
  <c r="N80" i="3"/>
  <c r="K80" i="3"/>
  <c r="M80" i="3"/>
  <c r="L80" i="3"/>
  <c r="H80" i="3"/>
  <c r="D80" i="3"/>
  <c r="J80" i="3"/>
  <c r="G80" i="3"/>
  <c r="F80" i="3"/>
  <c r="E80" i="3"/>
  <c r="V66" i="3"/>
  <c r="U66" i="3"/>
  <c r="T66" i="3"/>
  <c r="R66" i="3"/>
  <c r="P66" i="3"/>
  <c r="S66" i="3"/>
  <c r="N66" i="3"/>
  <c r="M66" i="3"/>
  <c r="Q66" i="3"/>
  <c r="L66" i="3"/>
  <c r="K66" i="3"/>
  <c r="G66" i="3"/>
  <c r="C66" i="3"/>
  <c r="H66" i="3"/>
  <c r="F66" i="3"/>
  <c r="E66" i="3"/>
  <c r="D66" i="3"/>
  <c r="J66" i="3"/>
  <c r="V19" i="3"/>
  <c r="U19" i="3"/>
  <c r="T19" i="3"/>
  <c r="S19" i="3"/>
  <c r="R19" i="3"/>
  <c r="P19" i="3"/>
  <c r="N19" i="3"/>
  <c r="Q19" i="3"/>
  <c r="M19" i="3"/>
  <c r="L19" i="3"/>
  <c r="K19" i="3"/>
  <c r="H19" i="3"/>
  <c r="J19" i="3"/>
  <c r="G19" i="3"/>
  <c r="F19" i="3"/>
  <c r="E19" i="3"/>
  <c r="D19" i="3"/>
  <c r="C19" i="3"/>
  <c r="V97" i="3"/>
  <c r="U97" i="3"/>
  <c r="T97" i="3"/>
  <c r="R97" i="3"/>
  <c r="P97" i="3"/>
  <c r="S97" i="3"/>
  <c r="N97" i="3"/>
  <c r="L97" i="3"/>
  <c r="M97" i="3"/>
  <c r="Q97" i="3"/>
  <c r="K97" i="3"/>
  <c r="J97" i="3"/>
  <c r="G97" i="3"/>
  <c r="H97" i="3"/>
  <c r="F97" i="3"/>
  <c r="C97" i="3"/>
  <c r="E97" i="3"/>
  <c r="D97" i="3"/>
  <c r="V78" i="3"/>
  <c r="U78" i="3"/>
  <c r="T78" i="3"/>
  <c r="S78" i="3"/>
  <c r="R78" i="3"/>
  <c r="P78" i="3"/>
  <c r="N78" i="3"/>
  <c r="L78" i="3"/>
  <c r="Q78" i="3"/>
  <c r="M78" i="3"/>
  <c r="K78" i="3"/>
  <c r="C78" i="3"/>
  <c r="F78" i="3"/>
  <c r="H78" i="3"/>
  <c r="E78" i="3"/>
  <c r="G78" i="3"/>
  <c r="D78" i="3"/>
  <c r="J78" i="3"/>
  <c r="V81" i="3"/>
  <c r="U81" i="3"/>
  <c r="T81" i="3"/>
  <c r="P81" i="3"/>
  <c r="R81" i="3"/>
  <c r="S81" i="3"/>
  <c r="N81" i="3"/>
  <c r="L81" i="3"/>
  <c r="Q81" i="3"/>
  <c r="M81" i="3"/>
  <c r="K81" i="3"/>
  <c r="G81" i="3"/>
  <c r="H81" i="3"/>
  <c r="J81" i="3"/>
  <c r="F81" i="3"/>
  <c r="E81" i="3"/>
  <c r="C81" i="3"/>
  <c r="D81" i="3"/>
  <c r="V57" i="3"/>
  <c r="U57" i="3"/>
  <c r="T57" i="3"/>
  <c r="S57" i="3"/>
  <c r="P57" i="3"/>
  <c r="R57" i="3"/>
  <c r="N57" i="3"/>
  <c r="L57" i="3"/>
  <c r="M57" i="3"/>
  <c r="Q57" i="3"/>
  <c r="K57" i="3"/>
  <c r="H57" i="3"/>
  <c r="J57" i="3"/>
  <c r="G57" i="3"/>
  <c r="F57" i="3"/>
  <c r="E57" i="3"/>
  <c r="D57" i="3"/>
  <c r="C57" i="3"/>
  <c r="S56" i="3"/>
  <c r="V56" i="3"/>
  <c r="U56" i="3"/>
  <c r="R56" i="3"/>
  <c r="Q56" i="3"/>
  <c r="P56" i="3"/>
  <c r="N56" i="3"/>
  <c r="T56" i="3"/>
  <c r="K56" i="3"/>
  <c r="M56" i="3"/>
  <c r="L56" i="3"/>
  <c r="H56" i="3"/>
  <c r="J56" i="3"/>
  <c r="G56" i="3"/>
  <c r="D56" i="3"/>
  <c r="F56" i="3"/>
  <c r="E56" i="3"/>
  <c r="V107" i="3"/>
  <c r="U107" i="3"/>
  <c r="T107" i="3"/>
  <c r="S107" i="3"/>
  <c r="R107" i="3"/>
  <c r="P107" i="3"/>
  <c r="N107" i="3"/>
  <c r="L107" i="3"/>
  <c r="M107" i="3"/>
  <c r="Q107" i="3"/>
  <c r="K107" i="3"/>
  <c r="G107" i="3"/>
  <c r="J107" i="3"/>
  <c r="H107" i="3"/>
  <c r="F107" i="3"/>
  <c r="E107" i="3"/>
  <c r="C107" i="3"/>
  <c r="D107" i="3"/>
  <c r="C109" i="3"/>
  <c r="W109" i="3" s="1"/>
  <c r="C56" i="3"/>
  <c r="S34" i="3"/>
  <c r="V34" i="3"/>
  <c r="T34" i="3"/>
  <c r="Q34" i="3"/>
  <c r="R34" i="3"/>
  <c r="P34" i="3"/>
  <c r="U34" i="3"/>
  <c r="N34" i="3"/>
  <c r="K34" i="3"/>
  <c r="H34" i="3"/>
  <c r="L34" i="3"/>
  <c r="M34" i="3"/>
  <c r="J34" i="3"/>
  <c r="D34" i="3"/>
  <c r="F34" i="3"/>
  <c r="G34" i="3"/>
  <c r="E34" i="3"/>
  <c r="V113" i="3"/>
  <c r="U113" i="3"/>
  <c r="T113" i="3"/>
  <c r="R113" i="3"/>
  <c r="P113" i="3"/>
  <c r="N113" i="3"/>
  <c r="M113" i="3"/>
  <c r="S113" i="3"/>
  <c r="Q113" i="3"/>
  <c r="K113" i="3"/>
  <c r="L113" i="3"/>
  <c r="J113" i="3"/>
  <c r="G113" i="3"/>
  <c r="C113" i="3"/>
  <c r="W113" i="3" s="1"/>
  <c r="F113" i="3"/>
  <c r="E113" i="3"/>
  <c r="H113" i="3"/>
  <c r="D113" i="3"/>
  <c r="C36" i="3"/>
  <c r="V29" i="3"/>
  <c r="T29" i="3"/>
  <c r="S29" i="3"/>
  <c r="U29" i="3"/>
  <c r="R29" i="3"/>
  <c r="Q29" i="3"/>
  <c r="P29" i="3"/>
  <c r="N29" i="3"/>
  <c r="K29" i="3"/>
  <c r="H29" i="3"/>
  <c r="L29" i="3"/>
  <c r="M29" i="3"/>
  <c r="G29" i="3"/>
  <c r="J29" i="3"/>
  <c r="D29" i="3"/>
  <c r="F29" i="3"/>
  <c r="E29" i="3"/>
  <c r="V49" i="3"/>
  <c r="U49" i="3"/>
  <c r="T49" i="3"/>
  <c r="R49" i="3"/>
  <c r="P49" i="3"/>
  <c r="N49" i="3"/>
  <c r="Q49" i="3"/>
  <c r="S49" i="3"/>
  <c r="K49" i="3"/>
  <c r="M49" i="3"/>
  <c r="H49" i="3"/>
  <c r="F49" i="3"/>
  <c r="G49" i="3"/>
  <c r="E49" i="3"/>
  <c r="J49" i="3"/>
  <c r="D49" i="3"/>
  <c r="C49" i="3"/>
  <c r="L49" i="3"/>
  <c r="S77" i="3"/>
  <c r="V77" i="3"/>
  <c r="T77" i="3"/>
  <c r="U77" i="3"/>
  <c r="R77" i="3"/>
  <c r="Q77" i="3"/>
  <c r="P77" i="3"/>
  <c r="N77" i="3"/>
  <c r="K77" i="3"/>
  <c r="M77" i="3"/>
  <c r="H77" i="3"/>
  <c r="L77" i="3"/>
  <c r="D77" i="3"/>
  <c r="G77" i="3"/>
  <c r="F77" i="3"/>
  <c r="J77" i="3"/>
  <c r="E77" i="3"/>
  <c r="C86" i="3"/>
  <c r="V11" i="3"/>
  <c r="U11" i="3"/>
  <c r="T11" i="3"/>
  <c r="R11" i="3"/>
  <c r="P11" i="3"/>
  <c r="N11" i="3"/>
  <c r="Q11" i="3"/>
  <c r="M11" i="3"/>
  <c r="S11" i="3"/>
  <c r="K11" i="3"/>
  <c r="J11" i="3"/>
  <c r="F11" i="3"/>
  <c r="C11" i="3"/>
  <c r="L11" i="3"/>
  <c r="E11" i="3"/>
  <c r="H11" i="3"/>
  <c r="D11" i="3"/>
  <c r="G11" i="3"/>
  <c r="C80" i="3"/>
  <c r="S69" i="3"/>
  <c r="V69" i="3"/>
  <c r="U69" i="3"/>
  <c r="R69" i="3"/>
  <c r="Q69" i="3"/>
  <c r="P69" i="3"/>
  <c r="N69" i="3"/>
  <c r="L69" i="3"/>
  <c r="K69" i="3"/>
  <c r="T69" i="3"/>
  <c r="H69" i="3"/>
  <c r="M69" i="3"/>
  <c r="G69" i="3"/>
  <c r="D69" i="3"/>
  <c r="J69" i="3"/>
  <c r="F69" i="3"/>
  <c r="E69" i="3"/>
  <c r="C25" i="3"/>
  <c r="C34" i="3"/>
  <c r="S83" i="3"/>
  <c r="V83" i="3"/>
  <c r="T83" i="3"/>
  <c r="Q83" i="3"/>
  <c r="U83" i="3"/>
  <c r="P83" i="3"/>
  <c r="N83" i="3"/>
  <c r="K83" i="3"/>
  <c r="R83" i="3"/>
  <c r="M83" i="3"/>
  <c r="H83" i="3"/>
  <c r="G83" i="3"/>
  <c r="J83" i="3"/>
  <c r="L83" i="3"/>
  <c r="F83" i="3"/>
  <c r="D83" i="3"/>
  <c r="E83" i="3"/>
  <c r="C28" i="3"/>
  <c r="V85" i="3"/>
  <c r="T85" i="3"/>
  <c r="R85" i="3"/>
  <c r="P85" i="3"/>
  <c r="U85" i="3"/>
  <c r="N85" i="3"/>
  <c r="K85" i="3"/>
  <c r="H85" i="3"/>
  <c r="Q85" i="3"/>
  <c r="S85" i="3"/>
  <c r="M85" i="3"/>
  <c r="J85" i="3"/>
  <c r="G85" i="3"/>
  <c r="F85" i="3"/>
  <c r="L85" i="3"/>
  <c r="D85" i="3"/>
  <c r="E85" i="3"/>
  <c r="C119" i="3"/>
  <c r="C69" i="3"/>
  <c r="V122" i="3"/>
  <c r="U122" i="3"/>
  <c r="R122" i="3"/>
  <c r="P122" i="3"/>
  <c r="N122" i="3"/>
  <c r="K122" i="3"/>
  <c r="H122" i="3"/>
  <c r="T122" i="3"/>
  <c r="M122" i="3"/>
  <c r="S122" i="3"/>
  <c r="L122" i="3"/>
  <c r="J122" i="3"/>
  <c r="Q122" i="3"/>
  <c r="G122" i="3"/>
  <c r="D122" i="3"/>
  <c r="F122" i="3"/>
  <c r="E122" i="3"/>
  <c r="S7" i="3"/>
  <c r="V7" i="3"/>
  <c r="T7" i="3"/>
  <c r="U7" i="3"/>
  <c r="Q7" i="3"/>
  <c r="P7" i="3"/>
  <c r="R7" i="3"/>
  <c r="N7" i="3"/>
  <c r="K7" i="3"/>
  <c r="L7" i="3"/>
  <c r="H7" i="3"/>
  <c r="M7" i="3"/>
  <c r="J7" i="3"/>
  <c r="D7" i="3"/>
  <c r="G7" i="3"/>
  <c r="F7" i="3"/>
  <c r="E7" i="3"/>
  <c r="C96" i="3"/>
  <c r="F71" i="3"/>
  <c r="F60" i="3"/>
  <c r="F64" i="3"/>
  <c r="F105" i="3"/>
  <c r="F79" i="3"/>
  <c r="F93" i="3"/>
  <c r="F2" i="3"/>
  <c r="F62" i="3"/>
  <c r="F46" i="3"/>
  <c r="G111" i="3"/>
  <c r="G60" i="3"/>
  <c r="G41" i="3"/>
  <c r="H104" i="3"/>
  <c r="P41" i="3"/>
  <c r="G117" i="3"/>
  <c r="G4" i="3"/>
  <c r="V27" i="3"/>
  <c r="U27" i="3"/>
  <c r="T27" i="3"/>
  <c r="S27" i="3"/>
  <c r="R27" i="3"/>
  <c r="Q27" i="3"/>
  <c r="M27" i="3"/>
  <c r="H27" i="3"/>
  <c r="L27" i="3"/>
  <c r="N27" i="3"/>
  <c r="P27" i="3"/>
  <c r="J27" i="3"/>
  <c r="V50" i="3"/>
  <c r="U50" i="3"/>
  <c r="T50" i="3"/>
  <c r="S50" i="3"/>
  <c r="Q50" i="3"/>
  <c r="R50" i="3"/>
  <c r="M50" i="3"/>
  <c r="H50" i="3"/>
  <c r="P50" i="3"/>
  <c r="L50" i="3"/>
  <c r="N50" i="3"/>
  <c r="J50" i="3"/>
  <c r="V120" i="3"/>
  <c r="U120" i="3"/>
  <c r="R120" i="3"/>
  <c r="Q120" i="3"/>
  <c r="P120" i="3"/>
  <c r="N120" i="3"/>
  <c r="T120" i="3"/>
  <c r="S120" i="3"/>
  <c r="M120" i="3"/>
  <c r="L120" i="3"/>
  <c r="K120" i="3"/>
  <c r="V95" i="3"/>
  <c r="U95" i="3"/>
  <c r="T95" i="3"/>
  <c r="R95" i="3"/>
  <c r="Q95" i="3"/>
  <c r="P95" i="3"/>
  <c r="N95" i="3"/>
  <c r="S95" i="3"/>
  <c r="M95" i="3"/>
  <c r="K95" i="3"/>
  <c r="V45" i="3"/>
  <c r="U45" i="3"/>
  <c r="T45" i="3"/>
  <c r="S45" i="3"/>
  <c r="R45" i="3"/>
  <c r="Q45" i="3"/>
  <c r="P45" i="3"/>
  <c r="N45" i="3"/>
  <c r="M45" i="3"/>
  <c r="K45" i="3"/>
  <c r="V106" i="3"/>
  <c r="U106" i="3"/>
  <c r="T106" i="3"/>
  <c r="S106" i="3"/>
  <c r="R106" i="3"/>
  <c r="Q106" i="3"/>
  <c r="P106" i="3"/>
  <c r="N106" i="3"/>
  <c r="G106" i="3"/>
  <c r="L106" i="3"/>
  <c r="M106" i="3"/>
  <c r="K106" i="3"/>
  <c r="V14" i="3"/>
  <c r="U14" i="3"/>
  <c r="T14" i="3"/>
  <c r="S14" i="3"/>
  <c r="R14" i="3"/>
  <c r="Q14" i="3"/>
  <c r="P14" i="3"/>
  <c r="N14" i="3"/>
  <c r="M14" i="3"/>
  <c r="G14" i="3"/>
  <c r="L14" i="3"/>
  <c r="K14" i="3"/>
  <c r="V52" i="3"/>
  <c r="U52" i="3"/>
  <c r="T52" i="3"/>
  <c r="S52" i="3"/>
  <c r="R52" i="3"/>
  <c r="Q52" i="3"/>
  <c r="P52" i="3"/>
  <c r="N52" i="3"/>
  <c r="G52" i="3"/>
  <c r="M52" i="3"/>
  <c r="L52" i="3"/>
  <c r="K52" i="3"/>
  <c r="V42" i="3"/>
  <c r="U42" i="3"/>
  <c r="T42" i="3"/>
  <c r="S42" i="3"/>
  <c r="R42" i="3"/>
  <c r="Q42" i="3"/>
  <c r="P42" i="3"/>
  <c r="N42" i="3"/>
  <c r="M42" i="3"/>
  <c r="L42" i="3"/>
  <c r="G42" i="3"/>
  <c r="K42" i="3"/>
  <c r="V87" i="3"/>
  <c r="U87" i="3"/>
  <c r="T87" i="3"/>
  <c r="S87" i="3"/>
  <c r="Q87" i="3"/>
  <c r="R87" i="3"/>
  <c r="P87" i="3"/>
  <c r="N87" i="3"/>
  <c r="G87" i="3"/>
  <c r="L87" i="3"/>
  <c r="M87" i="3"/>
  <c r="K87" i="3"/>
  <c r="V24" i="3"/>
  <c r="U24" i="3"/>
  <c r="T24" i="3"/>
  <c r="S24" i="3"/>
  <c r="Q24" i="3"/>
  <c r="P24" i="3"/>
  <c r="R24" i="3"/>
  <c r="N24" i="3"/>
  <c r="M24" i="3"/>
  <c r="G24" i="3"/>
  <c r="L24" i="3"/>
  <c r="K24" i="3"/>
  <c r="V54" i="3"/>
  <c r="U54" i="3"/>
  <c r="T54" i="3"/>
  <c r="S54" i="3"/>
  <c r="R54" i="3"/>
  <c r="Q54" i="3"/>
  <c r="P54" i="3"/>
  <c r="N54" i="3"/>
  <c r="L54" i="3"/>
  <c r="G54" i="3"/>
  <c r="M54" i="3"/>
  <c r="K54" i="3"/>
  <c r="C100" i="3"/>
  <c r="C110" i="3"/>
  <c r="C17" i="3"/>
  <c r="C27" i="3"/>
  <c r="C5" i="3"/>
  <c r="C38" i="3"/>
  <c r="C50" i="3"/>
  <c r="C44" i="3"/>
  <c r="C8" i="3"/>
  <c r="G71" i="3"/>
  <c r="G70" i="3"/>
  <c r="H79" i="3"/>
  <c r="H89" i="3"/>
  <c r="J14" i="3"/>
  <c r="J87" i="3"/>
  <c r="K100" i="3"/>
  <c r="K27" i="3"/>
  <c r="K50" i="3"/>
  <c r="L95" i="3"/>
  <c r="L4" i="3"/>
  <c r="P13" i="3"/>
  <c r="V17" i="3"/>
  <c r="U17" i="3"/>
  <c r="T17" i="3"/>
  <c r="S17" i="3"/>
  <c r="R17" i="3"/>
  <c r="Q17" i="3"/>
  <c r="M17" i="3"/>
  <c r="N17" i="3"/>
  <c r="L17" i="3"/>
  <c r="H17" i="3"/>
  <c r="P17" i="3"/>
  <c r="J17" i="3"/>
  <c r="V41" i="3"/>
  <c r="U41" i="3"/>
  <c r="T41" i="3"/>
  <c r="S41" i="3"/>
  <c r="R41" i="3"/>
  <c r="Q41" i="3"/>
  <c r="M41" i="3"/>
  <c r="H41" i="3"/>
  <c r="N41" i="3"/>
  <c r="J41" i="3"/>
  <c r="V8" i="3"/>
  <c r="U8" i="3"/>
  <c r="T8" i="3"/>
  <c r="S8" i="3"/>
  <c r="Q8" i="3"/>
  <c r="R8" i="3"/>
  <c r="M8" i="3"/>
  <c r="H8" i="3"/>
  <c r="L8" i="3"/>
  <c r="P8" i="3"/>
  <c r="N8" i="3"/>
  <c r="J8" i="3"/>
  <c r="V115" i="3"/>
  <c r="U115" i="3"/>
  <c r="T115" i="3"/>
  <c r="Q115" i="3"/>
  <c r="P115" i="3"/>
  <c r="S115" i="3"/>
  <c r="M115" i="3"/>
  <c r="N115" i="3"/>
  <c r="L115" i="3"/>
  <c r="K115" i="3"/>
  <c r="R115" i="3"/>
  <c r="J115" i="3"/>
  <c r="H115" i="3"/>
  <c r="V63" i="3"/>
  <c r="U63" i="3"/>
  <c r="Q63" i="3"/>
  <c r="P63" i="3"/>
  <c r="T63" i="3"/>
  <c r="M63" i="3"/>
  <c r="S63" i="3"/>
  <c r="R63" i="3"/>
  <c r="L63" i="3"/>
  <c r="K63" i="3"/>
  <c r="J63" i="3"/>
  <c r="H63" i="3"/>
  <c r="V20" i="3"/>
  <c r="U20" i="3"/>
  <c r="T20" i="3"/>
  <c r="Q20" i="3"/>
  <c r="P20" i="3"/>
  <c r="M20" i="3"/>
  <c r="R20" i="3"/>
  <c r="S20" i="3"/>
  <c r="N20" i="3"/>
  <c r="K20" i="3"/>
  <c r="L20" i="3"/>
  <c r="J20" i="3"/>
  <c r="H20" i="3"/>
  <c r="V67" i="3"/>
  <c r="U67" i="3"/>
  <c r="Q67" i="3"/>
  <c r="P67" i="3"/>
  <c r="M67" i="3"/>
  <c r="T67" i="3"/>
  <c r="S67" i="3"/>
  <c r="K67" i="3"/>
  <c r="R67" i="3"/>
  <c r="J67" i="3"/>
  <c r="L67" i="3"/>
  <c r="H67" i="3"/>
  <c r="V16" i="3"/>
  <c r="U16" i="3"/>
  <c r="Q16" i="3"/>
  <c r="T16" i="3"/>
  <c r="P16" i="3"/>
  <c r="M16" i="3"/>
  <c r="S16" i="3"/>
  <c r="R16" i="3"/>
  <c r="N16" i="3"/>
  <c r="K16" i="3"/>
  <c r="J16" i="3"/>
  <c r="H16" i="3"/>
  <c r="V68" i="3"/>
  <c r="U68" i="3"/>
  <c r="T68" i="3"/>
  <c r="Q68" i="3"/>
  <c r="P68" i="3"/>
  <c r="M68" i="3"/>
  <c r="S68" i="3"/>
  <c r="R68" i="3"/>
  <c r="L68" i="3"/>
  <c r="K68" i="3"/>
  <c r="J68" i="3"/>
  <c r="H68" i="3"/>
  <c r="V84" i="3"/>
  <c r="U84" i="3"/>
  <c r="T84" i="3"/>
  <c r="Q84" i="3"/>
  <c r="P84" i="3"/>
  <c r="M84" i="3"/>
  <c r="N84" i="3"/>
  <c r="L84" i="3"/>
  <c r="K84" i="3"/>
  <c r="J84" i="3"/>
  <c r="S84" i="3"/>
  <c r="R84" i="3"/>
  <c r="H84" i="3"/>
  <c r="V101" i="3"/>
  <c r="U101" i="3"/>
  <c r="T101" i="3"/>
  <c r="R101" i="3"/>
  <c r="Q101" i="3"/>
  <c r="P101" i="3"/>
  <c r="M101" i="3"/>
  <c r="S101" i="3"/>
  <c r="K101" i="3"/>
  <c r="J101" i="3"/>
  <c r="H101" i="3"/>
  <c r="V73" i="3"/>
  <c r="U73" i="3"/>
  <c r="T73" i="3"/>
  <c r="S73" i="3"/>
  <c r="Q73" i="3"/>
  <c r="R73" i="3"/>
  <c r="P73" i="3"/>
  <c r="M73" i="3"/>
  <c r="L73" i="3"/>
  <c r="N73" i="3"/>
  <c r="K73" i="3"/>
  <c r="J73" i="3"/>
  <c r="H73" i="3"/>
  <c r="V23" i="3"/>
  <c r="U23" i="3"/>
  <c r="T23" i="3"/>
  <c r="Q23" i="3"/>
  <c r="P23" i="3"/>
  <c r="R23" i="3"/>
  <c r="M23" i="3"/>
  <c r="S23" i="3"/>
  <c r="N23" i="3"/>
  <c r="L23" i="3"/>
  <c r="K23" i="3"/>
  <c r="J23" i="3"/>
  <c r="H23" i="3"/>
  <c r="V35" i="3"/>
  <c r="U35" i="3"/>
  <c r="T35" i="3"/>
  <c r="S35" i="3"/>
  <c r="Q35" i="3"/>
  <c r="P35" i="3"/>
  <c r="R35" i="3"/>
  <c r="M35" i="3"/>
  <c r="N35" i="3"/>
  <c r="K35" i="3"/>
  <c r="J35" i="3"/>
  <c r="H35" i="3"/>
  <c r="C120" i="3"/>
  <c r="C95" i="3"/>
  <c r="C45" i="3"/>
  <c r="C106" i="3"/>
  <c r="C14" i="3"/>
  <c r="W14" i="3" s="1"/>
  <c r="C52" i="3"/>
  <c r="C42" i="3"/>
  <c r="C87" i="3"/>
  <c r="C24" i="3"/>
  <c r="C54" i="3"/>
  <c r="D110" i="3"/>
  <c r="D17" i="3"/>
  <c r="D27" i="3"/>
  <c r="D41" i="3"/>
  <c r="D38" i="3"/>
  <c r="D50" i="3"/>
  <c r="D8" i="3"/>
  <c r="G45" i="3"/>
  <c r="G75" i="3"/>
  <c r="G50" i="3"/>
  <c r="H45" i="3"/>
  <c r="H10" i="3"/>
  <c r="J64" i="3"/>
  <c r="J32" i="3"/>
  <c r="J13" i="3"/>
  <c r="K94" i="3"/>
  <c r="K62" i="3"/>
  <c r="N67" i="3"/>
  <c r="V100" i="3"/>
  <c r="U100" i="3"/>
  <c r="T100" i="3"/>
  <c r="S100" i="3"/>
  <c r="R100" i="3"/>
  <c r="Q100" i="3"/>
  <c r="P100" i="3"/>
  <c r="N100" i="3"/>
  <c r="H100" i="3"/>
  <c r="M100" i="3"/>
  <c r="L100" i="3"/>
  <c r="J100" i="3"/>
  <c r="V5" i="3"/>
  <c r="U5" i="3"/>
  <c r="T5" i="3"/>
  <c r="S5" i="3"/>
  <c r="R5" i="3"/>
  <c r="Q5" i="3"/>
  <c r="M5" i="3"/>
  <c r="N5" i="3"/>
  <c r="H5" i="3"/>
  <c r="P5" i="3"/>
  <c r="L5" i="3"/>
  <c r="J5" i="3"/>
  <c r="V44" i="3"/>
  <c r="U44" i="3"/>
  <c r="T44" i="3"/>
  <c r="S44" i="3"/>
  <c r="Q44" i="3"/>
  <c r="R44" i="3"/>
  <c r="M44" i="3"/>
  <c r="H44" i="3"/>
  <c r="N44" i="3"/>
  <c r="P44" i="3"/>
  <c r="J44" i="3"/>
  <c r="V114" i="3"/>
  <c r="U114" i="3"/>
  <c r="T114" i="3"/>
  <c r="R114" i="3"/>
  <c r="P114" i="3"/>
  <c r="S114" i="3"/>
  <c r="N114" i="3"/>
  <c r="Q114" i="3"/>
  <c r="L114" i="3"/>
  <c r="K114" i="3"/>
  <c r="J114" i="3"/>
  <c r="M114" i="3"/>
  <c r="V3" i="3"/>
  <c r="U3" i="3"/>
  <c r="T3" i="3"/>
  <c r="R3" i="3"/>
  <c r="P3" i="3"/>
  <c r="N3" i="3"/>
  <c r="S3" i="3"/>
  <c r="M3" i="3"/>
  <c r="L3" i="3"/>
  <c r="K3" i="3"/>
  <c r="J3" i="3"/>
  <c r="Q3" i="3"/>
  <c r="V18" i="3"/>
  <c r="U18" i="3"/>
  <c r="T18" i="3"/>
  <c r="R18" i="3"/>
  <c r="P18" i="3"/>
  <c r="N18" i="3"/>
  <c r="S18" i="3"/>
  <c r="Q18" i="3"/>
  <c r="K18" i="3"/>
  <c r="M18" i="3"/>
  <c r="L18" i="3"/>
  <c r="J18" i="3"/>
  <c r="V15" i="3"/>
  <c r="U15" i="3"/>
  <c r="T15" i="3"/>
  <c r="R15" i="3"/>
  <c r="P15" i="3"/>
  <c r="N15" i="3"/>
  <c r="L15" i="3"/>
  <c r="S15" i="3"/>
  <c r="Q15" i="3"/>
  <c r="M15" i="3"/>
  <c r="K15" i="3"/>
  <c r="J15" i="3"/>
  <c r="V6" i="3"/>
  <c r="U6" i="3"/>
  <c r="T6" i="3"/>
  <c r="S6" i="3"/>
  <c r="R6" i="3"/>
  <c r="P6" i="3"/>
  <c r="N6" i="3"/>
  <c r="L6" i="3"/>
  <c r="M6" i="3"/>
  <c r="K6" i="3"/>
  <c r="J6" i="3"/>
  <c r="Q6" i="3"/>
  <c r="G6" i="3"/>
  <c r="V88" i="3"/>
  <c r="U88" i="3"/>
  <c r="T88" i="3"/>
  <c r="R88" i="3"/>
  <c r="P88" i="3"/>
  <c r="N88" i="3"/>
  <c r="S88" i="3"/>
  <c r="L88" i="3"/>
  <c r="Q88" i="3"/>
  <c r="K88" i="3"/>
  <c r="J88" i="3"/>
  <c r="G88" i="3"/>
  <c r="V55" i="3"/>
  <c r="U55" i="3"/>
  <c r="T55" i="3"/>
  <c r="S55" i="3"/>
  <c r="R55" i="3"/>
  <c r="P55" i="3"/>
  <c r="N55" i="3"/>
  <c r="L55" i="3"/>
  <c r="Q55" i="3"/>
  <c r="M55" i="3"/>
  <c r="K55" i="3"/>
  <c r="J55" i="3"/>
  <c r="G55" i="3"/>
  <c r="V53" i="3"/>
  <c r="U53" i="3"/>
  <c r="T53" i="3"/>
  <c r="P53" i="3"/>
  <c r="N53" i="3"/>
  <c r="S53" i="3"/>
  <c r="L53" i="3"/>
  <c r="K53" i="3"/>
  <c r="R53" i="3"/>
  <c r="J53" i="3"/>
  <c r="Q53" i="3"/>
  <c r="G53" i="3"/>
  <c r="V31" i="3"/>
  <c r="U31" i="3"/>
  <c r="T31" i="3"/>
  <c r="S31" i="3"/>
  <c r="R31" i="3"/>
  <c r="P31" i="3"/>
  <c r="N31" i="3"/>
  <c r="L31" i="3"/>
  <c r="Q31" i="3"/>
  <c r="M31" i="3"/>
  <c r="K31" i="3"/>
  <c r="J31" i="3"/>
  <c r="G31" i="3"/>
  <c r="V33" i="3"/>
  <c r="U33" i="3"/>
  <c r="T33" i="3"/>
  <c r="P33" i="3"/>
  <c r="R33" i="3"/>
  <c r="N33" i="3"/>
  <c r="S33" i="3"/>
  <c r="L33" i="3"/>
  <c r="Q33" i="3"/>
  <c r="K33" i="3"/>
  <c r="J33" i="3"/>
  <c r="G33" i="3"/>
  <c r="C115" i="3"/>
  <c r="C63" i="3"/>
  <c r="C20" i="3"/>
  <c r="C67" i="3"/>
  <c r="C16" i="3"/>
  <c r="C68" i="3"/>
  <c r="C84" i="3"/>
  <c r="C101" i="3"/>
  <c r="C73" i="3"/>
  <c r="C23" i="3"/>
  <c r="C35" i="3"/>
  <c r="D120" i="3"/>
  <c r="D95" i="3"/>
  <c r="D45" i="3"/>
  <c r="D106" i="3"/>
  <c r="D14" i="3"/>
  <c r="D52" i="3"/>
  <c r="D42" i="3"/>
  <c r="D87" i="3"/>
  <c r="D24" i="3"/>
  <c r="D54" i="3"/>
  <c r="E100" i="3"/>
  <c r="E110" i="3"/>
  <c r="E17" i="3"/>
  <c r="E27" i="3"/>
  <c r="E5" i="3"/>
  <c r="E41" i="3"/>
  <c r="E50" i="3"/>
  <c r="E44" i="3"/>
  <c r="E8" i="3"/>
  <c r="G67" i="3"/>
  <c r="G10" i="3"/>
  <c r="G73" i="3"/>
  <c r="H15" i="3"/>
  <c r="J112" i="3"/>
  <c r="K60" i="3"/>
  <c r="L45" i="3"/>
  <c r="L44" i="3"/>
  <c r="N68" i="3"/>
  <c r="V110" i="3"/>
  <c r="U110" i="3"/>
  <c r="T110" i="3"/>
  <c r="S110" i="3"/>
  <c r="R110" i="3"/>
  <c r="Q110" i="3"/>
  <c r="M110" i="3"/>
  <c r="H110" i="3"/>
  <c r="N110" i="3"/>
  <c r="P110" i="3"/>
  <c r="L110" i="3"/>
  <c r="J110" i="3"/>
  <c r="V38" i="3"/>
  <c r="U38" i="3"/>
  <c r="T38" i="3"/>
  <c r="S38" i="3"/>
  <c r="R38" i="3"/>
  <c r="Q38" i="3"/>
  <c r="M38" i="3"/>
  <c r="N38" i="3"/>
  <c r="H38" i="3"/>
  <c r="P38" i="3"/>
  <c r="J38" i="3"/>
  <c r="V72" i="3"/>
  <c r="U72" i="3"/>
  <c r="T72" i="3"/>
  <c r="Q72" i="3"/>
  <c r="S72" i="3"/>
  <c r="N72" i="3"/>
  <c r="M72" i="3"/>
  <c r="P72" i="3"/>
  <c r="L72" i="3"/>
  <c r="K72" i="3"/>
  <c r="J72" i="3"/>
  <c r="R72" i="3"/>
  <c r="V65" i="3"/>
  <c r="U65" i="3"/>
  <c r="T65" i="3"/>
  <c r="Q65" i="3"/>
  <c r="N65" i="3"/>
  <c r="M65" i="3"/>
  <c r="S65" i="3"/>
  <c r="R65" i="3"/>
  <c r="L65" i="3"/>
  <c r="K65" i="3"/>
  <c r="J65" i="3"/>
  <c r="V103" i="3"/>
  <c r="U103" i="3"/>
  <c r="T103" i="3"/>
  <c r="Q103" i="3"/>
  <c r="N103" i="3"/>
  <c r="M103" i="3"/>
  <c r="S103" i="3"/>
  <c r="K103" i="3"/>
  <c r="P103" i="3"/>
  <c r="L103" i="3"/>
  <c r="J103" i="3"/>
  <c r="V59" i="3"/>
  <c r="U59" i="3"/>
  <c r="T59" i="3"/>
  <c r="Q59" i="3"/>
  <c r="N59" i="3"/>
  <c r="M59" i="3"/>
  <c r="P59" i="3"/>
  <c r="S59" i="3"/>
  <c r="K59" i="3"/>
  <c r="J59" i="3"/>
  <c r="R59" i="3"/>
  <c r="V30" i="3"/>
  <c r="U30" i="3"/>
  <c r="T30" i="3"/>
  <c r="S30" i="3"/>
  <c r="Q30" i="3"/>
  <c r="N30" i="3"/>
  <c r="M30" i="3"/>
  <c r="L30" i="3"/>
  <c r="R30" i="3"/>
  <c r="K30" i="3"/>
  <c r="J30" i="3"/>
  <c r="P30" i="3"/>
  <c r="V12" i="3"/>
  <c r="U12" i="3"/>
  <c r="T12" i="3"/>
  <c r="S12" i="3"/>
  <c r="Q12" i="3"/>
  <c r="N12" i="3"/>
  <c r="M12" i="3"/>
  <c r="R12" i="3"/>
  <c r="P12" i="3"/>
  <c r="L12" i="3"/>
  <c r="K12" i="3"/>
  <c r="J12" i="3"/>
  <c r="V89" i="3"/>
  <c r="U89" i="3"/>
  <c r="T89" i="3"/>
  <c r="S89" i="3"/>
  <c r="Q89" i="3"/>
  <c r="N89" i="3"/>
  <c r="M89" i="3"/>
  <c r="K89" i="3"/>
  <c r="L89" i="3"/>
  <c r="J89" i="3"/>
  <c r="R89" i="3"/>
  <c r="P89" i="3"/>
  <c r="V91" i="3"/>
  <c r="U91" i="3"/>
  <c r="T91" i="3"/>
  <c r="S91" i="3"/>
  <c r="R91" i="3"/>
  <c r="Q91" i="3"/>
  <c r="N91" i="3"/>
  <c r="M91" i="3"/>
  <c r="P91" i="3"/>
  <c r="K91" i="3"/>
  <c r="J91" i="3"/>
  <c r="H91" i="3"/>
  <c r="L91" i="3"/>
  <c r="V58" i="3"/>
  <c r="U58" i="3"/>
  <c r="T58" i="3"/>
  <c r="S58" i="3"/>
  <c r="Q58" i="3"/>
  <c r="N58" i="3"/>
  <c r="M58" i="3"/>
  <c r="P58" i="3"/>
  <c r="L58" i="3"/>
  <c r="R58" i="3"/>
  <c r="K58" i="3"/>
  <c r="J58" i="3"/>
  <c r="H58" i="3"/>
  <c r="V47" i="3"/>
  <c r="U47" i="3"/>
  <c r="T47" i="3"/>
  <c r="S47" i="3"/>
  <c r="Q47" i="3"/>
  <c r="R47" i="3"/>
  <c r="N47" i="3"/>
  <c r="M47" i="3"/>
  <c r="K47" i="3"/>
  <c r="L47" i="3"/>
  <c r="J47" i="3"/>
  <c r="P47" i="3"/>
  <c r="H47" i="3"/>
  <c r="C114" i="3"/>
  <c r="C3" i="3"/>
  <c r="W122" i="3" s="1"/>
  <c r="C18" i="3"/>
  <c r="C15" i="3"/>
  <c r="C6" i="3"/>
  <c r="C88" i="3"/>
  <c r="C55" i="3"/>
  <c r="C53" i="3"/>
  <c r="C31" i="3"/>
  <c r="C33" i="3"/>
  <c r="D115" i="3"/>
  <c r="D63" i="3"/>
  <c r="D20" i="3"/>
  <c r="D67" i="3"/>
  <c r="D16" i="3"/>
  <c r="D68" i="3"/>
  <c r="D84" i="3"/>
  <c r="D101" i="3"/>
  <c r="D73" i="3"/>
  <c r="D23" i="3"/>
  <c r="D35" i="3"/>
  <c r="E120" i="3"/>
  <c r="E95" i="3"/>
  <c r="E45" i="3"/>
  <c r="E106" i="3"/>
  <c r="E14" i="3"/>
  <c r="E52" i="3"/>
  <c r="E42" i="3"/>
  <c r="E87" i="3"/>
  <c r="E24" i="3"/>
  <c r="E54" i="3"/>
  <c r="F100" i="3"/>
  <c r="F110" i="3"/>
  <c r="F17" i="3"/>
  <c r="F27" i="3"/>
  <c r="F5" i="3"/>
  <c r="F41" i="3"/>
  <c r="F38" i="3"/>
  <c r="F50" i="3"/>
  <c r="F44" i="3"/>
  <c r="F8" i="3"/>
  <c r="G95" i="3"/>
  <c r="G15" i="3"/>
  <c r="G102" i="3"/>
  <c r="G58" i="3"/>
  <c r="G8" i="3"/>
  <c r="H60" i="3"/>
  <c r="H59" i="3"/>
  <c r="H14" i="3"/>
  <c r="K5" i="3"/>
  <c r="K44" i="3"/>
  <c r="L59" i="3"/>
  <c r="L35" i="3"/>
  <c r="N101" i="3"/>
  <c r="V121" i="3"/>
  <c r="U121" i="3"/>
  <c r="T121" i="3"/>
  <c r="S121" i="3"/>
  <c r="P121" i="3"/>
  <c r="N121" i="3"/>
  <c r="R121" i="3"/>
  <c r="Q121" i="3"/>
  <c r="L121" i="3"/>
  <c r="J121" i="3"/>
  <c r="V94" i="3"/>
  <c r="U94" i="3"/>
  <c r="T94" i="3"/>
  <c r="S94" i="3"/>
  <c r="P94" i="3"/>
  <c r="N94" i="3"/>
  <c r="L94" i="3"/>
  <c r="R94" i="3"/>
  <c r="M94" i="3"/>
  <c r="J94" i="3"/>
  <c r="Q94" i="3"/>
  <c r="V116" i="3"/>
  <c r="U116" i="3"/>
  <c r="T116" i="3"/>
  <c r="S116" i="3"/>
  <c r="P116" i="3"/>
  <c r="N116" i="3"/>
  <c r="L116" i="3"/>
  <c r="R116" i="3"/>
  <c r="Q116" i="3"/>
  <c r="J116" i="3"/>
  <c r="M116" i="3"/>
  <c r="V82" i="3"/>
  <c r="U82" i="3"/>
  <c r="T82" i="3"/>
  <c r="S82" i="3"/>
  <c r="P82" i="3"/>
  <c r="N82" i="3"/>
  <c r="L82" i="3"/>
  <c r="R82" i="3"/>
  <c r="J82" i="3"/>
  <c r="V104" i="3"/>
  <c r="U104" i="3"/>
  <c r="T104" i="3"/>
  <c r="S104" i="3"/>
  <c r="P104" i="3"/>
  <c r="N104" i="3"/>
  <c r="M104" i="3"/>
  <c r="L104" i="3"/>
  <c r="R104" i="3"/>
  <c r="K104" i="3"/>
  <c r="J104" i="3"/>
  <c r="Q104" i="3"/>
  <c r="V40" i="3"/>
  <c r="U40" i="3"/>
  <c r="T40" i="3"/>
  <c r="S40" i="3"/>
  <c r="P40" i="3"/>
  <c r="N40" i="3"/>
  <c r="M40" i="3"/>
  <c r="L40" i="3"/>
  <c r="R40" i="3"/>
  <c r="Q40" i="3"/>
  <c r="K40" i="3"/>
  <c r="J40" i="3"/>
  <c r="V10" i="3"/>
  <c r="U10" i="3"/>
  <c r="T10" i="3"/>
  <c r="S10" i="3"/>
  <c r="P10" i="3"/>
  <c r="N10" i="3"/>
  <c r="M10" i="3"/>
  <c r="L10" i="3"/>
  <c r="R10" i="3"/>
  <c r="K10" i="3"/>
  <c r="J10" i="3"/>
  <c r="V43" i="3"/>
  <c r="U43" i="3"/>
  <c r="T43" i="3"/>
  <c r="S43" i="3"/>
  <c r="P43" i="3"/>
  <c r="N43" i="3"/>
  <c r="M43" i="3"/>
  <c r="L43" i="3"/>
  <c r="K43" i="3"/>
  <c r="J43" i="3"/>
  <c r="R43" i="3"/>
  <c r="Q43" i="3"/>
  <c r="V21" i="3"/>
  <c r="U21" i="3"/>
  <c r="T21" i="3"/>
  <c r="S21" i="3"/>
  <c r="R21" i="3"/>
  <c r="P21" i="3"/>
  <c r="N21" i="3"/>
  <c r="M21" i="3"/>
  <c r="L21" i="3"/>
  <c r="Q21" i="3"/>
  <c r="K21" i="3"/>
  <c r="J21" i="3"/>
  <c r="V74" i="3"/>
  <c r="U74" i="3"/>
  <c r="T74" i="3"/>
  <c r="S74" i="3"/>
  <c r="P74" i="3"/>
  <c r="N74" i="3"/>
  <c r="M74" i="3"/>
  <c r="L74" i="3"/>
  <c r="R74" i="3"/>
  <c r="K74" i="3"/>
  <c r="J74" i="3"/>
  <c r="H74" i="3"/>
  <c r="D114" i="3"/>
  <c r="D3" i="3"/>
  <c r="D18" i="3"/>
  <c r="D15" i="3"/>
  <c r="D6" i="3"/>
  <c r="D88" i="3"/>
  <c r="D55" i="3"/>
  <c r="D53" i="3"/>
  <c r="D31" i="3"/>
  <c r="D33" i="3"/>
  <c r="E115" i="3"/>
  <c r="E63" i="3"/>
  <c r="E20" i="3"/>
  <c r="E67" i="3"/>
  <c r="E16" i="3"/>
  <c r="E68" i="3"/>
  <c r="E84" i="3"/>
  <c r="E101" i="3"/>
  <c r="E73" i="3"/>
  <c r="E23" i="3"/>
  <c r="E35" i="3"/>
  <c r="F120" i="3"/>
  <c r="F95" i="3"/>
  <c r="F45" i="3"/>
  <c r="F106" i="3"/>
  <c r="F14" i="3"/>
  <c r="F52" i="3"/>
  <c r="F42" i="3"/>
  <c r="F87" i="3"/>
  <c r="F24" i="3"/>
  <c r="F54" i="3"/>
  <c r="G100" i="3"/>
  <c r="G20" i="3"/>
  <c r="G59" i="3"/>
  <c r="G5" i="3"/>
  <c r="G21" i="3"/>
  <c r="G35" i="3"/>
  <c r="H82" i="3"/>
  <c r="H88" i="3"/>
  <c r="J45" i="3"/>
  <c r="J52" i="3"/>
  <c r="J24" i="3"/>
  <c r="K110" i="3"/>
  <c r="L16" i="3"/>
  <c r="M121" i="3"/>
  <c r="N70" i="3"/>
  <c r="Q74" i="3"/>
  <c r="G82" i="3"/>
  <c r="H114" i="3"/>
  <c r="H12" i="3"/>
  <c r="H42" i="3"/>
  <c r="H24" i="3"/>
  <c r="J99" i="3"/>
  <c r="K116" i="3"/>
  <c r="R103" i="3"/>
  <c r="V112" i="3"/>
  <c r="U112" i="3"/>
  <c r="S112" i="3"/>
  <c r="M112" i="3"/>
  <c r="Q112" i="3"/>
  <c r="L112" i="3"/>
  <c r="P112" i="3"/>
  <c r="K112" i="3"/>
  <c r="N112" i="3"/>
  <c r="T112" i="3"/>
  <c r="R112" i="3"/>
  <c r="H112" i="3"/>
  <c r="V108" i="3"/>
  <c r="U108" i="3"/>
  <c r="T108" i="3"/>
  <c r="M108" i="3"/>
  <c r="S108" i="3"/>
  <c r="Q108" i="3"/>
  <c r="K108" i="3"/>
  <c r="N108" i="3"/>
  <c r="P108" i="3"/>
  <c r="L108" i="3"/>
  <c r="H108" i="3"/>
  <c r="R108" i="3"/>
  <c r="V75" i="3"/>
  <c r="U75" i="3"/>
  <c r="T75" i="3"/>
  <c r="S75" i="3"/>
  <c r="M75" i="3"/>
  <c r="Q75" i="3"/>
  <c r="R75" i="3"/>
  <c r="K75" i="3"/>
  <c r="N75" i="3"/>
  <c r="H75" i="3"/>
  <c r="P75" i="3"/>
  <c r="V102" i="3"/>
  <c r="U102" i="3"/>
  <c r="T102" i="3"/>
  <c r="S102" i="3"/>
  <c r="R102" i="3"/>
  <c r="M102" i="3"/>
  <c r="Q102" i="3"/>
  <c r="K102" i="3"/>
  <c r="N102" i="3"/>
  <c r="L102" i="3"/>
  <c r="H102" i="3"/>
  <c r="P102" i="3"/>
  <c r="V13" i="3"/>
  <c r="U13" i="3"/>
  <c r="T13" i="3"/>
  <c r="S13" i="3"/>
  <c r="R13" i="3"/>
  <c r="M13" i="3"/>
  <c r="Q13" i="3"/>
  <c r="L13" i="3"/>
  <c r="K13" i="3"/>
  <c r="N13" i="3"/>
  <c r="H13" i="3"/>
  <c r="V70" i="3"/>
  <c r="U70" i="3"/>
  <c r="T70" i="3"/>
  <c r="S70" i="3"/>
  <c r="R70" i="3"/>
  <c r="M70" i="3"/>
  <c r="Q70" i="3"/>
  <c r="K70" i="3"/>
  <c r="L70" i="3"/>
  <c r="P70" i="3"/>
  <c r="H70" i="3"/>
  <c r="U111" i="3"/>
  <c r="V111" i="3"/>
  <c r="R111" i="3"/>
  <c r="T111" i="3"/>
  <c r="P111" i="3"/>
  <c r="Q111" i="3"/>
  <c r="K111" i="3"/>
  <c r="N111" i="3"/>
  <c r="J111" i="3"/>
  <c r="H111" i="3"/>
  <c r="M111" i="3"/>
  <c r="S111" i="3"/>
  <c r="U118" i="3"/>
  <c r="L118" i="3"/>
  <c r="V118" i="3"/>
  <c r="S118" i="3"/>
  <c r="T118" i="3"/>
  <c r="R118" i="3"/>
  <c r="P118" i="3"/>
  <c r="M118" i="3"/>
  <c r="K118" i="3"/>
  <c r="J118" i="3"/>
  <c r="H118" i="3"/>
  <c r="G118" i="3"/>
  <c r="Q118" i="3"/>
  <c r="N118" i="3"/>
  <c r="U98" i="3"/>
  <c r="V98" i="3"/>
  <c r="L98" i="3"/>
  <c r="S98" i="3"/>
  <c r="R98" i="3"/>
  <c r="P98" i="3"/>
  <c r="Q98" i="3"/>
  <c r="K98" i="3"/>
  <c r="T98" i="3"/>
  <c r="N98" i="3"/>
  <c r="J98" i="3"/>
  <c r="M98" i="3"/>
  <c r="H98" i="3"/>
  <c r="G98" i="3"/>
  <c r="U39" i="3"/>
  <c r="L39" i="3"/>
  <c r="T39" i="3"/>
  <c r="S39" i="3"/>
  <c r="R39" i="3"/>
  <c r="P39" i="3"/>
  <c r="K39" i="3"/>
  <c r="J39" i="3"/>
  <c r="H39" i="3"/>
  <c r="G39" i="3"/>
  <c r="V39" i="3"/>
  <c r="N39" i="3"/>
  <c r="Q39" i="3"/>
  <c r="M39" i="3"/>
  <c r="U51" i="3"/>
  <c r="T51" i="3"/>
  <c r="L51" i="3"/>
  <c r="R51" i="3"/>
  <c r="P51" i="3"/>
  <c r="S51" i="3"/>
  <c r="K51" i="3"/>
  <c r="N51" i="3"/>
  <c r="J51" i="3"/>
  <c r="M51" i="3"/>
  <c r="H51" i="3"/>
  <c r="V51" i="3"/>
  <c r="Q51" i="3"/>
  <c r="G51" i="3"/>
  <c r="U90" i="3"/>
  <c r="T90" i="3"/>
  <c r="L90" i="3"/>
  <c r="S90" i="3"/>
  <c r="V90" i="3"/>
  <c r="R90" i="3"/>
  <c r="P90" i="3"/>
  <c r="Q90" i="3"/>
  <c r="K90" i="3"/>
  <c r="J90" i="3"/>
  <c r="H90" i="3"/>
  <c r="G90" i="3"/>
  <c r="N90" i="3"/>
  <c r="M90" i="3"/>
  <c r="U26" i="3"/>
  <c r="T26" i="3"/>
  <c r="L26" i="3"/>
  <c r="V26" i="3"/>
  <c r="P26" i="3"/>
  <c r="K26" i="3"/>
  <c r="N26" i="3"/>
  <c r="J26" i="3"/>
  <c r="M26" i="3"/>
  <c r="H26" i="3"/>
  <c r="G26" i="3"/>
  <c r="R26" i="3"/>
  <c r="S26" i="3"/>
  <c r="Q26" i="3"/>
  <c r="U22" i="3"/>
  <c r="T22" i="3"/>
  <c r="L22" i="3"/>
  <c r="S22" i="3"/>
  <c r="V22" i="3"/>
  <c r="R22" i="3"/>
  <c r="P22" i="3"/>
  <c r="K22" i="3"/>
  <c r="J22" i="3"/>
  <c r="H22" i="3"/>
  <c r="Q22" i="3"/>
  <c r="G22" i="3"/>
  <c r="N22" i="3"/>
  <c r="M22" i="3"/>
  <c r="U61" i="3"/>
  <c r="T61" i="3"/>
  <c r="N61" i="3"/>
  <c r="L61" i="3"/>
  <c r="V61" i="3"/>
  <c r="P61" i="3"/>
  <c r="Q61" i="3"/>
  <c r="K61" i="3"/>
  <c r="R61" i="3"/>
  <c r="J61" i="3"/>
  <c r="M61" i="3"/>
  <c r="H61" i="3"/>
  <c r="G61" i="3"/>
  <c r="S61" i="3"/>
  <c r="U76" i="3"/>
  <c r="T76" i="3"/>
  <c r="R76" i="3"/>
  <c r="N76" i="3"/>
  <c r="L76" i="3"/>
  <c r="V76" i="3"/>
  <c r="S76" i="3"/>
  <c r="P76" i="3"/>
  <c r="K76" i="3"/>
  <c r="J76" i="3"/>
  <c r="H76" i="3"/>
  <c r="G76" i="3"/>
  <c r="Q76" i="3"/>
  <c r="M76" i="3"/>
  <c r="C112" i="3"/>
  <c r="C108" i="3"/>
  <c r="C99" i="3"/>
  <c r="C75" i="3"/>
  <c r="C32" i="3"/>
  <c r="C102" i="3"/>
  <c r="C13" i="3"/>
  <c r="C70" i="3"/>
  <c r="D121" i="3"/>
  <c r="D94" i="3"/>
  <c r="D116" i="3"/>
  <c r="D82" i="3"/>
  <c r="D104" i="3"/>
  <c r="D40" i="3"/>
  <c r="D10" i="3"/>
  <c r="D43" i="3"/>
  <c r="D21" i="3"/>
  <c r="D74" i="3"/>
  <c r="E72" i="3"/>
  <c r="E65" i="3"/>
  <c r="E103" i="3"/>
  <c r="E59" i="3"/>
  <c r="E30" i="3"/>
  <c r="E12" i="3"/>
  <c r="E89" i="3"/>
  <c r="E91" i="3"/>
  <c r="E58" i="3"/>
  <c r="E47" i="3"/>
  <c r="F114" i="3"/>
  <c r="F3" i="3"/>
  <c r="F18" i="3"/>
  <c r="F15" i="3"/>
  <c r="F6" i="3"/>
  <c r="F88" i="3"/>
  <c r="F55" i="3"/>
  <c r="F53" i="3"/>
  <c r="F31" i="3"/>
  <c r="F33" i="3"/>
  <c r="G115" i="3"/>
  <c r="G63" i="3"/>
  <c r="G103" i="3"/>
  <c r="G12" i="3"/>
  <c r="G38" i="3"/>
  <c r="H72" i="3"/>
  <c r="H95" i="3"/>
  <c r="H40" i="3"/>
  <c r="H53" i="3"/>
  <c r="H33" i="3"/>
  <c r="J120" i="3"/>
  <c r="K41" i="3"/>
  <c r="K8" i="3"/>
  <c r="V117" i="3"/>
  <c r="U117" i="3"/>
  <c r="M117" i="3"/>
  <c r="S117" i="3"/>
  <c r="T117" i="3"/>
  <c r="Q117" i="3"/>
  <c r="R117" i="3"/>
  <c r="L117" i="3"/>
  <c r="K117" i="3"/>
  <c r="H117" i="3"/>
  <c r="P117" i="3"/>
  <c r="N117" i="3"/>
  <c r="V99" i="3"/>
  <c r="U99" i="3"/>
  <c r="M99" i="3"/>
  <c r="T99" i="3"/>
  <c r="S99" i="3"/>
  <c r="Q99" i="3"/>
  <c r="P99" i="3"/>
  <c r="K99" i="3"/>
  <c r="R99" i="3"/>
  <c r="H99" i="3"/>
  <c r="L99" i="3"/>
  <c r="N99" i="3"/>
  <c r="V32" i="3"/>
  <c r="U32" i="3"/>
  <c r="T32" i="3"/>
  <c r="S32" i="3"/>
  <c r="M32" i="3"/>
  <c r="Q32" i="3"/>
  <c r="P32" i="3"/>
  <c r="L32" i="3"/>
  <c r="K32" i="3"/>
  <c r="H32" i="3"/>
  <c r="N32" i="3"/>
  <c r="V4" i="3"/>
  <c r="U4" i="3"/>
  <c r="T4" i="3"/>
  <c r="S4" i="3"/>
  <c r="R4" i="3"/>
  <c r="M4" i="3"/>
  <c r="Q4" i="3"/>
  <c r="K4" i="3"/>
  <c r="P4" i="3"/>
  <c r="H4" i="3"/>
  <c r="N4" i="3"/>
  <c r="T71" i="3"/>
  <c r="S71" i="3"/>
  <c r="U71" i="3"/>
  <c r="V71" i="3"/>
  <c r="R71" i="3"/>
  <c r="Q71" i="3"/>
  <c r="L71" i="3"/>
  <c r="P71" i="3"/>
  <c r="N71" i="3"/>
  <c r="M71" i="3"/>
  <c r="T60" i="3"/>
  <c r="V60" i="3"/>
  <c r="S60" i="3"/>
  <c r="R60" i="3"/>
  <c r="Q60" i="3"/>
  <c r="L60" i="3"/>
  <c r="N60" i="3"/>
  <c r="P60" i="3"/>
  <c r="T64" i="3"/>
  <c r="V64" i="3"/>
  <c r="S64" i="3"/>
  <c r="R64" i="3"/>
  <c r="Q64" i="3"/>
  <c r="N64" i="3"/>
  <c r="P64" i="3"/>
  <c r="M64" i="3"/>
  <c r="L64" i="3"/>
  <c r="U64" i="3"/>
  <c r="T105" i="3"/>
  <c r="S105" i="3"/>
  <c r="U105" i="3"/>
  <c r="R105" i="3"/>
  <c r="Q105" i="3"/>
  <c r="V105" i="3"/>
  <c r="J105" i="3"/>
  <c r="G105" i="3"/>
  <c r="L105" i="3"/>
  <c r="N105" i="3"/>
  <c r="T79" i="3"/>
  <c r="V79" i="3"/>
  <c r="U79" i="3"/>
  <c r="R79" i="3"/>
  <c r="Q79" i="3"/>
  <c r="S79" i="3"/>
  <c r="N79" i="3"/>
  <c r="J79" i="3"/>
  <c r="M79" i="3"/>
  <c r="G79" i="3"/>
  <c r="P79" i="3"/>
  <c r="L79" i="3"/>
  <c r="T93" i="3"/>
  <c r="V93" i="3"/>
  <c r="U93" i="3"/>
  <c r="S93" i="3"/>
  <c r="R93" i="3"/>
  <c r="Q93" i="3"/>
  <c r="P93" i="3"/>
  <c r="J93" i="3"/>
  <c r="G93" i="3"/>
  <c r="N93" i="3"/>
  <c r="M93" i="3"/>
  <c r="T2" i="3"/>
  <c r="V2" i="3"/>
  <c r="U2" i="3"/>
  <c r="R2" i="3"/>
  <c r="Q2" i="3"/>
  <c r="S2" i="3"/>
  <c r="N2" i="3"/>
  <c r="J2" i="3"/>
  <c r="M2" i="3"/>
  <c r="L2" i="3"/>
  <c r="G2" i="3"/>
  <c r="P2" i="3"/>
  <c r="T48" i="3"/>
  <c r="V48" i="3"/>
  <c r="S48" i="3"/>
  <c r="Q48" i="3"/>
  <c r="J48" i="3"/>
  <c r="P48" i="3"/>
  <c r="R48" i="3"/>
  <c r="G48" i="3"/>
  <c r="N48" i="3"/>
  <c r="L48" i="3"/>
  <c r="U48" i="3"/>
  <c r="M48" i="3"/>
  <c r="T62" i="3"/>
  <c r="V62" i="3"/>
  <c r="Q62" i="3"/>
  <c r="S62" i="3"/>
  <c r="R62" i="3"/>
  <c r="L62" i="3"/>
  <c r="J62" i="3"/>
  <c r="N62" i="3"/>
  <c r="M62" i="3"/>
  <c r="G62" i="3"/>
  <c r="U62" i="3"/>
  <c r="P62" i="3"/>
  <c r="T46" i="3"/>
  <c r="V46" i="3"/>
  <c r="S46" i="3"/>
  <c r="U46" i="3"/>
  <c r="Q46" i="3"/>
  <c r="R46" i="3"/>
  <c r="J46" i="3"/>
  <c r="L46" i="3"/>
  <c r="P46" i="3"/>
  <c r="G46" i="3"/>
  <c r="M46" i="3"/>
  <c r="N46" i="3"/>
  <c r="C111" i="3"/>
  <c r="C118" i="3"/>
  <c r="C98" i="3"/>
  <c r="C39" i="3"/>
  <c r="C51" i="3"/>
  <c r="C90" i="3"/>
  <c r="C26" i="3"/>
  <c r="C22" i="3"/>
  <c r="C61" i="3"/>
  <c r="C76" i="3"/>
  <c r="D112" i="3"/>
  <c r="D117" i="3"/>
  <c r="D108" i="3"/>
  <c r="D99" i="3"/>
  <c r="D75" i="3"/>
  <c r="D32" i="3"/>
  <c r="D102" i="3"/>
  <c r="D4" i="3"/>
  <c r="D13" i="3"/>
  <c r="D70" i="3"/>
  <c r="E121" i="3"/>
  <c r="E94" i="3"/>
  <c r="E116" i="3"/>
  <c r="E82" i="3"/>
  <c r="E104" i="3"/>
  <c r="E40" i="3"/>
  <c r="E10" i="3"/>
  <c r="E43" i="3"/>
  <c r="E21" i="3"/>
  <c r="E74" i="3"/>
  <c r="F72" i="3"/>
  <c r="F65" i="3"/>
  <c r="F103" i="3"/>
  <c r="F59" i="3"/>
  <c r="F30" i="3"/>
  <c r="F12" i="3"/>
  <c r="F89" i="3"/>
  <c r="F91" i="3"/>
  <c r="F58" i="3"/>
  <c r="F47" i="3"/>
  <c r="G114" i="3"/>
  <c r="G3" i="3"/>
  <c r="G116" i="3"/>
  <c r="G40" i="3"/>
  <c r="G101" i="3"/>
  <c r="H121" i="3"/>
  <c r="H18" i="3"/>
  <c r="H93" i="3"/>
  <c r="H43" i="3"/>
  <c r="H46" i="3"/>
  <c r="J117" i="3"/>
  <c r="K2" i="3"/>
  <c r="L111" i="3"/>
  <c r="L93" i="3"/>
  <c r="M82" i="3"/>
  <c r="E75" i="3"/>
  <c r="E32" i="3"/>
  <c r="E102" i="3"/>
  <c r="E4" i="3"/>
  <c r="E13" i="3"/>
  <c r="E70" i="3"/>
  <c r="F121" i="3"/>
  <c r="F94" i="3"/>
  <c r="F116" i="3"/>
  <c r="F82" i="3"/>
  <c r="F104" i="3"/>
  <c r="F40" i="3"/>
  <c r="F10" i="3"/>
  <c r="F43" i="3"/>
  <c r="F21" i="3"/>
  <c r="F74" i="3"/>
  <c r="G72" i="3"/>
  <c r="G65" i="3"/>
  <c r="G108" i="3"/>
  <c r="G32" i="3"/>
  <c r="G91" i="3"/>
  <c r="G44" i="3"/>
  <c r="H71" i="3"/>
  <c r="H103" i="3"/>
  <c r="H106" i="3"/>
  <c r="H48" i="3"/>
  <c r="J60" i="3"/>
  <c r="J106" i="3"/>
  <c r="J42" i="3"/>
  <c r="J54" i="3"/>
  <c r="K17" i="3"/>
  <c r="M105" i="3"/>
  <c r="F112" i="3"/>
  <c r="F117" i="3"/>
  <c r="F108" i="3"/>
  <c r="F99" i="3"/>
  <c r="F75" i="3"/>
  <c r="F32" i="3"/>
  <c r="F102" i="3"/>
  <c r="F4" i="3"/>
  <c r="F13" i="3"/>
  <c r="F70" i="3"/>
  <c r="G121" i="3"/>
  <c r="G94" i="3"/>
  <c r="G64" i="3"/>
  <c r="G27" i="3"/>
  <c r="G43" i="3"/>
  <c r="G23" i="3"/>
  <c r="H116" i="3"/>
  <c r="H6" i="3"/>
  <c r="J75" i="3"/>
  <c r="J4" i="3"/>
  <c r="K121" i="3"/>
  <c r="K82" i="3"/>
  <c r="K38" i="3"/>
  <c r="L41" i="3"/>
  <c r="M88" i="3"/>
  <c r="P65" i="3"/>
  <c r="U60" i="3"/>
  <c r="AT656" i="2"/>
  <c r="AU656" i="2"/>
  <c r="AS679" i="2"/>
  <c r="AS725" i="2"/>
  <c r="AS423" i="2"/>
  <c r="AS428" i="2"/>
  <c r="AS716" i="2"/>
  <c r="AS601" i="2"/>
  <c r="AS169" i="2"/>
  <c r="AS470" i="2"/>
  <c r="AS485" i="2"/>
  <c r="AS526" i="2"/>
  <c r="AS610" i="2"/>
  <c r="AS108" i="2"/>
  <c r="AS272" i="2"/>
  <c r="AS349" i="2"/>
  <c r="AS585" i="2"/>
  <c r="AS97" i="2"/>
  <c r="AS111" i="2"/>
  <c r="AS372" i="2"/>
  <c r="AS124" i="2"/>
  <c r="AS243" i="2"/>
  <c r="AS522" i="2"/>
  <c r="AS536" i="2"/>
  <c r="AS131" i="2"/>
  <c r="AS454" i="2"/>
  <c r="AS654" i="2"/>
  <c r="AS186" i="2"/>
  <c r="AS376" i="2"/>
  <c r="AS698" i="2"/>
  <c r="AS211" i="2"/>
  <c r="AS475" i="2"/>
  <c r="AS582" i="2"/>
  <c r="AS357" i="2"/>
  <c r="AS39" i="2"/>
  <c r="AS207" i="2"/>
  <c r="AS11" i="2"/>
  <c r="AS514" i="2"/>
  <c r="AS54" i="2"/>
  <c r="AS126" i="2"/>
  <c r="AS382" i="2"/>
  <c r="AS172" i="2"/>
  <c r="AS693" i="2"/>
  <c r="AS724" i="2"/>
  <c r="AS502" i="2"/>
  <c r="AS636" i="2"/>
  <c r="AS302" i="2"/>
  <c r="AS49" i="2"/>
  <c r="AS73" i="2"/>
  <c r="AS595" i="2"/>
  <c r="AS489" i="2"/>
  <c r="AS586" i="2"/>
  <c r="AS627" i="2"/>
  <c r="AS445" i="2"/>
  <c r="AS703" i="2"/>
  <c r="AS608" i="2"/>
  <c r="AS21" i="2"/>
  <c r="AS222" i="2"/>
  <c r="AS714" i="2"/>
  <c r="AS328" i="2"/>
  <c r="AS650" i="2"/>
  <c r="AT592" i="2"/>
  <c r="AT217" i="2"/>
  <c r="AT116" i="2"/>
  <c r="AT452" i="2"/>
  <c r="AT56" i="2"/>
  <c r="AT519" i="2"/>
  <c r="AT210" i="2"/>
  <c r="AT47" i="2"/>
  <c r="AT661" i="2"/>
  <c r="AT197" i="2"/>
  <c r="AT498" i="2"/>
  <c r="AT50" i="2"/>
  <c r="AT203" i="2"/>
  <c r="AT545" i="2"/>
  <c r="AT23" i="2"/>
  <c r="AT568" i="2"/>
  <c r="AT543" i="2"/>
  <c r="AT375" i="2"/>
  <c r="AT291" i="2"/>
  <c r="AT341" i="2"/>
  <c r="AT362" i="2"/>
  <c r="AT263" i="2"/>
  <c r="AT230" i="2"/>
  <c r="AT495" i="2"/>
  <c r="AT242" i="2"/>
  <c r="AT112" i="2"/>
  <c r="AT202" i="2"/>
  <c r="AT251" i="2"/>
  <c r="AT504" i="2"/>
  <c r="AT165" i="2"/>
  <c r="AT479" i="2"/>
  <c r="AT321" i="2"/>
  <c r="AT154" i="2"/>
  <c r="AT345" i="2"/>
  <c r="AT9" i="2"/>
  <c r="AT255" i="2"/>
  <c r="AT139" i="2"/>
  <c r="AT229" i="2"/>
  <c r="AT53" i="2"/>
  <c r="AT488" i="2"/>
  <c r="AT65" i="2"/>
  <c r="AT469" i="2"/>
  <c r="AT492" i="2"/>
  <c r="AR620" i="2"/>
  <c r="AR293" i="2"/>
  <c r="AR510" i="2"/>
  <c r="AR363" i="2"/>
  <c r="AR589" i="2"/>
  <c r="AR462" i="2"/>
  <c r="AR240" i="2"/>
  <c r="AR275" i="2"/>
  <c r="AR370" i="2"/>
  <c r="AR571" i="2"/>
  <c r="AR144" i="2"/>
  <c r="AR248" i="2"/>
  <c r="AS33" i="2"/>
  <c r="AS591" i="2"/>
  <c r="AS576" i="2"/>
  <c r="AS164" i="2"/>
  <c r="AS399" i="2"/>
  <c r="AS168" i="2"/>
  <c r="AS244" i="2"/>
  <c r="AS458" i="2"/>
  <c r="AS236" i="2"/>
  <c r="AS683" i="2"/>
  <c r="AS706" i="2"/>
  <c r="AS513" i="2"/>
  <c r="AS721" i="2"/>
  <c r="AS155" i="2"/>
  <c r="AS532" i="2"/>
  <c r="AS195" i="2"/>
  <c r="AS274" i="2"/>
  <c r="AS461" i="2"/>
  <c r="AS206" i="2"/>
  <c r="AS674" i="2"/>
  <c r="AT736" i="2"/>
  <c r="AT707" i="2"/>
  <c r="AT547" i="2"/>
  <c r="AS692" i="2"/>
  <c r="AS374" i="2"/>
  <c r="AS603" i="2"/>
  <c r="AS435" i="2"/>
  <c r="AS689" i="2"/>
  <c r="AS331" i="2"/>
  <c r="AR331" i="2"/>
  <c r="AS7" i="2"/>
  <c r="AS542" i="2"/>
  <c r="AS159" i="2"/>
  <c r="AS523" i="2"/>
  <c r="AS352" i="2"/>
  <c r="AS264" i="2"/>
  <c r="AS480" i="2"/>
  <c r="AS730" i="2"/>
  <c r="AS26" i="2"/>
  <c r="AS449" i="2"/>
  <c r="AS290" i="2"/>
  <c r="AS123" i="2"/>
  <c r="AS678" i="2"/>
  <c r="AS114" i="2"/>
  <c r="AS656" i="2"/>
  <c r="AS598" i="2"/>
  <c r="AS453" i="2"/>
  <c r="AS639" i="2"/>
  <c r="AS58" i="2"/>
  <c r="AS300" i="2"/>
  <c r="AS425" i="2"/>
  <c r="AS46" i="2"/>
  <c r="AT516" i="2"/>
  <c r="AT732" i="2"/>
  <c r="AS621" i="2"/>
  <c r="AS269" i="2"/>
  <c r="AS332" i="2"/>
  <c r="AS431" i="2"/>
  <c r="AS643" i="2"/>
  <c r="AR643" i="2"/>
  <c r="AS167" i="2"/>
  <c r="AS713" i="2"/>
  <c r="AS338" i="2"/>
  <c r="AS41" i="2"/>
  <c r="AS511" i="2"/>
  <c r="AS684" i="2"/>
  <c r="AS404" i="2"/>
  <c r="AS501" i="2"/>
  <c r="AS516" i="2"/>
  <c r="AS234" i="2"/>
  <c r="AS707" i="2"/>
  <c r="AS276" i="2"/>
  <c r="AS727" i="2"/>
  <c r="AS606" i="2"/>
  <c r="AS530" i="2"/>
  <c r="AS732" i="2"/>
  <c r="AS217" i="2"/>
  <c r="AS662" i="2"/>
  <c r="AS547" i="2"/>
  <c r="AS38" i="2"/>
  <c r="AS493" i="2"/>
  <c r="AS102" i="2"/>
  <c r="AS116" i="2"/>
  <c r="AS452" i="2"/>
  <c r="AS56" i="2"/>
  <c r="AS519" i="2"/>
  <c r="AS210" i="2"/>
  <c r="AS47" i="2"/>
  <c r="AS661" i="2"/>
  <c r="AS197" i="2"/>
  <c r="AS498" i="2"/>
  <c r="AS50" i="2"/>
  <c r="AS203" i="2"/>
  <c r="AS545" i="2"/>
  <c r="AS23" i="2"/>
  <c r="AS568" i="2"/>
  <c r="AS543" i="2"/>
  <c r="AS375" i="2"/>
  <c r="AS291" i="2"/>
  <c r="AS540" i="2"/>
  <c r="AS238" i="2"/>
  <c r="AS728" i="2"/>
  <c r="AS295" i="2"/>
  <c r="AS505" i="2"/>
  <c r="AS100" i="2"/>
  <c r="AS32" i="2"/>
  <c r="AS691" i="2"/>
  <c r="AS737" i="2"/>
  <c r="AS687" i="2"/>
  <c r="AS216" i="2"/>
  <c r="AS619" i="2"/>
  <c r="AS655" i="2"/>
  <c r="AS677" i="2"/>
  <c r="AS552" i="2"/>
  <c r="AS101" i="2"/>
  <c r="AS434" i="2"/>
  <c r="AS174" i="2"/>
  <c r="AS494" i="2"/>
  <c r="AT684" i="2"/>
  <c r="AT276" i="2"/>
  <c r="AT38" i="2"/>
  <c r="AS569" i="2"/>
  <c r="AS237" i="2"/>
  <c r="AS450" i="2"/>
  <c r="AS565" i="2"/>
  <c r="AS148" i="2"/>
  <c r="AS659" i="2"/>
  <c r="AS631" i="2"/>
  <c r="AS77" i="2"/>
  <c r="AS305" i="2"/>
  <c r="AS736" i="2"/>
  <c r="AS719" i="2"/>
  <c r="AS592" i="2"/>
  <c r="AS735" i="2"/>
  <c r="AS717" i="2"/>
  <c r="AS715" i="2"/>
  <c r="AS633" i="2"/>
  <c r="AS392" i="2"/>
  <c r="AS520" i="2"/>
  <c r="AS250" i="2"/>
  <c r="AS394" i="2"/>
  <c r="AS604" i="2"/>
  <c r="AS646" i="2"/>
  <c r="AS455" i="2"/>
  <c r="AS360" i="2"/>
  <c r="AS632" i="2"/>
  <c r="AS157" i="2"/>
  <c r="AS194" i="2"/>
  <c r="AS28" i="2"/>
  <c r="AS439" i="2"/>
  <c r="AS477" i="2"/>
  <c r="AS182" i="2"/>
  <c r="AS190" i="2"/>
  <c r="AS27" i="2"/>
  <c r="AS733" i="2"/>
  <c r="AS436" i="2"/>
  <c r="AS282" i="2"/>
  <c r="AS245" i="2"/>
  <c r="AS584" i="2"/>
  <c r="AS44" i="2"/>
  <c r="AS196" i="2"/>
  <c r="AS373" i="2"/>
  <c r="AS117" i="2"/>
  <c r="AS529" i="2"/>
  <c r="AS266" i="2"/>
  <c r="AR266" i="2"/>
  <c r="AS567" i="2"/>
  <c r="AS566" i="2"/>
  <c r="AS218" i="2"/>
  <c r="AS378" i="2"/>
  <c r="AS555" i="2"/>
  <c r="AS91" i="2"/>
  <c r="AS464" i="2"/>
  <c r="AS397" i="2"/>
  <c r="AS720" i="2"/>
  <c r="AS476" i="2"/>
  <c r="AS680" i="2"/>
  <c r="AS539" i="2"/>
  <c r="AS209" i="2"/>
  <c r="AS105" i="2"/>
  <c r="AS658" i="2"/>
  <c r="AS499" i="2"/>
  <c r="AT719" i="2"/>
  <c r="AT606" i="2"/>
  <c r="AT102" i="2"/>
  <c r="AS546" i="2"/>
  <c r="AS163" i="2"/>
  <c r="AS432" i="2"/>
  <c r="AS214" i="2"/>
  <c r="AS368" i="2"/>
  <c r="AS609" i="2"/>
  <c r="AS581" i="2"/>
  <c r="AS151" i="2"/>
  <c r="AS183" i="2"/>
  <c r="AS667" i="2"/>
  <c r="AS573" i="2"/>
  <c r="AS696" i="2"/>
  <c r="AS13" i="2"/>
  <c r="AS188" i="2"/>
  <c r="AS93" i="2"/>
  <c r="AS644" i="2"/>
  <c r="AS429" i="2"/>
  <c r="AS79" i="2"/>
  <c r="AS491" i="2"/>
  <c r="AS318" i="2"/>
  <c r="AS201" i="2"/>
  <c r="AS634" i="2"/>
  <c r="AS256" i="2"/>
  <c r="AS701" i="2"/>
  <c r="AS220" i="2"/>
  <c r="AS57" i="2"/>
  <c r="AS88" i="2"/>
  <c r="AS115" i="2"/>
  <c r="AS474" i="2"/>
  <c r="AS110" i="2"/>
  <c r="AS490" i="2"/>
  <c r="AS364" i="2"/>
  <c r="AS219" i="2"/>
  <c r="AS145" i="2"/>
  <c r="AS507" i="2"/>
  <c r="AS322" i="2"/>
  <c r="AS215" i="2"/>
  <c r="AS559" i="2"/>
  <c r="AS249" i="2"/>
  <c r="AS122" i="2"/>
  <c r="AS623" i="2"/>
  <c r="AS319" i="2"/>
  <c r="AS415" i="2"/>
  <c r="AS156" i="2"/>
  <c r="AS710" i="2"/>
  <c r="AS369" i="2"/>
  <c r="AS602" i="2"/>
  <c r="AS335" i="2"/>
  <c r="AS60" i="2"/>
  <c r="AS121" i="2"/>
  <c r="AS579" i="2"/>
  <c r="AS599" i="2"/>
  <c r="AS313" i="2"/>
  <c r="AS152" i="2"/>
  <c r="AS262" i="2"/>
  <c r="AS442" i="2"/>
  <c r="AS577" i="2"/>
  <c r="AS734" i="2"/>
  <c r="AS130" i="2"/>
  <c r="AS711" i="2"/>
  <c r="AS80" i="2"/>
  <c r="AS309" i="2"/>
  <c r="AS129" i="2"/>
  <c r="AT234" i="2"/>
  <c r="AT662" i="2"/>
  <c r="AS451" i="2"/>
  <c r="AS625" i="2"/>
  <c r="AS541" i="2"/>
  <c r="AS561" i="2"/>
  <c r="AS120" i="2"/>
  <c r="AS575" i="2"/>
  <c r="AS443" i="2"/>
  <c r="AS150" i="2"/>
  <c r="AS48" i="2"/>
  <c r="AS671" i="2"/>
  <c r="AS482" i="2"/>
  <c r="AS389" i="2"/>
  <c r="AS535" i="2"/>
  <c r="AS558" i="2"/>
  <c r="AS605" i="2"/>
  <c r="AS170" i="2"/>
  <c r="AS62" i="2"/>
  <c r="AS705" i="2"/>
  <c r="AS653" i="2"/>
  <c r="AS649" i="2"/>
  <c r="AS635" i="2"/>
  <c r="AS676" i="2"/>
  <c r="AS557" i="2"/>
  <c r="AS181" i="2"/>
  <c r="AS289" i="2"/>
  <c r="AS89" i="2"/>
  <c r="AS198" i="2"/>
  <c r="AS246" i="2"/>
  <c r="AS135" i="2"/>
  <c r="AS128" i="2"/>
  <c r="AS317" i="2"/>
  <c r="AS560" i="2"/>
  <c r="AS191" i="2"/>
  <c r="AS564" i="2"/>
  <c r="AS422" i="2"/>
  <c r="AS611" i="2"/>
  <c r="AS20" i="2"/>
  <c r="AS718" i="2"/>
  <c r="AS158" i="2"/>
  <c r="AS420" i="2"/>
  <c r="AS107" i="2"/>
  <c r="AS265" i="2"/>
  <c r="AS380" i="2"/>
  <c r="AS287" i="2"/>
  <c r="AS414" i="2"/>
  <c r="AS6" i="2"/>
  <c r="AS304" i="2"/>
  <c r="AS63" i="2"/>
  <c r="AS292" i="2"/>
  <c r="AS726" i="2"/>
  <c r="AS553" i="2"/>
  <c r="AS673" i="2"/>
  <c r="AS187" i="2"/>
  <c r="AS127" i="2"/>
  <c r="AS430" i="2"/>
  <c r="AS70" i="2"/>
  <c r="AS652" i="2"/>
  <c r="AS645" i="2"/>
  <c r="AS118" i="2"/>
  <c r="AS143" i="2"/>
  <c r="AS670" i="2"/>
  <c r="AS223" i="2"/>
  <c r="AS17" i="2"/>
  <c r="AS500" i="2"/>
  <c r="AS189" i="2"/>
  <c r="AS395" i="2"/>
  <c r="AT404" i="2"/>
  <c r="AT727" i="2"/>
  <c r="AT493" i="2"/>
  <c r="AS175" i="2"/>
  <c r="AS590" i="2"/>
  <c r="AS427" i="2"/>
  <c r="AS252" i="2"/>
  <c r="AS350" i="2"/>
  <c r="AS448" i="2"/>
  <c r="AS641" i="2"/>
  <c r="AS37" i="2"/>
  <c r="AS90" i="2"/>
  <c r="AS702" i="2"/>
  <c r="AS333" i="2"/>
  <c r="AS616" i="2"/>
  <c r="AS385" i="2"/>
  <c r="AS55" i="2"/>
  <c r="AS681" i="2"/>
  <c r="AS467" i="2"/>
  <c r="AS284" i="2"/>
  <c r="AS199" i="2"/>
  <c r="AS346" i="2"/>
  <c r="AS308" i="2"/>
  <c r="AS562" i="2"/>
  <c r="AS738" i="2"/>
  <c r="AS367" i="2"/>
  <c r="AS574" i="2"/>
  <c r="AS270" i="2"/>
  <c r="AS141" i="2"/>
  <c r="AS371" i="2"/>
  <c r="AS24" i="2"/>
  <c r="AS35" i="2"/>
  <c r="AS344" i="2"/>
  <c r="AS731" i="2"/>
  <c r="AS366" i="2"/>
  <c r="AS383" i="2"/>
  <c r="AS411" i="2"/>
  <c r="AS329" i="2"/>
  <c r="AS134" i="2"/>
  <c r="AS473" i="2"/>
  <c r="AS441" i="2"/>
  <c r="AS471" i="2"/>
  <c r="AS3" i="2"/>
  <c r="AS235" i="2"/>
  <c r="AS267" i="2"/>
  <c r="AS173" i="2"/>
  <c r="AS386" i="2"/>
  <c r="AS638" i="2"/>
  <c r="AS34" i="2"/>
  <c r="AS280" i="2"/>
  <c r="AS466" i="2"/>
  <c r="AS18" i="2"/>
  <c r="AS508" i="2"/>
  <c r="AS294" i="2"/>
  <c r="AS68" i="2"/>
  <c r="AS424" i="2"/>
  <c r="AS72" i="2"/>
  <c r="AS259" i="2"/>
  <c r="AS630" i="2"/>
  <c r="AS672" i="2"/>
  <c r="AS40" i="2"/>
  <c r="AS690" i="2"/>
  <c r="AS403" i="2"/>
  <c r="AS356" i="2"/>
  <c r="AS668" i="2"/>
  <c r="AS340" i="2"/>
  <c r="AS323" i="2"/>
  <c r="AS657" i="2"/>
  <c r="AS381" i="2"/>
  <c r="AT501" i="2"/>
  <c r="AT530" i="2"/>
  <c r="AS722" i="2"/>
  <c r="AS377" i="2"/>
  <c r="AS83" i="2"/>
  <c r="AS708" i="2"/>
  <c r="AS723" i="2"/>
  <c r="AS279" i="2"/>
  <c r="AS288" i="2"/>
  <c r="AS36" i="2"/>
  <c r="AS413" i="2"/>
  <c r="AS361" i="2"/>
  <c r="AS704" i="2"/>
  <c r="AS457" i="2"/>
  <c r="AS138" i="2"/>
  <c r="AS697" i="2"/>
  <c r="AS75" i="2"/>
  <c r="AS45" i="2"/>
  <c r="AS712" i="2"/>
  <c r="AS620" i="2"/>
  <c r="AS607" i="2"/>
  <c r="AR607" i="2"/>
  <c r="AS405" i="2"/>
  <c r="AR405" i="2"/>
  <c r="AS293" i="2"/>
  <c r="AS510" i="2"/>
  <c r="AS363" i="2"/>
  <c r="AS729" i="2"/>
  <c r="AS299" i="2"/>
  <c r="AR299" i="2"/>
  <c r="AS675" i="2"/>
  <c r="AS686" i="2"/>
  <c r="AS700" i="2"/>
  <c r="AS589" i="2"/>
  <c r="AS462" i="2"/>
  <c r="AS260" i="2"/>
  <c r="AR260" i="2"/>
  <c r="AS171" i="2"/>
  <c r="AR171" i="2"/>
  <c r="AS240" i="2"/>
  <c r="AS275" i="2"/>
  <c r="AS660" i="2"/>
  <c r="AS370" i="2"/>
  <c r="AS468" i="2"/>
  <c r="AS444" i="2"/>
  <c r="AS104" i="2"/>
  <c r="AS407" i="2"/>
  <c r="AS213" i="2"/>
  <c r="AS512" i="2"/>
  <c r="AS571" i="2"/>
  <c r="AS257" i="2"/>
  <c r="AS496" i="2"/>
  <c r="AS31" i="2"/>
  <c r="AS231" i="2"/>
  <c r="AS95" i="2"/>
  <c r="AS314" i="2"/>
  <c r="AR352" i="2"/>
  <c r="AS402" i="2"/>
  <c r="AS459" i="2"/>
  <c r="AS456" i="2"/>
  <c r="AS228" i="2"/>
  <c r="AS96" i="2"/>
  <c r="AS232" i="2"/>
  <c r="AS387" i="2"/>
  <c r="AS503" i="2"/>
  <c r="AS185" i="2"/>
  <c r="AS16" i="2"/>
  <c r="AS315" i="2"/>
  <c r="AS4" i="2"/>
  <c r="AS391" i="2"/>
  <c r="AT726" i="2"/>
  <c r="AT728" i="2"/>
  <c r="AT480" i="2"/>
  <c r="AT365" i="2"/>
  <c r="AT567" i="2"/>
  <c r="AT610" i="2"/>
  <c r="AT636" i="2"/>
  <c r="AT164" i="2"/>
  <c r="AT294" i="2"/>
  <c r="AT553" i="2"/>
  <c r="AT295" i="2"/>
  <c r="AT335" i="2"/>
  <c r="AT730" i="2"/>
  <c r="AT109" i="2"/>
  <c r="AT566" i="2"/>
  <c r="AT108" i="2"/>
  <c r="AT302" i="2"/>
  <c r="AT399" i="2"/>
  <c r="AT68" i="2"/>
  <c r="AT673" i="2"/>
  <c r="AT505" i="2"/>
  <c r="AT60" i="2"/>
  <c r="AT26" i="2"/>
  <c r="AT342" i="2"/>
  <c r="AT218" i="2"/>
  <c r="AT272" i="2"/>
  <c r="AT49" i="2"/>
  <c r="AT168" i="2"/>
  <c r="AT424" i="2"/>
  <c r="AT187" i="2"/>
  <c r="AT100" i="2"/>
  <c r="AT121" i="2"/>
  <c r="AT449" i="2"/>
  <c r="AT29" i="2"/>
  <c r="AT378" i="2"/>
  <c r="AR396" i="2"/>
  <c r="AS580" i="2"/>
  <c r="AS483" i="2"/>
  <c r="AS665" i="2"/>
  <c r="AS695" i="2"/>
  <c r="AS578" i="2"/>
  <c r="AS30" i="2"/>
  <c r="AS43" i="2"/>
  <c r="AS694" i="2"/>
  <c r="AS136" i="2"/>
  <c r="AS393" i="2"/>
  <c r="AS146" i="2"/>
  <c r="AS626" i="2"/>
  <c r="AS437" i="2"/>
  <c r="AS709" i="2"/>
  <c r="AS622" i="2"/>
  <c r="AS463" i="2"/>
  <c r="AS594" i="2"/>
  <c r="AS617" i="2"/>
  <c r="AS412" i="2"/>
  <c r="AS550" i="2"/>
  <c r="AS212" i="2"/>
  <c r="AS132" i="2"/>
  <c r="AS663" i="2"/>
  <c r="AS142" i="2"/>
  <c r="AS533" i="2"/>
  <c r="AS666" i="2"/>
  <c r="AS268" i="2"/>
  <c r="AS353" i="2"/>
  <c r="AS642" i="2"/>
  <c r="AS354" i="2"/>
  <c r="AS612" i="2"/>
  <c r="AS19" i="2"/>
  <c r="AS669" i="2"/>
  <c r="AS699" i="2"/>
  <c r="AS418" i="2"/>
  <c r="AS286" i="2"/>
  <c r="AS254" i="2"/>
  <c r="AS113" i="2"/>
  <c r="AS398" i="2"/>
  <c r="AS106" i="2"/>
  <c r="AS200" i="2"/>
  <c r="AS472" i="2"/>
  <c r="AS161" i="2"/>
  <c r="AS614" i="2"/>
  <c r="AS417" i="2"/>
  <c r="AS226" i="2"/>
  <c r="AS78" i="2"/>
  <c r="AS14" i="2"/>
  <c r="AS184" i="2"/>
  <c r="AS548" i="2"/>
  <c r="AS69" i="2"/>
  <c r="AS460" i="2"/>
  <c r="AS277" i="2"/>
  <c r="AS629" i="2"/>
  <c r="AS343" i="2"/>
  <c r="AS67" i="2"/>
  <c r="AS600" i="2"/>
  <c r="AS401" i="2"/>
  <c r="AS651" i="2"/>
  <c r="AS365" i="2"/>
  <c r="AS109" i="2"/>
  <c r="AS342" i="2"/>
  <c r="AS29" i="2"/>
  <c r="AS74" i="2"/>
  <c r="AS339" i="2"/>
  <c r="AT442" i="2"/>
  <c r="AT445" i="2"/>
  <c r="AT721" i="2"/>
  <c r="AT619" i="2"/>
  <c r="AT143" i="2"/>
  <c r="AT403" i="2"/>
  <c r="AT476" i="2"/>
  <c r="AT598" i="2"/>
  <c r="AT577" i="2"/>
  <c r="AT703" i="2"/>
  <c r="AT155" i="2"/>
  <c r="AT655" i="2"/>
  <c r="AT670" i="2"/>
  <c r="AT680" i="2"/>
  <c r="AT356" i="2"/>
  <c r="AT453" i="2"/>
  <c r="AT734" i="2"/>
  <c r="AT608" i="2"/>
  <c r="AT532" i="2"/>
  <c r="AT677" i="2"/>
  <c r="AT223" i="2"/>
  <c r="AT539" i="2"/>
  <c r="AT668" i="2"/>
  <c r="AT639" i="2"/>
  <c r="AT130" i="2"/>
  <c r="AT21" i="2"/>
  <c r="AT195" i="2"/>
  <c r="AT552" i="2"/>
  <c r="AT17" i="2"/>
  <c r="AT209" i="2"/>
  <c r="AT340" i="2"/>
  <c r="AT58" i="2"/>
  <c r="AT711" i="2"/>
  <c r="AT222" i="2"/>
  <c r="AT274" i="2"/>
  <c r="AT101" i="2"/>
  <c r="AT500" i="2"/>
  <c r="AT105" i="2"/>
  <c r="AT323" i="2"/>
  <c r="AT300" i="2"/>
  <c r="AT80" i="2"/>
  <c r="AT714" i="2"/>
  <c r="AT461" i="2"/>
  <c r="AT434" i="2"/>
  <c r="AT189" i="2"/>
  <c r="AT658" i="2"/>
  <c r="AT657" i="2"/>
  <c r="AT425" i="2"/>
  <c r="AT309" i="2"/>
  <c r="AT328" i="2"/>
  <c r="AT206" i="2"/>
  <c r="AT174" i="2"/>
  <c r="AT395" i="2"/>
  <c r="AT499" i="2"/>
  <c r="AT381" i="2"/>
  <c r="AT46" i="2"/>
  <c r="AT129" i="2"/>
  <c r="AT650" i="2"/>
  <c r="AT674" i="2"/>
  <c r="AT494" i="2"/>
  <c r="AT735" i="2"/>
  <c r="AT717" i="2"/>
  <c r="AT715" i="2"/>
  <c r="AT633" i="2"/>
  <c r="AT392" i="2"/>
  <c r="AT520" i="2"/>
  <c r="AT250" i="2"/>
  <c r="AT394" i="2"/>
  <c r="AT604" i="2"/>
  <c r="AT646" i="2"/>
  <c r="AT455" i="2"/>
  <c r="AT360" i="2"/>
  <c r="AT632" i="2"/>
  <c r="AT157" i="2"/>
  <c r="AT194" i="2"/>
  <c r="AT28" i="2"/>
  <c r="AT439" i="2"/>
  <c r="AT477" i="2"/>
  <c r="AT182" i="2"/>
  <c r="AT190" i="2"/>
  <c r="AT27" i="2"/>
  <c r="AT733" i="2"/>
  <c r="AT436" i="2"/>
  <c r="AT282" i="2"/>
  <c r="AT245" i="2"/>
  <c r="AT584" i="2"/>
  <c r="AT44" i="2"/>
  <c r="AT196" i="2"/>
  <c r="AT373" i="2"/>
  <c r="AT283" i="2"/>
  <c r="AT176" i="2"/>
  <c r="AT192" i="2"/>
  <c r="AT92" i="2"/>
  <c r="AT390" i="2"/>
  <c r="AT521" i="2"/>
  <c r="AT160" i="2"/>
  <c r="AT76" i="2"/>
  <c r="AT119" i="2"/>
  <c r="AT85" i="2"/>
  <c r="AT465" i="2"/>
  <c r="AT509" i="2"/>
  <c r="AT572" i="2"/>
  <c r="AT281" i="2"/>
  <c r="AT400" i="2"/>
  <c r="AT396" i="2"/>
  <c r="AT419" i="2"/>
  <c r="AR238" i="2"/>
  <c r="AS341" i="2"/>
  <c r="AS362" i="2"/>
  <c r="AS263" i="2"/>
  <c r="AS230" i="2"/>
  <c r="AS495" i="2"/>
  <c r="AS242" i="2"/>
  <c r="AS112" i="2"/>
  <c r="AS202" i="2"/>
  <c r="AS251" i="2"/>
  <c r="AS504" i="2"/>
  <c r="AS165" i="2"/>
  <c r="AS479" i="2"/>
  <c r="AS321" i="2"/>
  <c r="AS154" i="2"/>
  <c r="AS345" i="2"/>
  <c r="AS9" i="2"/>
  <c r="AS255" i="2"/>
  <c r="AS139" i="2"/>
  <c r="AS229" i="2"/>
  <c r="AS53" i="2"/>
  <c r="AS488" i="2"/>
  <c r="AS65" i="2"/>
  <c r="AS469" i="2"/>
  <c r="AS492" i="2"/>
  <c r="AT702" i="2"/>
  <c r="AT671" i="2"/>
  <c r="AT704" i="2"/>
  <c r="AT609" i="2"/>
  <c r="AT333" i="2"/>
  <c r="AT457" i="2"/>
  <c r="AT482" i="2"/>
  <c r="AT581" i="2"/>
  <c r="AT616" i="2"/>
  <c r="AT138" i="2"/>
  <c r="AT389" i="2"/>
  <c r="AT151" i="2"/>
  <c r="AT385" i="2"/>
  <c r="AT697" i="2"/>
  <c r="AT535" i="2"/>
  <c r="AT183" i="2"/>
  <c r="AT75" i="2"/>
  <c r="AT55" i="2"/>
  <c r="AT558" i="2"/>
  <c r="AT667" i="2"/>
  <c r="AT45" i="2"/>
  <c r="AT605" i="2"/>
  <c r="AT573" i="2"/>
  <c r="AT170" i="2"/>
  <c r="AT696" i="2"/>
  <c r="AT62" i="2"/>
  <c r="AT13" i="2"/>
  <c r="AT188" i="2"/>
  <c r="AT93" i="2"/>
  <c r="AT644" i="2"/>
  <c r="AT429" i="2"/>
  <c r="AT79" i="2"/>
  <c r="AT491" i="2"/>
  <c r="AT318" i="2"/>
  <c r="AT201" i="2"/>
  <c r="AT634" i="2"/>
  <c r="AT256" i="2"/>
  <c r="AT701" i="2"/>
  <c r="AT220" i="2"/>
  <c r="AT57" i="2"/>
  <c r="AT88" i="2"/>
  <c r="AT115" i="2"/>
  <c r="AT474" i="2"/>
  <c r="AT110" i="2"/>
  <c r="AT490" i="2"/>
  <c r="AT364" i="2"/>
  <c r="AT219" i="2"/>
  <c r="AT145" i="2"/>
  <c r="AR463" i="2"/>
  <c r="AR594" i="2"/>
  <c r="AR412" i="2"/>
  <c r="AR550" i="2"/>
  <c r="AR212" i="2"/>
  <c r="AR132" i="2"/>
  <c r="AR142" i="2"/>
  <c r="AR268" i="2"/>
  <c r="AR353" i="2"/>
  <c r="AR354" i="2"/>
  <c r="AR19" i="2"/>
  <c r="AS283" i="2"/>
  <c r="AS176" i="2"/>
  <c r="AS192" i="2"/>
  <c r="AS92" i="2"/>
  <c r="AS390" i="2"/>
  <c r="AS521" i="2"/>
  <c r="AS160" i="2"/>
  <c r="AS76" i="2"/>
  <c r="AS119" i="2"/>
  <c r="AS85" i="2"/>
  <c r="AS465" i="2"/>
  <c r="AS509" i="2"/>
  <c r="AS572" i="2"/>
  <c r="AS281" i="2"/>
  <c r="AS400" i="2"/>
  <c r="AS396" i="2"/>
  <c r="AS419" i="2"/>
  <c r="AS51" i="2"/>
  <c r="AS664" i="2"/>
  <c r="AS517" i="2"/>
  <c r="AS221" i="2"/>
  <c r="AS241" i="2"/>
  <c r="AS298" i="2"/>
  <c r="AS86" i="2"/>
  <c r="AS205" i="2"/>
  <c r="AS583" i="2"/>
  <c r="AS618" i="2"/>
  <c r="AS416" i="2"/>
  <c r="AS326" i="2"/>
  <c r="AS527" i="2"/>
  <c r="AS225" i="2"/>
  <c r="AS162" i="2"/>
  <c r="AS388" i="2"/>
  <c r="AT705" i="2"/>
  <c r="AT653" i="2"/>
  <c r="AT649" i="2"/>
  <c r="AT635" i="2"/>
  <c r="AT676" i="2"/>
  <c r="AT557" i="2"/>
  <c r="AT181" i="2"/>
  <c r="AT289" i="2"/>
  <c r="AT89" i="2"/>
  <c r="AT198" i="2"/>
  <c r="AT246" i="2"/>
  <c r="AT135" i="2"/>
  <c r="AT128" i="2"/>
  <c r="AT317" i="2"/>
  <c r="AT560" i="2"/>
  <c r="AT191" i="2"/>
  <c r="AT564" i="2"/>
  <c r="AT422" i="2"/>
  <c r="AT611" i="2"/>
  <c r="AT20" i="2"/>
  <c r="AT718" i="2"/>
  <c r="AT158" i="2"/>
  <c r="AT420" i="2"/>
  <c r="AT107" i="2"/>
  <c r="AT265" i="2"/>
  <c r="AT380" i="2"/>
  <c r="AT287" i="2"/>
  <c r="AT414" i="2"/>
  <c r="AT6" i="2"/>
  <c r="AT304" i="2"/>
  <c r="AT682" i="2"/>
  <c r="AT518" i="2"/>
  <c r="AT551" i="2"/>
  <c r="AT8" i="2"/>
  <c r="AT98" i="2"/>
  <c r="AT179" i="2"/>
  <c r="AT647" i="2"/>
  <c r="AT147" i="2"/>
  <c r="AT273" i="2"/>
  <c r="AT347" i="2"/>
  <c r="AT180" i="2"/>
  <c r="AT438" i="2"/>
  <c r="AT379" i="2"/>
  <c r="AS84" i="2"/>
  <c r="AS25" i="2"/>
  <c r="AS193" i="2"/>
  <c r="AS103" i="2"/>
  <c r="AT681" i="2"/>
  <c r="AT712" i="2"/>
  <c r="AT467" i="2"/>
  <c r="AT284" i="2"/>
  <c r="AT199" i="2"/>
  <c r="AT346" i="2"/>
  <c r="AT308" i="2"/>
  <c r="AT562" i="2"/>
  <c r="AT738" i="2"/>
  <c r="AT367" i="2"/>
  <c r="AT574" i="2"/>
  <c r="AT270" i="2"/>
  <c r="AT141" i="2"/>
  <c r="AT371" i="2"/>
  <c r="AT24" i="2"/>
  <c r="AT35" i="2"/>
  <c r="AT344" i="2"/>
  <c r="AT731" i="2"/>
  <c r="AT366" i="2"/>
  <c r="AT383" i="2"/>
  <c r="AT411" i="2"/>
  <c r="AT329" i="2"/>
  <c r="AT134" i="2"/>
  <c r="AT473" i="2"/>
  <c r="AT441" i="2"/>
  <c r="AT471" i="2"/>
  <c r="AT3" i="2"/>
  <c r="AT235" i="2"/>
  <c r="AT267" i="2"/>
  <c r="AT173" i="2"/>
  <c r="AT386" i="2"/>
  <c r="AT638" i="2"/>
  <c r="AT34" i="2"/>
  <c r="AT648" i="2"/>
  <c r="AT12" i="2"/>
  <c r="AT280" i="2"/>
  <c r="AT178" i="2"/>
  <c r="AT597" i="2"/>
  <c r="AT66" i="2"/>
  <c r="AT82" i="2"/>
  <c r="AT334" i="2"/>
  <c r="AT358" i="2"/>
  <c r="AT587" i="2"/>
  <c r="AT125" i="2"/>
  <c r="AT384" i="2"/>
  <c r="AT325" i="2"/>
  <c r="AT5" i="2"/>
  <c r="AT253" i="2"/>
  <c r="AR216" i="2"/>
  <c r="AR39" i="2"/>
  <c r="AR126" i="2"/>
  <c r="AR172" i="2"/>
  <c r="AR588" i="2"/>
  <c r="AR324" i="2"/>
  <c r="AR278" i="2"/>
  <c r="AR440" i="2"/>
  <c r="AS682" i="2"/>
  <c r="AS518" i="2"/>
  <c r="AS551" i="2"/>
  <c r="AS8" i="2"/>
  <c r="AS98" i="2"/>
  <c r="AS179" i="2"/>
  <c r="AS647" i="2"/>
  <c r="AS147" i="2"/>
  <c r="AS273" i="2"/>
  <c r="AS347" i="2"/>
  <c r="AS180" i="2"/>
  <c r="AS438" i="2"/>
  <c r="AS379" i="2"/>
  <c r="AS239" i="2"/>
  <c r="AS99" i="2"/>
  <c r="AS685" i="2"/>
  <c r="AS556" i="2"/>
  <c r="AS481" i="2"/>
  <c r="AS408" i="2"/>
  <c r="AS15" i="2"/>
  <c r="AS258" i="2"/>
  <c r="AS10" i="2"/>
  <c r="AS484" i="2"/>
  <c r="AS355" i="2"/>
  <c r="AS531" i="2"/>
  <c r="AS204" i="2"/>
  <c r="AS486" i="2"/>
  <c r="AS549" i="2"/>
  <c r="AS94" i="2"/>
  <c r="AS528" i="2"/>
  <c r="AS208" i="2"/>
  <c r="AS624" i="2"/>
  <c r="AT620" i="2"/>
  <c r="AT607" i="2"/>
  <c r="AT405" i="2"/>
  <c r="AT293" i="2"/>
  <c r="AT510" i="2"/>
  <c r="AT363" i="2"/>
  <c r="AT729" i="2"/>
  <c r="AT299" i="2"/>
  <c r="AT675" i="2"/>
  <c r="AT686" i="2"/>
  <c r="AT700" i="2"/>
  <c r="AT589" i="2"/>
  <c r="AT462" i="2"/>
  <c r="AT260" i="2"/>
  <c r="AT171" i="2"/>
  <c r="AT240" i="2"/>
  <c r="AT275" i="2"/>
  <c r="AT660" i="2"/>
  <c r="AT370" i="2"/>
  <c r="AT468" i="2"/>
  <c r="AT444" i="2"/>
  <c r="AT104" i="2"/>
  <c r="AT407" i="2"/>
  <c r="AT213" i="2"/>
  <c r="AT512" i="2"/>
  <c r="AT571" i="2"/>
  <c r="AT257" i="2"/>
  <c r="AT496" i="2"/>
  <c r="AT31" i="2"/>
  <c r="AT231" i="2"/>
  <c r="AT95" i="2"/>
  <c r="AT314" i="2"/>
  <c r="AT525" i="2"/>
  <c r="AT144" i="2"/>
  <c r="AT359" i="2"/>
  <c r="AT64" i="2"/>
  <c r="AT137" i="2"/>
  <c r="AT248" i="2"/>
  <c r="AT227" i="2"/>
  <c r="AT515" i="2"/>
  <c r="AT487" i="2"/>
  <c r="AT320" i="2"/>
  <c r="AT447" i="2"/>
  <c r="AR539" i="2"/>
  <c r="AR21" i="2"/>
  <c r="AR209" i="2"/>
  <c r="AR222" i="2"/>
  <c r="AR300" i="2"/>
  <c r="AS648" i="2"/>
  <c r="AS12" i="2"/>
  <c r="AS178" i="2"/>
  <c r="AS597" i="2"/>
  <c r="AS66" i="2"/>
  <c r="AS82" i="2"/>
  <c r="AS334" i="2"/>
  <c r="AS358" i="2"/>
  <c r="AS587" i="2"/>
  <c r="AS125" i="2"/>
  <c r="AS384" i="2"/>
  <c r="AS325" i="2"/>
  <c r="AS5" i="2"/>
  <c r="AS253" i="2"/>
  <c r="AS406" i="2"/>
  <c r="AS71" i="2"/>
  <c r="AS478" i="2"/>
  <c r="AS52" i="2"/>
  <c r="AS336" i="2"/>
  <c r="AS311" i="2"/>
  <c r="AS310" i="2"/>
  <c r="AS2" i="2"/>
  <c r="AS337" i="2"/>
  <c r="AS87" i="2"/>
  <c r="AS637" i="2"/>
  <c r="AS153" i="2"/>
  <c r="AS224" i="2"/>
  <c r="AS538" i="2"/>
  <c r="AT679" i="2"/>
  <c r="AT716" i="2"/>
  <c r="AT725" i="2"/>
  <c r="AT601" i="2"/>
  <c r="AT423" i="2"/>
  <c r="AT169" i="2"/>
  <c r="AT428" i="2"/>
  <c r="AT523" i="2"/>
  <c r="AT600" i="2"/>
  <c r="AT580" i="2"/>
  <c r="AT117" i="2"/>
  <c r="AT470" i="2"/>
  <c r="AT693" i="2"/>
  <c r="AT402" i="2"/>
  <c r="AT33" i="2"/>
  <c r="AT466" i="2"/>
  <c r="AT710" i="2"/>
  <c r="AT63" i="2"/>
  <c r="AT540" i="2"/>
  <c r="AT352" i="2"/>
  <c r="AT401" i="2"/>
  <c r="AT483" i="2"/>
  <c r="AT529" i="2"/>
  <c r="AT485" i="2"/>
  <c r="AT724" i="2"/>
  <c r="AT459" i="2"/>
  <c r="AT591" i="2"/>
  <c r="AT18" i="2"/>
  <c r="AT369" i="2"/>
  <c r="AT292" i="2"/>
  <c r="AT238" i="2"/>
  <c r="AT264" i="2"/>
  <c r="AT651" i="2"/>
  <c r="AT665" i="2"/>
  <c r="AT266" i="2"/>
  <c r="AT526" i="2"/>
  <c r="AT502" i="2"/>
  <c r="AT456" i="2"/>
  <c r="AT576" i="2"/>
  <c r="AT508" i="2"/>
  <c r="AT602" i="2"/>
  <c r="AT695" i="2"/>
  <c r="AT228" i="2"/>
  <c r="AT578" i="2"/>
  <c r="AT96" i="2"/>
  <c r="AT30" i="2"/>
  <c r="AT232" i="2"/>
  <c r="AT43" i="2"/>
  <c r="AR431" i="2"/>
  <c r="AR350" i="2"/>
  <c r="AR575" i="2"/>
  <c r="AR37" i="2"/>
  <c r="AR41" i="2"/>
  <c r="AR305" i="2"/>
  <c r="AR361" i="2"/>
  <c r="AS525" i="2"/>
  <c r="AS144" i="2"/>
  <c r="AS359" i="2"/>
  <c r="AS64" i="2"/>
  <c r="AS137" i="2"/>
  <c r="AS248" i="2"/>
  <c r="AS227" i="2"/>
  <c r="AS515" i="2"/>
  <c r="AS487" i="2"/>
  <c r="AS320" i="2"/>
  <c r="AS447" i="2"/>
  <c r="AS524" i="2"/>
  <c r="AS261" i="2"/>
  <c r="AS433" i="2"/>
  <c r="AS640" i="2"/>
  <c r="AS301" i="2"/>
  <c r="AS297" i="2"/>
  <c r="AS59" i="2"/>
  <c r="AS296" i="2"/>
  <c r="AS306" i="2"/>
  <c r="AS307" i="2"/>
  <c r="AS81" i="2"/>
  <c r="AS166" i="2"/>
  <c r="AS327" i="2"/>
  <c r="AS177" i="2"/>
  <c r="AS330" i="2"/>
  <c r="AS271" i="2"/>
  <c r="AS303" i="2"/>
  <c r="AS628" i="2"/>
  <c r="AS563" i="2"/>
  <c r="AT709" i="2"/>
  <c r="AT622" i="2"/>
  <c r="AT463" i="2"/>
  <c r="AT594" i="2"/>
  <c r="AT617" i="2"/>
  <c r="AT412" i="2"/>
  <c r="AT550" i="2"/>
  <c r="AT212" i="2"/>
  <c r="AT132" i="2"/>
  <c r="AT663" i="2"/>
  <c r="AT142" i="2"/>
  <c r="AT533" i="2"/>
  <c r="AT666" i="2"/>
  <c r="AT268" i="2"/>
  <c r="AT353" i="2"/>
  <c r="AT642" i="2"/>
  <c r="AT354" i="2"/>
  <c r="AT612" i="2"/>
  <c r="AT19" i="2"/>
  <c r="AT669" i="2"/>
  <c r="AT699" i="2"/>
  <c r="AT418" i="2"/>
  <c r="AT286" i="2"/>
  <c r="AT254" i="2"/>
  <c r="AT113" i="2"/>
  <c r="AT398" i="2"/>
  <c r="AT106" i="2"/>
  <c r="AT200" i="2"/>
  <c r="AT472" i="2"/>
  <c r="AT161" i="2"/>
  <c r="AT614" i="2"/>
  <c r="AT417" i="2"/>
  <c r="AT226" i="2"/>
  <c r="AT78" i="2"/>
  <c r="AT14" i="2"/>
  <c r="AT184" i="2"/>
  <c r="AT548" i="2"/>
  <c r="AT69" i="2"/>
  <c r="AT460" i="2"/>
  <c r="AT277" i="2"/>
  <c r="AT629" i="2"/>
  <c r="AT343" i="2"/>
  <c r="AT67" i="2"/>
  <c r="AT570" i="2"/>
  <c r="AT544" i="2"/>
  <c r="AR56" i="2"/>
  <c r="AT349" i="2"/>
  <c r="AT73" i="2"/>
  <c r="AT244" i="2"/>
  <c r="AT72" i="2"/>
  <c r="AT127" i="2"/>
  <c r="AT32" i="2"/>
  <c r="AT579" i="2"/>
  <c r="AT290" i="2"/>
  <c r="AT74" i="2"/>
  <c r="AT585" i="2"/>
  <c r="AT555" i="2"/>
  <c r="AT595" i="2"/>
  <c r="AT458" i="2"/>
  <c r="AT259" i="2"/>
  <c r="AT430" i="2"/>
  <c r="AT599" i="2"/>
  <c r="AT691" i="2"/>
  <c r="AT123" i="2"/>
  <c r="AT339" i="2"/>
  <c r="AT97" i="2"/>
  <c r="AT91" i="2"/>
  <c r="AT489" i="2"/>
  <c r="AT236" i="2"/>
  <c r="AT630" i="2"/>
  <c r="AT70" i="2"/>
  <c r="AT313" i="2"/>
  <c r="AR392" i="2"/>
  <c r="AR520" i="2"/>
  <c r="AR250" i="2"/>
  <c r="AR360" i="2"/>
  <c r="AR157" i="2"/>
  <c r="AR194" i="2"/>
  <c r="AR28" i="2"/>
  <c r="AR439" i="2"/>
  <c r="AR477" i="2"/>
  <c r="AR182" i="2"/>
  <c r="AR190" i="2"/>
  <c r="AR27" i="2"/>
  <c r="AR282" i="2"/>
  <c r="AR245" i="2"/>
  <c r="AR44" i="2"/>
  <c r="AR196" i="2"/>
  <c r="AR373" i="2"/>
  <c r="AR283" i="2"/>
  <c r="AR176" i="2"/>
  <c r="AR192" i="2"/>
  <c r="AR92" i="2"/>
  <c r="AR390" i="2"/>
  <c r="AR521" i="2"/>
  <c r="AR160" i="2"/>
  <c r="AR76" i="2"/>
  <c r="AR119" i="2"/>
  <c r="AR85" i="2"/>
  <c r="AR465" i="2"/>
  <c r="AR281" i="2"/>
  <c r="AR419" i="2"/>
  <c r="AR664" i="2"/>
  <c r="AR221" i="2"/>
  <c r="AR241" i="2"/>
  <c r="AR86" i="2"/>
  <c r="AR205" i="2"/>
  <c r="AR583" i="2"/>
  <c r="AR416" i="2"/>
  <c r="AR326" i="2"/>
  <c r="AR527" i="2"/>
  <c r="AR225" i="2"/>
  <c r="AR162" i="2"/>
  <c r="AR388" i="2"/>
  <c r="AU726" i="2"/>
  <c r="AU728" i="2"/>
  <c r="AU480" i="2"/>
  <c r="AU365" i="2"/>
  <c r="AU567" i="2"/>
  <c r="AU610" i="2"/>
  <c r="AU636" i="2"/>
  <c r="AU164" i="2"/>
  <c r="AU294" i="2"/>
  <c r="AU553" i="2"/>
  <c r="AU295" i="2"/>
  <c r="AU335" i="2"/>
  <c r="AU730" i="2"/>
  <c r="AU109" i="2"/>
  <c r="AU566" i="2"/>
  <c r="AU108" i="2"/>
  <c r="AU302" i="2"/>
  <c r="AU399" i="2"/>
  <c r="AU68" i="2"/>
  <c r="AU673" i="2"/>
  <c r="AU505" i="2"/>
  <c r="AU60" i="2"/>
  <c r="AU26" i="2"/>
  <c r="AU342" i="2"/>
  <c r="AU218" i="2"/>
  <c r="AU272" i="2"/>
  <c r="AU49" i="2"/>
  <c r="AU168" i="2"/>
  <c r="AU424" i="2"/>
  <c r="AU187" i="2"/>
  <c r="AU100" i="2"/>
  <c r="AU121" i="2"/>
  <c r="AU449" i="2"/>
  <c r="AU29" i="2"/>
  <c r="AU378" i="2"/>
  <c r="AS570" i="2"/>
  <c r="AS544" i="2"/>
  <c r="AS593" i="2"/>
  <c r="AS22" i="2"/>
  <c r="AS613" i="2"/>
  <c r="AS506" i="2"/>
  <c r="AS312" i="2"/>
  <c r="AS42" i="2"/>
  <c r="AS149" i="2"/>
  <c r="AS285" i="2"/>
  <c r="AS61" i="2"/>
  <c r="AS426" i="2"/>
  <c r="AS410" i="2"/>
  <c r="AS537" i="2"/>
  <c r="AS233" i="2"/>
  <c r="AS140" i="2"/>
  <c r="AS446" i="2"/>
  <c r="AS351" i="2"/>
  <c r="AT683" i="2"/>
  <c r="AT737" i="2"/>
  <c r="AT652" i="2"/>
  <c r="AT672" i="2"/>
  <c r="AT464" i="2"/>
  <c r="AT678" i="2"/>
  <c r="AT111" i="2"/>
  <c r="AT152" i="2"/>
  <c r="AT586" i="2"/>
  <c r="AT706" i="2"/>
  <c r="AT687" i="2"/>
  <c r="AT645" i="2"/>
  <c r="AT40" i="2"/>
  <c r="AT397" i="2"/>
  <c r="AT114" i="2"/>
  <c r="AT372" i="2"/>
  <c r="AT262" i="2"/>
  <c r="AT627" i="2"/>
  <c r="AT513" i="2"/>
  <c r="AT216" i="2"/>
  <c r="AT118" i="2"/>
  <c r="AT690" i="2"/>
  <c r="AT720" i="2"/>
  <c r="AT124" i="2"/>
  <c r="AT243" i="2"/>
  <c r="AT522" i="2"/>
  <c r="AT536" i="2"/>
  <c r="AT131" i="2"/>
  <c r="AT454" i="2"/>
  <c r="AT654" i="2"/>
  <c r="AT186" i="2"/>
  <c r="AT376" i="2"/>
  <c r="AT698" i="2"/>
  <c r="AT211" i="2"/>
  <c r="AT475" i="2"/>
  <c r="AT582" i="2"/>
  <c r="AT357" i="2"/>
  <c r="AT39" i="2"/>
  <c r="AT207" i="2"/>
  <c r="AT11" i="2"/>
  <c r="AT514" i="2"/>
  <c r="AT54" i="2"/>
  <c r="AT126" i="2"/>
  <c r="AT382" i="2"/>
  <c r="AT172" i="2"/>
  <c r="AR62" i="2"/>
  <c r="AR644" i="2"/>
  <c r="AR653" i="2"/>
  <c r="AR649" i="2"/>
  <c r="AR181" i="2"/>
  <c r="AR289" i="2"/>
  <c r="AR89" i="2"/>
  <c r="AR198" i="2"/>
  <c r="AR246" i="2"/>
  <c r="AR135" i="2"/>
  <c r="AR128" i="2"/>
  <c r="AR317" i="2"/>
  <c r="AR191" i="2"/>
  <c r="AR564" i="2"/>
  <c r="AR611" i="2"/>
  <c r="AR20" i="2"/>
  <c r="AR158" i="2"/>
  <c r="AR107" i="2"/>
  <c r="AR265" i="2"/>
  <c r="AR287" i="2"/>
  <c r="AR414" i="2"/>
  <c r="AR6" i="2"/>
  <c r="AR304" i="2"/>
  <c r="AR518" i="2"/>
  <c r="AR8" i="2"/>
  <c r="AR98" i="2"/>
  <c r="AR179" i="2"/>
  <c r="AR273" i="2"/>
  <c r="AR347" i="2"/>
  <c r="AR180" i="2"/>
  <c r="AR379" i="2"/>
  <c r="AR99" i="2"/>
  <c r="AR481" i="2"/>
  <c r="AR15" i="2"/>
  <c r="AR258" i="2"/>
  <c r="AR10" i="2"/>
  <c r="AR484" i="2"/>
  <c r="AR355" i="2"/>
  <c r="AR531" i="2"/>
  <c r="AR204" i="2"/>
  <c r="AR549" i="2"/>
  <c r="AR528" i="2"/>
  <c r="AR208" i="2"/>
  <c r="AR624" i="2"/>
  <c r="AU442" i="2"/>
  <c r="AU445" i="2"/>
  <c r="AU721" i="2"/>
  <c r="AU619" i="2"/>
  <c r="AU143" i="2"/>
  <c r="AU403" i="2"/>
  <c r="AU476" i="2"/>
  <c r="AU598" i="2"/>
  <c r="AU577" i="2"/>
  <c r="AU703" i="2"/>
  <c r="AU155" i="2"/>
  <c r="AU655" i="2"/>
  <c r="AU670" i="2"/>
  <c r="AU680" i="2"/>
  <c r="AU356" i="2"/>
  <c r="AU453" i="2"/>
  <c r="AU734" i="2"/>
  <c r="AU608" i="2"/>
  <c r="AU532" i="2"/>
  <c r="AU677" i="2"/>
  <c r="AU223" i="2"/>
  <c r="AU539" i="2"/>
  <c r="AU668" i="2"/>
  <c r="AU639" i="2"/>
  <c r="AU130" i="2"/>
  <c r="AU21" i="2"/>
  <c r="AU195" i="2"/>
  <c r="AU552" i="2"/>
  <c r="AU17" i="2"/>
  <c r="AU209" i="2"/>
  <c r="AU340" i="2"/>
  <c r="AU58" i="2"/>
  <c r="AU711" i="2"/>
  <c r="AU222" i="2"/>
  <c r="AU274" i="2"/>
  <c r="AU101" i="2"/>
  <c r="AU500" i="2"/>
  <c r="AU105" i="2"/>
  <c r="AU323" i="2"/>
  <c r="AU300" i="2"/>
  <c r="AU80" i="2"/>
  <c r="AU714" i="2"/>
  <c r="AU461" i="2"/>
  <c r="AU434" i="2"/>
  <c r="AU189" i="2"/>
  <c r="AU658" i="2"/>
  <c r="AU657" i="2"/>
  <c r="AU425" i="2"/>
  <c r="AU309" i="2"/>
  <c r="AU328" i="2"/>
  <c r="AU206" i="2"/>
  <c r="AU174" i="2"/>
  <c r="AU395" i="2"/>
  <c r="AU499" i="2"/>
  <c r="AU381" i="2"/>
  <c r="AU46" i="2"/>
  <c r="AU129" i="2"/>
  <c r="AU650" i="2"/>
  <c r="AU674" i="2"/>
  <c r="AU494" i="2"/>
  <c r="AS497" i="2"/>
  <c r="AS133" i="2"/>
  <c r="AS588" i="2"/>
  <c r="AS316" i="2"/>
  <c r="AS688" i="2"/>
  <c r="AS324" i="2"/>
  <c r="AS615" i="2"/>
  <c r="AS421" i="2"/>
  <c r="AS278" i="2"/>
  <c r="AS247" i="2"/>
  <c r="AS409" i="2"/>
  <c r="AS440" i="2"/>
  <c r="AS348" i="2"/>
  <c r="AS554" i="2"/>
  <c r="AS534" i="2"/>
  <c r="AS596" i="2"/>
  <c r="AT722" i="2"/>
  <c r="AT621" i="2"/>
  <c r="AT451" i="2"/>
  <c r="AT692" i="2"/>
  <c r="AT569" i="2"/>
  <c r="AT175" i="2"/>
  <c r="AT546" i="2"/>
  <c r="AT377" i="2"/>
  <c r="AT269" i="2"/>
  <c r="AT625" i="2"/>
  <c r="AT374" i="2"/>
  <c r="AT237" i="2"/>
  <c r="AT590" i="2"/>
  <c r="AT163" i="2"/>
  <c r="AT83" i="2"/>
  <c r="AT332" i="2"/>
  <c r="AT541" i="2"/>
  <c r="AT603" i="2"/>
  <c r="AT450" i="2"/>
  <c r="AT427" i="2"/>
  <c r="AT708" i="2"/>
  <c r="AT431" i="2"/>
  <c r="AT435" i="2"/>
  <c r="AT565" i="2"/>
  <c r="AT252" i="2"/>
  <c r="AT561" i="2"/>
  <c r="AT723" i="2"/>
  <c r="AT643" i="2"/>
  <c r="AT689" i="2"/>
  <c r="AT148" i="2"/>
  <c r="AT432" i="2"/>
  <c r="AT350" i="2"/>
  <c r="AT120" i="2"/>
  <c r="AT279" i="2"/>
  <c r="AT167" i="2"/>
  <c r="AT331" i="2"/>
  <c r="AT659" i="2"/>
  <c r="AT448" i="2"/>
  <c r="AT575" i="2"/>
  <c r="AT288" i="2"/>
  <c r="AT713" i="2"/>
  <c r="AT7" i="2"/>
  <c r="AT631" i="2"/>
  <c r="AT641" i="2"/>
  <c r="AT443" i="2"/>
  <c r="AT36" i="2"/>
  <c r="AT338" i="2"/>
  <c r="AT542" i="2"/>
  <c r="AT77" i="2"/>
  <c r="AT37" i="2"/>
  <c r="AT150" i="2"/>
  <c r="AT413" i="2"/>
  <c r="AT41" i="2"/>
  <c r="AT214" i="2"/>
  <c r="AT159" i="2"/>
  <c r="AT305" i="2"/>
  <c r="AT90" i="2"/>
  <c r="AT48" i="2"/>
  <c r="AT361" i="2"/>
  <c r="AT497" i="2"/>
  <c r="AT133" i="2"/>
  <c r="AT588" i="2"/>
  <c r="AT316" i="2"/>
  <c r="AT688" i="2"/>
  <c r="AT324" i="2"/>
  <c r="AT615" i="2"/>
  <c r="AT421" i="2"/>
  <c r="AT278" i="2"/>
  <c r="AT247" i="2"/>
  <c r="AT409" i="2"/>
  <c r="AT440" i="2"/>
  <c r="AT348" i="2"/>
  <c r="AT554" i="2"/>
  <c r="AT534" i="2"/>
  <c r="AT596" i="2"/>
  <c r="AR457" i="2"/>
  <c r="AR581" i="2"/>
  <c r="AR138" i="2"/>
  <c r="AR389" i="2"/>
  <c r="AR151" i="2"/>
  <c r="AR385" i="2"/>
  <c r="AR535" i="2"/>
  <c r="AR183" i="2"/>
  <c r="AR75" i="2"/>
  <c r="AR55" i="2"/>
  <c r="AR45" i="2"/>
  <c r="AR605" i="2"/>
  <c r="AR573" i="2"/>
  <c r="AR170" i="2"/>
  <c r="AR13" i="2"/>
  <c r="AR188" i="2"/>
  <c r="AR93" i="2"/>
  <c r="AR429" i="2"/>
  <c r="AR79" i="2"/>
  <c r="AR201" i="2"/>
  <c r="AR256" i="2"/>
  <c r="AR220" i="2"/>
  <c r="AR57" i="2"/>
  <c r="AR88" i="2"/>
  <c r="AR115" i="2"/>
  <c r="AR474" i="2"/>
  <c r="AR110" i="2"/>
  <c r="AR364" i="2"/>
  <c r="AR219" i="2"/>
  <c r="AR507" i="2"/>
  <c r="AR322" i="2"/>
  <c r="AR215" i="2"/>
  <c r="AR559" i="2"/>
  <c r="AR122" i="2"/>
  <c r="AR415" i="2"/>
  <c r="AR156" i="2"/>
  <c r="AR193" i="2"/>
  <c r="AR103" i="2"/>
  <c r="AU683" i="2"/>
  <c r="AU737" i="2"/>
  <c r="AU652" i="2"/>
  <c r="AU672" i="2"/>
  <c r="AU464" i="2"/>
  <c r="AU678" i="2"/>
  <c r="AU111" i="2"/>
  <c r="AU152" i="2"/>
  <c r="AU586" i="2"/>
  <c r="AU706" i="2"/>
  <c r="AU687" i="2"/>
  <c r="AU645" i="2"/>
  <c r="AU40" i="2"/>
  <c r="AU397" i="2"/>
  <c r="AU114" i="2"/>
  <c r="AU372" i="2"/>
  <c r="AU262" i="2"/>
  <c r="AU627" i="2"/>
  <c r="AU513" i="2"/>
  <c r="AU216" i="2"/>
  <c r="AU118" i="2"/>
  <c r="AU690" i="2"/>
  <c r="AU720" i="2"/>
  <c r="AU124" i="2"/>
  <c r="AU243" i="2"/>
  <c r="AU522" i="2"/>
  <c r="AU536" i="2"/>
  <c r="AU131" i="2"/>
  <c r="AU454" i="2"/>
  <c r="AU654" i="2"/>
  <c r="AU186" i="2"/>
  <c r="AU376" i="2"/>
  <c r="AT511" i="2"/>
  <c r="AT368" i="2"/>
  <c r="AR284" i="2"/>
  <c r="AR199" i="2"/>
  <c r="AR346" i="2"/>
  <c r="AR308" i="2"/>
  <c r="AR562" i="2"/>
  <c r="AR270" i="2"/>
  <c r="AR141" i="2"/>
  <c r="AR371" i="2"/>
  <c r="AR24" i="2"/>
  <c r="AR35" i="2"/>
  <c r="AR366" i="2"/>
  <c r="AR383" i="2"/>
  <c r="AR329" i="2"/>
  <c r="AR134" i="2"/>
  <c r="AR473" i="2"/>
  <c r="AR441" i="2"/>
  <c r="AR471" i="2"/>
  <c r="AR3" i="2"/>
  <c r="AR235" i="2"/>
  <c r="AR173" i="2"/>
  <c r="AR386" i="2"/>
  <c r="AR638" i="2"/>
  <c r="AR34" i="2"/>
  <c r="AR12" i="2"/>
  <c r="AR280" i="2"/>
  <c r="AR178" i="2"/>
  <c r="AR597" i="2"/>
  <c r="AR66" i="2"/>
  <c r="AR82" i="2"/>
  <c r="AR334" i="2"/>
  <c r="AR358" i="2"/>
  <c r="AR125" i="2"/>
  <c r="AR384" i="2"/>
  <c r="AR253" i="2"/>
  <c r="AR406" i="2"/>
  <c r="AR71" i="2"/>
  <c r="AR52" i="2"/>
  <c r="AR2" i="2"/>
  <c r="AR337" i="2"/>
  <c r="AR87" i="2"/>
  <c r="AR153" i="2"/>
  <c r="AR224" i="2"/>
  <c r="AR538" i="2"/>
  <c r="AU722" i="2"/>
  <c r="AU621" i="2"/>
  <c r="AU451" i="2"/>
  <c r="AU692" i="2"/>
  <c r="AU569" i="2"/>
  <c r="AU175" i="2"/>
  <c r="AU546" i="2"/>
  <c r="AU377" i="2"/>
  <c r="AU269" i="2"/>
  <c r="AU625" i="2"/>
  <c r="AU374" i="2"/>
  <c r="AU237" i="2"/>
  <c r="AU590" i="2"/>
  <c r="AU163" i="2"/>
  <c r="AU83" i="2"/>
  <c r="AU332" i="2"/>
  <c r="AU541" i="2"/>
  <c r="AU603" i="2"/>
  <c r="AU450" i="2"/>
  <c r="AU427" i="2"/>
  <c r="AU708" i="2"/>
  <c r="AU431" i="2"/>
  <c r="AU435" i="2"/>
  <c r="AU565" i="2"/>
  <c r="AU252" i="2"/>
  <c r="AU561" i="2"/>
  <c r="AU723" i="2"/>
  <c r="AU643" i="2"/>
  <c r="AU689" i="2"/>
  <c r="AU148" i="2"/>
  <c r="AU432" i="2"/>
  <c r="AR444" i="2"/>
  <c r="AR407" i="2"/>
  <c r="AR213" i="2"/>
  <c r="AR31" i="2"/>
  <c r="AR95" i="2"/>
  <c r="AR314" i="2"/>
  <c r="AR525" i="2"/>
  <c r="AR359" i="2"/>
  <c r="AR64" i="2"/>
  <c r="AR137" i="2"/>
  <c r="AR227" i="2"/>
  <c r="AR515" i="2"/>
  <c r="AR487" i="2"/>
  <c r="AR320" i="2"/>
  <c r="AR447" i="2"/>
  <c r="AR524" i="2"/>
  <c r="AR301" i="2"/>
  <c r="AR59" i="2"/>
  <c r="AR296" i="2"/>
  <c r="AR307" i="2"/>
  <c r="AR81" i="2"/>
  <c r="AR166" i="2"/>
  <c r="AR177" i="2"/>
  <c r="AR330" i="2"/>
  <c r="AR271" i="2"/>
  <c r="AR303" i="2"/>
  <c r="AR563" i="2"/>
  <c r="AU736" i="2"/>
  <c r="AU684" i="2"/>
  <c r="AU404" i="2"/>
  <c r="AU719" i="2"/>
  <c r="AU501" i="2"/>
  <c r="AU516" i="2"/>
  <c r="AU234" i="2"/>
  <c r="AU592" i="2"/>
  <c r="AU707" i="2"/>
  <c r="AU276" i="2"/>
  <c r="AU727" i="2"/>
  <c r="AU606" i="2"/>
  <c r="AU530" i="2"/>
  <c r="AU732" i="2"/>
  <c r="AU217" i="2"/>
  <c r="AU662" i="2"/>
  <c r="AU547" i="2"/>
  <c r="AU38" i="2"/>
  <c r="AU493" i="2"/>
  <c r="AU102" i="2"/>
  <c r="AU116" i="2"/>
  <c r="AU452" i="2"/>
  <c r="AU56" i="2"/>
  <c r="AU519" i="2"/>
  <c r="AU210" i="2"/>
  <c r="AU47" i="2"/>
  <c r="AU661" i="2"/>
  <c r="AU197" i="2"/>
  <c r="AU498" i="2"/>
  <c r="AU50" i="2"/>
  <c r="AU203" i="2"/>
  <c r="AU545" i="2"/>
  <c r="AU23" i="2"/>
  <c r="AU568" i="2"/>
  <c r="AU543" i="2"/>
  <c r="AU375" i="2"/>
  <c r="AU291" i="2"/>
  <c r="AU341" i="2"/>
  <c r="AU362" i="2"/>
  <c r="AU263" i="2"/>
  <c r="AU230" i="2"/>
  <c r="AU495" i="2"/>
  <c r="AU242" i="2"/>
  <c r="AU112" i="2"/>
  <c r="AU202" i="2"/>
  <c r="AU251" i="2"/>
  <c r="AU504" i="2"/>
  <c r="AU165" i="2"/>
  <c r="AU479" i="2"/>
  <c r="AU321" i="2"/>
  <c r="AU154" i="2"/>
  <c r="AU345" i="2"/>
  <c r="AU9" i="2"/>
  <c r="AU255" i="2"/>
  <c r="AU139" i="2"/>
  <c r="AU229" i="2"/>
  <c r="AU53" i="2"/>
  <c r="AU488" i="2"/>
  <c r="AU65" i="2"/>
  <c r="AU469" i="2"/>
  <c r="AU492" i="2"/>
  <c r="AT51" i="2"/>
  <c r="AT664" i="2"/>
  <c r="AT517" i="2"/>
  <c r="AT221" i="2"/>
  <c r="AT241" i="2"/>
  <c r="AT298" i="2"/>
  <c r="AT86" i="2"/>
  <c r="AT205" i="2"/>
  <c r="AT583" i="2"/>
  <c r="AT618" i="2"/>
  <c r="AT416" i="2"/>
  <c r="AT326" i="2"/>
  <c r="AT527" i="2"/>
  <c r="AT225" i="2"/>
  <c r="AT162" i="2"/>
  <c r="AT388" i="2"/>
  <c r="AR601" i="2"/>
  <c r="AR423" i="2"/>
  <c r="AR169" i="2"/>
  <c r="AR428" i="2"/>
  <c r="AR600" i="2"/>
  <c r="AR580" i="2"/>
  <c r="AR117" i="2"/>
  <c r="AR470" i="2"/>
  <c r="AR693" i="2"/>
  <c r="AR33" i="2"/>
  <c r="AR466" i="2"/>
  <c r="AR63" i="2"/>
  <c r="AR540" i="2"/>
  <c r="AR401" i="2"/>
  <c r="AR529" i="2"/>
  <c r="AR18" i="2"/>
  <c r="AR369" i="2"/>
  <c r="AR264" i="2"/>
  <c r="AR526" i="2"/>
  <c r="AR456" i="2"/>
  <c r="AR576" i="2"/>
  <c r="AR228" i="2"/>
  <c r="AR578" i="2"/>
  <c r="AR30" i="2"/>
  <c r="AR694" i="2"/>
  <c r="AR136" i="2"/>
  <c r="AR16" i="2"/>
  <c r="AR146" i="2"/>
  <c r="AR315" i="2"/>
  <c r="AR4" i="2"/>
  <c r="AR391" i="2"/>
  <c r="AR437" i="2"/>
  <c r="AU735" i="2"/>
  <c r="AU717" i="2"/>
  <c r="AU715" i="2"/>
  <c r="AU633" i="2"/>
  <c r="AU392" i="2"/>
  <c r="AU520" i="2"/>
  <c r="AU250" i="2"/>
  <c r="AU394" i="2"/>
  <c r="AU604" i="2"/>
  <c r="AU646" i="2"/>
  <c r="AU455" i="2"/>
  <c r="AU360" i="2"/>
  <c r="AU632" i="2"/>
  <c r="AU157" i="2"/>
  <c r="AU194" i="2"/>
  <c r="AU28" i="2"/>
  <c r="AU439" i="2"/>
  <c r="AU477" i="2"/>
  <c r="AU182" i="2"/>
  <c r="AU190" i="2"/>
  <c r="AU27" i="2"/>
  <c r="AU733" i="2"/>
  <c r="AU436" i="2"/>
  <c r="AU282" i="2"/>
  <c r="AU245" i="2"/>
  <c r="AU584" i="2"/>
  <c r="AU44" i="2"/>
  <c r="AU196" i="2"/>
  <c r="AU373" i="2"/>
  <c r="AU283" i="2"/>
  <c r="AU176" i="2"/>
  <c r="AU192" i="2"/>
  <c r="AU92" i="2"/>
  <c r="AU390" i="2"/>
  <c r="AU521" i="2"/>
  <c r="AU160" i="2"/>
  <c r="AU76" i="2"/>
  <c r="AU119" i="2"/>
  <c r="AU85" i="2"/>
  <c r="AU465" i="2"/>
  <c r="AU509" i="2"/>
  <c r="AT507" i="2"/>
  <c r="AT322" i="2"/>
  <c r="AT215" i="2"/>
  <c r="AT559" i="2"/>
  <c r="AT249" i="2"/>
  <c r="AT122" i="2"/>
  <c r="AT623" i="2"/>
  <c r="AT319" i="2"/>
  <c r="AT415" i="2"/>
  <c r="AT156" i="2"/>
  <c r="AT84" i="2"/>
  <c r="AT25" i="2"/>
  <c r="AT193" i="2"/>
  <c r="AT103" i="2"/>
  <c r="AR286" i="2"/>
  <c r="AR254" i="2"/>
  <c r="AR113" i="2"/>
  <c r="AR106" i="2"/>
  <c r="AR200" i="2"/>
  <c r="AR417" i="2"/>
  <c r="AR226" i="2"/>
  <c r="AR78" i="2"/>
  <c r="AR548" i="2"/>
  <c r="AR69" i="2"/>
  <c r="AR67" i="2"/>
  <c r="AR544" i="2"/>
  <c r="AR593" i="2"/>
  <c r="AR22" i="2"/>
  <c r="AR506" i="2"/>
  <c r="AR42" i="2"/>
  <c r="AR149" i="2"/>
  <c r="AR285" i="2"/>
  <c r="AR61" i="2"/>
  <c r="AR426" i="2"/>
  <c r="AR537" i="2"/>
  <c r="AR446" i="2"/>
  <c r="AR351" i="2"/>
  <c r="AU702" i="2"/>
  <c r="AU671" i="2"/>
  <c r="AU704" i="2"/>
  <c r="AU609" i="2"/>
  <c r="AU333" i="2"/>
  <c r="AU457" i="2"/>
  <c r="AU482" i="2"/>
  <c r="AU581" i="2"/>
  <c r="AU616" i="2"/>
  <c r="AU138" i="2"/>
  <c r="AU389" i="2"/>
  <c r="AU151" i="2"/>
  <c r="AU385" i="2"/>
  <c r="AU697" i="2"/>
  <c r="AU535" i="2"/>
  <c r="AU183" i="2"/>
  <c r="AU75" i="2"/>
  <c r="AU55" i="2"/>
  <c r="AU558" i="2"/>
  <c r="AU667" i="2"/>
  <c r="AU45" i="2"/>
  <c r="AU605" i="2"/>
  <c r="AU573" i="2"/>
  <c r="AU170" i="2"/>
  <c r="AU696" i="2"/>
  <c r="AU62" i="2"/>
  <c r="AU13" i="2"/>
  <c r="AU188" i="2"/>
  <c r="AU93" i="2"/>
  <c r="AU644" i="2"/>
  <c r="AU429" i="2"/>
  <c r="AU79" i="2"/>
  <c r="AU491" i="2"/>
  <c r="AU318" i="2"/>
  <c r="AU201" i="2"/>
  <c r="AU634" i="2"/>
  <c r="AT239" i="2"/>
  <c r="AT99" i="2"/>
  <c r="AT685" i="2"/>
  <c r="AT556" i="2"/>
  <c r="AT481" i="2"/>
  <c r="AT408" i="2"/>
  <c r="AT15" i="2"/>
  <c r="AT258" i="2"/>
  <c r="AT10" i="2"/>
  <c r="AT484" i="2"/>
  <c r="AT355" i="2"/>
  <c r="AT531" i="2"/>
  <c r="AT204" i="2"/>
  <c r="AT486" i="2"/>
  <c r="AT549" i="2"/>
  <c r="AT94" i="2"/>
  <c r="AT528" i="2"/>
  <c r="AT208" i="2"/>
  <c r="AT624" i="2"/>
  <c r="AR480" i="2"/>
  <c r="AR567" i="2"/>
  <c r="AR610" i="2"/>
  <c r="AR164" i="2"/>
  <c r="AR294" i="2"/>
  <c r="AR553" i="2"/>
  <c r="AR295" i="2"/>
  <c r="AR335" i="2"/>
  <c r="AR109" i="2"/>
  <c r="AR108" i="2"/>
  <c r="AR68" i="2"/>
  <c r="AR505" i="2"/>
  <c r="AR60" i="2"/>
  <c r="AR26" i="2"/>
  <c r="AR218" i="2"/>
  <c r="AR272" i="2"/>
  <c r="AR168" i="2"/>
  <c r="AR424" i="2"/>
  <c r="AR187" i="2"/>
  <c r="AR100" i="2"/>
  <c r="AR121" i="2"/>
  <c r="AR449" i="2"/>
  <c r="AR29" i="2"/>
  <c r="AR378" i="2"/>
  <c r="AR349" i="2"/>
  <c r="AR73" i="2"/>
  <c r="AR244" i="2"/>
  <c r="AR72" i="2"/>
  <c r="AR32" i="2"/>
  <c r="AR579" i="2"/>
  <c r="AR74" i="2"/>
  <c r="AR585" i="2"/>
  <c r="AR555" i="2"/>
  <c r="AR430" i="2"/>
  <c r="AR599" i="2"/>
  <c r="AR123" i="2"/>
  <c r="AR339" i="2"/>
  <c r="AR97" i="2"/>
  <c r="AR91" i="2"/>
  <c r="AR489" i="2"/>
  <c r="AR630" i="2"/>
  <c r="AR70" i="2"/>
  <c r="AR313" i="2"/>
  <c r="AU705" i="2"/>
  <c r="AU653" i="2"/>
  <c r="AU649" i="2"/>
  <c r="AU635" i="2"/>
  <c r="AU676" i="2"/>
  <c r="AU557" i="2"/>
  <c r="AU181" i="2"/>
  <c r="AU289" i="2"/>
  <c r="AU89" i="2"/>
  <c r="AU198" i="2"/>
  <c r="AU246" i="2"/>
  <c r="AU135" i="2"/>
  <c r="AU128" i="2"/>
  <c r="AU317" i="2"/>
  <c r="AU560" i="2"/>
  <c r="AU191" i="2"/>
  <c r="AU564" i="2"/>
  <c r="AU422" i="2"/>
  <c r="AU611" i="2"/>
  <c r="AU20" i="2"/>
  <c r="AU718" i="2"/>
  <c r="AU158" i="2"/>
  <c r="AU420" i="2"/>
  <c r="AU107" i="2"/>
  <c r="AU265" i="2"/>
  <c r="AU380" i="2"/>
  <c r="AU287" i="2"/>
  <c r="AU414" i="2"/>
  <c r="AU6" i="2"/>
  <c r="AU304" i="2"/>
  <c r="AU682" i="2"/>
  <c r="AU518" i="2"/>
  <c r="AU551" i="2"/>
  <c r="AU8" i="2"/>
  <c r="AU98" i="2"/>
  <c r="AU179" i="2"/>
  <c r="AT406" i="2"/>
  <c r="AT71" i="2"/>
  <c r="AT478" i="2"/>
  <c r="AT52" i="2"/>
  <c r="AT336" i="2"/>
  <c r="AT311" i="2"/>
  <c r="AT310" i="2"/>
  <c r="AT2" i="2"/>
  <c r="AT337" i="2"/>
  <c r="AT87" i="2"/>
  <c r="AT637" i="2"/>
  <c r="AT153" i="2"/>
  <c r="AT224" i="2"/>
  <c r="AT538" i="2"/>
  <c r="AR111" i="2"/>
  <c r="AR152" i="2"/>
  <c r="AR586" i="2"/>
  <c r="AR40" i="2"/>
  <c r="AR397" i="2"/>
  <c r="AR114" i="2"/>
  <c r="AR372" i="2"/>
  <c r="AR262" i="2"/>
  <c r="AR513" i="2"/>
  <c r="AR118" i="2"/>
  <c r="AR522" i="2"/>
  <c r="AR131" i="2"/>
  <c r="AR186" i="2"/>
  <c r="AR376" i="2"/>
  <c r="AR475" i="2"/>
  <c r="AR207" i="2"/>
  <c r="AR11" i="2"/>
  <c r="AR54" i="2"/>
  <c r="AR382" i="2"/>
  <c r="AR497" i="2"/>
  <c r="AR133" i="2"/>
  <c r="AR421" i="2"/>
  <c r="AR247" i="2"/>
  <c r="AR409" i="2"/>
  <c r="AR348" i="2"/>
  <c r="AR554" i="2"/>
  <c r="AR596" i="2"/>
  <c r="AU681" i="2"/>
  <c r="AU712" i="2"/>
  <c r="AU467" i="2"/>
  <c r="AU284" i="2"/>
  <c r="AU199" i="2"/>
  <c r="AU346" i="2"/>
  <c r="AU308" i="2"/>
  <c r="AU562" i="2"/>
  <c r="AU738" i="2"/>
  <c r="AU367" i="2"/>
  <c r="AU574" i="2"/>
  <c r="AU270" i="2"/>
  <c r="AU141" i="2"/>
  <c r="AU371" i="2"/>
  <c r="AU24" i="2"/>
  <c r="AU35" i="2"/>
  <c r="AU344" i="2"/>
  <c r="AU731" i="2"/>
  <c r="AU366" i="2"/>
  <c r="AU383" i="2"/>
  <c r="AU411" i="2"/>
  <c r="AU329" i="2"/>
  <c r="AU134" i="2"/>
  <c r="AU473" i="2"/>
  <c r="AU441" i="2"/>
  <c r="AU471" i="2"/>
  <c r="AU3" i="2"/>
  <c r="AU235" i="2"/>
  <c r="AU267" i="2"/>
  <c r="AU173" i="2"/>
  <c r="AU386" i="2"/>
  <c r="AU638" i="2"/>
  <c r="AU34" i="2"/>
  <c r="AT524" i="2"/>
  <c r="AT261" i="2"/>
  <c r="AT433" i="2"/>
  <c r="AT640" i="2"/>
  <c r="AT301" i="2"/>
  <c r="AT297" i="2"/>
  <c r="AT59" i="2"/>
  <c r="AT296" i="2"/>
  <c r="AT306" i="2"/>
  <c r="AT307" i="2"/>
  <c r="AT81" i="2"/>
  <c r="AT166" i="2"/>
  <c r="AT327" i="2"/>
  <c r="AT177" i="2"/>
  <c r="AT330" i="2"/>
  <c r="AT271" i="2"/>
  <c r="AT303" i="2"/>
  <c r="AT628" i="2"/>
  <c r="AT563" i="2"/>
  <c r="AR445" i="2"/>
  <c r="AR143" i="2"/>
  <c r="AR403" i="2"/>
  <c r="AR476" i="2"/>
  <c r="AR598" i="2"/>
  <c r="AR608" i="2"/>
  <c r="AR223" i="2"/>
  <c r="AR668" i="2"/>
  <c r="AR130" i="2"/>
  <c r="AR195" i="2"/>
  <c r="AR17" i="2"/>
  <c r="AR340" i="2"/>
  <c r="AR274" i="2"/>
  <c r="AR105" i="2"/>
  <c r="AR80" i="2"/>
  <c r="AR461" i="2"/>
  <c r="AR189" i="2"/>
  <c r="AR309" i="2"/>
  <c r="AR328" i="2"/>
  <c r="AR206" i="2"/>
  <c r="AR395" i="2"/>
  <c r="AR499" i="2"/>
  <c r="AR381" i="2"/>
  <c r="AR46" i="2"/>
  <c r="AR129" i="2"/>
  <c r="AR650" i="2"/>
  <c r="AR674" i="2"/>
  <c r="AR494" i="2"/>
  <c r="AU620" i="2"/>
  <c r="AU607" i="2"/>
  <c r="AU405" i="2"/>
  <c r="AU293" i="2"/>
  <c r="AU510" i="2"/>
  <c r="AU363" i="2"/>
  <c r="AU729" i="2"/>
  <c r="AU299" i="2"/>
  <c r="AU675" i="2"/>
  <c r="AU686" i="2"/>
  <c r="AU700" i="2"/>
  <c r="AU589" i="2"/>
  <c r="AU462" i="2"/>
  <c r="AU260" i="2"/>
  <c r="AU171" i="2"/>
  <c r="AU240" i="2"/>
  <c r="AU275" i="2"/>
  <c r="AU660" i="2"/>
  <c r="AU370" i="2"/>
  <c r="AU468" i="2"/>
  <c r="AU444" i="2"/>
  <c r="AU104" i="2"/>
  <c r="AU407" i="2"/>
  <c r="AU213" i="2"/>
  <c r="AU512" i="2"/>
  <c r="AU571" i="2"/>
  <c r="AU257" i="2"/>
  <c r="AU496" i="2"/>
  <c r="AU31" i="2"/>
  <c r="AU231" i="2"/>
  <c r="AU95" i="2"/>
  <c r="AU314" i="2"/>
  <c r="AU525" i="2"/>
  <c r="AU144" i="2"/>
  <c r="AU359" i="2"/>
  <c r="AU64" i="2"/>
  <c r="AT387" i="2"/>
  <c r="AT694" i="2"/>
  <c r="AT503" i="2"/>
  <c r="AT136" i="2"/>
  <c r="AT185" i="2"/>
  <c r="AT393" i="2"/>
  <c r="AT16" i="2"/>
  <c r="AT146" i="2"/>
  <c r="AT315" i="2"/>
  <c r="AT626" i="2"/>
  <c r="AT4" i="2"/>
  <c r="AT391" i="2"/>
  <c r="AT437" i="2"/>
  <c r="AR569" i="2"/>
  <c r="AR175" i="2"/>
  <c r="AR546" i="2"/>
  <c r="AR377" i="2"/>
  <c r="AR269" i="2"/>
  <c r="AR625" i="2"/>
  <c r="AR163" i="2"/>
  <c r="AR83" i="2"/>
  <c r="AR332" i="2"/>
  <c r="AR450" i="2"/>
  <c r="AR435" i="2"/>
  <c r="AR561" i="2"/>
  <c r="AR432" i="2"/>
  <c r="AR120" i="2"/>
  <c r="AR279" i="2"/>
  <c r="AR167" i="2"/>
  <c r="AR659" i="2"/>
  <c r="AR448" i="2"/>
  <c r="AR288" i="2"/>
  <c r="AR7" i="2"/>
  <c r="AR631" i="2"/>
  <c r="AR443" i="2"/>
  <c r="AR36" i="2"/>
  <c r="AR542" i="2"/>
  <c r="AR77" i="2"/>
  <c r="AR150" i="2"/>
  <c r="AR214" i="2"/>
  <c r="AR159" i="2"/>
  <c r="AR48" i="2"/>
  <c r="AU679" i="2"/>
  <c r="AU716" i="2"/>
  <c r="AU725" i="2"/>
  <c r="AU601" i="2"/>
  <c r="AU423" i="2"/>
  <c r="AU169" i="2"/>
  <c r="AU428" i="2"/>
  <c r="AU523" i="2"/>
  <c r="AU600" i="2"/>
  <c r="AU580" i="2"/>
  <c r="AU117" i="2"/>
  <c r="AU470" i="2"/>
  <c r="AU693" i="2"/>
  <c r="AU402" i="2"/>
  <c r="AU33" i="2"/>
  <c r="AU466" i="2"/>
  <c r="AU710" i="2"/>
  <c r="AU63" i="2"/>
  <c r="AU540" i="2"/>
  <c r="AU352" i="2"/>
  <c r="AU401" i="2"/>
  <c r="AU483" i="2"/>
  <c r="AU529" i="2"/>
  <c r="AU485" i="2"/>
  <c r="AU724" i="2"/>
  <c r="AU459" i="2"/>
  <c r="AU591" i="2"/>
  <c r="AU18" i="2"/>
  <c r="AU369" i="2"/>
  <c r="AU292" i="2"/>
  <c r="AU238" i="2"/>
  <c r="AU264" i="2"/>
  <c r="AU651" i="2"/>
  <c r="AT593" i="2"/>
  <c r="AT22" i="2"/>
  <c r="AT613" i="2"/>
  <c r="AT506" i="2"/>
  <c r="AT312" i="2"/>
  <c r="AT42" i="2"/>
  <c r="AT149" i="2"/>
  <c r="AT285" i="2"/>
  <c r="AT61" i="2"/>
  <c r="AT426" i="2"/>
  <c r="AT410" i="2"/>
  <c r="AT537" i="2"/>
  <c r="AT233" i="2"/>
  <c r="AT140" i="2"/>
  <c r="AT446" i="2"/>
  <c r="AT351" i="2"/>
  <c r="AR404" i="2"/>
  <c r="AR234" i="2"/>
  <c r="AR592" i="2"/>
  <c r="AR276" i="2"/>
  <c r="AR606" i="2"/>
  <c r="AR530" i="2"/>
  <c r="AR662" i="2"/>
  <c r="AR547" i="2"/>
  <c r="AR38" i="2"/>
  <c r="AR102" i="2"/>
  <c r="AR519" i="2"/>
  <c r="AR210" i="2"/>
  <c r="AR47" i="2"/>
  <c r="AR197" i="2"/>
  <c r="AR50" i="2"/>
  <c r="AR203" i="2"/>
  <c r="AR23" i="2"/>
  <c r="AR543" i="2"/>
  <c r="AR291" i="2"/>
  <c r="AR341" i="2"/>
  <c r="AR362" i="2"/>
  <c r="AR495" i="2"/>
  <c r="AR242" i="2"/>
  <c r="AR112" i="2"/>
  <c r="AR202" i="2"/>
  <c r="AR251" i="2"/>
  <c r="AR165" i="2"/>
  <c r="AR479" i="2"/>
  <c r="AR321" i="2"/>
  <c r="AR154" i="2"/>
  <c r="AR345" i="2"/>
  <c r="AR9" i="2"/>
  <c r="AR255" i="2"/>
  <c r="AR139" i="2"/>
  <c r="AR53" i="2"/>
  <c r="AR65" i="2"/>
  <c r="AR492" i="2"/>
  <c r="AU709" i="2"/>
  <c r="AU622" i="2"/>
  <c r="AU463" i="2"/>
  <c r="AU594" i="2"/>
  <c r="AU617" i="2"/>
  <c r="AU412" i="2"/>
  <c r="AU550" i="2"/>
  <c r="AU212" i="2"/>
  <c r="AU132" i="2"/>
  <c r="AU663" i="2"/>
  <c r="AU142" i="2"/>
  <c r="AU533" i="2"/>
  <c r="AU666" i="2"/>
  <c r="AU268" i="2"/>
  <c r="AU353" i="2"/>
  <c r="AU642" i="2"/>
  <c r="AU354" i="2"/>
  <c r="AU612" i="2"/>
  <c r="AU19" i="2"/>
  <c r="AU669" i="2"/>
  <c r="AU699" i="2"/>
  <c r="AU418" i="2"/>
  <c r="AU286" i="2"/>
  <c r="AU254" i="2"/>
  <c r="AU113" i="2"/>
  <c r="AU398" i="2"/>
  <c r="AU106" i="2"/>
  <c r="AU200" i="2"/>
  <c r="AU472" i="2"/>
  <c r="AU161" i="2"/>
  <c r="AU614" i="2"/>
  <c r="AU417" i="2"/>
  <c r="AU226" i="2"/>
  <c r="AU78" i="2"/>
  <c r="AU14" i="2"/>
  <c r="AU184" i="2"/>
  <c r="AU350" i="2"/>
  <c r="AU120" i="2"/>
  <c r="AU279" i="2"/>
  <c r="AU167" i="2"/>
  <c r="AU331" i="2"/>
  <c r="AU659" i="2"/>
  <c r="AU448" i="2"/>
  <c r="AU575" i="2"/>
  <c r="AU288" i="2"/>
  <c r="AU713" i="2"/>
  <c r="AU7" i="2"/>
  <c r="AU631" i="2"/>
  <c r="AU641" i="2"/>
  <c r="AU443" i="2"/>
  <c r="AU36" i="2"/>
  <c r="AU338" i="2"/>
  <c r="AU542" i="2"/>
  <c r="AU77" i="2"/>
  <c r="AU37" i="2"/>
  <c r="AU150" i="2"/>
  <c r="AU413" i="2"/>
  <c r="AU41" i="2"/>
  <c r="AU214" i="2"/>
  <c r="AU159" i="2"/>
  <c r="AU305" i="2"/>
  <c r="AU90" i="2"/>
  <c r="AU48" i="2"/>
  <c r="AU361" i="2"/>
  <c r="AU511" i="2"/>
  <c r="AU368" i="2"/>
  <c r="AU572" i="2"/>
  <c r="AU281" i="2"/>
  <c r="AU400" i="2"/>
  <c r="AU396" i="2"/>
  <c r="AU419" i="2"/>
  <c r="AU51" i="2"/>
  <c r="AU664" i="2"/>
  <c r="AU517" i="2"/>
  <c r="AU221" i="2"/>
  <c r="AU241" i="2"/>
  <c r="AU298" i="2"/>
  <c r="AU86" i="2"/>
  <c r="AU205" i="2"/>
  <c r="AU583" i="2"/>
  <c r="AU618" i="2"/>
  <c r="AU416" i="2"/>
  <c r="AU326" i="2"/>
  <c r="AU527" i="2"/>
  <c r="AU225" i="2"/>
  <c r="AU162" i="2"/>
  <c r="AU388" i="2"/>
  <c r="AU256" i="2"/>
  <c r="AU701" i="2"/>
  <c r="AU220" i="2"/>
  <c r="AU57" i="2"/>
  <c r="AU88" i="2"/>
  <c r="AU115" i="2"/>
  <c r="AU474" i="2"/>
  <c r="AU110" i="2"/>
  <c r="AU490" i="2"/>
  <c r="AU364" i="2"/>
  <c r="AU219" i="2"/>
  <c r="AU145" i="2"/>
  <c r="AU507" i="2"/>
  <c r="AU322" i="2"/>
  <c r="AU215" i="2"/>
  <c r="AU559" i="2"/>
  <c r="AU249" i="2"/>
  <c r="AU122" i="2"/>
  <c r="AU623" i="2"/>
  <c r="AU319" i="2"/>
  <c r="AU415" i="2"/>
  <c r="AU156" i="2"/>
  <c r="AU84" i="2"/>
  <c r="AU25" i="2"/>
  <c r="AU193" i="2"/>
  <c r="AU103" i="2"/>
  <c r="AU647" i="2"/>
  <c r="AU147" i="2"/>
  <c r="AU273" i="2"/>
  <c r="AU347" i="2"/>
  <c r="AU180" i="2"/>
  <c r="AU438" i="2"/>
  <c r="AU379" i="2"/>
  <c r="AU239" i="2"/>
  <c r="AU99" i="2"/>
  <c r="AU685" i="2"/>
  <c r="AU556" i="2"/>
  <c r="AU481" i="2"/>
  <c r="AU408" i="2"/>
  <c r="AU15" i="2"/>
  <c r="AU258" i="2"/>
  <c r="AU10" i="2"/>
  <c r="AU484" i="2"/>
  <c r="AU355" i="2"/>
  <c r="AU531" i="2"/>
  <c r="AU204" i="2"/>
  <c r="AU486" i="2"/>
  <c r="AU549" i="2"/>
  <c r="AU94" i="2"/>
  <c r="AU528" i="2"/>
  <c r="AU208" i="2"/>
  <c r="AU624" i="2"/>
  <c r="AU648" i="2"/>
  <c r="AU12" i="2"/>
  <c r="AU280" i="2"/>
  <c r="AU178" i="2"/>
  <c r="AU597" i="2"/>
  <c r="AU66" i="2"/>
  <c r="AU82" i="2"/>
  <c r="AU334" i="2"/>
  <c r="AU358" i="2"/>
  <c r="AU587" i="2"/>
  <c r="AU125" i="2"/>
  <c r="AU384" i="2"/>
  <c r="AU325" i="2"/>
  <c r="AU5" i="2"/>
  <c r="AU253" i="2"/>
  <c r="AU406" i="2"/>
  <c r="AU71" i="2"/>
  <c r="AU478" i="2"/>
  <c r="AU52" i="2"/>
  <c r="AU336" i="2"/>
  <c r="AU311" i="2"/>
  <c r="AU310" i="2"/>
  <c r="AU2" i="2"/>
  <c r="AU337" i="2"/>
  <c r="AU87" i="2"/>
  <c r="AU637" i="2"/>
  <c r="AU153" i="2"/>
  <c r="AU224" i="2"/>
  <c r="AU538" i="2"/>
  <c r="AU137" i="2"/>
  <c r="AU248" i="2"/>
  <c r="AU227" i="2"/>
  <c r="AU515" i="2"/>
  <c r="AU487" i="2"/>
  <c r="AU320" i="2"/>
  <c r="AU447" i="2"/>
  <c r="AU524" i="2"/>
  <c r="AU261" i="2"/>
  <c r="AU433" i="2"/>
  <c r="AU640" i="2"/>
  <c r="AU301" i="2"/>
  <c r="AU297" i="2"/>
  <c r="AU59" i="2"/>
  <c r="AU296" i="2"/>
  <c r="AU306" i="2"/>
  <c r="AU307" i="2"/>
  <c r="AU81" i="2"/>
  <c r="AU166" i="2"/>
  <c r="AU327" i="2"/>
  <c r="AU177" i="2"/>
  <c r="AU330" i="2"/>
  <c r="AU271" i="2"/>
  <c r="AU303" i="2"/>
  <c r="AU628" i="2"/>
  <c r="AU563" i="2"/>
  <c r="AU665" i="2"/>
  <c r="AU266" i="2"/>
  <c r="AU526" i="2"/>
  <c r="AU502" i="2"/>
  <c r="AU456" i="2"/>
  <c r="AU576" i="2"/>
  <c r="AU508" i="2"/>
  <c r="AU602" i="2"/>
  <c r="AU695" i="2"/>
  <c r="AU228" i="2"/>
  <c r="AU578" i="2"/>
  <c r="AU96" i="2"/>
  <c r="AU30" i="2"/>
  <c r="AU232" i="2"/>
  <c r="AU43" i="2"/>
  <c r="AU387" i="2"/>
  <c r="AU694" i="2"/>
  <c r="AU503" i="2"/>
  <c r="AU136" i="2"/>
  <c r="AU185" i="2"/>
  <c r="AU393" i="2"/>
  <c r="AU16" i="2"/>
  <c r="AU146" i="2"/>
  <c r="AU315" i="2"/>
  <c r="AU626" i="2"/>
  <c r="AU4" i="2"/>
  <c r="AU391" i="2"/>
  <c r="AU437" i="2"/>
  <c r="AU548" i="2"/>
  <c r="AU69" i="2"/>
  <c r="AU460" i="2"/>
  <c r="AU277" i="2"/>
  <c r="AU629" i="2"/>
  <c r="AU343" i="2"/>
  <c r="AU67" i="2"/>
  <c r="AU570" i="2"/>
  <c r="AU544" i="2"/>
  <c r="AU593" i="2"/>
  <c r="AU22" i="2"/>
  <c r="AU613" i="2"/>
  <c r="AU506" i="2"/>
  <c r="AU312" i="2"/>
  <c r="AU42" i="2"/>
  <c r="AU149" i="2"/>
  <c r="AU285" i="2"/>
  <c r="AU61" i="2"/>
  <c r="AU426" i="2"/>
  <c r="AU410" i="2"/>
  <c r="AU537" i="2"/>
  <c r="AU233" i="2"/>
  <c r="AU140" i="2"/>
  <c r="AU446" i="2"/>
  <c r="AU351" i="2"/>
  <c r="AU349" i="2"/>
  <c r="AU73" i="2"/>
  <c r="AU244" i="2"/>
  <c r="AU72" i="2"/>
  <c r="AU127" i="2"/>
  <c r="AU32" i="2"/>
  <c r="AU579" i="2"/>
  <c r="AU290" i="2"/>
  <c r="AU74" i="2"/>
  <c r="AU585" i="2"/>
  <c r="AU555" i="2"/>
  <c r="AU595" i="2"/>
  <c r="AU458" i="2"/>
  <c r="AU259" i="2"/>
  <c r="AU430" i="2"/>
  <c r="AU599" i="2"/>
  <c r="AU691" i="2"/>
  <c r="AU123" i="2"/>
  <c r="AU339" i="2"/>
  <c r="AU97" i="2"/>
  <c r="AU91" i="2"/>
  <c r="AU489" i="2"/>
  <c r="AU236" i="2"/>
  <c r="AU630" i="2"/>
  <c r="AU70" i="2"/>
  <c r="AU313" i="2"/>
  <c r="AU698" i="2"/>
  <c r="AU211" i="2"/>
  <c r="AU475" i="2"/>
  <c r="AU582" i="2"/>
  <c r="AU357" i="2"/>
  <c r="AU39" i="2"/>
  <c r="AU207" i="2"/>
  <c r="AU11" i="2"/>
  <c r="AU514" i="2"/>
  <c r="AU54" i="2"/>
  <c r="AU126" i="2"/>
  <c r="AU382" i="2"/>
  <c r="AU172" i="2"/>
  <c r="AU497" i="2"/>
  <c r="AU133" i="2"/>
  <c r="AU588" i="2"/>
  <c r="AU316" i="2"/>
  <c r="AU688" i="2"/>
  <c r="AU324" i="2"/>
  <c r="AU615" i="2"/>
  <c r="AU421" i="2"/>
  <c r="AU278" i="2"/>
  <c r="AU247" i="2"/>
  <c r="AU409" i="2"/>
  <c r="AU440" i="2"/>
  <c r="AU348" i="2"/>
  <c r="AU554" i="2"/>
  <c r="AU534" i="2"/>
  <c r="AU596" i="2"/>
  <c r="W55" i="3" l="1"/>
  <c r="W73" i="3"/>
  <c r="W106" i="3"/>
  <c r="W5" i="3"/>
  <c r="W28" i="3"/>
  <c r="W107" i="3"/>
  <c r="W57" i="3"/>
  <c r="W37" i="3"/>
  <c r="X37" i="3" s="1"/>
  <c r="W77" i="3"/>
  <c r="W47" i="3"/>
  <c r="W94" i="3"/>
  <c r="W13" i="3"/>
  <c r="W15" i="3"/>
  <c r="W18" i="3"/>
  <c r="W19" i="3"/>
  <c r="W29" i="3"/>
  <c r="W51" i="3"/>
  <c r="W88" i="3"/>
  <c r="W101" i="3"/>
  <c r="W45" i="3"/>
  <c r="X45" i="3" s="1"/>
  <c r="W27" i="3"/>
  <c r="W41" i="3"/>
  <c r="W85" i="3"/>
  <c r="W117" i="3"/>
  <c r="W79" i="3"/>
  <c r="W30" i="3"/>
  <c r="W9" i="3"/>
  <c r="W70" i="3"/>
  <c r="W6" i="3"/>
  <c r="W84" i="3"/>
  <c r="W95" i="3"/>
  <c r="W17" i="3"/>
  <c r="W2" i="3"/>
  <c r="W99" i="3"/>
  <c r="W104" i="3"/>
  <c r="W65" i="3"/>
  <c r="W39" i="3"/>
  <c r="W98" i="3"/>
  <c r="W118" i="3"/>
  <c r="W68" i="3"/>
  <c r="W120" i="3"/>
  <c r="W110" i="3"/>
  <c r="W96" i="3"/>
  <c r="W80" i="3"/>
  <c r="X80" i="3" s="1"/>
  <c r="W43" i="3"/>
  <c r="W71" i="3"/>
  <c r="W105" i="3"/>
  <c r="W12" i="3"/>
  <c r="W102" i="3"/>
  <c r="W16" i="3"/>
  <c r="W69" i="3"/>
  <c r="W75" i="3"/>
  <c r="W114" i="3"/>
  <c r="W20" i="3"/>
  <c r="W54" i="3"/>
  <c r="W62" i="3"/>
  <c r="X62" i="3" s="1"/>
  <c r="W58" i="3"/>
  <c r="W91" i="3"/>
  <c r="W74" i="3"/>
  <c r="W3" i="3"/>
  <c r="W67" i="3"/>
  <c r="W119" i="3"/>
  <c r="W76" i="3"/>
  <c r="W63" i="3"/>
  <c r="W24" i="3"/>
  <c r="W34" i="3"/>
  <c r="W49" i="3"/>
  <c r="W36" i="3"/>
  <c r="X36" i="3" s="1"/>
  <c r="W60" i="3"/>
  <c r="W89" i="3"/>
  <c r="W40" i="3"/>
  <c r="W100" i="3"/>
  <c r="W111" i="3"/>
  <c r="W66" i="3"/>
  <c r="W56" i="3"/>
  <c r="W32" i="3"/>
  <c r="W108" i="3"/>
  <c r="W115" i="3"/>
  <c r="W87" i="3"/>
  <c r="W8" i="3"/>
  <c r="W25" i="3"/>
  <c r="W81" i="3"/>
  <c r="W78" i="3"/>
  <c r="W4" i="3"/>
  <c r="W46" i="3"/>
  <c r="W59" i="3"/>
  <c r="W61" i="3"/>
  <c r="W22" i="3"/>
  <c r="W112" i="3"/>
  <c r="W33" i="3"/>
  <c r="W42" i="3"/>
  <c r="W44" i="3"/>
  <c r="X44" i="3" s="1"/>
  <c r="W11" i="3"/>
  <c r="W93" i="3"/>
  <c r="W21" i="3"/>
  <c r="W103" i="3"/>
  <c r="W26" i="3"/>
  <c r="W31" i="3"/>
  <c r="W35" i="3"/>
  <c r="W52" i="3"/>
  <c r="W50" i="3"/>
  <c r="W48" i="3"/>
  <c r="W64" i="3"/>
  <c r="W7" i="3"/>
  <c r="X105" i="3" s="1"/>
  <c r="W90" i="3"/>
  <c r="W53" i="3"/>
  <c r="W23" i="3"/>
  <c r="W38" i="3"/>
  <c r="W86" i="3"/>
  <c r="W97" i="3"/>
  <c r="W72" i="3"/>
  <c r="W83" i="3"/>
  <c r="W82" i="3"/>
  <c r="W10" i="3"/>
  <c r="AV679" i="2"/>
  <c r="Y104" i="3"/>
  <c r="AV656" i="2"/>
  <c r="AV688" i="2"/>
  <c r="AV140" i="2"/>
  <c r="AV22" i="2"/>
  <c r="AV359" i="2"/>
  <c r="AV153" i="2"/>
  <c r="AV253" i="2"/>
  <c r="AV12" i="2"/>
  <c r="AV10" i="2"/>
  <c r="AV347" i="2"/>
  <c r="AV583" i="2"/>
  <c r="AV281" i="2"/>
  <c r="AV176" i="2"/>
  <c r="AV321" i="2"/>
  <c r="AV341" i="2"/>
  <c r="AV339" i="2"/>
  <c r="AV277" i="2"/>
  <c r="AV200" i="2"/>
  <c r="AV642" i="2"/>
  <c r="AV594" i="2"/>
  <c r="AV578" i="2"/>
  <c r="AV232" i="2"/>
  <c r="Y98" i="3"/>
  <c r="Y6" i="3"/>
  <c r="Y82" i="3"/>
  <c r="Y65" i="3"/>
  <c r="Y15" i="3"/>
  <c r="Y67" i="3"/>
  <c r="Y50" i="3"/>
  <c r="Y26" i="3"/>
  <c r="Y90" i="3"/>
  <c r="Y92" i="3"/>
  <c r="Y96" i="3"/>
  <c r="Y70" i="3"/>
  <c r="Y116" i="3"/>
  <c r="Y72" i="3"/>
  <c r="Y18" i="3"/>
  <c r="Y115" i="3"/>
  <c r="Y54" i="3"/>
  <c r="Y38" i="3"/>
  <c r="Y118" i="3"/>
  <c r="Y111" i="3"/>
  <c r="Y46" i="3"/>
  <c r="Y7" i="3"/>
  <c r="Y113" i="3"/>
  <c r="Y57" i="3"/>
  <c r="Y19" i="3"/>
  <c r="Y103" i="3"/>
  <c r="Y48" i="3"/>
  <c r="Y13" i="3"/>
  <c r="Y94" i="3"/>
  <c r="Y3" i="3"/>
  <c r="Y35" i="3"/>
  <c r="Y24" i="3"/>
  <c r="Y41" i="3"/>
  <c r="Y62" i="3"/>
  <c r="Y69" i="3"/>
  <c r="Y29" i="3"/>
  <c r="Y4" i="3"/>
  <c r="Y121" i="3"/>
  <c r="Y20" i="3"/>
  <c r="Y114" i="3"/>
  <c r="Y73" i="3"/>
  <c r="Y87" i="3"/>
  <c r="Y5" i="3"/>
  <c r="Y2" i="3"/>
  <c r="Y56" i="3"/>
  <c r="Y25" i="3"/>
  <c r="Y76" i="3"/>
  <c r="Y102" i="3"/>
  <c r="Y47" i="3"/>
  <c r="Y84" i="3"/>
  <c r="Y42" i="3"/>
  <c r="Y27" i="3"/>
  <c r="Y93" i="3"/>
  <c r="Y11" i="3"/>
  <c r="Y97" i="3"/>
  <c r="Y9" i="3"/>
  <c r="Y44" i="3"/>
  <c r="Y32" i="3"/>
  <c r="Y58" i="3"/>
  <c r="Y16" i="3"/>
  <c r="Y52" i="3"/>
  <c r="Y17" i="3"/>
  <c r="Y22" i="3"/>
  <c r="Y79" i="3"/>
  <c r="Y83" i="3"/>
  <c r="Y36" i="3"/>
  <c r="Y119" i="3"/>
  <c r="Y75" i="3"/>
  <c r="Y74" i="3"/>
  <c r="Y91" i="3"/>
  <c r="Y33" i="3"/>
  <c r="Y63" i="3"/>
  <c r="Y14" i="3"/>
  <c r="Y51" i="3"/>
  <c r="Y110" i="3"/>
  <c r="Y105" i="3"/>
  <c r="Y80" i="3"/>
  <c r="Y37" i="3"/>
  <c r="Y99" i="3"/>
  <c r="Y21" i="3"/>
  <c r="Y89" i="3"/>
  <c r="Y31" i="3"/>
  <c r="Y106" i="3"/>
  <c r="Y100" i="3"/>
  <c r="Y64" i="3"/>
  <c r="Y108" i="3"/>
  <c r="Y43" i="3"/>
  <c r="Y12" i="3"/>
  <c r="Y53" i="3"/>
  <c r="Y45" i="3"/>
  <c r="Y60" i="3"/>
  <c r="Y107" i="3"/>
  <c r="Y109" i="3"/>
  <c r="Y68" i="3"/>
  <c r="Y117" i="3"/>
  <c r="Y10" i="3"/>
  <c r="Y30" i="3"/>
  <c r="Y55" i="3"/>
  <c r="Y23" i="3"/>
  <c r="Y95" i="3"/>
  <c r="Y61" i="3"/>
  <c r="Y71" i="3"/>
  <c r="Y122" i="3"/>
  <c r="Y85" i="3"/>
  <c r="Y34" i="3"/>
  <c r="Y78" i="3"/>
  <c r="Y86" i="3"/>
  <c r="Y112" i="3"/>
  <c r="Y40" i="3"/>
  <c r="Y59" i="3"/>
  <c r="Y88" i="3"/>
  <c r="Y101" i="3"/>
  <c r="Y120" i="3"/>
  <c r="Y8" i="3"/>
  <c r="Y39" i="3"/>
  <c r="Y77" i="3"/>
  <c r="Y49" i="3"/>
  <c r="Y81" i="3"/>
  <c r="Y66" i="3"/>
  <c r="Y28" i="3"/>
  <c r="AV428" i="2"/>
  <c r="AV169" i="2"/>
  <c r="AV423" i="2"/>
  <c r="AV111" i="2"/>
  <c r="AV601" i="2"/>
  <c r="AV445" i="2"/>
  <c r="AV725" i="2"/>
  <c r="AV203" i="2"/>
  <c r="AV493" i="2"/>
  <c r="AV516" i="2"/>
  <c r="AV332" i="2"/>
  <c r="AV159" i="2"/>
  <c r="AV716" i="2"/>
  <c r="AV249" i="2"/>
  <c r="AV88" i="2"/>
  <c r="AV93" i="2"/>
  <c r="AV432" i="2"/>
  <c r="AV476" i="2"/>
  <c r="AV529" i="2"/>
  <c r="AV182" i="2"/>
  <c r="AV250" i="2"/>
  <c r="AV631" i="2"/>
  <c r="AV434" i="2"/>
  <c r="AV505" i="2"/>
  <c r="AV414" i="2"/>
  <c r="AV191" i="2"/>
  <c r="AV635" i="2"/>
  <c r="AV48" i="2"/>
  <c r="AV309" i="2"/>
  <c r="AV121" i="2"/>
  <c r="AV280" i="2"/>
  <c r="AV329" i="2"/>
  <c r="AV367" i="2"/>
  <c r="AV333" i="2"/>
  <c r="AV70" i="2"/>
  <c r="AV496" i="2"/>
  <c r="AV240" i="2"/>
  <c r="AV697" i="2"/>
  <c r="AV377" i="2"/>
  <c r="AV40" i="2"/>
  <c r="AV615" i="2"/>
  <c r="AV351" i="2"/>
  <c r="AV506" i="2"/>
  <c r="AV628" i="2"/>
  <c r="AV297" i="2"/>
  <c r="AV137" i="2"/>
  <c r="AV538" i="2"/>
  <c r="AV71" i="2"/>
  <c r="AV597" i="2"/>
  <c r="AV355" i="2"/>
  <c r="AV438" i="2"/>
  <c r="AV416" i="2"/>
  <c r="AV396" i="2"/>
  <c r="AV92" i="2"/>
  <c r="AV345" i="2"/>
  <c r="AV263" i="2"/>
  <c r="AV343" i="2"/>
  <c r="AV161" i="2"/>
  <c r="AV612" i="2"/>
  <c r="AV412" i="2"/>
  <c r="AV43" i="2"/>
  <c r="AV503" i="2"/>
  <c r="AV231" i="2"/>
  <c r="AV660" i="2"/>
  <c r="AV45" i="2"/>
  <c r="AV708" i="2"/>
  <c r="AV403" i="2"/>
  <c r="AV466" i="2"/>
  <c r="AV473" i="2"/>
  <c r="AV270" i="2"/>
  <c r="AV385" i="2"/>
  <c r="AV175" i="2"/>
  <c r="AV645" i="2"/>
  <c r="AV304" i="2"/>
  <c r="AV422" i="2"/>
  <c r="AV557" i="2"/>
  <c r="AV482" i="2"/>
  <c r="AV599" i="2"/>
  <c r="AV623" i="2"/>
  <c r="AV474" i="2"/>
  <c r="AV429" i="2"/>
  <c r="AV368" i="2"/>
  <c r="AV539" i="2"/>
  <c r="AV27" i="2"/>
  <c r="AV604" i="2"/>
  <c r="AV305" i="2"/>
  <c r="AV494" i="2"/>
  <c r="AV32" i="2"/>
  <c r="AV23" i="2"/>
  <c r="AV116" i="2"/>
  <c r="AV707" i="2"/>
  <c r="AV643" i="2"/>
  <c r="AV453" i="2"/>
  <c r="AV352" i="2"/>
  <c r="AV706" i="2"/>
  <c r="AV608" i="2"/>
  <c r="AV724" i="2"/>
  <c r="AV582" i="2"/>
  <c r="AV124" i="2"/>
  <c r="AV640" i="2"/>
  <c r="AV324" i="2"/>
  <c r="AV446" i="2"/>
  <c r="AV613" i="2"/>
  <c r="AV303" i="2"/>
  <c r="AV301" i="2"/>
  <c r="AV64" i="2"/>
  <c r="AV224" i="2"/>
  <c r="AV406" i="2"/>
  <c r="AV178" i="2"/>
  <c r="AV484" i="2"/>
  <c r="AV180" i="2"/>
  <c r="AV618" i="2"/>
  <c r="AV400" i="2"/>
  <c r="AV192" i="2"/>
  <c r="AV154" i="2"/>
  <c r="AV362" i="2"/>
  <c r="AV629" i="2"/>
  <c r="AV472" i="2"/>
  <c r="AV354" i="2"/>
  <c r="AV617" i="2"/>
  <c r="AV30" i="2"/>
  <c r="AV387" i="2"/>
  <c r="AV31" i="2"/>
  <c r="AV275" i="2"/>
  <c r="AV299" i="2"/>
  <c r="AV75" i="2"/>
  <c r="AV83" i="2"/>
  <c r="AV690" i="2"/>
  <c r="AV134" i="2"/>
  <c r="AV574" i="2"/>
  <c r="AV616" i="2"/>
  <c r="AV652" i="2"/>
  <c r="AV6" i="2"/>
  <c r="AV564" i="2"/>
  <c r="AV676" i="2"/>
  <c r="AV671" i="2"/>
  <c r="AV129" i="2"/>
  <c r="AV579" i="2"/>
  <c r="AV122" i="2"/>
  <c r="AV115" i="2"/>
  <c r="AV644" i="2"/>
  <c r="AV214" i="2"/>
  <c r="AV680" i="2"/>
  <c r="AV266" i="2"/>
  <c r="AV190" i="2"/>
  <c r="AV394" i="2"/>
  <c r="AV77" i="2"/>
  <c r="AV174" i="2"/>
  <c r="AV100" i="2"/>
  <c r="AV545" i="2"/>
  <c r="AV102" i="2"/>
  <c r="AV234" i="2"/>
  <c r="AV431" i="2"/>
  <c r="AV598" i="2"/>
  <c r="AV523" i="2"/>
  <c r="AV683" i="2"/>
  <c r="AV703" i="2"/>
  <c r="AV693" i="2"/>
  <c r="AV475" i="2"/>
  <c r="AV372" i="2"/>
  <c r="AV236" i="2"/>
  <c r="AV211" i="2"/>
  <c r="AV596" i="2"/>
  <c r="AV316" i="2"/>
  <c r="AV233" i="2"/>
  <c r="AV593" i="2"/>
  <c r="AV330" i="2"/>
  <c r="AV433" i="2"/>
  <c r="AV144" i="2"/>
  <c r="AV637" i="2"/>
  <c r="AV5" i="2"/>
  <c r="AV648" i="2"/>
  <c r="AV258" i="2"/>
  <c r="AV273" i="2"/>
  <c r="AV205" i="2"/>
  <c r="AV572" i="2"/>
  <c r="AV283" i="2"/>
  <c r="AV492" i="2"/>
  <c r="AV479" i="2"/>
  <c r="AV74" i="2"/>
  <c r="AV460" i="2"/>
  <c r="AV106" i="2"/>
  <c r="AV353" i="2"/>
  <c r="AV463" i="2"/>
  <c r="AV695" i="2"/>
  <c r="AV96" i="2"/>
  <c r="AV257" i="2"/>
  <c r="AV363" i="2"/>
  <c r="AV138" i="2"/>
  <c r="AV722" i="2"/>
  <c r="AV672" i="2"/>
  <c r="AV34" i="2"/>
  <c r="AV411" i="2"/>
  <c r="AV738" i="2"/>
  <c r="AV702" i="2"/>
  <c r="AV430" i="2"/>
  <c r="AV287" i="2"/>
  <c r="AV560" i="2"/>
  <c r="AV649" i="2"/>
  <c r="AV150" i="2"/>
  <c r="AV80" i="2"/>
  <c r="AV60" i="2"/>
  <c r="AV559" i="2"/>
  <c r="AV57" i="2"/>
  <c r="AV188" i="2"/>
  <c r="AV163" i="2"/>
  <c r="AV720" i="2"/>
  <c r="AV117" i="2"/>
  <c r="AV477" i="2"/>
  <c r="AV520" i="2"/>
  <c r="AV659" i="2"/>
  <c r="AV101" i="2"/>
  <c r="AV295" i="2"/>
  <c r="AV50" i="2"/>
  <c r="AV38" i="2"/>
  <c r="AV501" i="2"/>
  <c r="AV269" i="2"/>
  <c r="AV114" i="2"/>
  <c r="AV542" i="2"/>
  <c r="AV674" i="2"/>
  <c r="AV458" i="2"/>
  <c r="AV627" i="2"/>
  <c r="AV172" i="2"/>
  <c r="AV698" i="2"/>
  <c r="AV97" i="2"/>
  <c r="AV534" i="2"/>
  <c r="AV588" i="2"/>
  <c r="AV537" i="2"/>
  <c r="AV544" i="2"/>
  <c r="AV177" i="2"/>
  <c r="AV261" i="2"/>
  <c r="AV525" i="2"/>
  <c r="AV87" i="2"/>
  <c r="AV325" i="2"/>
  <c r="AV624" i="2"/>
  <c r="AV15" i="2"/>
  <c r="AV147" i="2"/>
  <c r="AV86" i="2"/>
  <c r="AV509" i="2"/>
  <c r="AV469" i="2"/>
  <c r="AV165" i="2"/>
  <c r="AV29" i="2"/>
  <c r="AV69" i="2"/>
  <c r="AV398" i="2"/>
  <c r="AV268" i="2"/>
  <c r="AV622" i="2"/>
  <c r="AV665" i="2"/>
  <c r="AV228" i="2"/>
  <c r="AV571" i="2"/>
  <c r="AV171" i="2"/>
  <c r="AV510" i="2"/>
  <c r="AV457" i="2"/>
  <c r="AV630" i="2"/>
  <c r="AV638" i="2"/>
  <c r="AV383" i="2"/>
  <c r="AV562" i="2"/>
  <c r="AV90" i="2"/>
  <c r="AV395" i="2"/>
  <c r="AV127" i="2"/>
  <c r="AV380" i="2"/>
  <c r="AV317" i="2"/>
  <c r="AV653" i="2"/>
  <c r="AV443" i="2"/>
  <c r="AV711" i="2"/>
  <c r="AV335" i="2"/>
  <c r="AV215" i="2"/>
  <c r="AV220" i="2"/>
  <c r="AV13" i="2"/>
  <c r="AV546" i="2"/>
  <c r="AV397" i="2"/>
  <c r="AV373" i="2"/>
  <c r="AV439" i="2"/>
  <c r="AV392" i="2"/>
  <c r="AV148" i="2"/>
  <c r="AV552" i="2"/>
  <c r="AV728" i="2"/>
  <c r="AV498" i="2"/>
  <c r="AV547" i="2"/>
  <c r="AV404" i="2"/>
  <c r="AV621" i="2"/>
  <c r="AV678" i="2"/>
  <c r="AV7" i="2"/>
  <c r="AV206" i="2"/>
  <c r="AV244" i="2"/>
  <c r="AV586" i="2"/>
  <c r="AV382" i="2"/>
  <c r="AV376" i="2"/>
  <c r="AV585" i="2"/>
  <c r="AV554" i="2"/>
  <c r="AV133" i="2"/>
  <c r="AV410" i="2"/>
  <c r="AV570" i="2"/>
  <c r="AV327" i="2"/>
  <c r="AV524" i="2"/>
  <c r="AV337" i="2"/>
  <c r="AV384" i="2"/>
  <c r="AV208" i="2"/>
  <c r="AV408" i="2"/>
  <c r="AV647" i="2"/>
  <c r="AV298" i="2"/>
  <c r="AV465" i="2"/>
  <c r="AV65" i="2"/>
  <c r="AV504" i="2"/>
  <c r="AV342" i="2"/>
  <c r="AV548" i="2"/>
  <c r="AV113" i="2"/>
  <c r="AV666" i="2"/>
  <c r="AV709" i="2"/>
  <c r="AV483" i="2"/>
  <c r="AV456" i="2"/>
  <c r="AV512" i="2"/>
  <c r="AV293" i="2"/>
  <c r="AV704" i="2"/>
  <c r="AV259" i="2"/>
  <c r="AV386" i="2"/>
  <c r="AV366" i="2"/>
  <c r="AV308" i="2"/>
  <c r="AV37" i="2"/>
  <c r="AV189" i="2"/>
  <c r="AV187" i="2"/>
  <c r="AV265" i="2"/>
  <c r="AV128" i="2"/>
  <c r="AV705" i="2"/>
  <c r="AV575" i="2"/>
  <c r="AV130" i="2"/>
  <c r="AV602" i="2"/>
  <c r="AV322" i="2"/>
  <c r="AV701" i="2"/>
  <c r="AV696" i="2"/>
  <c r="AV464" i="2"/>
  <c r="AV196" i="2"/>
  <c r="AV28" i="2"/>
  <c r="AV633" i="2"/>
  <c r="AV565" i="2"/>
  <c r="AV677" i="2"/>
  <c r="AV238" i="2"/>
  <c r="AV197" i="2"/>
  <c r="AV662" i="2"/>
  <c r="AV684" i="2"/>
  <c r="AV123" i="2"/>
  <c r="AV461" i="2"/>
  <c r="AV168" i="2"/>
  <c r="AV489" i="2"/>
  <c r="AV126" i="2"/>
  <c r="AV186" i="2"/>
  <c r="AV349" i="2"/>
  <c r="AV271" i="2"/>
  <c r="AV729" i="2"/>
  <c r="AV348" i="2"/>
  <c r="AV497" i="2"/>
  <c r="AV426" i="2"/>
  <c r="AV166" i="2"/>
  <c r="AV447" i="2"/>
  <c r="AV2" i="2"/>
  <c r="AV125" i="2"/>
  <c r="AV528" i="2"/>
  <c r="AV481" i="2"/>
  <c r="AV179" i="2"/>
  <c r="AV241" i="2"/>
  <c r="AV85" i="2"/>
  <c r="AV488" i="2"/>
  <c r="AV251" i="2"/>
  <c r="AV109" i="2"/>
  <c r="AV184" i="2"/>
  <c r="AV254" i="2"/>
  <c r="AV533" i="2"/>
  <c r="AV437" i="2"/>
  <c r="AV580" i="2"/>
  <c r="AV459" i="2"/>
  <c r="AV213" i="2"/>
  <c r="AV260" i="2"/>
  <c r="AV361" i="2"/>
  <c r="AV381" i="2"/>
  <c r="AV72" i="2"/>
  <c r="AV173" i="2"/>
  <c r="AV731" i="2"/>
  <c r="AV346" i="2"/>
  <c r="AV641" i="2"/>
  <c r="AV500" i="2"/>
  <c r="AV673" i="2"/>
  <c r="AV107" i="2"/>
  <c r="AV135" i="2"/>
  <c r="AV62" i="2"/>
  <c r="AV120" i="2"/>
  <c r="AV734" i="2"/>
  <c r="AV369" i="2"/>
  <c r="AV507" i="2"/>
  <c r="AV256" i="2"/>
  <c r="AV573" i="2"/>
  <c r="AV91" i="2"/>
  <c r="AV44" i="2"/>
  <c r="AV194" i="2"/>
  <c r="AV715" i="2"/>
  <c r="AV450" i="2"/>
  <c r="AV655" i="2"/>
  <c r="AV540" i="2"/>
  <c r="AV661" i="2"/>
  <c r="AV217" i="2"/>
  <c r="AV511" i="2"/>
  <c r="AV290" i="2"/>
  <c r="AV331" i="2"/>
  <c r="AV274" i="2"/>
  <c r="AV399" i="2"/>
  <c r="AV595" i="2"/>
  <c r="AV54" i="2"/>
  <c r="AV654" i="2"/>
  <c r="AV272" i="2"/>
  <c r="AV440" i="2"/>
  <c r="AV61" i="2"/>
  <c r="AV81" i="2"/>
  <c r="AV320" i="2"/>
  <c r="AV310" i="2"/>
  <c r="AV587" i="2"/>
  <c r="AV94" i="2"/>
  <c r="AV556" i="2"/>
  <c r="AV98" i="2"/>
  <c r="AV388" i="2"/>
  <c r="AV221" i="2"/>
  <c r="AV119" i="2"/>
  <c r="AV53" i="2"/>
  <c r="AV202" i="2"/>
  <c r="AV365" i="2"/>
  <c r="AV14" i="2"/>
  <c r="AV286" i="2"/>
  <c r="AV142" i="2"/>
  <c r="AV626" i="2"/>
  <c r="AV391" i="2"/>
  <c r="AV402" i="2"/>
  <c r="AV407" i="2"/>
  <c r="AV462" i="2"/>
  <c r="AV405" i="2"/>
  <c r="AV413" i="2"/>
  <c r="AV657" i="2"/>
  <c r="AV424" i="2"/>
  <c r="AV267" i="2"/>
  <c r="AV344" i="2"/>
  <c r="AV199" i="2"/>
  <c r="AV448" i="2"/>
  <c r="AV17" i="2"/>
  <c r="AV553" i="2"/>
  <c r="AV420" i="2"/>
  <c r="AV246" i="2"/>
  <c r="AV170" i="2"/>
  <c r="AV561" i="2"/>
  <c r="AV577" i="2"/>
  <c r="AV710" i="2"/>
  <c r="AV145" i="2"/>
  <c r="AV634" i="2"/>
  <c r="AV667" i="2"/>
  <c r="AV555" i="2"/>
  <c r="AV584" i="2"/>
  <c r="AV157" i="2"/>
  <c r="AV717" i="2"/>
  <c r="AV237" i="2"/>
  <c r="AV619" i="2"/>
  <c r="AV47" i="2"/>
  <c r="AV732" i="2"/>
  <c r="AV41" i="2"/>
  <c r="AV46" i="2"/>
  <c r="AV449" i="2"/>
  <c r="AV689" i="2"/>
  <c r="AV195" i="2"/>
  <c r="AV164" i="2"/>
  <c r="AV650" i="2"/>
  <c r="AV73" i="2"/>
  <c r="AV514" i="2"/>
  <c r="AV454" i="2"/>
  <c r="AV108" i="2"/>
  <c r="AV409" i="2"/>
  <c r="AV285" i="2"/>
  <c r="AV307" i="2"/>
  <c r="AV487" i="2"/>
  <c r="AV311" i="2"/>
  <c r="AV358" i="2"/>
  <c r="AV549" i="2"/>
  <c r="AV685" i="2"/>
  <c r="AV8" i="2"/>
  <c r="AV103" i="2"/>
  <c r="AV162" i="2"/>
  <c r="AV517" i="2"/>
  <c r="AV76" i="2"/>
  <c r="AV229" i="2"/>
  <c r="AV112" i="2"/>
  <c r="AV651" i="2"/>
  <c r="AV78" i="2"/>
  <c r="AV418" i="2"/>
  <c r="AV663" i="2"/>
  <c r="AV146" i="2"/>
  <c r="AV4" i="2"/>
  <c r="AV104" i="2"/>
  <c r="AV589" i="2"/>
  <c r="AV36" i="2"/>
  <c r="AV323" i="2"/>
  <c r="AV68" i="2"/>
  <c r="AV235" i="2"/>
  <c r="AV35" i="2"/>
  <c r="AV284" i="2"/>
  <c r="AV350" i="2"/>
  <c r="AV223" i="2"/>
  <c r="AV726" i="2"/>
  <c r="AV158" i="2"/>
  <c r="AV198" i="2"/>
  <c r="AV605" i="2"/>
  <c r="AV541" i="2"/>
  <c r="AV442" i="2"/>
  <c r="AV219" i="2"/>
  <c r="AV201" i="2"/>
  <c r="AV183" i="2"/>
  <c r="AV499" i="2"/>
  <c r="AV378" i="2"/>
  <c r="AV245" i="2"/>
  <c r="AV632" i="2"/>
  <c r="AV735" i="2"/>
  <c r="AV569" i="2"/>
  <c r="AV216" i="2"/>
  <c r="AV291" i="2"/>
  <c r="AV210" i="2"/>
  <c r="AV530" i="2"/>
  <c r="AV338" i="2"/>
  <c r="AV425" i="2"/>
  <c r="AV26" i="2"/>
  <c r="AV435" i="2"/>
  <c r="AV532" i="2"/>
  <c r="AV576" i="2"/>
  <c r="AV328" i="2"/>
  <c r="AV49" i="2"/>
  <c r="AV11" i="2"/>
  <c r="AV131" i="2"/>
  <c r="AV610" i="2"/>
  <c r="AV247" i="2"/>
  <c r="AV149" i="2"/>
  <c r="AV306" i="2"/>
  <c r="AV515" i="2"/>
  <c r="AV336" i="2"/>
  <c r="AV334" i="2"/>
  <c r="AV486" i="2"/>
  <c r="AV99" i="2"/>
  <c r="AV551" i="2"/>
  <c r="AV193" i="2"/>
  <c r="AV225" i="2"/>
  <c r="AV664" i="2"/>
  <c r="AV160" i="2"/>
  <c r="AV139" i="2"/>
  <c r="AV242" i="2"/>
  <c r="AV401" i="2"/>
  <c r="AV226" i="2"/>
  <c r="AV699" i="2"/>
  <c r="AV132" i="2"/>
  <c r="AV393" i="2"/>
  <c r="AV315" i="2"/>
  <c r="AV444" i="2"/>
  <c r="AV700" i="2"/>
  <c r="AV607" i="2"/>
  <c r="AV288" i="2"/>
  <c r="AV340" i="2"/>
  <c r="AV294" i="2"/>
  <c r="AV3" i="2"/>
  <c r="AV24" i="2"/>
  <c r="AV467" i="2"/>
  <c r="AV252" i="2"/>
  <c r="AV670" i="2"/>
  <c r="AV292" i="2"/>
  <c r="AV718" i="2"/>
  <c r="AV89" i="2"/>
  <c r="AV558" i="2"/>
  <c r="AV625" i="2"/>
  <c r="AV262" i="2"/>
  <c r="AV156" i="2"/>
  <c r="AV364" i="2"/>
  <c r="AV318" i="2"/>
  <c r="AV151" i="2"/>
  <c r="AV658" i="2"/>
  <c r="AV218" i="2"/>
  <c r="AV282" i="2"/>
  <c r="AV360" i="2"/>
  <c r="AV592" i="2"/>
  <c r="AV687" i="2"/>
  <c r="AV375" i="2"/>
  <c r="AV519" i="2"/>
  <c r="AV606" i="2"/>
  <c r="AV713" i="2"/>
  <c r="AV300" i="2"/>
  <c r="AV730" i="2"/>
  <c r="AV603" i="2"/>
  <c r="AV155" i="2"/>
  <c r="AV591" i="2"/>
  <c r="AV714" i="2"/>
  <c r="AV302" i="2"/>
  <c r="AV207" i="2"/>
  <c r="AV536" i="2"/>
  <c r="AV526" i="2"/>
  <c r="AV278" i="2"/>
  <c r="AV42" i="2"/>
  <c r="AV296" i="2"/>
  <c r="AV227" i="2"/>
  <c r="AV52" i="2"/>
  <c r="AV82" i="2"/>
  <c r="AV204" i="2"/>
  <c r="AV239" i="2"/>
  <c r="AV518" i="2"/>
  <c r="AV25" i="2"/>
  <c r="AV527" i="2"/>
  <c r="AV51" i="2"/>
  <c r="AV521" i="2"/>
  <c r="AV255" i="2"/>
  <c r="AV495" i="2"/>
  <c r="AV600" i="2"/>
  <c r="AV417" i="2"/>
  <c r="AV669" i="2"/>
  <c r="AV212" i="2"/>
  <c r="AV136" i="2"/>
  <c r="AV16" i="2"/>
  <c r="AV314" i="2"/>
  <c r="AV468" i="2"/>
  <c r="AV686" i="2"/>
  <c r="AV620" i="2"/>
  <c r="AV279" i="2"/>
  <c r="AV668" i="2"/>
  <c r="AV508" i="2"/>
  <c r="AV471" i="2"/>
  <c r="AV371" i="2"/>
  <c r="AV681" i="2"/>
  <c r="AV427" i="2"/>
  <c r="AV143" i="2"/>
  <c r="AV63" i="2"/>
  <c r="AV20" i="2"/>
  <c r="AV289" i="2"/>
  <c r="AV535" i="2"/>
  <c r="AV451" i="2"/>
  <c r="AV152" i="2"/>
  <c r="AV415" i="2"/>
  <c r="AV490" i="2"/>
  <c r="AV491" i="2"/>
  <c r="AV581" i="2"/>
  <c r="AV105" i="2"/>
  <c r="AV566" i="2"/>
  <c r="AV436" i="2"/>
  <c r="AV455" i="2"/>
  <c r="AV719" i="2"/>
  <c r="AV737" i="2"/>
  <c r="AV543" i="2"/>
  <c r="AV56" i="2"/>
  <c r="AV727" i="2"/>
  <c r="AV167" i="2"/>
  <c r="AV58" i="2"/>
  <c r="AV480" i="2"/>
  <c r="AV374" i="2"/>
  <c r="AV721" i="2"/>
  <c r="AV33" i="2"/>
  <c r="AV222" i="2"/>
  <c r="AV636" i="2"/>
  <c r="AV39" i="2"/>
  <c r="AV522" i="2"/>
  <c r="AV485" i="2"/>
  <c r="AV421" i="2"/>
  <c r="AV312" i="2"/>
  <c r="AV563" i="2"/>
  <c r="AV59" i="2"/>
  <c r="AV248" i="2"/>
  <c r="AV478" i="2"/>
  <c r="AV66" i="2"/>
  <c r="AV531" i="2"/>
  <c r="AV379" i="2"/>
  <c r="AV682" i="2"/>
  <c r="AV84" i="2"/>
  <c r="AV326" i="2"/>
  <c r="AV419" i="2"/>
  <c r="AV390" i="2"/>
  <c r="AV9" i="2"/>
  <c r="AV230" i="2"/>
  <c r="AV67" i="2"/>
  <c r="AV614" i="2"/>
  <c r="AV19" i="2"/>
  <c r="AV550" i="2"/>
  <c r="AV694" i="2"/>
  <c r="AV185" i="2"/>
  <c r="AV95" i="2"/>
  <c r="AV370" i="2"/>
  <c r="AV675" i="2"/>
  <c r="AV712" i="2"/>
  <c r="AV723" i="2"/>
  <c r="AV356" i="2"/>
  <c r="AV18" i="2"/>
  <c r="AV441" i="2"/>
  <c r="AV141" i="2"/>
  <c r="AV55" i="2"/>
  <c r="AV590" i="2"/>
  <c r="AV118" i="2"/>
  <c r="AV611" i="2"/>
  <c r="AV181" i="2"/>
  <c r="AV389" i="2"/>
  <c r="AV313" i="2"/>
  <c r="AV319" i="2"/>
  <c r="AV110" i="2"/>
  <c r="AV79" i="2"/>
  <c r="AV609" i="2"/>
  <c r="AV209" i="2"/>
  <c r="AV567" i="2"/>
  <c r="AV733" i="2"/>
  <c r="AV646" i="2"/>
  <c r="AV736" i="2"/>
  <c r="AV691" i="2"/>
  <c r="AV568" i="2"/>
  <c r="AV452" i="2"/>
  <c r="AV276" i="2"/>
  <c r="AV639" i="2"/>
  <c r="AV264" i="2"/>
  <c r="AV692" i="2"/>
  <c r="AV513" i="2"/>
  <c r="AV21" i="2"/>
  <c r="AV502" i="2"/>
  <c r="AV357" i="2"/>
  <c r="AV243" i="2"/>
  <c r="AV470" i="2"/>
  <c r="X83" i="3" l="1"/>
  <c r="X29" i="3"/>
  <c r="X26" i="3"/>
  <c r="X19" i="3"/>
  <c r="X47" i="3"/>
  <c r="X20" i="3"/>
  <c r="X32" i="3"/>
  <c r="X73" i="3"/>
  <c r="X39" i="3"/>
  <c r="X57" i="3"/>
  <c r="X53" i="3"/>
  <c r="X66" i="3"/>
  <c r="X27" i="3"/>
  <c r="X101" i="3"/>
  <c r="X71" i="3"/>
  <c r="X3" i="3"/>
  <c r="X120" i="3"/>
  <c r="X117" i="3"/>
  <c r="X76" i="3"/>
  <c r="X111" i="3"/>
  <c r="X110" i="3"/>
  <c r="X81" i="3"/>
  <c r="X91" i="3"/>
  <c r="X31" i="3"/>
  <c r="X64" i="3"/>
  <c r="X95" i="3"/>
  <c r="X99" i="3"/>
  <c r="X113" i="3"/>
  <c r="X42" i="3"/>
  <c r="X4" i="3"/>
  <c r="X41" i="3"/>
  <c r="X93" i="3"/>
  <c r="X11" i="3"/>
  <c r="X10" i="3"/>
  <c r="X94" i="3"/>
  <c r="X48" i="3"/>
  <c r="X107" i="3"/>
  <c r="X79" i="3"/>
  <c r="X59" i="3"/>
  <c r="X16" i="3"/>
  <c r="X89" i="3"/>
  <c r="X104" i="3"/>
  <c r="X122" i="3"/>
  <c r="X119" i="3"/>
  <c r="X18" i="3"/>
  <c r="X100" i="3"/>
  <c r="X106" i="3"/>
  <c r="X63" i="3"/>
  <c r="X109" i="3"/>
  <c r="X85" i="3"/>
  <c r="X21" i="3"/>
  <c r="X75" i="3"/>
  <c r="X17" i="3"/>
  <c r="X8" i="3"/>
  <c r="X43" i="3"/>
  <c r="X58" i="3"/>
  <c r="X88" i="3"/>
  <c r="X33" i="3"/>
  <c r="X55" i="3"/>
  <c r="X112" i="3"/>
  <c r="X25" i="3"/>
  <c r="X115" i="3"/>
  <c r="X2" i="3"/>
  <c r="X121" i="3"/>
  <c r="X51" i="3"/>
  <c r="X114" i="3"/>
  <c r="X86" i="3"/>
  <c r="X46" i="3"/>
  <c r="X7" i="3"/>
  <c r="X102" i="3"/>
  <c r="X34" i="3"/>
  <c r="X38" i="3"/>
  <c r="X72" i="3"/>
  <c r="X69" i="3"/>
  <c r="X68" i="3"/>
  <c r="X6" i="3"/>
  <c r="X28" i="3"/>
  <c r="X78" i="3"/>
  <c r="X90" i="3"/>
  <c r="X82" i="3"/>
  <c r="X67" i="3"/>
  <c r="X74" i="3"/>
  <c r="X97" i="3"/>
  <c r="X40" i="3"/>
  <c r="X12" i="3"/>
  <c r="X96" i="3"/>
  <c r="X35" i="3"/>
  <c r="X14" i="3"/>
  <c r="X103" i="3"/>
  <c r="X52" i="3"/>
  <c r="X98" i="3"/>
  <c r="X49" i="3"/>
  <c r="X9" i="3"/>
  <c r="X23" i="3"/>
  <c r="X56" i="3"/>
  <c r="X92" i="3"/>
  <c r="X5" i="3"/>
  <c r="X118" i="3"/>
  <c r="X24" i="3"/>
  <c r="X77" i="3"/>
  <c r="X54" i="3"/>
  <c r="X61" i="3"/>
  <c r="X50" i="3"/>
  <c r="X60" i="3"/>
  <c r="X65" i="3"/>
  <c r="X116" i="3"/>
  <c r="X13" i="3"/>
  <c r="X108" i="3"/>
  <c r="X70" i="3"/>
  <c r="X87" i="3"/>
  <c r="X15" i="3"/>
  <c r="X22" i="3"/>
  <c r="X84" i="3"/>
  <c r="X30" i="3"/>
  <c r="Z10" i="3"/>
  <c r="Z108" i="3"/>
  <c r="Z35" i="3"/>
  <c r="Z28" i="3"/>
  <c r="Z68" i="3"/>
  <c r="Z37" i="3"/>
  <c r="Z91" i="3"/>
  <c r="Z52" i="3"/>
  <c r="Z93" i="3"/>
  <c r="Z47" i="3"/>
  <c r="Z3" i="3"/>
  <c r="Z7" i="3"/>
  <c r="Z54" i="3"/>
  <c r="Z92" i="3"/>
  <c r="Z67" i="3"/>
  <c r="Z33" i="3"/>
  <c r="Z4" i="3"/>
  <c r="Z117" i="3"/>
  <c r="Z66" i="3"/>
  <c r="Z120" i="3"/>
  <c r="Z109" i="3"/>
  <c r="Z64" i="3"/>
  <c r="Z74" i="3"/>
  <c r="Z16" i="3"/>
  <c r="Z102" i="3"/>
  <c r="Z94" i="3"/>
  <c r="Z46" i="3"/>
  <c r="Z115" i="3"/>
  <c r="Z2" i="3"/>
  <c r="Z8" i="3"/>
  <c r="Z81" i="3"/>
  <c r="Z78" i="3"/>
  <c r="Z95" i="3"/>
  <c r="Z45" i="3"/>
  <c r="Z75" i="3"/>
  <c r="Z76" i="3"/>
  <c r="Z29" i="3"/>
  <c r="Z13" i="3"/>
  <c r="Z15" i="3"/>
  <c r="Z113" i="3"/>
  <c r="Z49" i="3"/>
  <c r="Z101" i="3"/>
  <c r="Z34" i="3"/>
  <c r="Z107" i="3"/>
  <c r="Z80" i="3"/>
  <c r="Z119" i="3"/>
  <c r="Z5" i="3"/>
  <c r="Z99" i="3"/>
  <c r="Z97" i="3"/>
  <c r="Z77" i="3"/>
  <c r="Z88" i="3"/>
  <c r="Z23" i="3"/>
  <c r="Z100" i="3"/>
  <c r="Z36" i="3"/>
  <c r="Z58" i="3"/>
  <c r="Z104" i="3"/>
  <c r="Z87" i="3"/>
  <c r="Z69" i="3"/>
  <c r="Z48" i="3"/>
  <c r="Z111" i="3"/>
  <c r="Z18" i="3"/>
  <c r="Z90" i="3"/>
  <c r="Z84" i="3"/>
  <c r="Z11" i="3"/>
  <c r="Z85" i="3"/>
  <c r="Z60" i="3"/>
  <c r="Z53" i="3"/>
  <c r="Z106" i="3"/>
  <c r="Z110" i="3"/>
  <c r="Z83" i="3"/>
  <c r="Z32" i="3"/>
  <c r="Z25" i="3"/>
  <c r="Z73" i="3"/>
  <c r="Z62" i="3"/>
  <c r="Z103" i="3"/>
  <c r="Z38" i="3"/>
  <c r="Z86" i="3"/>
  <c r="Z122" i="3"/>
  <c r="Z51" i="3"/>
  <c r="Z79" i="3"/>
  <c r="Z27" i="3"/>
  <c r="Z114" i="3"/>
  <c r="Z19" i="3"/>
  <c r="Z65" i="3"/>
  <c r="Z59" i="3"/>
  <c r="Z71" i="3"/>
  <c r="Z55" i="3"/>
  <c r="Z31" i="3"/>
  <c r="Z22" i="3"/>
  <c r="Z44" i="3"/>
  <c r="Z20" i="3"/>
  <c r="Z57" i="3"/>
  <c r="Z26" i="3"/>
  <c r="Z82" i="3"/>
  <c r="Z24" i="3"/>
  <c r="Z40" i="3"/>
  <c r="Z12" i="3"/>
  <c r="Z89" i="3"/>
  <c r="Z14" i="3"/>
  <c r="Z56" i="3"/>
  <c r="Z41" i="3"/>
  <c r="Z118" i="3"/>
  <c r="Z72" i="3"/>
  <c r="Z50" i="3"/>
  <c r="Z6" i="3"/>
  <c r="Z17" i="3"/>
  <c r="Z70" i="3"/>
  <c r="Z96" i="3"/>
  <c r="Z39" i="3"/>
  <c r="Z112" i="3"/>
  <c r="Z61" i="3"/>
  <c r="Z30" i="3"/>
  <c r="Z43" i="3"/>
  <c r="Z21" i="3"/>
  <c r="Z105" i="3"/>
  <c r="Z63" i="3"/>
  <c r="Z9" i="3"/>
  <c r="Z42" i="3"/>
  <c r="Z121" i="3"/>
  <c r="Z116" i="3"/>
  <c r="Z98" i="3"/>
</calcChain>
</file>

<file path=xl/sharedStrings.xml><?xml version="1.0" encoding="utf-8"?>
<sst xmlns="http://schemas.openxmlformats.org/spreadsheetml/2006/main" count="24576" uniqueCount="10375">
  <si>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</si>
  <si>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</si>
  <si>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</si>
  <si>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</si>
  <si>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</si>
  <si>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</si>
  <si>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</si>
  <si>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</si>
  <si>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</si>
  <si>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</si>
  <si>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</si>
  <si>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</si>
  <si>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</si>
  <si>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</si>
  <si>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</si>
  <si>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</si>
  <si>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</si>
  <si>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</si>
  <si>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</si>
  <si>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</si>
  <si>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</si>
  <si>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</si>
  <si>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</si>
  <si>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</si>
  <si>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</si>
  <si>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</si>
  <si>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</si>
  <si>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</si>
  <si>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</si>
  <si>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</si>
  <si>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</si>
  <si>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</si>
  <si>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</si>
  <si>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</si>
  <si>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</si>
  <si>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</si>
  <si>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</si>
  <si>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</si>
  <si>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</si>
  <si>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</si>
  <si>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</si>
  <si>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</si>
  <si>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</si>
  <si>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</si>
  <si>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</si>
  <si>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</si>
  <si>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</si>
  <si>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</si>
  <si>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</si>
  <si>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</si>
  <si>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</si>
  <si>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</si>
  <si>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</si>
  <si>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</si>
  <si>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</si>
  <si>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</si>
  <si>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</si>
  <si>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</si>
  <si>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Tata Motors Ltd</t>
  </si>
  <si>
    <t>TATAMOTORS</t>
  </si>
  <si>
    <t>Four Wheelers</t>
  </si>
  <si>
    <t>NTPC Ltd</t>
  </si>
  <si>
    <t>NTPC</t>
  </si>
  <si>
    <t>Power Generation</t>
  </si>
  <si>
    <t>Maruti Suzuki India Ltd</t>
  </si>
  <si>
    <t>MARUTI</t>
  </si>
  <si>
    <t>Axis Bank Ltd</t>
  </si>
  <si>
    <t>AXISBANK</t>
  </si>
  <si>
    <t>Kotak Mahindra Bank Ltd</t>
  </si>
  <si>
    <t>KOTAKBANK</t>
  </si>
  <si>
    <t>Adani Enterprises Ltd</t>
  </si>
  <si>
    <t>ADANIENT</t>
  </si>
  <si>
    <t>Commodities Trading</t>
  </si>
  <si>
    <t>Mahindra and Mahindra Ltd</t>
  </si>
  <si>
    <t>M&amp;M</t>
  </si>
  <si>
    <t>UltraTech Cement Ltd</t>
  </si>
  <si>
    <t>ULTRACEMCO</t>
  </si>
  <si>
    <t>Cement</t>
  </si>
  <si>
    <t>Avenue Supermarts Ltd</t>
  </si>
  <si>
    <t>DMART</t>
  </si>
  <si>
    <t>Retail - Department Stores</t>
  </si>
  <si>
    <t>Adani Ports and Special Economic Zone Ltd</t>
  </si>
  <si>
    <t>ADANIPORTS</t>
  </si>
  <si>
    <t>Ports</t>
  </si>
  <si>
    <t>Coal India Ltd</t>
  </si>
  <si>
    <t>COALINDIA</t>
  </si>
  <si>
    <t>Mining - Coal</t>
  </si>
  <si>
    <t>Titan Company Ltd</t>
  </si>
  <si>
    <t>TITAN</t>
  </si>
  <si>
    <t>Precious Metals, Jewellery &amp; Watches</t>
  </si>
  <si>
    <t>Hindustan Aeronautics Ltd</t>
  </si>
  <si>
    <t>HAL</t>
  </si>
  <si>
    <t>Aerospace &amp; Defense Equipments</t>
  </si>
  <si>
    <t>Power Grid Corporation of India Ltd</t>
  </si>
  <si>
    <t>POWERGRID</t>
  </si>
  <si>
    <t>Power Transmission &amp; Distribution</t>
  </si>
  <si>
    <t>Bajaj Auto Ltd</t>
  </si>
  <si>
    <t>BAJAJ-AUTO</t>
  </si>
  <si>
    <t>Two Wheelers</t>
  </si>
  <si>
    <t>Adani Green Energy Ltd</t>
  </si>
  <si>
    <t>ADANIGREEN</t>
  </si>
  <si>
    <t>Renewable Energy</t>
  </si>
  <si>
    <t>Asian Paints Ltd</t>
  </si>
  <si>
    <t>ASIANPAINT</t>
  </si>
  <si>
    <t>Paints</t>
  </si>
  <si>
    <t>Bajaj Finserv Ltd</t>
  </si>
  <si>
    <t>BAJAJFINSV</t>
  </si>
  <si>
    <t>Wipro Ltd</t>
  </si>
  <si>
    <t>WIPRO</t>
  </si>
  <si>
    <t>Adani Power Ltd</t>
  </si>
  <si>
    <t>ADANIPOWER</t>
  </si>
  <si>
    <t>Trent Ltd</t>
  </si>
  <si>
    <t>TRENT</t>
  </si>
  <si>
    <t>Retail - Apparel</t>
  </si>
  <si>
    <t>Indian Oil Corporation Ltd</t>
  </si>
  <si>
    <t>IOC</t>
  </si>
  <si>
    <t>Nestle India Ltd</t>
  </si>
  <si>
    <t>NESTLEIND</t>
  </si>
  <si>
    <t>FMCG - Foods</t>
  </si>
  <si>
    <t>Siemens Ltd</t>
  </si>
  <si>
    <t>SIEMENS</t>
  </si>
  <si>
    <t>Conglomerates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</si>
  <si>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</si>
  <si>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</si>
  <si>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</si>
  <si>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</si>
  <si>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</si>
  <si>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</si>
  <si>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Jio Financial Services Ltd</t>
  </si>
  <si>
    <t>JIOFIN</t>
  </si>
  <si>
    <t>Bharat Electronics Ltd</t>
  </si>
  <si>
    <t>BEL</t>
  </si>
  <si>
    <t>Electronic Equipments</t>
  </si>
  <si>
    <t>Zomato Ltd</t>
  </si>
  <si>
    <t>ZOMATO</t>
  </si>
  <si>
    <t>Online Services</t>
  </si>
  <si>
    <t>DLF Ltd</t>
  </si>
  <si>
    <t>DLF</t>
  </si>
  <si>
    <t>Real Estate</t>
  </si>
  <si>
    <t>Hindustan Zinc Ltd</t>
  </si>
  <si>
    <t>HINDZINC</t>
  </si>
  <si>
    <t>Mining - Diversified</t>
  </si>
  <si>
    <t>Varun Beverages Ltd</t>
  </si>
  <si>
    <t>VBL</t>
  </si>
  <si>
    <t>Soft Drinks</t>
  </si>
  <si>
    <t>Tata Steel Ltd</t>
  </si>
  <si>
    <t>TATASTEEL</t>
  </si>
  <si>
    <t>SBI Life Insurance Company Ltd</t>
  </si>
  <si>
    <t>SBILIFE</t>
  </si>
  <si>
    <t>Interglobe Aviation Ltd</t>
  </si>
  <si>
    <t>INDIGO</t>
  </si>
  <si>
    <t>Airlines</t>
  </si>
  <si>
    <t>LTIMindtree Ltd</t>
  </si>
  <si>
    <t>LTIM</t>
  </si>
  <si>
    <t>Vedanta Ltd</t>
  </si>
  <si>
    <t>VEDL</t>
  </si>
  <si>
    <t>Metals - Diversified</t>
  </si>
  <si>
    <t>Grasim Industries Ltd</t>
  </si>
  <si>
    <t>GRASIM</t>
  </si>
  <si>
    <t>Power Finance Corporation Ltd</t>
  </si>
  <si>
    <t>PFC</t>
  </si>
  <si>
    <t>ABB India Ltd</t>
  </si>
  <si>
    <t>ABB</t>
  </si>
  <si>
    <t>Heavy Electrical Equipments</t>
  </si>
  <si>
    <t>REC Limited</t>
  </si>
  <si>
    <t>RECLTD</t>
  </si>
  <si>
    <t>Tech Mahindra Ltd</t>
  </si>
  <si>
    <t>TECHM</t>
  </si>
  <si>
    <t>Pidilite Industries Ltd</t>
  </si>
  <si>
    <t>PIDILITIND</t>
  </si>
  <si>
    <t>Diversified Chemicals</t>
  </si>
  <si>
    <t>HDFC Life Insurance Company Ltd</t>
  </si>
  <si>
    <t>HDFCLIFE</t>
  </si>
  <si>
    <t>Bharat Petroleum Corporation Ltd</t>
  </si>
  <si>
    <t>BPCL</t>
  </si>
  <si>
    <t>Gail (India) Ltd</t>
  </si>
  <si>
    <t>GAIL</t>
  </si>
  <si>
    <t>Gas Distribution</t>
  </si>
  <si>
    <t>Hindalco Industries Ltd</t>
  </si>
  <si>
    <t>HINDALCO</t>
  </si>
  <si>
    <t>Metals - Aluminium</t>
  </si>
  <si>
    <t>Ambuja Cements Ltd</t>
  </si>
  <si>
    <t>AMBUJACEM</t>
  </si>
  <si>
    <t>Godrej Consumer Products Ltd</t>
  </si>
  <si>
    <t>GODREJCP</t>
  </si>
  <si>
    <t>FMCG - Personal Products</t>
  </si>
  <si>
    <t>Britannia Industries Ltd</t>
  </si>
  <si>
    <t>BRITANNIA</t>
  </si>
  <si>
    <t>Tata Power Company Ltd</t>
  </si>
  <si>
    <t>TATAPOWER</t>
  </si>
  <si>
    <t>Eicher Motors Ltd</t>
  </si>
  <si>
    <t>EICHERMOT</t>
  </si>
  <si>
    <t>Trucks &amp; Buses</t>
  </si>
  <si>
    <t>Divi's Laboratories Ltd</t>
  </si>
  <si>
    <t>DIVISLAB</t>
  </si>
  <si>
    <t>Labs &amp; Life Sciences Services</t>
  </si>
  <si>
    <t>Cipla Ltd</t>
  </si>
  <si>
    <t>CIPLA</t>
  </si>
  <si>
    <t>TVS Motor Company Ltd</t>
  </si>
  <si>
    <t>TVSMOTOR</t>
  </si>
  <si>
    <t>Bank of Baroda Ltd</t>
  </si>
  <si>
    <t>BANKBARODA</t>
  </si>
  <si>
    <t>Samvardhana Motherson International Ltd</t>
  </si>
  <si>
    <t>MOTHERSON</t>
  </si>
  <si>
    <t>Auto Parts</t>
  </si>
  <si>
    <t>Punjab National Bank</t>
  </si>
  <si>
    <t>PNB</t>
  </si>
  <si>
    <t>Rail Vikas Nigam Ltd</t>
  </si>
  <si>
    <t>RVNL</t>
  </si>
  <si>
    <t>Cholamandalam Investment and Finance Company Ltd</t>
  </si>
  <si>
    <t>CHOLAFIN</t>
  </si>
  <si>
    <t>Macrotech Developers Ltd</t>
  </si>
  <si>
    <t>LODHA</t>
  </si>
  <si>
    <t>Adani Energy Solutions Ltd</t>
  </si>
  <si>
    <t>ADANIENSOL</t>
  </si>
  <si>
    <t>Power Infrastructure</t>
  </si>
  <si>
    <t>JSW Energy Ltd</t>
  </si>
  <si>
    <t>JSWENERGY</t>
  </si>
  <si>
    <t>Shriram Finance Ltd</t>
  </si>
  <si>
    <t>SHRIRAMFIN</t>
  </si>
  <si>
    <t>Tata Consumer Products Ltd</t>
  </si>
  <si>
    <t>TATACONSUM</t>
  </si>
  <si>
    <t>Tea &amp; Coffee</t>
  </si>
  <si>
    <t>Bajaj Holdings and Investment Ltd</t>
  </si>
  <si>
    <t>BAJAJHLDNG</t>
  </si>
  <si>
    <t>Asset Management</t>
  </si>
  <si>
    <t>Indus Towers Ltd</t>
  </si>
  <si>
    <t>INDUSTOWER</t>
  </si>
  <si>
    <t>Telecom Infrastructure</t>
  </si>
  <si>
    <t>Havells India Ltd</t>
  </si>
  <si>
    <t>HAVELLS</t>
  </si>
  <si>
    <t>Electrical Components &amp; Equipments</t>
  </si>
  <si>
    <t>Oil India Ltd</t>
  </si>
  <si>
    <t>OIL</t>
  </si>
  <si>
    <t>Torrent Pharmaceuticals Ltd</t>
  </si>
  <si>
    <t>TORNTPHARM</t>
  </si>
  <si>
    <t>Indian Overseas Bank</t>
  </si>
  <si>
    <t>IOB</t>
  </si>
  <si>
    <t>Dr Reddy's Laboratories Ltd</t>
  </si>
  <si>
    <t>DRREDDY</t>
  </si>
  <si>
    <t>Indusind Bank Ltd</t>
  </si>
  <si>
    <t>INDUSINDBK</t>
  </si>
  <si>
    <t>Dabur India Ltd</t>
  </si>
  <si>
    <t>DABUR</t>
  </si>
  <si>
    <t>Zydus Lifesciences Ltd</t>
  </si>
  <si>
    <t>ZYDUSLIFE</t>
  </si>
  <si>
    <t>Hero MotoCorp Ltd</t>
  </si>
  <si>
    <t>HEROMOTOCO</t>
  </si>
  <si>
    <t>ICICI Prudential Life Insurance Company Ltd</t>
  </si>
  <si>
    <t>ICICIPRULI</t>
  </si>
  <si>
    <t>United Spirits Ltd</t>
  </si>
  <si>
    <t>UNITDSPR</t>
  </si>
  <si>
    <t>Alcoholic Beverages</t>
  </si>
  <si>
    <t>ICICI Lombard General Insurance Company Ltd</t>
  </si>
  <si>
    <t>ICICIGI</t>
  </si>
  <si>
    <t>Cummins India Ltd</t>
  </si>
  <si>
    <t>CUMMINSIND</t>
  </si>
  <si>
    <t>Industrial Machinery</t>
  </si>
  <si>
    <t>Vodafone Idea Ltd</t>
  </si>
  <si>
    <t>IDEA</t>
  </si>
  <si>
    <t>CG Power and Industrial Solutions Ltd</t>
  </si>
  <si>
    <t>CGPOWER</t>
  </si>
  <si>
    <t>Canara Bank Ltd</t>
  </si>
  <si>
    <t>CANBK</t>
  </si>
  <si>
    <t>IDBI Bank Ltd</t>
  </si>
  <si>
    <t>IDBI</t>
  </si>
  <si>
    <t>Private Bank</t>
  </si>
  <si>
    <t>Lupin Ltd</t>
  </si>
  <si>
    <t>LUPIN</t>
  </si>
  <si>
    <t>Polycab India Ltd</t>
  </si>
  <si>
    <t>POLYCAB</t>
  </si>
  <si>
    <t>Suzlon Energy Ltd</t>
  </si>
  <si>
    <t>SUZLON</t>
  </si>
  <si>
    <t>Renewable Energy Equipment &amp; Services</t>
  </si>
  <si>
    <t>Solar Industries India Ltd</t>
  </si>
  <si>
    <t>SOLARINDS</t>
  </si>
  <si>
    <t>Commodity Chemicals</t>
  </si>
  <si>
    <t>Bharat Heavy Electricals Ltd</t>
  </si>
  <si>
    <t>BHEL</t>
  </si>
  <si>
    <t>Apollo Hospitals Enterprise Ltd</t>
  </si>
  <si>
    <t>APOLLOHOSP</t>
  </si>
  <si>
    <t>Hospitals &amp; Diagnostic Centres</t>
  </si>
  <si>
    <t>Colgate-Palmolive (India) Ltd</t>
  </si>
  <si>
    <t>COLPAL</t>
  </si>
  <si>
    <t>GMR Airports Infrastructure Ltd</t>
  </si>
  <si>
    <t>GMRINFRA</t>
  </si>
  <si>
    <t>NHPC Ltd</t>
  </si>
  <si>
    <t>NHPC</t>
  </si>
  <si>
    <t>Info Edge (India) Ltd</t>
  </si>
  <si>
    <t>NAUKRI</t>
  </si>
  <si>
    <t>Jindal Steel And Power Ltd</t>
  </si>
  <si>
    <t>JINDALSTEL</t>
  </si>
  <si>
    <t>Mankind Pharma Ltd</t>
  </si>
  <si>
    <t>MANKIND</t>
  </si>
  <si>
    <t>Bosch Ltd</t>
  </si>
  <si>
    <t>BOSCHLTD</t>
  </si>
  <si>
    <t>Oracle Financial Services Software Ltd</t>
  </si>
  <si>
    <t>OFSS</t>
  </si>
  <si>
    <t>Software Services</t>
  </si>
  <si>
    <t>HDFC Asset Management Company Ltd</t>
  </si>
  <si>
    <t>HDFCAMC</t>
  </si>
  <si>
    <t>Union Bank of India Ltd</t>
  </si>
  <si>
    <t>UNIONBANK</t>
  </si>
  <si>
    <t>Indian Hotels Company Ltd</t>
  </si>
  <si>
    <t>INDHOTEL</t>
  </si>
  <si>
    <t>Hotels, Resorts &amp; Cruise Lines</t>
  </si>
  <si>
    <t>Adani Total Gas Ltd</t>
  </si>
  <si>
    <t>ATGL</t>
  </si>
  <si>
    <t>Shree Cement Ltd</t>
  </si>
  <si>
    <t>SHREECEM</t>
  </si>
  <si>
    <t>Hindustan Petroleum Corp Ltd</t>
  </si>
  <si>
    <t>HINDPETRO</t>
  </si>
  <si>
    <t>Aurobindo Pharma Ltd</t>
  </si>
  <si>
    <t>AUROPHARMA</t>
  </si>
  <si>
    <t>Max Healthcare Institute Ltd</t>
  </si>
  <si>
    <t>MAXHEALTH</t>
  </si>
  <si>
    <t>Torrent Power Ltd</t>
  </si>
  <si>
    <t>TORNTPOWER</t>
  </si>
  <si>
    <t>Mazagon Dock Shipbuilders Ltd</t>
  </si>
  <si>
    <t>MAZDOCK</t>
  </si>
  <si>
    <t>Shipbuilding</t>
  </si>
  <si>
    <t>Marico Ltd</t>
  </si>
  <si>
    <t>MARICO</t>
  </si>
  <si>
    <t>Godrej Properties Ltd</t>
  </si>
  <si>
    <t>GODREJPROP</t>
  </si>
  <si>
    <t>Persistent Systems Ltd</t>
  </si>
  <si>
    <t>PERSISTENT</t>
  </si>
  <si>
    <t>PB Fintech Ltd</t>
  </si>
  <si>
    <t>POLICYBZR</t>
  </si>
  <si>
    <t>Tube Investments of India Ltd</t>
  </si>
  <si>
    <t>TIINDIA</t>
  </si>
  <si>
    <t>Cycles</t>
  </si>
  <si>
    <t>Muthoot Finance Ltd</t>
  </si>
  <si>
    <t>MUTHOOTFIN</t>
  </si>
  <si>
    <t>SRF Ltd</t>
  </si>
  <si>
    <t>SRF</t>
  </si>
  <si>
    <t>Dixon Technologies (India) Ltd</t>
  </si>
  <si>
    <t>DIXON</t>
  </si>
  <si>
    <t>Home Electronics &amp; Appliances</t>
  </si>
  <si>
    <t>Indian Railway Catering and Tourism Corporation Ltd</t>
  </si>
  <si>
    <t>IRCTC</t>
  </si>
  <si>
    <t>Indian Bank</t>
  </si>
  <si>
    <t>INDIANB</t>
  </si>
  <si>
    <t>Yes Bank Ltd</t>
  </si>
  <si>
    <t>YESBANK</t>
  </si>
  <si>
    <t>General Insurance Corporation of India</t>
  </si>
  <si>
    <t>GICRE</t>
  </si>
  <si>
    <t>Ashok Leyland Ltd</t>
  </si>
  <si>
    <t>ASHOKLEY</t>
  </si>
  <si>
    <t>Bharat Forge Ltd</t>
  </si>
  <si>
    <t>BHARATFORG</t>
  </si>
  <si>
    <t>Alkem Laboratories Ltd</t>
  </si>
  <si>
    <t>ALKEM</t>
  </si>
  <si>
    <t>Prestige Estates Projects Ltd</t>
  </si>
  <si>
    <t>PRESTIGE</t>
  </si>
  <si>
    <t>Patanjali Foods Ltd</t>
  </si>
  <si>
    <t>PATANJALI</t>
  </si>
  <si>
    <t>Packaged Foods &amp; Meats</t>
  </si>
  <si>
    <t>SBI Cards and Payment Services Ltd</t>
  </si>
  <si>
    <t>SBICARD</t>
  </si>
  <si>
    <t>Payment Infrastructure</t>
  </si>
  <si>
    <t>PI Industries Ltd</t>
  </si>
  <si>
    <t>PIIND</t>
  </si>
  <si>
    <t>Supreme Industries Ltd</t>
  </si>
  <si>
    <t>SUPREMEIND</t>
  </si>
  <si>
    <t>Plastic Products</t>
  </si>
  <si>
    <t>Berger Paints India Ltd</t>
  </si>
  <si>
    <t>BERGEPAINT</t>
  </si>
  <si>
    <t>UNO Minda Ltd</t>
  </si>
  <si>
    <t>UNOMINDA</t>
  </si>
  <si>
    <t>Phoenix Mills Ltd</t>
  </si>
  <si>
    <t>PHOENIXLTD</t>
  </si>
  <si>
    <t>Kalyan Jewellers India Ltd</t>
  </si>
  <si>
    <t>KALYANKJIL</t>
  </si>
  <si>
    <t>JSW Infrastructure Ltd</t>
  </si>
  <si>
    <t>JSWINFRA</t>
  </si>
  <si>
    <t>Indian Renewable Energy Development Agency Ltd</t>
  </si>
  <si>
    <t>IREDA</t>
  </si>
  <si>
    <t>Oberoi Realty Ltd</t>
  </si>
  <si>
    <t>OBEROIRLTY</t>
  </si>
  <si>
    <t>Abbott India Ltd</t>
  </si>
  <si>
    <t>ABBOTINDIA</t>
  </si>
  <si>
    <t>Fertilisers And Chemicals Travancore Ltd</t>
  </si>
  <si>
    <t>FACT</t>
  </si>
  <si>
    <t>Fertilizers &amp; Agro Chemicals</t>
  </si>
  <si>
    <t>NMDC Ltd</t>
  </si>
  <si>
    <t>NMDC</t>
  </si>
  <si>
    <t>Mining - Iron Ore</t>
  </si>
  <si>
    <t>Bharti Hexacom Ltd</t>
  </si>
  <si>
    <t>BHARTIHEXA</t>
  </si>
  <si>
    <t>Linde India Ltd</t>
  </si>
  <si>
    <t>LINDEINDIA</t>
  </si>
  <si>
    <t>Jindal Stainless Ltd</t>
  </si>
  <si>
    <t>JSL</t>
  </si>
  <si>
    <t>L&amp;T Technology Services Ltd</t>
  </si>
  <si>
    <t>LTTS</t>
  </si>
  <si>
    <t>UCO Bank</t>
  </si>
  <si>
    <t>UCOBANK</t>
  </si>
  <si>
    <t>Schaeffler India Ltd</t>
  </si>
  <si>
    <t>SCHAEFFLER</t>
  </si>
  <si>
    <t>Fsn E-Commerce Ventures Ltd</t>
  </si>
  <si>
    <t>NYKAA</t>
  </si>
  <si>
    <t>Wellness Services</t>
  </si>
  <si>
    <t>Aditya Birla Capital Ltd</t>
  </si>
  <si>
    <t>ABCAPITAL</t>
  </si>
  <si>
    <t>Diversified Financials</t>
  </si>
  <si>
    <t>Mphasis Ltd</t>
  </si>
  <si>
    <t>MPHASIS</t>
  </si>
  <si>
    <t>Container Corporation of India Ltd</t>
  </si>
  <si>
    <t>CONCOR</t>
  </si>
  <si>
    <t>Logistics</t>
  </si>
  <si>
    <t>Voltas Ltd</t>
  </si>
  <si>
    <t>VOLTAS</t>
  </si>
  <si>
    <t>MRF Ltd</t>
  </si>
  <si>
    <t>MRF</t>
  </si>
  <si>
    <t>Tires &amp; Rubber</t>
  </si>
  <si>
    <t>IDFC First Bank Ltd</t>
  </si>
  <si>
    <t>IDFCFIRSTB</t>
  </si>
  <si>
    <t>Tata Communications Ltd</t>
  </si>
  <si>
    <t>TATACOMM</t>
  </si>
  <si>
    <t>Balkrishna Industries Ltd</t>
  </si>
  <si>
    <t>BALKRISIND</t>
  </si>
  <si>
    <t>Steel Authority of India Ltd</t>
  </si>
  <si>
    <t>SAIL</t>
  </si>
  <si>
    <t>Housing and Urban Development Corporation Ltd</t>
  </si>
  <si>
    <t>HUDCO</t>
  </si>
  <si>
    <t>Petronet LNG Ltd</t>
  </si>
  <si>
    <t>PETRONET</t>
  </si>
  <si>
    <t>Oil &amp; Gas - Storage &amp; Transportation</t>
  </si>
  <si>
    <t>Sundaram Finance Ltd</t>
  </si>
  <si>
    <t>SUNDARMFIN</t>
  </si>
  <si>
    <t>United Breweries Ltd</t>
  </si>
  <si>
    <t>UBL</t>
  </si>
  <si>
    <t>SJVN Ltd</t>
  </si>
  <si>
    <t>SJVN</t>
  </si>
  <si>
    <t>Procter &amp; Gamble Hygiene and Health Care Ltd</t>
  </si>
  <si>
    <t>PGHH</t>
  </si>
  <si>
    <t>Bank of India Ltd</t>
  </si>
  <si>
    <t>BANKINDIA</t>
  </si>
  <si>
    <t>Central Bank of India Ltd</t>
  </si>
  <si>
    <t>CENTRALBK</t>
  </si>
  <si>
    <t>Astral Ltd</t>
  </si>
  <si>
    <t>ASTRAL</t>
  </si>
  <si>
    <t>Building Products - Pipes</t>
  </si>
  <si>
    <t>Coromandel International Ltd</t>
  </si>
  <si>
    <t>COROMANDEL</t>
  </si>
  <si>
    <t>Ola Electric Mobility Ltd</t>
  </si>
  <si>
    <t>OLAELEC</t>
  </si>
  <si>
    <t>AU Small Finance Bank Ltd</t>
  </si>
  <si>
    <t>AUBANK</t>
  </si>
  <si>
    <t>Hitachi Energy India Ltd</t>
  </si>
  <si>
    <t>POWERINDIA</t>
  </si>
  <si>
    <t>Thermax Limited</t>
  </si>
  <si>
    <t>THERMAX</t>
  </si>
  <si>
    <t>Adani Wilmar Ltd</t>
  </si>
  <si>
    <t>AWL</t>
  </si>
  <si>
    <t>Cochin Shipyard Ltd</t>
  </si>
  <si>
    <t>COCHINSHIP</t>
  </si>
  <si>
    <t>Tata Elxsi Ltd</t>
  </si>
  <si>
    <t>TATAELXSI</t>
  </si>
  <si>
    <t>KPIT Technologies Ltd</t>
  </si>
  <si>
    <t>KPITTECH</t>
  </si>
  <si>
    <t>Bharat Dynamics Ltd</t>
  </si>
  <si>
    <t>BDL</t>
  </si>
  <si>
    <t>Federal Bank Ltd</t>
  </si>
  <si>
    <t>FEDERALBNK</t>
  </si>
  <si>
    <t>Glenmark Pharmaceuticals Ltd</t>
  </si>
  <si>
    <t>GLENMARK</t>
  </si>
  <si>
    <t>GlaxoSmithKline Pharmaceuticals Ltd</t>
  </si>
  <si>
    <t>GLAXO</t>
  </si>
  <si>
    <t>Gujarat Gas Ltd</t>
  </si>
  <si>
    <t>GUJGASLTD</t>
  </si>
  <si>
    <t>Page Industries Ltd</t>
  </si>
  <si>
    <t>PAGEIND</t>
  </si>
  <si>
    <t>Apparel &amp; Accessories</t>
  </si>
  <si>
    <t>UPL Ltd</t>
  </si>
  <si>
    <t>UPL</t>
  </si>
  <si>
    <t>Motilal Oswal Financial Services Ltd</t>
  </si>
  <si>
    <t>MOTILALOFS</t>
  </si>
  <si>
    <t>Honeywell Automation India Ltd</t>
  </si>
  <si>
    <t>HONAUT</t>
  </si>
  <si>
    <t>Bank of Maharashtra Ltd</t>
  </si>
  <si>
    <t>MAHABANK</t>
  </si>
  <si>
    <t>ACC Ltd</t>
  </si>
  <si>
    <t>ACC</t>
  </si>
  <si>
    <t>New India Assurance Company Ltd</t>
  </si>
  <si>
    <t>NIACL</t>
  </si>
  <si>
    <t>Biocon Ltd</t>
  </si>
  <si>
    <t>BIOCON</t>
  </si>
  <si>
    <t>Biotechnology</t>
  </si>
  <si>
    <t>Ge T&amp;D India Ltd</t>
  </si>
  <si>
    <t>GET&amp;D</t>
  </si>
  <si>
    <t>Nippon Life India Asset Management Ltd</t>
  </si>
  <si>
    <t>NAM-INDIA</t>
  </si>
  <si>
    <t>Jubilant Foodworks Ltd</t>
  </si>
  <si>
    <t>JUBLFOOD</t>
  </si>
  <si>
    <t>Restaurants &amp; Cafes</t>
  </si>
  <si>
    <t>Tata Technologies Ltd</t>
  </si>
  <si>
    <t>TATATECH</t>
  </si>
  <si>
    <t>L&amp;T Finance Ltd</t>
  </si>
  <si>
    <t>LTF</t>
  </si>
  <si>
    <t>Fortis Healthcare Ltd</t>
  </si>
  <si>
    <t>FORTIS</t>
  </si>
  <si>
    <t>Coforge Ltd</t>
  </si>
  <si>
    <t>COFORGE</t>
  </si>
  <si>
    <t>Sona BLW Precision Forgings Ltd</t>
  </si>
  <si>
    <t>SONACOMS</t>
  </si>
  <si>
    <t>Exide Industries Ltd</t>
  </si>
  <si>
    <t>EXIDEIND</t>
  </si>
  <si>
    <t>Batteries</t>
  </si>
  <si>
    <t>Escorts Kubota Ltd</t>
  </si>
  <si>
    <t>ESCORTS</t>
  </si>
  <si>
    <t>Tractors</t>
  </si>
  <si>
    <t>AIA Engineering Ltd</t>
  </si>
  <si>
    <t>AIAENG</t>
  </si>
  <si>
    <t>KEI Industries Ltd</t>
  </si>
  <si>
    <t>KEI</t>
  </si>
  <si>
    <t>Cables</t>
  </si>
  <si>
    <t>Punjab &amp; Sind Bank</t>
  </si>
  <si>
    <t>PSB</t>
  </si>
  <si>
    <t>3M India Ltd</t>
  </si>
  <si>
    <t>3MINDIA</t>
  </si>
  <si>
    <t>Stationery</t>
  </si>
  <si>
    <t>Lloyds Metals And Energy Ltd</t>
  </si>
  <si>
    <t>LLOYDSME</t>
  </si>
  <si>
    <t>Ajanta Pharma Ltd</t>
  </si>
  <si>
    <t>AJANTPHARM</t>
  </si>
  <si>
    <t>APL Apollo Tubes Ltd</t>
  </si>
  <si>
    <t>APLAPOLLO</t>
  </si>
  <si>
    <t>Mahindra and Mahindra Financial Services Ltd</t>
  </si>
  <si>
    <t>M&amp;MFIN</t>
  </si>
  <si>
    <t>Deepak Nitrite Ltd</t>
  </si>
  <si>
    <t>DEEPAKNTR</t>
  </si>
  <si>
    <t>360 One Wam Ltd</t>
  </si>
  <si>
    <t>360ONE</t>
  </si>
  <si>
    <t>Investment Banking &amp; Brokerage</t>
  </si>
  <si>
    <t>One 97 Communications Ltd</t>
  </si>
  <si>
    <t>PAYTM</t>
  </si>
  <si>
    <t>Business Support Services</t>
  </si>
  <si>
    <t>Max Financial Services Ltd</t>
  </si>
  <si>
    <t>MFSL</t>
  </si>
  <si>
    <t>Indraprastha Gas Ltd</t>
  </si>
  <si>
    <t>IGL</t>
  </si>
  <si>
    <t>NLC India Ltd</t>
  </si>
  <si>
    <t>NLCINDIA</t>
  </si>
  <si>
    <t>IRB Infrastructure Developers Ltd</t>
  </si>
  <si>
    <t>IRB</t>
  </si>
  <si>
    <t>BSE Ltd</t>
  </si>
  <si>
    <t>BSE</t>
  </si>
  <si>
    <t>Stock Exchanges &amp; Ratings</t>
  </si>
  <si>
    <t>LIC Housing Finance Ltd</t>
  </si>
  <si>
    <t>LICHSGFIN</t>
  </si>
  <si>
    <t>Home Financing</t>
  </si>
  <si>
    <t>Tata Investment Corporation Ltd</t>
  </si>
  <si>
    <t>TATAINVEST</t>
  </si>
  <si>
    <t>Star Health and Allied Insurance Company Ltd</t>
  </si>
  <si>
    <t>STARHEALTH</t>
  </si>
  <si>
    <t>Go Digit General Insurance Ltd</t>
  </si>
  <si>
    <t>GODIGIT</t>
  </si>
  <si>
    <t>Dalmia Bharat Ltd</t>
  </si>
  <si>
    <t>DALBHARAT</t>
  </si>
  <si>
    <t>Godrej Industries Ltd</t>
  </si>
  <si>
    <t>GODREJIND</t>
  </si>
  <si>
    <t>Mangalore Refinery and Petrochemicals Ltd</t>
  </si>
  <si>
    <t>MRPL</t>
  </si>
  <si>
    <t>Apar Industries Ltd</t>
  </si>
  <si>
    <t>APARINDS</t>
  </si>
  <si>
    <t>Emami Ltd</t>
  </si>
  <si>
    <t>EMAMILTD</t>
  </si>
  <si>
    <t>IPCA Laboratories Ltd</t>
  </si>
  <si>
    <t>IPCALAB</t>
  </si>
  <si>
    <t>Gujarat Fluorochemicals Ltd</t>
  </si>
  <si>
    <t>FLUOROCHEM</t>
  </si>
  <si>
    <t>Specialty Chemicals</t>
  </si>
  <si>
    <t>Metro Brands Ltd</t>
  </si>
  <si>
    <t>METROBRAND</t>
  </si>
  <si>
    <t>Footwear</t>
  </si>
  <si>
    <t>Syngene International Ltd</t>
  </si>
  <si>
    <t>SYNGENE</t>
  </si>
  <si>
    <t>Endurance Technologies Ltd</t>
  </si>
  <si>
    <t>ENDURANCE</t>
  </si>
  <si>
    <t>J K Cement Ltd</t>
  </si>
  <si>
    <t>JKCEMENT</t>
  </si>
  <si>
    <t>Godfrey Phillips India Ltd</t>
  </si>
  <si>
    <t>GODFRYPHLP</t>
  </si>
  <si>
    <t>Blue Star Ltd</t>
  </si>
  <si>
    <t>BLUESTARCO</t>
  </si>
  <si>
    <t>NBCC (India) Ltd</t>
  </si>
  <si>
    <t>NBCC</t>
  </si>
  <si>
    <t>CRISIL Ltd</t>
  </si>
  <si>
    <t>CRISIL</t>
  </si>
  <si>
    <t>Brainbees Solutions Ltd</t>
  </si>
  <si>
    <t>FIRSTCRY</t>
  </si>
  <si>
    <t>National Aluminium Co Ltd</t>
  </si>
  <si>
    <t>NATIONALUM</t>
  </si>
  <si>
    <t>Bandhan Bank Ltd</t>
  </si>
  <si>
    <t>BANDHANBNK</t>
  </si>
  <si>
    <t>Aditya Birla Fashion and Retail Ltd</t>
  </si>
  <si>
    <t>ABFRL</t>
  </si>
  <si>
    <t>Embassy Office Parks REIT</t>
  </si>
  <si>
    <t>EMBASSY</t>
  </si>
  <si>
    <t>Sun Tv Network Ltd</t>
  </si>
  <si>
    <t>SUNTV</t>
  </si>
  <si>
    <t>TV Channels &amp; Broadcasters</t>
  </si>
  <si>
    <t>Apollo Tyres Ltd</t>
  </si>
  <si>
    <t>APOLLOTYRE</t>
  </si>
  <si>
    <t>Cholamandalam Financial Holdings Ltd</t>
  </si>
  <si>
    <t>CHOLAHLDNG</t>
  </si>
  <si>
    <t>Motherson Sumi Wiring India Ltd</t>
  </si>
  <si>
    <t>MSUMI</t>
  </si>
  <si>
    <t>Hindustan Copper Ltd</t>
  </si>
  <si>
    <t>HINDCOPPER</t>
  </si>
  <si>
    <t>Mining - Copper</t>
  </si>
  <si>
    <t>Delhivery Ltd</t>
  </si>
  <si>
    <t>DELHIVERY</t>
  </si>
  <si>
    <t>J B Chemicals and Pharmaceuticals Ltd</t>
  </si>
  <si>
    <t>JBCHEPHARM</t>
  </si>
  <si>
    <t>Global Health Ltd</t>
  </si>
  <si>
    <t>MEDANTA</t>
  </si>
  <si>
    <t>TVS Holdings Ltd</t>
  </si>
  <si>
    <t>TVSHLTD</t>
  </si>
  <si>
    <t>Gland Pharma Ltd</t>
  </si>
  <si>
    <t>GLAND</t>
  </si>
  <si>
    <t>Poonawalla Fincorp Ltd</t>
  </si>
  <si>
    <t>POONAWALLA</t>
  </si>
  <si>
    <t>Vedant Fashions Ltd</t>
  </si>
  <si>
    <t>MANYAVAR</t>
  </si>
  <si>
    <t>Textiles</t>
  </si>
  <si>
    <t>Crompton Greaves Consumer Electricals Ltd</t>
  </si>
  <si>
    <t>CROMPTON</t>
  </si>
  <si>
    <t>Kaynes Technology India Ltd</t>
  </si>
  <si>
    <t>KAYNES</t>
  </si>
  <si>
    <t>Central Depository Services (India) Ltd</t>
  </si>
  <si>
    <t>CDSL</t>
  </si>
  <si>
    <t>ZF Commercial Vehicle Control Systems India Ltd</t>
  </si>
  <si>
    <t>ZFCVINDIA</t>
  </si>
  <si>
    <t>Hatsun Agro Product Ltd</t>
  </si>
  <si>
    <t>HATSUN</t>
  </si>
  <si>
    <t>ITI Ltd</t>
  </si>
  <si>
    <t>ITI</t>
  </si>
  <si>
    <t>Telecom Equipments</t>
  </si>
  <si>
    <t>Gillette India Ltd</t>
  </si>
  <si>
    <t>GILLETTE</t>
  </si>
  <si>
    <t>Pfizer Ltd</t>
  </si>
  <si>
    <t>PFIZER</t>
  </si>
  <si>
    <t>Carborundum Universal Ltd</t>
  </si>
  <si>
    <t>CARBORUNIV</t>
  </si>
  <si>
    <t>Inox Wind Ltd</t>
  </si>
  <si>
    <t>INOXWIND</t>
  </si>
  <si>
    <t>Brigade Enterprises Ltd</t>
  </si>
  <si>
    <t>BRIGADE</t>
  </si>
  <si>
    <t>Timken India Ltd</t>
  </si>
  <si>
    <t>TIMKEN</t>
  </si>
  <si>
    <t>KPR Mill Ltd</t>
  </si>
  <si>
    <t>KPRMILL</t>
  </si>
  <si>
    <t>Bayer Cropscience Ltd</t>
  </si>
  <si>
    <t>BAYERCROP</t>
  </si>
  <si>
    <t>BASF India Ltd</t>
  </si>
  <si>
    <t>BASF</t>
  </si>
  <si>
    <t>Dr. Lal PathLabs Ltd</t>
  </si>
  <si>
    <t>LALPATHLAB</t>
  </si>
  <si>
    <t>Aegis Logistics Ltd</t>
  </si>
  <si>
    <t>AEGISLOG</t>
  </si>
  <si>
    <t>Sundram Fasteners Ltd</t>
  </si>
  <si>
    <t>SUNDRMFAST</t>
  </si>
  <si>
    <t>Whirlpool of India Ltd</t>
  </si>
  <si>
    <t>WHIRLPOOL</t>
  </si>
  <si>
    <t>Tata Chemicals Ltd</t>
  </si>
  <si>
    <t>TATACHEM</t>
  </si>
  <si>
    <t>Suven Pharmaceuticals Ltd</t>
  </si>
  <si>
    <t>SUVENPHAR</t>
  </si>
  <si>
    <t>Natco Pharma Ltd</t>
  </si>
  <si>
    <t>NATCOPHARM</t>
  </si>
  <si>
    <t>Amara Raja Energy &amp; Mobility Ltd</t>
  </si>
  <si>
    <t>ARE&amp;M</t>
  </si>
  <si>
    <t>Jyoti CNC Automation Ltd</t>
  </si>
  <si>
    <t>JYOTICNC</t>
  </si>
  <si>
    <t>Computer Hardware</t>
  </si>
  <si>
    <t>Grindwell Norton Ltd</t>
  </si>
  <si>
    <t>GRINDWELL</t>
  </si>
  <si>
    <t>ICICI Securities Ltd</t>
  </si>
  <si>
    <t>ISEC</t>
  </si>
  <si>
    <t>Radico Khaitan Ltd</t>
  </si>
  <si>
    <t>RADICO</t>
  </si>
  <si>
    <t>Multi Commodity Exchange of India Ltd</t>
  </si>
  <si>
    <t>MCX</t>
  </si>
  <si>
    <t>Emcure Pharmaceuticals Ltd</t>
  </si>
  <si>
    <t>EMCURE</t>
  </si>
  <si>
    <t>Ratnamani Metals and Tubes Ltd</t>
  </si>
  <si>
    <t>RATNAMANI</t>
  </si>
  <si>
    <t>Castrol India Ltd</t>
  </si>
  <si>
    <t>CASTROLIND</t>
  </si>
  <si>
    <t>CESC Ltd</t>
  </si>
  <si>
    <t>CESC</t>
  </si>
  <si>
    <t>Gujarat State Petronet Ltd</t>
  </si>
  <si>
    <t>GSPL</t>
  </si>
  <si>
    <t>Narayana Hrudayalaya Ltd</t>
  </si>
  <si>
    <t>NH</t>
  </si>
  <si>
    <t>SKF India Ltd</t>
  </si>
  <si>
    <t>SKFINDIA</t>
  </si>
  <si>
    <t>Himadri Speciality Chemical Ltd</t>
  </si>
  <si>
    <t>HSCL</t>
  </si>
  <si>
    <t>Piramal Pharma Ltd</t>
  </si>
  <si>
    <t>PPLPHARMA</t>
  </si>
  <si>
    <t>Century Textiles and Industries Ltd</t>
  </si>
  <si>
    <t>CENTURYTEX</t>
  </si>
  <si>
    <t>Paper Products</t>
  </si>
  <si>
    <t>Authum Investment &amp; Infrastructure Ltd</t>
  </si>
  <si>
    <t>AIIL</t>
  </si>
  <si>
    <t>Sumitomo Chemical India Ltd</t>
  </si>
  <si>
    <t>SUMICHEM</t>
  </si>
  <si>
    <t>PNB Housing Finance Ltd</t>
  </si>
  <si>
    <t>PNBHOUSING</t>
  </si>
  <si>
    <t>KIOCL Ltd</t>
  </si>
  <si>
    <t>KIOCL</t>
  </si>
  <si>
    <t>Laurus Labs Ltd</t>
  </si>
  <si>
    <t>LAURUSLABS</t>
  </si>
  <si>
    <t>Ircon International Ltd</t>
  </si>
  <si>
    <t>IRCON</t>
  </si>
  <si>
    <t>Kansai Nerolac Paints Ltd</t>
  </si>
  <si>
    <t>KANSAINER</t>
  </si>
  <si>
    <t>Poly Medicure Ltd</t>
  </si>
  <si>
    <t>POLYMED</t>
  </si>
  <si>
    <t>Health Care Equipment &amp; Supplies</t>
  </si>
  <si>
    <t>KEC International Ltd</t>
  </si>
  <si>
    <t>KEC</t>
  </si>
  <si>
    <t>Piramal Enterprises Ltd</t>
  </si>
  <si>
    <t>PEL</t>
  </si>
  <si>
    <t>Jupiter Wagons Ltd</t>
  </si>
  <si>
    <t>JWL</t>
  </si>
  <si>
    <t>Rail</t>
  </si>
  <si>
    <t>EIH Ltd</t>
  </si>
  <si>
    <t>EIHOTEL</t>
  </si>
  <si>
    <t>Triveni Turbine Ltd</t>
  </si>
  <si>
    <t>TRITURBINE</t>
  </si>
  <si>
    <t>Atul Ltd</t>
  </si>
  <si>
    <t>ATUL</t>
  </si>
  <si>
    <t>Angel One Ltd</t>
  </si>
  <si>
    <t>ANGELONE</t>
  </si>
  <si>
    <t>CPSE ETF</t>
  </si>
  <si>
    <t>CPSEETF</t>
  </si>
  <si>
    <t>Equity</t>
  </si>
  <si>
    <t>Tejas Networks Ltd</t>
  </si>
  <si>
    <t>TEJASNET</t>
  </si>
  <si>
    <t>Nuvama Wealth Management Ltd</t>
  </si>
  <si>
    <t>NUVAMA</t>
  </si>
  <si>
    <t>Aarti Industries Ltd</t>
  </si>
  <si>
    <t>AARTIIND</t>
  </si>
  <si>
    <t>Affle (India) Ltd</t>
  </si>
  <si>
    <t>AFFLE</t>
  </si>
  <si>
    <t>Advertising</t>
  </si>
  <si>
    <t>Kalpataru Projects International Ltd</t>
  </si>
  <si>
    <t>KPIL</t>
  </si>
  <si>
    <t>JBM Auto Ltd</t>
  </si>
  <si>
    <t>JBMA</t>
  </si>
  <si>
    <t>CIE Automotive India Ltd</t>
  </si>
  <si>
    <t>CIEINDIA</t>
  </si>
  <si>
    <t>Shyam Metalics and Energy Ltd</t>
  </si>
  <si>
    <t>SHYAMMETL</t>
  </si>
  <si>
    <t>Five-Star Business Finance Ltd</t>
  </si>
  <si>
    <t>FIVESTAR</t>
  </si>
  <si>
    <t>Elgi Equipments Ltd</t>
  </si>
  <si>
    <t>ELGIEQUIP</t>
  </si>
  <si>
    <t>Finolex Cables Ltd</t>
  </si>
  <si>
    <t>FINCABLES</t>
  </si>
  <si>
    <t>Cyient Ltd</t>
  </si>
  <si>
    <t>CYIENT</t>
  </si>
  <si>
    <t>Jindal SAW Ltd</t>
  </si>
  <si>
    <t>JINDALSAW</t>
  </si>
  <si>
    <t>Computer Age Management Services Ltd</t>
  </si>
  <si>
    <t>CAMS</t>
  </si>
  <si>
    <t>Firstsource Solutions Ltd</t>
  </si>
  <si>
    <t>FSL</t>
  </si>
  <si>
    <t>Outsourced services</t>
  </si>
  <si>
    <t>Kajaria Ceramics Ltd</t>
  </si>
  <si>
    <t>KAJARIACER</t>
  </si>
  <si>
    <t>Building Products - Ceramics</t>
  </si>
  <si>
    <t>Aditya Birla Sun Life Amc Ltd</t>
  </si>
  <si>
    <t>ABSLAMC</t>
  </si>
  <si>
    <t>HFCL Ltd</t>
  </si>
  <si>
    <t>HFCL</t>
  </si>
  <si>
    <t>Devyani International Ltd</t>
  </si>
  <si>
    <t>DEVYANI</t>
  </si>
  <si>
    <t>Chambal Fertilisers and Chemicals Ltd</t>
  </si>
  <si>
    <t>CHAMBLFERT</t>
  </si>
  <si>
    <t>Bikaji Foods International Ltd</t>
  </si>
  <si>
    <t>BIKAJI</t>
  </si>
  <si>
    <t>Alembic Pharmaceuticals Ltd</t>
  </si>
  <si>
    <t>APLLTD</t>
  </si>
  <si>
    <t>Signatureglobal (India) Ltd</t>
  </si>
  <si>
    <t>SIGNATURE</t>
  </si>
  <si>
    <t>Garden Reach Shipbuilders &amp; Engineers Ltd</t>
  </si>
  <si>
    <t>GRSE</t>
  </si>
  <si>
    <t>Swan Energy Ltd</t>
  </si>
  <si>
    <t>SWANENERGY</t>
  </si>
  <si>
    <t>Krishna Institute of Medical Sciences Ltd</t>
  </si>
  <si>
    <t>KIMS</t>
  </si>
  <si>
    <t>Anant Raj Ltd</t>
  </si>
  <si>
    <t>ANANTRAJ</t>
  </si>
  <si>
    <t>Vinati Organics Ltd</t>
  </si>
  <si>
    <t>VINATIORGA</t>
  </si>
  <si>
    <t>NCC Ltd</t>
  </si>
  <si>
    <t>NCC</t>
  </si>
  <si>
    <t>Nexus Select Trust</t>
  </si>
  <si>
    <t>NXST</t>
  </si>
  <si>
    <t>Mindspace Business Parks REIT</t>
  </si>
  <si>
    <t>MINDSPACE</t>
  </si>
  <si>
    <t>Jyothy Labs Ltd</t>
  </si>
  <si>
    <t>JYOTHYLAB</t>
  </si>
  <si>
    <t>Relaxo Footwears Ltd</t>
  </si>
  <si>
    <t>RELAXO</t>
  </si>
  <si>
    <t>Aster DM Healthcare Ltd</t>
  </si>
  <si>
    <t>ASTERDM</t>
  </si>
  <si>
    <t>Cello World Ltd</t>
  </si>
  <si>
    <t>CELLO</t>
  </si>
  <si>
    <t>Tbo Tek Ltd</t>
  </si>
  <si>
    <t>TBOTEK</t>
  </si>
  <si>
    <t>Tour &amp; Travel Services</t>
  </si>
  <si>
    <t>V Guard Industries Ltd</t>
  </si>
  <si>
    <t>VGUARD</t>
  </si>
  <si>
    <t>Ramco Cements Limited</t>
  </si>
  <si>
    <t>RAMCOCEM</t>
  </si>
  <si>
    <t>PTC Industries Ltd</t>
  </si>
  <si>
    <t>PTCIL</t>
  </si>
  <si>
    <t>Sobha Ltd</t>
  </si>
  <si>
    <t>SOBHA</t>
  </si>
  <si>
    <t>Kirloskar Oil Engines Ltd</t>
  </si>
  <si>
    <t>KIRLOSENG</t>
  </si>
  <si>
    <t>Schneider Electric Infrastructure Ltd</t>
  </si>
  <si>
    <t>SCHNEIDER</t>
  </si>
  <si>
    <t>IIFL Finance Ltd</t>
  </si>
  <si>
    <t>IIFL</t>
  </si>
  <si>
    <t>Eris Lifesciences Ltd</t>
  </si>
  <si>
    <t>ERIS</t>
  </si>
  <si>
    <t>CreditAccess Grameen Ltd</t>
  </si>
  <si>
    <t>CREDITACC</t>
  </si>
  <si>
    <t>Techno Electric &amp; Engineering Company Ltd</t>
  </si>
  <si>
    <t>TECHNOE</t>
  </si>
  <si>
    <t>Finolex Industries Ltd</t>
  </si>
  <si>
    <t>FINPIPE</t>
  </si>
  <si>
    <t>Blue Dart Express Ltd</t>
  </si>
  <si>
    <t>BLUEDART</t>
  </si>
  <si>
    <t>IFCI Ltd</t>
  </si>
  <si>
    <t>IFCI</t>
  </si>
  <si>
    <t>Great Eastern Shipping Company Ltd</t>
  </si>
  <si>
    <t>GESHIP</t>
  </si>
  <si>
    <t>Titagarh Rail Systems Ltd</t>
  </si>
  <si>
    <t>TITAGARH</t>
  </si>
  <si>
    <t>Bata India Ltd</t>
  </si>
  <si>
    <t>BATAINDIA</t>
  </si>
  <si>
    <t>Tata Teleservices (Maharashtra) Ltd</t>
  </si>
  <si>
    <t>TTML</t>
  </si>
  <si>
    <t>Chalet Hotels Ltd</t>
  </si>
  <si>
    <t>CHALET</t>
  </si>
  <si>
    <t>Trident Ltd</t>
  </si>
  <si>
    <t>TRIDENT</t>
  </si>
  <si>
    <t>Sonata Software Ltd</t>
  </si>
  <si>
    <t>SONATSOFTW</t>
  </si>
  <si>
    <t>PCBL Ltd</t>
  </si>
  <si>
    <t>PCBL</t>
  </si>
  <si>
    <t>Birlasoft Ltd</t>
  </si>
  <si>
    <t>BSOFT</t>
  </si>
  <si>
    <t>R R Kabel Ltd</t>
  </si>
  <si>
    <t>RRKABEL</t>
  </si>
  <si>
    <t>Welspun Corp Ltd</t>
  </si>
  <si>
    <t>WELCORP</t>
  </si>
  <si>
    <t>IDFC Ltd</t>
  </si>
  <si>
    <t>IDFC</t>
  </si>
  <si>
    <t>Welspun Living Ltd</t>
  </si>
  <si>
    <t>WELSPUNLIV</t>
  </si>
  <si>
    <t>Concord Biotech Ltd</t>
  </si>
  <si>
    <t>CONCORDBIO</t>
  </si>
  <si>
    <t>Indian Energy Exchange Ltd</t>
  </si>
  <si>
    <t>IEX</t>
  </si>
  <si>
    <t>Power Trading &amp; Consultancy</t>
  </si>
  <si>
    <t>Karur Vysya Bank Ltd</t>
  </si>
  <si>
    <t>KARURVYSYA</t>
  </si>
  <si>
    <t>Manappuram Finance Ltd</t>
  </si>
  <si>
    <t>MANAPPURAM</t>
  </si>
  <si>
    <t>Zensar Technologies Ltd</t>
  </si>
  <si>
    <t>ZENSARTECH</t>
  </si>
  <si>
    <t>Mahanagar Gas Ltd</t>
  </si>
  <si>
    <t>MGL</t>
  </si>
  <si>
    <t>Indiamart Intermesh Ltd</t>
  </si>
  <si>
    <t>INDIAMART</t>
  </si>
  <si>
    <t>DCM Shriram Ltd</t>
  </si>
  <si>
    <t>DCMSHRIRAM</t>
  </si>
  <si>
    <t>HBL Power Systems Ltd</t>
  </si>
  <si>
    <t>HBLPOWER</t>
  </si>
  <si>
    <t>Bls International Services Ltd</t>
  </si>
  <si>
    <t>BLS</t>
  </si>
  <si>
    <t>Kfin Technologies Ltd</t>
  </si>
  <si>
    <t>KFINTECH</t>
  </si>
  <si>
    <t>Century Plyboards (India) Ltd</t>
  </si>
  <si>
    <t>CENTURYPLY</t>
  </si>
  <si>
    <t>Wood Products</t>
  </si>
  <si>
    <t>Jai Balaji Industries Ltd</t>
  </si>
  <si>
    <t>JAIBALAJI</t>
  </si>
  <si>
    <t>Ramkrishna Forgings Ltd</t>
  </si>
  <si>
    <t>RKFORGE</t>
  </si>
  <si>
    <t>Bombay Burmah Trading Corporation Ltd</t>
  </si>
  <si>
    <t>BBTC</t>
  </si>
  <si>
    <t>Capri Global Capital Ltd</t>
  </si>
  <si>
    <t>CGCL</t>
  </si>
  <si>
    <t>Astrazeneca Pharma India Ltd</t>
  </si>
  <si>
    <t>ASTRAZEN</t>
  </si>
  <si>
    <t>Aadhar Housing Finance Ltd</t>
  </si>
  <si>
    <t>AADHARHFC</t>
  </si>
  <si>
    <t>Granules India Ltd</t>
  </si>
  <si>
    <t>GRANULES</t>
  </si>
  <si>
    <t>Lakshmi Machine Works Ltd</t>
  </si>
  <si>
    <t>LAXMIMACH</t>
  </si>
  <si>
    <t>Honasa Consumer Ltd</t>
  </si>
  <si>
    <t>HONASA</t>
  </si>
  <si>
    <t>Navin Fluorine International Ltd</t>
  </si>
  <si>
    <t>NAVINFLUOR</t>
  </si>
  <si>
    <t>Fine Organic Industries Ltd</t>
  </si>
  <si>
    <t>FINEORG</t>
  </si>
  <si>
    <t>Supreme Petrochem Ltd</t>
  </si>
  <si>
    <t>SPLPETRO</t>
  </si>
  <si>
    <t>Doms Industries Ltd</t>
  </si>
  <si>
    <t>DOMS</t>
  </si>
  <si>
    <t>Office Supplies</t>
  </si>
  <si>
    <t>Wockhardt Ltd</t>
  </si>
  <si>
    <t>WOCKPHARMA</t>
  </si>
  <si>
    <t>Anand Rathi Wealth Ltd</t>
  </si>
  <si>
    <t>ANANDRATHI</t>
  </si>
  <si>
    <t>Neuland Laboratories Ltd</t>
  </si>
  <si>
    <t>NEULANDLAB</t>
  </si>
  <si>
    <t>Aptus Value Housing Finance India Ltd</t>
  </si>
  <si>
    <t>APTUS</t>
  </si>
  <si>
    <t>Railtel Corporation of India Ltd</t>
  </si>
  <si>
    <t>RAILTEL</t>
  </si>
  <si>
    <t>Communication &amp; Networking</t>
  </si>
  <si>
    <t>KSB Ltd</t>
  </si>
  <si>
    <t>KSB</t>
  </si>
  <si>
    <t>Sterling and Wilson Renewable Energy Ltd</t>
  </si>
  <si>
    <t>SWSOLAR</t>
  </si>
  <si>
    <t>BEML Ltd</t>
  </si>
  <si>
    <t>BEML</t>
  </si>
  <si>
    <t>Netweb Technologies India Ltd</t>
  </si>
  <si>
    <t>NETWEB</t>
  </si>
  <si>
    <t>Sanofi India Ltd</t>
  </si>
  <si>
    <t>SANOFI</t>
  </si>
  <si>
    <t>Waaree Renewable Technologies Ltd</t>
  </si>
  <si>
    <t>WAAREERTL</t>
  </si>
  <si>
    <t>Clean Science and Technology Ltd</t>
  </si>
  <si>
    <t>CLEAN</t>
  </si>
  <si>
    <t>Godrej Agrovet Ltd</t>
  </si>
  <si>
    <t>GODREJAGRO</t>
  </si>
  <si>
    <t>Agro Products</t>
  </si>
  <si>
    <t>RITES Ltd</t>
  </si>
  <si>
    <t>RITES</t>
  </si>
  <si>
    <t>Akzo Nobel India Ltd</t>
  </si>
  <si>
    <t>AKZOINDIA</t>
  </si>
  <si>
    <t>NMDC Steel Ltd</t>
  </si>
  <si>
    <t>NSLNISP</t>
  </si>
  <si>
    <t>Redington Ltd</t>
  </si>
  <si>
    <t>REDINGTON</t>
  </si>
  <si>
    <t>Technology Hardware</t>
  </si>
  <si>
    <t>UTI S&amp;P BSE Sensex ETF</t>
  </si>
  <si>
    <t>UTISENSETF</t>
  </si>
  <si>
    <t>Data Patterns (India) Ltd</t>
  </si>
  <si>
    <t>DATAPATTNS</t>
  </si>
  <si>
    <t>Asahi India Glass Ltd</t>
  </si>
  <si>
    <t>ASAHIINDIA</t>
  </si>
  <si>
    <t>G R Infraprojects Ltd</t>
  </si>
  <si>
    <t>GRINFRA</t>
  </si>
  <si>
    <t>UTI Asset Management Company Ltd</t>
  </si>
  <si>
    <t>UTIAMC</t>
  </si>
  <si>
    <t>Zen Technologies Ltd</t>
  </si>
  <si>
    <t>ZENTEC</t>
  </si>
  <si>
    <t>Action Construction Equipment Ltd</t>
  </si>
  <si>
    <t>ACE</t>
  </si>
  <si>
    <t>Heavy Machinery</t>
  </si>
  <si>
    <t>Gravita India Ltd</t>
  </si>
  <si>
    <t>GRAVITA</t>
  </si>
  <si>
    <t>Metals - Lead</t>
  </si>
  <si>
    <t>Newgen Software Technologies Ltd</t>
  </si>
  <si>
    <t>NEWGEN</t>
  </si>
  <si>
    <t>Amber Enterprises India Ltd</t>
  </si>
  <si>
    <t>AMBER</t>
  </si>
  <si>
    <t>MMTC Ltd</t>
  </si>
  <si>
    <t>MMTC</t>
  </si>
  <si>
    <t>PVR INOX Ltd</t>
  </si>
  <si>
    <t>PVRINOX</t>
  </si>
  <si>
    <t>Theatres</t>
  </si>
  <si>
    <t>E I D-Parry (India) Ltd</t>
  </si>
  <si>
    <t>EIDPARRY</t>
  </si>
  <si>
    <t>Sugar</t>
  </si>
  <si>
    <t>Chennai Petroleum Corporation Ltd</t>
  </si>
  <si>
    <t>CHENNPETRO</t>
  </si>
  <si>
    <t>Jubilant Pharmova Ltd</t>
  </si>
  <si>
    <t>JUBLPHARMA</t>
  </si>
  <si>
    <t>Caplin Point Laboratories Ltd</t>
  </si>
  <si>
    <t>CAPLIPOINT</t>
  </si>
  <si>
    <t>Voltamp Transformers Ltd</t>
  </si>
  <si>
    <t>VOLTAMP</t>
  </si>
  <si>
    <t>Vardhman Textiles Ltd</t>
  </si>
  <si>
    <t>VTL</t>
  </si>
  <si>
    <t>Craftsman Automation Ltd</t>
  </si>
  <si>
    <t>CRAFTSMAN</t>
  </si>
  <si>
    <t>Zydus Wellness Ltd</t>
  </si>
  <si>
    <t>ZYDUSWELL</t>
  </si>
  <si>
    <t>Indegene Ltd</t>
  </si>
  <si>
    <t>INDGN</t>
  </si>
  <si>
    <t>Inox Wind Energy Ltd</t>
  </si>
  <si>
    <t>IWEL</t>
  </si>
  <si>
    <t>Elecon Engineering Company Ltd</t>
  </si>
  <si>
    <t>ELECON</t>
  </si>
  <si>
    <t>Praj Industries Ltd</t>
  </si>
  <si>
    <t>PRAJIND</t>
  </si>
  <si>
    <t>RBL Bank Ltd</t>
  </si>
  <si>
    <t>RBLBANK</t>
  </si>
  <si>
    <t>Zee Entertainment Enterprises Ltd</t>
  </si>
  <si>
    <t>ZEEL</t>
  </si>
  <si>
    <t>Nava Limited</t>
  </si>
  <si>
    <t>NAVA</t>
  </si>
  <si>
    <t>Intellect Design Arena Ltd</t>
  </si>
  <si>
    <t>INTELLECT</t>
  </si>
  <si>
    <t>Kirloskar Brothers Ltd</t>
  </si>
  <si>
    <t>KIRLOSBROS</t>
  </si>
  <si>
    <t>Deepak Fertilisers and Petrochemicals Corp Ltd</t>
  </si>
  <si>
    <t>DEEPAKFERT</t>
  </si>
  <si>
    <t>Aavas Financiers Ltd</t>
  </si>
  <si>
    <t>AAVAS</t>
  </si>
  <si>
    <t>Ingersoll-Rand (India) Ltd</t>
  </si>
  <si>
    <t>INGERRAND</t>
  </si>
  <si>
    <t>PG Electroplast Ltd</t>
  </si>
  <si>
    <t>PGEL</t>
  </si>
  <si>
    <t>eClerx Services Limited</t>
  </si>
  <si>
    <t>ECLERX</t>
  </si>
  <si>
    <t>LT Foods Ltd</t>
  </si>
  <si>
    <t>LTFOODS</t>
  </si>
  <si>
    <t>Raymond Ltd</t>
  </si>
  <si>
    <t>RAYMOND</t>
  </si>
  <si>
    <t>Electrosteel Castings Ltd</t>
  </si>
  <si>
    <t>ELECTCAST</t>
  </si>
  <si>
    <t>Alok Industries Ltd</t>
  </si>
  <si>
    <t>ALOKINDS</t>
  </si>
  <si>
    <t>Genus Power Infrastructures Ltd</t>
  </si>
  <si>
    <t>GENUSPOWER</t>
  </si>
  <si>
    <t>Minda Corporation Ltd</t>
  </si>
  <si>
    <t>MINDACORP</t>
  </si>
  <si>
    <t>Akums Drugs and Pharmaceuticals Ltd</t>
  </si>
  <si>
    <t>AKUMS</t>
  </si>
  <si>
    <t>TTK Prestige Ltd</t>
  </si>
  <si>
    <t>TTKPRESTIG</t>
  </si>
  <si>
    <t>Glenmark Life Sciences Ltd</t>
  </si>
  <si>
    <t>GLS</t>
  </si>
  <si>
    <t>Rainbow Children's Medicare Ltd</t>
  </si>
  <si>
    <t>RAINBOW</t>
  </si>
  <si>
    <t>Cube Highways Trust</t>
  </si>
  <si>
    <t>CUBEINVIT</t>
  </si>
  <si>
    <t>Roads</t>
  </si>
  <si>
    <t>Olectra Greentech Ltd</t>
  </si>
  <si>
    <t>OLECTRA</t>
  </si>
  <si>
    <t>Westlife Foodworld Ltd</t>
  </si>
  <si>
    <t>WESTLIFE</t>
  </si>
  <si>
    <t>City Union Bank Ltd</t>
  </si>
  <si>
    <t>CUB</t>
  </si>
  <si>
    <t>Engineers India Ltd</t>
  </si>
  <si>
    <t>ENGINERSIN</t>
  </si>
  <si>
    <t>Strides Pharma Science Ltd</t>
  </si>
  <si>
    <t>STAR</t>
  </si>
  <si>
    <t>RHI Magnesita India Ltd</t>
  </si>
  <si>
    <t>RHIM</t>
  </si>
  <si>
    <t>shipping corporation of India Ltd</t>
  </si>
  <si>
    <t>SCI</t>
  </si>
  <si>
    <t>Godawari Power and Ispat Ltd</t>
  </si>
  <si>
    <t>GPIL</t>
  </si>
  <si>
    <t>Tanla Platforms Ltd</t>
  </si>
  <si>
    <t>TANLA</t>
  </si>
  <si>
    <t>Jaiprakash Power Ventures Ltd</t>
  </si>
  <si>
    <t>JPPOWER</t>
  </si>
  <si>
    <t>Safari Industries (India) Ltd</t>
  </si>
  <si>
    <t>SAFARI</t>
  </si>
  <si>
    <t>Sarda Energy &amp; Minerals Ltd</t>
  </si>
  <si>
    <t>SARDAEN</t>
  </si>
  <si>
    <t>Happiest Minds Technologies Ltd</t>
  </si>
  <si>
    <t>HAPPSTMNDS</t>
  </si>
  <si>
    <t>Jammu and Kashmir Bank Ltd</t>
  </si>
  <si>
    <t>J&amp;KBANK</t>
  </si>
  <si>
    <t>Cera Sanitaryware Ltd</t>
  </si>
  <si>
    <t>CERA</t>
  </si>
  <si>
    <t>Reliance Power Ltd</t>
  </si>
  <si>
    <t>RPOWER</t>
  </si>
  <si>
    <t>Nuvoco Vistas Corporation Ltd</t>
  </si>
  <si>
    <t>NUVOCO</t>
  </si>
  <si>
    <t>Balrampur Chini Mills Ltd</t>
  </si>
  <si>
    <t>BALRAMCHIN</t>
  </si>
  <si>
    <t>Can Fin Homes Ltd</t>
  </si>
  <si>
    <t>CANFINHOME</t>
  </si>
  <si>
    <t>PNC Infratech Ltd</t>
  </si>
  <si>
    <t>PNCINFRA</t>
  </si>
  <si>
    <t>Aether Industries Ltd</t>
  </si>
  <si>
    <t>AETHER</t>
  </si>
  <si>
    <t>KPI Green Energy Ltd</t>
  </si>
  <si>
    <t>KPIGREEN</t>
  </si>
  <si>
    <t>Gujarat Mineral Development Corporation Ltd</t>
  </si>
  <si>
    <t>GMDCLTD</t>
  </si>
  <si>
    <t>Powergrid Infrastructure Investment Trust</t>
  </si>
  <si>
    <t>PGINVIT</t>
  </si>
  <si>
    <t>Quess Corp Ltd</t>
  </si>
  <si>
    <t>QUESS</t>
  </si>
  <si>
    <t>Employment Services</t>
  </si>
  <si>
    <t>Maharashtra Scooters Ltd</t>
  </si>
  <si>
    <t>MAHSCOOTER</t>
  </si>
  <si>
    <t>CE Info Systems Ltd</t>
  </si>
  <si>
    <t>MAPMYINDIA</t>
  </si>
  <si>
    <t>India Cements Ltd</t>
  </si>
  <si>
    <t>INDIACEM</t>
  </si>
  <si>
    <t>CEAT Ltd</t>
  </si>
  <si>
    <t>CEATLTD</t>
  </si>
  <si>
    <t>Tega Industries Ltd</t>
  </si>
  <si>
    <t>TEGA</t>
  </si>
  <si>
    <t>Bengal &amp; Assam Company Ltd</t>
  </si>
  <si>
    <t>BENGALASM</t>
  </si>
  <si>
    <t>Happy Forgings Ltd</t>
  </si>
  <si>
    <t>HAPPYFORGE</t>
  </si>
  <si>
    <t>Auto, Truck &amp; Motorcycle Parts</t>
  </si>
  <si>
    <t>Rashtriya Chemicals and Fertilizers Ltd</t>
  </si>
  <si>
    <t>RCF</t>
  </si>
  <si>
    <t>Bajaj Electricals Ltd</t>
  </si>
  <si>
    <t>BAJAJELEC</t>
  </si>
  <si>
    <t>Transformers and Rectifiers (India) Ltd</t>
  </si>
  <si>
    <t>TARIL</t>
  </si>
  <si>
    <t>Gujarat Pipavav Port Ltd</t>
  </si>
  <si>
    <t>GPPL</t>
  </si>
  <si>
    <t>Kirloskar Ferrous Industries Ltd</t>
  </si>
  <si>
    <t>KIRLFER</t>
  </si>
  <si>
    <t>Vesuvius India Ltd</t>
  </si>
  <si>
    <t>VESUVIUS</t>
  </si>
  <si>
    <t>Force Motors Ltd</t>
  </si>
  <si>
    <t>FORCEMOT</t>
  </si>
  <si>
    <t>Marksans Pharma Ltd</t>
  </si>
  <si>
    <t>MARKSANS</t>
  </si>
  <si>
    <t>Metropolis Healthcare Ltd</t>
  </si>
  <si>
    <t>METROPOLIS</t>
  </si>
  <si>
    <t>Rattanindia Enterprises Ltd</t>
  </si>
  <si>
    <t>RTNINDIA</t>
  </si>
  <si>
    <t>Bharat 22 ETF</t>
  </si>
  <si>
    <t>ICICIB22</t>
  </si>
  <si>
    <t>Alkyl Amines Chemicals Ltd</t>
  </si>
  <si>
    <t>ALKYLAMINE</t>
  </si>
  <si>
    <t>City Pulse Multiplex Ltd</t>
  </si>
  <si>
    <t>CPML</t>
  </si>
  <si>
    <t>Movies &amp; Entertainment</t>
  </si>
  <si>
    <t>Puravankara Ltd</t>
  </si>
  <si>
    <t>PURVA</t>
  </si>
  <si>
    <t>Inox India Ltd</t>
  </si>
  <si>
    <t>INOXINDIA</t>
  </si>
  <si>
    <t>Sea-Borne Tankers</t>
  </si>
  <si>
    <t>Just Dial Ltd</t>
  </si>
  <si>
    <t>JUSTDIAL</t>
  </si>
  <si>
    <t>Nippon India ETF Nifty Bank BeES</t>
  </si>
  <si>
    <t>BANKBEES</t>
  </si>
  <si>
    <t>Sapphire Foods India Ltd</t>
  </si>
  <si>
    <t>SAPPHIRE</t>
  </si>
  <si>
    <t>Jubilant Ingrevia Ltd</t>
  </si>
  <si>
    <t>JUBLINGREA</t>
  </si>
  <si>
    <t>Power Mech Projects Ltd</t>
  </si>
  <si>
    <t>POWERMECH</t>
  </si>
  <si>
    <t>Lemon Tree Hotels Ltd</t>
  </si>
  <si>
    <t>LEMONTREE</t>
  </si>
  <si>
    <t>Shree Renuka Sugars Ltd</t>
  </si>
  <si>
    <t>RENUKA</t>
  </si>
  <si>
    <t>JK Tyre &amp; Industries Ltd</t>
  </si>
  <si>
    <t>JKTYRE</t>
  </si>
  <si>
    <t>Valor Estate Ltd</t>
  </si>
  <si>
    <t>DBREALTY</t>
  </si>
  <si>
    <t>Aurionpro Solutions Ltd</t>
  </si>
  <si>
    <t>AURIONPRO</t>
  </si>
  <si>
    <t>JM Financial Ltd</t>
  </si>
  <si>
    <t>JMFINANCIL</t>
  </si>
  <si>
    <t>Symphony Ltd</t>
  </si>
  <si>
    <t>SYMPHONY</t>
  </si>
  <si>
    <t>Triveni Engineering and Industries Ltd</t>
  </si>
  <si>
    <t>TRIVENI</t>
  </si>
  <si>
    <t>Birla Corporation Ltd</t>
  </si>
  <si>
    <t>BIRLACORPN</t>
  </si>
  <si>
    <t>Arvind Ltd</t>
  </si>
  <si>
    <t>ARVIND</t>
  </si>
  <si>
    <t>Usha Martin Ltd</t>
  </si>
  <si>
    <t>USHAMART</t>
  </si>
  <si>
    <t>Gujarat Narmada Valley Fertilizers &amp; Chemicals Ltd</t>
  </si>
  <si>
    <t>GNFC</t>
  </si>
  <si>
    <t>Thomas Cook (India) Ltd</t>
  </si>
  <si>
    <t>THOMASCOOK</t>
  </si>
  <si>
    <t>Home First Finance Company India Ltd</t>
  </si>
  <si>
    <t>HOMEFIRST</t>
  </si>
  <si>
    <t>HMT Ltd</t>
  </si>
  <si>
    <t>HMT</t>
  </si>
  <si>
    <t>Isgec Heavy Engineering Ltd</t>
  </si>
  <si>
    <t>ISGEC</t>
  </si>
  <si>
    <t>Galaxy Surfactants Ltd</t>
  </si>
  <si>
    <t>GALAXYSURF</t>
  </si>
  <si>
    <t>Sheela Foam Ltd</t>
  </si>
  <si>
    <t>SFL</t>
  </si>
  <si>
    <t>Home Furnishing</t>
  </si>
  <si>
    <t>HG Infra Engineering Ltd</t>
  </si>
  <si>
    <t>HGINFRA</t>
  </si>
  <si>
    <t>Graphite India Ltd</t>
  </si>
  <si>
    <t>GRAPHITE</t>
  </si>
  <si>
    <t>Route Mobile Ltd</t>
  </si>
  <si>
    <t>ROUTE</t>
  </si>
  <si>
    <t>Edelweiss Financial Services Ltd</t>
  </si>
  <si>
    <t>EDELWEISS</t>
  </si>
  <si>
    <t>Network18 Media &amp; Investments Ltd</t>
  </si>
  <si>
    <t>NETWORK18</t>
  </si>
  <si>
    <t>Movies &amp; TV Serials</t>
  </si>
  <si>
    <t>Allied Blenders and Distillers Ltd</t>
  </si>
  <si>
    <t>ABDL</t>
  </si>
  <si>
    <t>Latent View Analytics Ltd</t>
  </si>
  <si>
    <t>LATENTVIEW</t>
  </si>
  <si>
    <t>Saregama India Ltd</t>
  </si>
  <si>
    <t>SAREGAMA</t>
  </si>
  <si>
    <t>Prudent Corporate Advisory Services Ltd</t>
  </si>
  <si>
    <t>PRUDENT</t>
  </si>
  <si>
    <t>Brookfield India Real Estate Trust</t>
  </si>
  <si>
    <t>BIRET</t>
  </si>
  <si>
    <t>CCL Products (India) Ltd</t>
  </si>
  <si>
    <t>CCL</t>
  </si>
  <si>
    <t>Eureka Forbes Ltd</t>
  </si>
  <si>
    <t>EUREKAFORBE</t>
  </si>
  <si>
    <t>Household Appliances</t>
  </si>
  <si>
    <t>Shriram Pistons &amp; Rings Ltd</t>
  </si>
  <si>
    <t>SHRIPISTON</t>
  </si>
  <si>
    <t>GMR Power and Urban Infra Ltd</t>
  </si>
  <si>
    <t>GMRP&amp;UI</t>
  </si>
  <si>
    <t>ELANTAS Beck India Ltd</t>
  </si>
  <si>
    <t>ELANTAS</t>
  </si>
  <si>
    <t>India Grid Trust</t>
  </si>
  <si>
    <t>INDIGRID</t>
  </si>
  <si>
    <t>Max Estates Ltd</t>
  </si>
  <si>
    <t>MAXESTATES</t>
  </si>
  <si>
    <t>Gujarat State Fertilizers &amp; Chemicals Ltd</t>
  </si>
  <si>
    <t>GSFC</t>
  </si>
  <si>
    <t>Sammaan Capital Ltd</t>
  </si>
  <si>
    <t>SAMMAANCAP</t>
  </si>
  <si>
    <t>Tips Industries Ltd</t>
  </si>
  <si>
    <t>TIPSINDLTD</t>
  </si>
  <si>
    <t>Gallantt Ispat Ltd</t>
  </si>
  <si>
    <t>GALLANTT</t>
  </si>
  <si>
    <t>Sundaram Finance Holdings Ltd</t>
  </si>
  <si>
    <t>SUNDARMHLD</t>
  </si>
  <si>
    <t>ITD Cementation India Ltd</t>
  </si>
  <si>
    <t>ITDCEM</t>
  </si>
  <si>
    <t>ESAB India Ltd</t>
  </si>
  <si>
    <t>ESABINDIA</t>
  </si>
  <si>
    <t>Mrs. Bectors Food Specialities Ltd</t>
  </si>
  <si>
    <t>BECTORFOOD</t>
  </si>
  <si>
    <t>RedTape</t>
  </si>
  <si>
    <t>REDTAPE</t>
  </si>
  <si>
    <t>Juniper Hotels Ltd</t>
  </si>
  <si>
    <t>JUNIPER</t>
  </si>
  <si>
    <t>KNR Constructions Ltd</t>
  </si>
  <si>
    <t>KNRCON</t>
  </si>
  <si>
    <t>Vijaya Diagnostic Centre Ltd</t>
  </si>
  <si>
    <t>VIJAYA</t>
  </si>
  <si>
    <t>Equitas Small Finance Bank Ltd</t>
  </si>
  <si>
    <t>EQUITASBNK</t>
  </si>
  <si>
    <t>JK Lakshmi Cement Ltd</t>
  </si>
  <si>
    <t>JKLAKSHMI</t>
  </si>
  <si>
    <t>Avanti Feeds Ltd</t>
  </si>
  <si>
    <t>AVANTIFEED</t>
  </si>
  <si>
    <t>Maharashtra Seamless Ltd</t>
  </si>
  <si>
    <t>MAHSEAMLES</t>
  </si>
  <si>
    <t>ASK Automotive Ltd</t>
  </si>
  <si>
    <t>ASKAUTOLTD</t>
  </si>
  <si>
    <t>National Standard (India) Ltd</t>
  </si>
  <si>
    <t>NATIONSTD</t>
  </si>
  <si>
    <t>Keystone Realtors Ltd</t>
  </si>
  <si>
    <t>RUSTOMJEE</t>
  </si>
  <si>
    <t>Star Cement Ltd</t>
  </si>
  <si>
    <t>STARCEMENT</t>
  </si>
  <si>
    <t>Time Technoplast Ltd</t>
  </si>
  <si>
    <t>TIMETECHNO</t>
  </si>
  <si>
    <t>SBFC Finance Ltd</t>
  </si>
  <si>
    <t>SBFC</t>
  </si>
  <si>
    <t>LS Industries Ltd</t>
  </si>
  <si>
    <t>LSIND</t>
  </si>
  <si>
    <t>Senco Gold Ltd</t>
  </si>
  <si>
    <t>SENCO</t>
  </si>
  <si>
    <t>Kama Holdings Ltd</t>
  </si>
  <si>
    <t>KAMAHOLD</t>
  </si>
  <si>
    <t>Shakti Pumps (India) Ltd</t>
  </si>
  <si>
    <t>SHAKTIPUMP</t>
  </si>
  <si>
    <t>Rategain Travel Technologies Ltd</t>
  </si>
  <si>
    <t>RATEGAIN</t>
  </si>
  <si>
    <t>Religare Enterprises Ltd</t>
  </si>
  <si>
    <t>RELIGARE</t>
  </si>
  <si>
    <t>Mastek Ltd</t>
  </si>
  <si>
    <t>MASTEK</t>
  </si>
  <si>
    <t>Karnataka Bank Ltd</t>
  </si>
  <si>
    <t>KTKBANK</t>
  </si>
  <si>
    <t>Azad Engineering Ltd</t>
  </si>
  <si>
    <t>AZAD</t>
  </si>
  <si>
    <t>Lloyds Engineering Works Ltd</t>
  </si>
  <si>
    <t>LLOYDSENGG</t>
  </si>
  <si>
    <t>Choice International Ltd</t>
  </si>
  <si>
    <t>CHOICEIN</t>
  </si>
  <si>
    <t>Jupiter Life Line Hospitals Ltd</t>
  </si>
  <si>
    <t>JLHL</t>
  </si>
  <si>
    <t>F D C Ltd</t>
  </si>
  <si>
    <t>FDC</t>
  </si>
  <si>
    <t>Black Box Ltd</t>
  </si>
  <si>
    <t>BBOX</t>
  </si>
  <si>
    <t>Shoppers Stop Ltd</t>
  </si>
  <si>
    <t>SHOPERSTOP</t>
  </si>
  <si>
    <t>Archean Chemical Industries Ltd</t>
  </si>
  <si>
    <t>ACI</t>
  </si>
  <si>
    <t>Mahindra Lifespace Developers Ltd</t>
  </si>
  <si>
    <t>MAHLIFE</t>
  </si>
  <si>
    <t>CMS Info Systems Ltd</t>
  </si>
  <si>
    <t>CMSINFO</t>
  </si>
  <si>
    <t>Procter &amp; Gamble Health Ltd</t>
  </si>
  <si>
    <t>PGHL</t>
  </si>
  <si>
    <t>IIFL Securities Ltd</t>
  </si>
  <si>
    <t>IIFLSEC</t>
  </si>
  <si>
    <t>Kotak Nifty Bank ETF</t>
  </si>
  <si>
    <t>BANKNIFTY1</t>
  </si>
  <si>
    <t>TVS Supply Chain Solutions Ltd</t>
  </si>
  <si>
    <t>TVSSCS</t>
  </si>
  <si>
    <t>Rajesh Exports Ltd</t>
  </si>
  <si>
    <t>RAJESHEXPO</t>
  </si>
  <si>
    <t>TV18 Broadcast Ltd</t>
  </si>
  <si>
    <t>TV18BRDCST</t>
  </si>
  <si>
    <t>Varroc Engineering Ltd</t>
  </si>
  <si>
    <t>VARROC</t>
  </si>
  <si>
    <t>Ujjivan Small Finance Bank Ltd</t>
  </si>
  <si>
    <t>UJJIVANSFB</t>
  </si>
  <si>
    <t>RattanIndia Power Ltd</t>
  </si>
  <si>
    <t>RTNPOWER</t>
  </si>
  <si>
    <t>Transport Corporation of India Ltd</t>
  </si>
  <si>
    <t>TCI</t>
  </si>
  <si>
    <t>Campus Activewear Ltd</t>
  </si>
  <si>
    <t>CAMPUS</t>
  </si>
  <si>
    <t>Anupam Rasayan India Ltd</t>
  </si>
  <si>
    <t>ANURAS</t>
  </si>
  <si>
    <t>Infibeam Avenues Ltd</t>
  </si>
  <si>
    <t>INFIBEAM</t>
  </si>
  <si>
    <t>Astra Microwave Products Ltd</t>
  </si>
  <si>
    <t>ASTRAMICRO</t>
  </si>
  <si>
    <t>SBI Nifty 50 ETF</t>
  </si>
  <si>
    <t>SETFNIF50</t>
  </si>
  <si>
    <t>BHARAT Bond ETF-April 2023-Growth</t>
  </si>
  <si>
    <t>EBBETF0423</t>
  </si>
  <si>
    <t>Debt</t>
  </si>
  <si>
    <t>Protean eGov Technologies Ltd</t>
  </si>
  <si>
    <t>PROTEAN</t>
  </si>
  <si>
    <t>IT Consulting &amp; Other Services</t>
  </si>
  <si>
    <t>Electronics Mart India Ltd</t>
  </si>
  <si>
    <t>EMIL</t>
  </si>
  <si>
    <t>Prism Johnson Ltd</t>
  </si>
  <si>
    <t>PRSMJOHNSN</t>
  </si>
  <si>
    <t>Mahindra Holidays and Resorts India Ltd</t>
  </si>
  <si>
    <t>MHRIL</t>
  </si>
  <si>
    <t>Equinox India Developments Ltd</t>
  </si>
  <si>
    <t>EMBDL</t>
  </si>
  <si>
    <t>Indo Count Industries Ltd</t>
  </si>
  <si>
    <t>ICIL</t>
  </si>
  <si>
    <t>Ahluwalia Contracts (India) Ltd</t>
  </si>
  <si>
    <t>AHLUCONT</t>
  </si>
  <si>
    <t>Sunteck Realty Ltd</t>
  </si>
  <si>
    <t>SUNTECK</t>
  </si>
  <si>
    <t>MedPlus Health Services Ltd</t>
  </si>
  <si>
    <t>MEDPLUS</t>
  </si>
  <si>
    <t>Kirloskar Pneumatic Company Ltd</t>
  </si>
  <si>
    <t>KIRLPNU</t>
  </si>
  <si>
    <t>Ion Exchange (India) Ltd</t>
  </si>
  <si>
    <t>IONEXCHANG</t>
  </si>
  <si>
    <t>Environmental Services</t>
  </si>
  <si>
    <t>India Shelter Finance Corporation Ltd</t>
  </si>
  <si>
    <t>INDIASHLTR</t>
  </si>
  <si>
    <t>Sandur Manganese and Iron Ores Ltd</t>
  </si>
  <si>
    <t>SANDUMA</t>
  </si>
  <si>
    <t>Balu Forge Industries Ltd</t>
  </si>
  <si>
    <t>BALUFORGE</t>
  </si>
  <si>
    <t>Reliance Infrastructure Ltd</t>
  </si>
  <si>
    <t>RELINFRA</t>
  </si>
  <si>
    <t>Dhanuka Agritech Ltd</t>
  </si>
  <si>
    <t>DHANUKA</t>
  </si>
  <si>
    <t>Blue Jet Healthcare Ltd</t>
  </si>
  <si>
    <t>BLUEJET</t>
  </si>
  <si>
    <t>Laxmi Organic Industries Ltd</t>
  </si>
  <si>
    <t>LXCHEM</t>
  </si>
  <si>
    <t>Diamond Power Infrastructure Ltd</t>
  </si>
  <si>
    <t>DIACABS</t>
  </si>
  <si>
    <t>Dilip Buildcon Ltd</t>
  </si>
  <si>
    <t>DBL</t>
  </si>
  <si>
    <t>JK Paper Ltd</t>
  </si>
  <si>
    <t>JKPAPER</t>
  </si>
  <si>
    <t>JSW Holdings Ltd</t>
  </si>
  <si>
    <t>JSWHL</t>
  </si>
  <si>
    <t>Ethos Ltd</t>
  </si>
  <si>
    <t>ETHOSLTD</t>
  </si>
  <si>
    <t>Chemplast Sanmar Ltd</t>
  </si>
  <si>
    <t>CHEMPLASTS</t>
  </si>
  <si>
    <t>EPL Ltd</t>
  </si>
  <si>
    <t>EPL</t>
  </si>
  <si>
    <t>Packaging</t>
  </si>
  <si>
    <t>Sansera Engineering Ltd</t>
  </si>
  <si>
    <t>SANSERA</t>
  </si>
  <si>
    <t>Va Tech Wabag Ltd</t>
  </si>
  <si>
    <t>WABAG</t>
  </si>
  <si>
    <t>Water Management</t>
  </si>
  <si>
    <t>Technocraft Industries (India) Ltd</t>
  </si>
  <si>
    <t>TIIL</t>
  </si>
  <si>
    <t>Hindustan Construction Company Ltd</t>
  </si>
  <si>
    <t>HCC</t>
  </si>
  <si>
    <t>IFB Industries Ltd</t>
  </si>
  <si>
    <t>IFBIND</t>
  </si>
  <si>
    <t>Welspun Enterprises Ltd</t>
  </si>
  <si>
    <t>WELENT</t>
  </si>
  <si>
    <t>Bondada Engineering Ltd</t>
  </si>
  <si>
    <t>BONDADA</t>
  </si>
  <si>
    <t>Moil Ltd</t>
  </si>
  <si>
    <t>MOIL</t>
  </si>
  <si>
    <t>Mining - Manganese</t>
  </si>
  <si>
    <t>Magellanic Cloud Ltd</t>
  </si>
  <si>
    <t>MCLOUD</t>
  </si>
  <si>
    <t>Gabriel India Ltd</t>
  </si>
  <si>
    <t>GABRIEL</t>
  </si>
  <si>
    <t>Syrma SGS Technology Ltd</t>
  </si>
  <si>
    <t>SYRMA</t>
  </si>
  <si>
    <t>Epigral Ltd</t>
  </si>
  <si>
    <t>EPIGRAL</t>
  </si>
  <si>
    <t>HEG Ltd</t>
  </si>
  <si>
    <t>HEG</t>
  </si>
  <si>
    <t>PDS Limited</t>
  </si>
  <si>
    <t>PDSL</t>
  </si>
  <si>
    <t>Garware Hi-Tech Films Ltd</t>
  </si>
  <si>
    <t>GRWRHITECH</t>
  </si>
  <si>
    <t>Texmaco Rail &amp; Engineering Ltd</t>
  </si>
  <si>
    <t>TEXRAIL</t>
  </si>
  <si>
    <t>Sharda Motor Industries Ltd</t>
  </si>
  <si>
    <t>SHARDAMOTR</t>
  </si>
  <si>
    <t>Insolation Energy Ltd</t>
  </si>
  <si>
    <t>INA</t>
  </si>
  <si>
    <t>Semiconductors</t>
  </si>
  <si>
    <t>Piccadily Agro Industries Ltd</t>
  </si>
  <si>
    <t>PICCADIL</t>
  </si>
  <si>
    <t>Mishra Dhatu Nigam Ltd</t>
  </si>
  <si>
    <t>MIDHANI</t>
  </si>
  <si>
    <t>Jindal Worldwide Ltd</t>
  </si>
  <si>
    <t>JINDWORLD</t>
  </si>
  <si>
    <t>Dodla Dairy Ltd</t>
  </si>
  <si>
    <t>DODLA</t>
  </si>
  <si>
    <t>Garware Technical Fibres Ltd</t>
  </si>
  <si>
    <t>GARFIBRES</t>
  </si>
  <si>
    <t>Sun Pharma Advanced Research Co Ltd</t>
  </si>
  <si>
    <t>SPARC</t>
  </si>
  <si>
    <t>Shilpa Medicare Ltd</t>
  </si>
  <si>
    <t>SHILPAMED</t>
  </si>
  <si>
    <t>Tamilnad Mercantile Bank Ltd</t>
  </si>
  <si>
    <t>TMB</t>
  </si>
  <si>
    <t>Suprajit Engineering Ltd</t>
  </si>
  <si>
    <t>SUPRAJIT</t>
  </si>
  <si>
    <t>Gulf Oil Lubricants India Ltd</t>
  </si>
  <si>
    <t>GULFOILLUB</t>
  </si>
  <si>
    <t>Orchid Pharma Ltd</t>
  </si>
  <si>
    <t>ORCHPHARMA</t>
  </si>
  <si>
    <t>V-mart Retail Ltd</t>
  </si>
  <si>
    <t>VMART</t>
  </si>
  <si>
    <t>Man Infraconstruction Ltd</t>
  </si>
  <si>
    <t>MANINFRA</t>
  </si>
  <si>
    <t>Arvind Fashions Ltd</t>
  </si>
  <si>
    <t>ARVINDFASN</t>
  </si>
  <si>
    <t>Surya Roshni Ltd</t>
  </si>
  <si>
    <t>SURYAROSNI</t>
  </si>
  <si>
    <t>Inox Green Energy Services Ltd</t>
  </si>
  <si>
    <t>INOXGREEN</t>
  </si>
  <si>
    <t>Lux Industries Ltd</t>
  </si>
  <si>
    <t>LUXIND</t>
  </si>
  <si>
    <t>Balaji Amines Ltd</t>
  </si>
  <si>
    <t>BALAMINES</t>
  </si>
  <si>
    <t>Sudarshan Chemical Industries Ltd</t>
  </si>
  <si>
    <t>SUDARSCHEM</t>
  </si>
  <si>
    <t>Greenlam Industries Ltd</t>
  </si>
  <si>
    <t>GREENLAM</t>
  </si>
  <si>
    <t>Building Products - Laminates</t>
  </si>
  <si>
    <t>Nazara Technologies Ltd</t>
  </si>
  <si>
    <t>NAZARA</t>
  </si>
  <si>
    <t>Theme Parks &amp; Gaming</t>
  </si>
  <si>
    <t>VST Industries Ltd</t>
  </si>
  <si>
    <t>VSTIND</t>
  </si>
  <si>
    <t>Responsive Industries Ltd</t>
  </si>
  <si>
    <t>RESPONIND</t>
  </si>
  <si>
    <t>Building Products - Granite</t>
  </si>
  <si>
    <t>KRBL Ltd</t>
  </si>
  <si>
    <t>KRBL</t>
  </si>
  <si>
    <t>Tarc Ltd</t>
  </si>
  <si>
    <t>TARC</t>
  </si>
  <si>
    <t>V I P Industries Ltd</t>
  </si>
  <si>
    <t>VIPIND</t>
  </si>
  <si>
    <t>Easy Trip Planners Ltd</t>
  </si>
  <si>
    <t>EASEMYTRIP</t>
  </si>
  <si>
    <t>Indigo Paints Ltd</t>
  </si>
  <si>
    <t>INDIGOPNTS</t>
  </si>
  <si>
    <t>Ceigall India Ltd</t>
  </si>
  <si>
    <t>CEIGALL</t>
  </si>
  <si>
    <t>Paradeep Phosphates Ltd</t>
  </si>
  <si>
    <t>PARADEEP</t>
  </si>
  <si>
    <t>National Fertilizers Ltd</t>
  </si>
  <si>
    <t>NFL</t>
  </si>
  <si>
    <t>TD Power Systems Ltd</t>
  </si>
  <si>
    <t>TDPOWERSYS</t>
  </si>
  <si>
    <t>Rallis India Ltd</t>
  </si>
  <si>
    <t>RALLIS</t>
  </si>
  <si>
    <t>Kennametal India Ltd</t>
  </si>
  <si>
    <t>KENNAMET</t>
  </si>
  <si>
    <t>Gujarat Ambuja Exports Ltd</t>
  </si>
  <si>
    <t>GAEL</t>
  </si>
  <si>
    <t>National Highways Infra Trust</t>
  </si>
  <si>
    <t>NHIT</t>
  </si>
  <si>
    <t>Niit Learning Systems Ltd</t>
  </si>
  <si>
    <t>NIITMTS</t>
  </si>
  <si>
    <t>Education Services</t>
  </si>
  <si>
    <t>Ganesh Housing Corp Ltd</t>
  </si>
  <si>
    <t>GANESHHOUC</t>
  </si>
  <si>
    <t>eMudhra Ltd</t>
  </si>
  <si>
    <t>EMUDHRA</t>
  </si>
  <si>
    <t>Allcargo Logistics Ltd</t>
  </si>
  <si>
    <t>ALLCARGO</t>
  </si>
  <si>
    <t>Rolex Rings Ltd</t>
  </si>
  <si>
    <t>ROLEXRINGS</t>
  </si>
  <si>
    <t>Gokaldas Exports Ltd</t>
  </si>
  <si>
    <t>GOKEX</t>
  </si>
  <si>
    <t>South Indian Bank Ltd</t>
  </si>
  <si>
    <t>SOUTHBANK</t>
  </si>
  <si>
    <t>BHARAT Bond ETF-April 2030-Growth</t>
  </si>
  <si>
    <t>EBBETF0430</t>
  </si>
  <si>
    <t>Nesco Ltd</t>
  </si>
  <si>
    <t>NESCO</t>
  </si>
  <si>
    <t>Borosil Renewables Ltd</t>
  </si>
  <si>
    <t>BORORENEW</t>
  </si>
  <si>
    <t>Housewares</t>
  </si>
  <si>
    <t>Jai Corp Ltd</t>
  </si>
  <si>
    <t>JAICORPLTD</t>
  </si>
  <si>
    <t>Hindustan Foods Ltd</t>
  </si>
  <si>
    <t>HNDFDS</t>
  </si>
  <si>
    <t>Kesoram Industries Ltd</t>
  </si>
  <si>
    <t>KESORAMIND</t>
  </si>
  <si>
    <t>Ashoka Buildcon Ltd</t>
  </si>
  <si>
    <t>ASHOKA</t>
  </si>
  <si>
    <t>BHARAT Bond ETF-April 2032</t>
  </si>
  <si>
    <t>BBETF0432</t>
  </si>
  <si>
    <t>Network People Services Technologies Ltd</t>
  </si>
  <si>
    <t>NPST</t>
  </si>
  <si>
    <t>Bansal Wire Industries Ltd</t>
  </si>
  <si>
    <t>BANSALWIRE</t>
  </si>
  <si>
    <t>GHCL Ltd</t>
  </si>
  <si>
    <t>GHCL</t>
  </si>
  <si>
    <t>Sterlite Technologies Ltd</t>
  </si>
  <si>
    <t>STLTECH</t>
  </si>
  <si>
    <t>India Infrastructure Trust</t>
  </si>
  <si>
    <t>INFRATRUST</t>
  </si>
  <si>
    <t>PTC India Ltd</t>
  </si>
  <si>
    <t>PTC</t>
  </si>
  <si>
    <t>Prince Pipes and Fittings Ltd</t>
  </si>
  <si>
    <t>PRINCEPIPE</t>
  </si>
  <si>
    <t>Go Fashion (India) Ltd</t>
  </si>
  <si>
    <t>GOCOLORS</t>
  </si>
  <si>
    <t>Le Travenues Technology Ltd</t>
  </si>
  <si>
    <t>IXIGO</t>
  </si>
  <si>
    <t>Indinfravit Trust</t>
  </si>
  <si>
    <t>INDINFR</t>
  </si>
  <si>
    <t>Aditya Vision Ltd</t>
  </si>
  <si>
    <t>AVL</t>
  </si>
  <si>
    <t>Retail - Speciality</t>
  </si>
  <si>
    <t>Jana Small Finance Bank Ltd</t>
  </si>
  <si>
    <t>JSFB</t>
  </si>
  <si>
    <t>India Tourism Development Corp Ltd</t>
  </si>
  <si>
    <t>ITDC</t>
  </si>
  <si>
    <t>Aarti Pharmalabs Ltd</t>
  </si>
  <si>
    <t>AARTIPHARM</t>
  </si>
  <si>
    <t>Thangamayil Jewellery Ltd</t>
  </si>
  <si>
    <t>THANGAMAYL</t>
  </si>
  <si>
    <t>Pricol Ltd</t>
  </si>
  <si>
    <t>PRICOLLTD</t>
  </si>
  <si>
    <t>J Kumar Infraprojects Ltd</t>
  </si>
  <si>
    <t>JKIL</t>
  </si>
  <si>
    <t>GMM Pfaudler Ltd</t>
  </si>
  <si>
    <t>GMMPFAUDLR</t>
  </si>
  <si>
    <t>Kovai Medical Center and Hospital Ltd</t>
  </si>
  <si>
    <t>KOVAI</t>
  </si>
  <si>
    <t>Pilani Investment And Industries Corporation Ltd</t>
  </si>
  <si>
    <t>PILANIINVS</t>
  </si>
  <si>
    <t>R Systems International Ltd</t>
  </si>
  <si>
    <t>RSYSTEMS</t>
  </si>
  <si>
    <t>Share India Securities Ltd</t>
  </si>
  <si>
    <t>SHAREINDIA</t>
  </si>
  <si>
    <t>Orient Cement Ltd</t>
  </si>
  <si>
    <t>ORIENTCEM</t>
  </si>
  <si>
    <t>Bharat Bijlee Ltd</t>
  </si>
  <si>
    <t>BBL</t>
  </si>
  <si>
    <t>AGI Greenpac Ltd</t>
  </si>
  <si>
    <t>AGI</t>
  </si>
  <si>
    <t>SIS Ltd</t>
  </si>
  <si>
    <t>SIS</t>
  </si>
  <si>
    <t>Hemisphere Properties India Ltd</t>
  </si>
  <si>
    <t>HEMIPROP</t>
  </si>
  <si>
    <t>Entero Healthcare Solutions Ltd</t>
  </si>
  <si>
    <t>ENTERO</t>
  </si>
  <si>
    <t>DB Corp Ltd</t>
  </si>
  <si>
    <t>DBCORP</t>
  </si>
  <si>
    <t>Publishing</t>
  </si>
  <si>
    <t>Cyient DLM Ltd</t>
  </si>
  <si>
    <t>CYIENTDLM</t>
  </si>
  <si>
    <t>ICRA Ltd</t>
  </si>
  <si>
    <t>ICRA</t>
  </si>
  <si>
    <t>Gujarat Alkalies And Chemicals Ltd</t>
  </si>
  <si>
    <t>GUJALKALI</t>
  </si>
  <si>
    <t>Kirloskar Industries Ltd</t>
  </si>
  <si>
    <t>KIRLOSIND</t>
  </si>
  <si>
    <t>Rain Industries Ltd</t>
  </si>
  <si>
    <t>RAIN</t>
  </si>
  <si>
    <t>Orient Electric Ltd</t>
  </si>
  <si>
    <t>ORIENTELEC</t>
  </si>
  <si>
    <t>MTAR Technologies Ltd</t>
  </si>
  <si>
    <t>MTARTECH</t>
  </si>
  <si>
    <t>Ami Organics Ltd</t>
  </si>
  <si>
    <t>AMIORG</t>
  </si>
  <si>
    <t>Privi Speciality Chemicals Ltd</t>
  </si>
  <si>
    <t>PRIVISCL</t>
  </si>
  <si>
    <t>CSB Bank Ltd</t>
  </si>
  <si>
    <t>CSBBANK</t>
  </si>
  <si>
    <t>MSTC Ltd</t>
  </si>
  <si>
    <t>MSTCLTD</t>
  </si>
  <si>
    <t>Uflex Ltd</t>
  </si>
  <si>
    <t>UFLEX</t>
  </si>
  <si>
    <t>Ujaas Energy Ltd</t>
  </si>
  <si>
    <t>UEL</t>
  </si>
  <si>
    <t>Tilaknagar Industries Ltd</t>
  </si>
  <si>
    <t>TI</t>
  </si>
  <si>
    <t>Awfis Space Solutions Ltd</t>
  </si>
  <si>
    <t>AWFIS</t>
  </si>
  <si>
    <t>Utkarsh Small Finance Bank Ltd</t>
  </si>
  <si>
    <t>UTKARSHBNK</t>
  </si>
  <si>
    <t>Bharat Rasayan Ltd</t>
  </si>
  <si>
    <t>BHARATRAS</t>
  </si>
  <si>
    <t>Restaurant Brands Asia Ltd</t>
  </si>
  <si>
    <t>RBA</t>
  </si>
  <si>
    <t>Healthcare Global Enterprises Ltd</t>
  </si>
  <si>
    <t>HCG</t>
  </si>
  <si>
    <t>Johnson Controls-Hitachi Air Conditioning India Ltd</t>
  </si>
  <si>
    <t>JCHAC</t>
  </si>
  <si>
    <t>Aarti Drugs Ltd</t>
  </si>
  <si>
    <t>AARTIDRUGS</t>
  </si>
  <si>
    <t>TeamLease Services Ltd</t>
  </si>
  <si>
    <t>TEAMLEASE</t>
  </si>
  <si>
    <t>Dynamatic Technologies Ltd</t>
  </si>
  <si>
    <t>DYNAMATECH</t>
  </si>
  <si>
    <t>Bajaj Hindusthan Sugar Ltd</t>
  </si>
  <si>
    <t>BAJAJHIND</t>
  </si>
  <si>
    <t>Kaveri Seed Company Ltd</t>
  </si>
  <si>
    <t>KSCL</t>
  </si>
  <si>
    <t>Seeds</t>
  </si>
  <si>
    <t>Heidelbergcement India Ltd</t>
  </si>
  <si>
    <t>HEIDELBERG</t>
  </si>
  <si>
    <t>MAS Financial Services Ltd</t>
  </si>
  <si>
    <t>MASFIN</t>
  </si>
  <si>
    <t>Lloyds Enterprises Ltd</t>
  </si>
  <si>
    <t>LLOYDSENT</t>
  </si>
  <si>
    <t>Trading Companies &amp; Distributors</t>
  </si>
  <si>
    <t>Vaibhav Global Ltd</t>
  </si>
  <si>
    <t>VAIBHAVGBL</t>
  </si>
  <si>
    <t>Nippon India ETF Gold BeES</t>
  </si>
  <si>
    <t>GOLDBEES</t>
  </si>
  <si>
    <t>Gold</t>
  </si>
  <si>
    <t>Imagicaaworld Entertainment Ltd</t>
  </si>
  <si>
    <t>IMAGICAA</t>
  </si>
  <si>
    <t>Heritage Foods Ltd</t>
  </si>
  <si>
    <t>HERITGFOOD</t>
  </si>
  <si>
    <t>PC Jeweller Ltd</t>
  </si>
  <si>
    <t>PCJEWELLER</t>
  </si>
  <si>
    <t>Jamna Auto Industries Ltd</t>
  </si>
  <si>
    <t>JAMNAAUTO</t>
  </si>
  <si>
    <t>Subros Ltd</t>
  </si>
  <si>
    <t>SUBROS</t>
  </si>
  <si>
    <t>Sharda Cropchem Ltd</t>
  </si>
  <si>
    <t>SHARDACROP</t>
  </si>
  <si>
    <t>Bhagiradha Chemicals and Industries Ltd</t>
  </si>
  <si>
    <t>BHAGCHEM</t>
  </si>
  <si>
    <t>Gateway Distriparks Ltd</t>
  </si>
  <si>
    <t>GATEWAY</t>
  </si>
  <si>
    <t>Manorama Industries Ltd</t>
  </si>
  <si>
    <t>MANORAMA</t>
  </si>
  <si>
    <t>Rossari Biotech Ltd</t>
  </si>
  <si>
    <t>ROSSARI</t>
  </si>
  <si>
    <t>Borosil Ltd</t>
  </si>
  <si>
    <t>BOROLTD</t>
  </si>
  <si>
    <t>Banco Products (India) Ltd</t>
  </si>
  <si>
    <t>BANCOINDIA</t>
  </si>
  <si>
    <t>Advanced Enzyme Technologies Ltd</t>
  </si>
  <si>
    <t>ADVENZYMES</t>
  </si>
  <si>
    <t>Venus Pipes and Tubes Ltd</t>
  </si>
  <si>
    <t>VENUSPIPES</t>
  </si>
  <si>
    <t>Paras Defence and Space Technologies Ltd</t>
  </si>
  <si>
    <t>PARAS</t>
  </si>
  <si>
    <t>Spicejet Ltd</t>
  </si>
  <si>
    <t>SPICEJET</t>
  </si>
  <si>
    <t>Optiemus Infracom Ltd</t>
  </si>
  <si>
    <t>OPTIEMUS</t>
  </si>
  <si>
    <t>Orissa Minerals Development Company Ltd</t>
  </si>
  <si>
    <t>ORISSAMINE</t>
  </si>
  <si>
    <t>Patel Engineering Ltd</t>
  </si>
  <si>
    <t>PATELENG</t>
  </si>
  <si>
    <t>Ramky Infrastructure Ltd</t>
  </si>
  <si>
    <t>RAMKY</t>
  </si>
  <si>
    <t>Pitti Engineering Ltd</t>
  </si>
  <si>
    <t>PITTIENG</t>
  </si>
  <si>
    <t>Nocil Ltd</t>
  </si>
  <si>
    <t>NOCIL</t>
  </si>
  <si>
    <t>Balmer Lawrie and Company Ltd</t>
  </si>
  <si>
    <t>BALMLAWRIE</t>
  </si>
  <si>
    <t>Greenpanel Industries Ltd</t>
  </si>
  <si>
    <t>GREENPANEL</t>
  </si>
  <si>
    <t>Harsha Engineers International Ltd</t>
  </si>
  <si>
    <t>HARSHA</t>
  </si>
  <si>
    <t>Wonderla Holidays Ltd</t>
  </si>
  <si>
    <t>WONDERLA</t>
  </si>
  <si>
    <t>Shaily Engineering Plastics Ltd</t>
  </si>
  <si>
    <t>SHAILY</t>
  </si>
  <si>
    <t>LG Balakrishnan &amp; Bros Ltd</t>
  </si>
  <si>
    <t>LGBBROSLTD</t>
  </si>
  <si>
    <t>Samhi Hotels Ltd</t>
  </si>
  <si>
    <t>SAMHI</t>
  </si>
  <si>
    <t>Jain Irrigation Systems Ltd</t>
  </si>
  <si>
    <t>JISLJALEQS</t>
  </si>
  <si>
    <t>Agricultural &amp; Farm Machinery</t>
  </si>
  <si>
    <t>Greenply Industries Ltd</t>
  </si>
  <si>
    <t>GREENPLY</t>
  </si>
  <si>
    <t>EMS Ltd</t>
  </si>
  <si>
    <t>EMSLIMITED</t>
  </si>
  <si>
    <t>Shanthi Gears Ltd</t>
  </si>
  <si>
    <t>SHANTIGEAR</t>
  </si>
  <si>
    <t>Grauer And Weil (India) Ltd</t>
  </si>
  <si>
    <t>GRAUWEIL</t>
  </si>
  <si>
    <t>Styrenix Performance Materials Ltd</t>
  </si>
  <si>
    <t>STYRENIX</t>
  </si>
  <si>
    <t>VRL Logistics Ltd</t>
  </si>
  <si>
    <t>VRLLOG</t>
  </si>
  <si>
    <t>SG Mart Ltd</t>
  </si>
  <si>
    <t>SGMART</t>
  </si>
  <si>
    <t>Renewable Electricity</t>
  </si>
  <si>
    <t>Shilchar Technologies Ltd</t>
  </si>
  <si>
    <t>SHILCTECH</t>
  </si>
  <si>
    <t>Moschip Technologies Ltd</t>
  </si>
  <si>
    <t>MOSCHIP</t>
  </si>
  <si>
    <t>Hawkins Cookers Ltd</t>
  </si>
  <si>
    <t>HAWKINCOOK</t>
  </si>
  <si>
    <t>Blue Cloud Softech Solutions Ltd</t>
  </si>
  <si>
    <t>BLUECLOUDS</t>
  </si>
  <si>
    <t>JTL Industries Ltd</t>
  </si>
  <si>
    <t>JTLIND</t>
  </si>
  <si>
    <t>Tinplate Company of India Ltd</t>
  </si>
  <si>
    <t>TINPLATE</t>
  </si>
  <si>
    <t>Skipper Ltd</t>
  </si>
  <si>
    <t>SKIPPER</t>
  </si>
  <si>
    <t>Pearl Global Industries Ltd</t>
  </si>
  <si>
    <t>PGIL</t>
  </si>
  <si>
    <t>Ganesha Ecosphere Ltd</t>
  </si>
  <si>
    <t>GANECOS</t>
  </si>
  <si>
    <t>WPIL Ltd</t>
  </si>
  <si>
    <t>WPIL</t>
  </si>
  <si>
    <t>Morepen Laboratories Ltd</t>
  </si>
  <si>
    <t>MOREPENLAB</t>
  </si>
  <si>
    <t>Yatharth Hospital &amp; Trauma Care Services Ltd</t>
  </si>
  <si>
    <t>YATHARTH</t>
  </si>
  <si>
    <t>Jayaswal Neco Industries Ltd</t>
  </si>
  <si>
    <t>JAYNECOIND</t>
  </si>
  <si>
    <t>Nippon India ETF Nifty 50 BeES</t>
  </si>
  <si>
    <t>NIFTYBEES</t>
  </si>
  <si>
    <t>Thyrocare Technologies Ltd</t>
  </si>
  <si>
    <t>THYROCARE</t>
  </si>
  <si>
    <t>Fedbank Financial Services Ltd</t>
  </si>
  <si>
    <t>FEDFINA</t>
  </si>
  <si>
    <t>Anup Engineering Ltd</t>
  </si>
  <si>
    <t>ANUP</t>
  </si>
  <si>
    <t>Exicom Tele-Systems Ltd</t>
  </si>
  <si>
    <t>EXICOM</t>
  </si>
  <si>
    <t>Spandana Sphoorty Financial Ltd</t>
  </si>
  <si>
    <t>SPANDANA</t>
  </si>
  <si>
    <t>Bombay Dyeing and Mfg Co Ltd</t>
  </si>
  <si>
    <t>BOMDYEING</t>
  </si>
  <si>
    <t>Tide Water Oil Co India Ltd</t>
  </si>
  <si>
    <t>TIDEWATER</t>
  </si>
  <si>
    <t>Medi Assist Healthcare Services Ltd</t>
  </si>
  <si>
    <t>MEDIASSIST</t>
  </si>
  <si>
    <t>Zaggle Prepaid Ocean Services Ltd</t>
  </si>
  <si>
    <t>ZAGGLE</t>
  </si>
  <si>
    <t>JTEKT India Ltd</t>
  </si>
  <si>
    <t>JTEKTINDIA</t>
  </si>
  <si>
    <t>Supriya Lifescience Ltd</t>
  </si>
  <si>
    <t>SUPRIYA</t>
  </si>
  <si>
    <t>Prime Focus Ltd</t>
  </si>
  <si>
    <t>PFOCUS</t>
  </si>
  <si>
    <t>Animation</t>
  </si>
  <si>
    <t>TCI Express Ltd</t>
  </si>
  <si>
    <t>TCIEXP</t>
  </si>
  <si>
    <t>Oriana Power Ltd</t>
  </si>
  <si>
    <t>ORIANA</t>
  </si>
  <si>
    <t>Avantel Ltd</t>
  </si>
  <si>
    <t>AVANTEL</t>
  </si>
  <si>
    <t>Fineotex Chemical Ltd</t>
  </si>
  <si>
    <t>FCL</t>
  </si>
  <si>
    <t>Bhansali Engg Polymers Ltd</t>
  </si>
  <si>
    <t>BEPL</t>
  </si>
  <si>
    <t>Savita Oil Technologies Ltd</t>
  </si>
  <si>
    <t>SOTL</t>
  </si>
  <si>
    <t>India Glycols Ltd</t>
  </si>
  <si>
    <t>INDIAGLYCO</t>
  </si>
  <si>
    <t>Bannari Amman Sugars Ltd</t>
  </si>
  <si>
    <t>BANARISUG</t>
  </si>
  <si>
    <t>Unichem Laboratories Ltd</t>
  </si>
  <si>
    <t>UNICHEMLAB</t>
  </si>
  <si>
    <t>Sula Vineyards Ltd</t>
  </si>
  <si>
    <t>SULA</t>
  </si>
  <si>
    <t>JNK India Ltd</t>
  </si>
  <si>
    <t>JNKINDIA</t>
  </si>
  <si>
    <t>Hinduja Global Solutions Ltd</t>
  </si>
  <si>
    <t>HGS</t>
  </si>
  <si>
    <t>Gopal Snacks Ltd</t>
  </si>
  <si>
    <t>GOPAL</t>
  </si>
  <si>
    <t>Websol Energy System Ltd</t>
  </si>
  <si>
    <t>WEBELSOLAR</t>
  </si>
  <si>
    <t>Hikal Ltd</t>
  </si>
  <si>
    <t>HIKAL</t>
  </si>
  <si>
    <t>KDDL Ltd</t>
  </si>
  <si>
    <t>KDDL</t>
  </si>
  <si>
    <t>Swaraj Engines Ltd</t>
  </si>
  <si>
    <t>SWARAJENG</t>
  </si>
  <si>
    <t>Shrem InvIT</t>
  </si>
  <si>
    <t>SHREMINVIT</t>
  </si>
  <si>
    <t>SEPC Ltd</t>
  </si>
  <si>
    <t>SEPC</t>
  </si>
  <si>
    <t>Datamatics Global Services Ltd</t>
  </si>
  <si>
    <t>DATAMATICS</t>
  </si>
  <si>
    <t>Fiem Industries Ltd</t>
  </si>
  <si>
    <t>FIEMIND</t>
  </si>
  <si>
    <t>Gufic Biosciences Ltd</t>
  </si>
  <si>
    <t>GUFICBIO</t>
  </si>
  <si>
    <t>SeQuent Scientific Ltd</t>
  </si>
  <si>
    <t>SEQUENT</t>
  </si>
  <si>
    <t>West Coast Paper Mills Ltd</t>
  </si>
  <si>
    <t>WSTCSTPAPR</t>
  </si>
  <si>
    <t>Kingfa Science and Technology (India) Ltd</t>
  </si>
  <si>
    <t>KINGFA</t>
  </si>
  <si>
    <t>Seamec Ltd</t>
  </si>
  <si>
    <t>SEAMECLTD</t>
  </si>
  <si>
    <t>Oil &amp; Gas - Equipment &amp; Services</t>
  </si>
  <si>
    <t>Alembic Ltd</t>
  </si>
  <si>
    <t>ALEMBICLTD</t>
  </si>
  <si>
    <t>Cartrade Tech Ltd</t>
  </si>
  <si>
    <t>CARTRADE</t>
  </si>
  <si>
    <t>Nirlon Ltd</t>
  </si>
  <si>
    <t>NIRLON</t>
  </si>
  <si>
    <t>Innova Captab Ltd</t>
  </si>
  <si>
    <t>INNOVACAP</t>
  </si>
  <si>
    <t>MPS Ltd</t>
  </si>
  <si>
    <t>MPSLTD</t>
  </si>
  <si>
    <t>Goodluck India Ltd</t>
  </si>
  <si>
    <t>GOODLUCK</t>
  </si>
  <si>
    <t>Shipping Corporation of India Land and Assets Ltd</t>
  </si>
  <si>
    <t>SCILAL</t>
  </si>
  <si>
    <t>RPSG Ventures Ltd</t>
  </si>
  <si>
    <t>RPSGVENT</t>
  </si>
  <si>
    <t>Neogen Chemicals Ltd</t>
  </si>
  <si>
    <t>NEOGEN</t>
  </si>
  <si>
    <t>Prakash Industries Ltd</t>
  </si>
  <si>
    <t>PRAKASH</t>
  </si>
  <si>
    <t>HPL Electric &amp; Power Ltd</t>
  </si>
  <si>
    <t>HPL</t>
  </si>
  <si>
    <t>Dalmia Bharat Sugar and Industries Ltd</t>
  </si>
  <si>
    <t>DALMIASUG</t>
  </si>
  <si>
    <t>Refex Industries Ltd</t>
  </si>
  <si>
    <t>REFEX</t>
  </si>
  <si>
    <t>Sunflag Iron and Steel Co Ltd</t>
  </si>
  <si>
    <t>SUNFLAG</t>
  </si>
  <si>
    <t>Bajaj Consumer Care Ltd</t>
  </si>
  <si>
    <t>BAJAJCON</t>
  </si>
  <si>
    <t>DCB Bank Ltd</t>
  </si>
  <si>
    <t>DCBBANK</t>
  </si>
  <si>
    <t>Kewal Kiran Clothing Ltd</t>
  </si>
  <si>
    <t>KKCL</t>
  </si>
  <si>
    <t>Indraprastha Medical Corporation Ltd</t>
  </si>
  <si>
    <t>INDRAMEDCO</t>
  </si>
  <si>
    <t>Honda India Power Products Ltd</t>
  </si>
  <si>
    <t>HONDAPOWER</t>
  </si>
  <si>
    <t>Gujarat Themis Biosyn Ltd</t>
  </si>
  <si>
    <t>GUJTHEM</t>
  </si>
  <si>
    <t>Sanghvi Movers Ltd</t>
  </si>
  <si>
    <t>SANGHVIMOV</t>
  </si>
  <si>
    <t>Greaves Cotton Ltd</t>
  </si>
  <si>
    <t>GREAVESCOT</t>
  </si>
  <si>
    <t>V2 Retail Ltd</t>
  </si>
  <si>
    <t>V2RETAIL</t>
  </si>
  <si>
    <t>Muthoot Microfin Ltd</t>
  </si>
  <si>
    <t>MUTHOOTMF</t>
  </si>
  <si>
    <t>Microfinancing</t>
  </si>
  <si>
    <t>DCX Systems Ltd</t>
  </si>
  <si>
    <t>DCXINDIA</t>
  </si>
  <si>
    <t>Artemis Medicare Services Ltd</t>
  </si>
  <si>
    <t>ARTEMISMED</t>
  </si>
  <si>
    <t>Nucleus Software Exports Ltd</t>
  </si>
  <si>
    <t>NUCLEUS</t>
  </si>
  <si>
    <t>Polyplex Corp Ltd</t>
  </si>
  <si>
    <t>POLYPLEX</t>
  </si>
  <si>
    <t>Cigniti Technologies Ltd</t>
  </si>
  <si>
    <t>CIGNITITEC</t>
  </si>
  <si>
    <t>Mahanagar Telephone Nigam Ltd</t>
  </si>
  <si>
    <t>MTNL</t>
  </si>
  <si>
    <t>Gokul Agro Resources Ltd</t>
  </si>
  <si>
    <t>GOKULAGRO</t>
  </si>
  <si>
    <t>IRB InvIT Fund</t>
  </si>
  <si>
    <t>IRBINVIT</t>
  </si>
  <si>
    <t>Motilal Oswal NASDAQ 100 ETF</t>
  </si>
  <si>
    <t>MON100</t>
  </si>
  <si>
    <t>Hathway Cable and Datacom Ltd</t>
  </si>
  <si>
    <t>HATHWAY</t>
  </si>
  <si>
    <t>Cable &amp; D2H</t>
  </si>
  <si>
    <t>TCNS Clothing Co Ltd</t>
  </si>
  <si>
    <t>TCNSBRANDS</t>
  </si>
  <si>
    <t>Apeejay Surrendra Park Hotels Ltd</t>
  </si>
  <si>
    <t>PARKHOTELS</t>
  </si>
  <si>
    <t>VST Tillers Tractors Ltd</t>
  </si>
  <si>
    <t>VSTTILLERS</t>
  </si>
  <si>
    <t>Quick Heal Technologies Ltd</t>
  </si>
  <si>
    <t>QUICKHEAL</t>
  </si>
  <si>
    <t>Gensol Engineering Ltd</t>
  </si>
  <si>
    <t>GENSOL</t>
  </si>
  <si>
    <t>Sindhu Trade Links Ltd</t>
  </si>
  <si>
    <t>SINDHUTRAD</t>
  </si>
  <si>
    <t>Gujarat Industries Power Company Ltd</t>
  </si>
  <si>
    <t>GIPCL</t>
  </si>
  <si>
    <t>La Opala R G Ltd</t>
  </si>
  <si>
    <t>LAOPALA</t>
  </si>
  <si>
    <t>Delta Corp Ltd</t>
  </si>
  <si>
    <t>DELTACORP</t>
  </si>
  <si>
    <t>IndoStar Capital Finance Ltd</t>
  </si>
  <si>
    <t>INDOSTAR</t>
  </si>
  <si>
    <t>PTC India Financial Services Ltd</t>
  </si>
  <si>
    <t>PFS</t>
  </si>
  <si>
    <t>Sandhar Technologies Ltd</t>
  </si>
  <si>
    <t>SANDHAR</t>
  </si>
  <si>
    <t>Lumax AutoTechnologies Ltd</t>
  </si>
  <si>
    <t>LUMAXTECH</t>
  </si>
  <si>
    <t>Steel Strips Wheels Ltd</t>
  </si>
  <si>
    <t>SSWL</t>
  </si>
  <si>
    <t>Indian Metals and Ferro Alloys Ltd</t>
  </si>
  <si>
    <t>IMFA</t>
  </si>
  <si>
    <t>Ddev Plastiks Industries Ltd</t>
  </si>
  <si>
    <t>DDEVPLASTIK</t>
  </si>
  <si>
    <t>Sundaram Clayton Ltd</t>
  </si>
  <si>
    <t>SUNCLAY</t>
  </si>
  <si>
    <t>Jeena Sikho Lifecare Ltd</t>
  </si>
  <si>
    <t>JSLL</t>
  </si>
  <si>
    <t>RPG Life Sciences Limited</t>
  </si>
  <si>
    <t>RPGLIFE</t>
  </si>
  <si>
    <t>Tasty Bite Eatables Ltd</t>
  </si>
  <si>
    <t>TASTYBITE</t>
  </si>
  <si>
    <t>TVS Srichakra Ltd</t>
  </si>
  <si>
    <t>TVSSRICHAK</t>
  </si>
  <si>
    <t>Sky Gold Ltd</t>
  </si>
  <si>
    <t>SKYGOLD</t>
  </si>
  <si>
    <t>Suraj Estate Developers Ltd</t>
  </si>
  <si>
    <t>SURAJEST</t>
  </si>
  <si>
    <t>Real Estate Rental, Development &amp; Operations</t>
  </si>
  <si>
    <t>Navneet Education Ltd</t>
  </si>
  <si>
    <t>NAVNETEDUL</t>
  </si>
  <si>
    <t>Jindal Poly Films Ltd</t>
  </si>
  <si>
    <t>JINDALPOLY</t>
  </si>
  <si>
    <t>Mahindra Logistics Ltd</t>
  </si>
  <si>
    <t>MAHLOG</t>
  </si>
  <si>
    <t>Thirumalai Chemicals Ltd</t>
  </si>
  <si>
    <t>TIRUMALCHM</t>
  </si>
  <si>
    <t>Marine Electricals (India) Ltd</t>
  </si>
  <si>
    <t>MARINE</t>
  </si>
  <si>
    <t>Hindustan Oil Exploration Company Ltd</t>
  </si>
  <si>
    <t>HINDOILEXP</t>
  </si>
  <si>
    <t>S H Kelkar and Company Ltd</t>
  </si>
  <si>
    <t>SHK</t>
  </si>
  <si>
    <t>Hi-Tech Pipes Ltd</t>
  </si>
  <si>
    <t>HITECH</t>
  </si>
  <si>
    <t>Arvind Smartspaces Ltd</t>
  </si>
  <si>
    <t>ARVSMART</t>
  </si>
  <si>
    <t>E2E Networks Ltd</t>
  </si>
  <si>
    <t>E2E</t>
  </si>
  <si>
    <t>Fino Payments Bank Ltd</t>
  </si>
  <si>
    <t>FINOPB</t>
  </si>
  <si>
    <t>Goldiam International Ltd</t>
  </si>
  <si>
    <t>GOLDIAM</t>
  </si>
  <si>
    <t>Kalyani Steels Ltd</t>
  </si>
  <si>
    <t>KSL</t>
  </si>
  <si>
    <t>Ashiana Housing Ltd</t>
  </si>
  <si>
    <t>ASHIANA</t>
  </si>
  <si>
    <t>Avalon Technologies Ltd</t>
  </si>
  <si>
    <t>AVALON</t>
  </si>
  <si>
    <t>GTL Infrastructure Ltd</t>
  </si>
  <si>
    <t>GTLINFRA</t>
  </si>
  <si>
    <t>Maithan Alloys Ltd</t>
  </si>
  <si>
    <t>MAITHANALL</t>
  </si>
  <si>
    <t>Fischer Medical Ventures Ltd</t>
  </si>
  <si>
    <t>FISCHER</t>
  </si>
  <si>
    <t>Indoco Remedies Ltd</t>
  </si>
  <si>
    <t>INDOCO</t>
  </si>
  <si>
    <t>Stylam Industries Ltd</t>
  </si>
  <si>
    <t>STYLAMIND</t>
  </si>
  <si>
    <t>Shivalik Bimetal Controls Ltd</t>
  </si>
  <si>
    <t>SBCL</t>
  </si>
  <si>
    <t>Eveready Industries India Ltd</t>
  </si>
  <si>
    <t>EVEREADY</t>
  </si>
  <si>
    <t>Kolte-Patil Developers Ltd</t>
  </si>
  <si>
    <t>KOLTEPATIL</t>
  </si>
  <si>
    <t>Geojit Financial Services Ltd</t>
  </si>
  <si>
    <t>GEOJITFSL</t>
  </si>
  <si>
    <t>Venky's (India) Ltd</t>
  </si>
  <si>
    <t>VENKEYS</t>
  </si>
  <si>
    <t>Repco Home Finance Ltd</t>
  </si>
  <si>
    <t>REPCOHOME</t>
  </si>
  <si>
    <t>Flair Writing Industries Ltd</t>
  </si>
  <si>
    <t>FLAIR</t>
  </si>
  <si>
    <t>Dhani Services Ltd</t>
  </si>
  <si>
    <t>DHANI</t>
  </si>
  <si>
    <t>Fusion Finance Ltd</t>
  </si>
  <si>
    <t>FUSION</t>
  </si>
  <si>
    <t>Precision Wires India Ltd</t>
  </si>
  <si>
    <t>PRECWIRE</t>
  </si>
  <si>
    <t>Apollo Micro Systems Ltd</t>
  </si>
  <si>
    <t>APOLLO</t>
  </si>
  <si>
    <t>Max Ventures and Industries Ltd</t>
  </si>
  <si>
    <t>MAXVIL</t>
  </si>
  <si>
    <t>Rajoo Engineers Ltd</t>
  </si>
  <si>
    <t>RAJOOENG</t>
  </si>
  <si>
    <t>Globus Spirits Ltd</t>
  </si>
  <si>
    <t>GLOBUSSPR</t>
  </si>
  <si>
    <t>Genesys International Corporation Ltd</t>
  </si>
  <si>
    <t>GENESYS</t>
  </si>
  <si>
    <t>Servotech Power Systems Ltd</t>
  </si>
  <si>
    <t>SERVOTECH</t>
  </si>
  <si>
    <t>Foseco India Ltd</t>
  </si>
  <si>
    <t>FOSECOIND</t>
  </si>
  <si>
    <t>Capacite Infraprojects Ltd</t>
  </si>
  <si>
    <t>CAPACITE</t>
  </si>
  <si>
    <t>NRB Bearings Ltd</t>
  </si>
  <si>
    <t>NRBBEARING</t>
  </si>
  <si>
    <t>Salasar Techno Engineering Ltd</t>
  </si>
  <si>
    <t>SALASAR</t>
  </si>
  <si>
    <t>Monarch Networth Capital Ltd</t>
  </si>
  <si>
    <t>MONARCH</t>
  </si>
  <si>
    <t>Ashapura Minechem Ltd</t>
  </si>
  <si>
    <t>ASHAPURMIN</t>
  </si>
  <si>
    <t>Dishman Carbogen Amcis Ltd</t>
  </si>
  <si>
    <t>DCAL</t>
  </si>
  <si>
    <t>Automotive Axles Ltd</t>
  </si>
  <si>
    <t>AUTOAXLES</t>
  </si>
  <si>
    <t>SJS Enterprises Ltd</t>
  </si>
  <si>
    <t>SJS</t>
  </si>
  <si>
    <t>ideaForge Technology Ltd</t>
  </si>
  <si>
    <t>IDEAFORGE</t>
  </si>
  <si>
    <t>Bajel Projects Ltd</t>
  </si>
  <si>
    <t>BAJEL</t>
  </si>
  <si>
    <t>Electric Utilities</t>
  </si>
  <si>
    <t>Huhtamaki India Ltd</t>
  </si>
  <si>
    <t>HUHTAMAKI</t>
  </si>
  <si>
    <t>Vishnu Prakash R Punglia Ltd</t>
  </si>
  <si>
    <t>VPRPL</t>
  </si>
  <si>
    <t>TCPL Packaging Ltd</t>
  </si>
  <si>
    <t>TCPLPACK</t>
  </si>
  <si>
    <t>Suven Life Sciences Ltd</t>
  </si>
  <si>
    <t>SUVEN</t>
  </si>
  <si>
    <t>Premier Explosives Ltd</t>
  </si>
  <si>
    <t>PREMEXPLN</t>
  </si>
  <si>
    <t>Solara Active Pharma Sciences Ltd</t>
  </si>
  <si>
    <t>SOLARA</t>
  </si>
  <si>
    <t>Sagar Cements Ltd</t>
  </si>
  <si>
    <t>SAGCEM</t>
  </si>
  <si>
    <t>Vadilal Industries Ltd</t>
  </si>
  <si>
    <t>VADILALIND</t>
  </si>
  <si>
    <t>Rajratan Global Wire Ltd</t>
  </si>
  <si>
    <t>RAJRATAN</t>
  </si>
  <si>
    <t>Indian Hume Pipe Company Ltd</t>
  </si>
  <si>
    <t>INDIANHUME</t>
  </si>
  <si>
    <t>Saksoft Ltd</t>
  </si>
  <si>
    <t>SAKSOFT</t>
  </si>
  <si>
    <t>Marathon Nextgen Realty Ltd</t>
  </si>
  <si>
    <t>MARATHON</t>
  </si>
  <si>
    <t>KCP Ltd</t>
  </si>
  <si>
    <t>KCP</t>
  </si>
  <si>
    <t>D P Abhushan Ltd</t>
  </si>
  <si>
    <t>DPABHUSHAN</t>
  </si>
  <si>
    <t>Tinna Rubber and Infrastructure Ltd</t>
  </si>
  <si>
    <t>TINNARUBR</t>
  </si>
  <si>
    <t>Veritas (India) Ltd</t>
  </si>
  <si>
    <t>VERITAS</t>
  </si>
  <si>
    <t>BF Utilities Ltd</t>
  </si>
  <si>
    <t>BFUTILITIE</t>
  </si>
  <si>
    <t>Stanley Lifestyles Ltd</t>
  </si>
  <si>
    <t>STANLEY</t>
  </si>
  <si>
    <t>Vindhya Telelinks Ltd</t>
  </si>
  <si>
    <t>VINDHYATEL</t>
  </si>
  <si>
    <t>Wendt (India) Limited</t>
  </si>
  <si>
    <t>WENDT</t>
  </si>
  <si>
    <t>ADF Foods Ltd</t>
  </si>
  <si>
    <t>ADFFOODS</t>
  </si>
  <si>
    <t>Confidence Petroleum India Ltd</t>
  </si>
  <si>
    <t>CONFIPET</t>
  </si>
  <si>
    <t>Pokarna Ltd</t>
  </si>
  <si>
    <t>POKARNA</t>
  </si>
  <si>
    <t>Somany Ceramics Ltd</t>
  </si>
  <si>
    <t>SOMANYCERA</t>
  </si>
  <si>
    <t>SML Isuzu Ltd</t>
  </si>
  <si>
    <t>SMLISUZU</t>
  </si>
  <si>
    <t>Shalby Ltd</t>
  </si>
  <si>
    <t>SHALBY</t>
  </si>
  <si>
    <t>CARE Ratings Ltd</t>
  </si>
  <si>
    <t>CARERATING</t>
  </si>
  <si>
    <t>MM Forgings Ltd</t>
  </si>
  <si>
    <t>MMFL</t>
  </si>
  <si>
    <t>Thejo Engineering Ltd</t>
  </si>
  <si>
    <t>THEJO</t>
  </si>
  <si>
    <t>Rane Holdings Ltd</t>
  </si>
  <si>
    <t>RANEHOLDIN</t>
  </si>
  <si>
    <t>Stove Kraft Ltd</t>
  </si>
  <si>
    <t>STOVEKRAFT</t>
  </si>
  <si>
    <t>Abans Holdings Ltd</t>
  </si>
  <si>
    <t>AHL</t>
  </si>
  <si>
    <t>Ge Power India Ltd</t>
  </si>
  <si>
    <t>GEPIL</t>
  </si>
  <si>
    <t>Mangalam Cement Ltd</t>
  </si>
  <si>
    <t>MANGLMCEM</t>
  </si>
  <si>
    <t>Spectrum Electrical Industries Ltd</t>
  </si>
  <si>
    <t>SPECTRUM</t>
  </si>
  <si>
    <t>Dollar Industries Ltd</t>
  </si>
  <si>
    <t>DOLLAR</t>
  </si>
  <si>
    <t>SMS Pharmaceuticals Ltd</t>
  </si>
  <si>
    <t>SMSPHARMA</t>
  </si>
  <si>
    <t>Spright Agro Ltd</t>
  </si>
  <si>
    <t>SPRIGHT</t>
  </si>
  <si>
    <t>Paisalo Digital Ltd</t>
  </si>
  <si>
    <t>PAISALO</t>
  </si>
  <si>
    <t>Oriental Hotels Ltd</t>
  </si>
  <si>
    <t>ORIENTHOT</t>
  </si>
  <si>
    <t>KKRRAFTON Developers Limited</t>
  </si>
  <si>
    <t>KDL</t>
  </si>
  <si>
    <t>Axiscades Technologies Ltd</t>
  </si>
  <si>
    <t>AXISCADES</t>
  </si>
  <si>
    <t>Vertoz Ltd</t>
  </si>
  <si>
    <t>VERTOZ</t>
  </si>
  <si>
    <t>HLE Glascoat Ltd</t>
  </si>
  <si>
    <t>HLEGLAS</t>
  </si>
  <si>
    <t>Novartis India Ltd</t>
  </si>
  <si>
    <t>NOVARTIND</t>
  </si>
  <si>
    <t>Nilkamal Ltd</t>
  </si>
  <si>
    <t>NILKAMAL</t>
  </si>
  <si>
    <t>Dolat Algotech Ltd</t>
  </si>
  <si>
    <t>DOLATALGO</t>
  </si>
  <si>
    <t>Paramount Communications Ltd</t>
  </si>
  <si>
    <t>PARACABLES</t>
  </si>
  <si>
    <t>Insecticides (India) Ltd</t>
  </si>
  <si>
    <t>INSECTICID</t>
  </si>
  <si>
    <t>Nelco Ltd</t>
  </si>
  <si>
    <t>NELCO</t>
  </si>
  <si>
    <t>Goodyear India Ltd</t>
  </si>
  <si>
    <t>GOODYEAR</t>
  </si>
  <si>
    <t>Lumax Industries Ltd</t>
  </si>
  <si>
    <t>LUMAXIND</t>
  </si>
  <si>
    <t>Rashi Peripherals Ltd</t>
  </si>
  <si>
    <t>RPTECH</t>
  </si>
  <si>
    <t>Mayur Uniquoters Ltd</t>
  </si>
  <si>
    <t>MAYURUNIQ</t>
  </si>
  <si>
    <t>Welspun Specialty Solutions Ltd</t>
  </si>
  <si>
    <t>WELSPLSOL</t>
  </si>
  <si>
    <t>Dish TV India Ltd</t>
  </si>
  <si>
    <t>DISHTV</t>
  </si>
  <si>
    <t>TIL Ltd</t>
  </si>
  <si>
    <t>TIL</t>
  </si>
  <si>
    <t>PSP Projects Ltd</t>
  </si>
  <si>
    <t>PSPPROJECT</t>
  </si>
  <si>
    <t>SG Finserve Ltd</t>
  </si>
  <si>
    <t>SGFIN</t>
  </si>
  <si>
    <t>Raghav Productivity Enhancers Ltd</t>
  </si>
  <si>
    <t>RPEL</t>
  </si>
  <si>
    <t>Dolphin Offshore Enterprises (India) Ltd</t>
  </si>
  <si>
    <t>DOLPHIN</t>
  </si>
  <si>
    <t>Vishnu Chemicals Ltd</t>
  </si>
  <si>
    <t>VISHNU</t>
  </si>
  <si>
    <t>Ram Ratna Wires Ltd</t>
  </si>
  <si>
    <t>RAMRAT</t>
  </si>
  <si>
    <t>Hindware Home Innovation Ltd</t>
  </si>
  <si>
    <t>HINDWAREAP</t>
  </si>
  <si>
    <t>Summit Securities Ltd</t>
  </si>
  <si>
    <t>SUMMITSEC</t>
  </si>
  <si>
    <t>DISA India Ltd</t>
  </si>
  <si>
    <t>DISAQ</t>
  </si>
  <si>
    <t>Meghmani Organics Ltd</t>
  </si>
  <si>
    <t>MOL</t>
  </si>
  <si>
    <t>SBI Gold ETF</t>
  </si>
  <si>
    <t>SETFGOLD</t>
  </si>
  <si>
    <t>Accelya Solutions India Ltd</t>
  </si>
  <si>
    <t>ACCELYA</t>
  </si>
  <si>
    <t>K.P. Energy Ltd</t>
  </si>
  <si>
    <t>KPEL</t>
  </si>
  <si>
    <t>Man Industries (India) Ltd</t>
  </si>
  <si>
    <t>MANINDS</t>
  </si>
  <si>
    <t>NIBE Ltd</t>
  </si>
  <si>
    <t>NIBE</t>
  </si>
  <si>
    <t>Xpro India Ltd</t>
  </si>
  <si>
    <t>XPROINDIA</t>
  </si>
  <si>
    <t>Kalyani Investment Company Ltd</t>
  </si>
  <si>
    <t>KICL</t>
  </si>
  <si>
    <t>Jubilant Industries Ltd</t>
  </si>
  <si>
    <t>JUBLINDS</t>
  </si>
  <si>
    <t>Jash Engineering Ltd</t>
  </si>
  <si>
    <t>JASH</t>
  </si>
  <si>
    <t>Nippon India ETF Nifty 1D Rate Liquid BeES</t>
  </si>
  <si>
    <t>LIQUIDBEES</t>
  </si>
  <si>
    <t>Mold-Tek Packaging Ltd</t>
  </si>
  <si>
    <t>MOLDTKPAC</t>
  </si>
  <si>
    <t>ESAF Small Finance Bank Limited</t>
  </si>
  <si>
    <t>ESAFSFB</t>
  </si>
  <si>
    <t>JITF Infralogistics Ltd</t>
  </si>
  <si>
    <t>JITFINFRA</t>
  </si>
  <si>
    <t>IOL Chemicals and Pharmaceuticals Ltd</t>
  </si>
  <si>
    <t>IOLCP</t>
  </si>
  <si>
    <t>Hariom Pipe Industries Ltd</t>
  </si>
  <si>
    <t>HARIOMPIPE</t>
  </si>
  <si>
    <t>Andrew Yule &amp; Co Ltd</t>
  </si>
  <si>
    <t>ANDREWYU</t>
  </si>
  <si>
    <t>Carysil Ltd</t>
  </si>
  <si>
    <t>CARYSIL</t>
  </si>
  <si>
    <t>Dreamfolks Services Ltd</t>
  </si>
  <si>
    <t>DREAMFOLKS</t>
  </si>
  <si>
    <t>Rupa &amp; Company Ltd</t>
  </si>
  <si>
    <t>RUPA</t>
  </si>
  <si>
    <t>HMA Agro Industries Ltd</t>
  </si>
  <si>
    <t>HMAAGRO</t>
  </si>
  <si>
    <t>India Pesticides Ltd</t>
  </si>
  <si>
    <t>IPL</t>
  </si>
  <si>
    <t>Sanstar Ltd</t>
  </si>
  <si>
    <t>SANSTAR</t>
  </si>
  <si>
    <t>Sai Silks (Kalamandir) Ltd</t>
  </si>
  <si>
    <t>KALAMANDIR</t>
  </si>
  <si>
    <t>KP Green Engineering Ltd</t>
  </si>
  <si>
    <t>KPGEL</t>
  </si>
  <si>
    <t>Heavy Electrical Equipment</t>
  </si>
  <si>
    <t>Panama Petrochem Ltd</t>
  </si>
  <si>
    <t>PANAMAPET</t>
  </si>
  <si>
    <t>Precision Camshafts Ltd</t>
  </si>
  <si>
    <t>PRECAM</t>
  </si>
  <si>
    <t>B L Kashyap and Sons Ltd</t>
  </si>
  <si>
    <t>BLKASHYAP</t>
  </si>
  <si>
    <t>John Cockerill India Ltd</t>
  </si>
  <si>
    <t>COCKERILL</t>
  </si>
  <si>
    <t>Industrial Machinery &amp; Supplies &amp; Components</t>
  </si>
  <si>
    <t>TechNVision Ventures Ltd</t>
  </si>
  <si>
    <t>TECHNVISN</t>
  </si>
  <si>
    <t>Updater Services Ltd</t>
  </si>
  <si>
    <t>UDS</t>
  </si>
  <si>
    <t>DEN Networks Ltd</t>
  </si>
  <si>
    <t>DEN</t>
  </si>
  <si>
    <t>Universal Cables Ltd</t>
  </si>
  <si>
    <t>UNIVCABLES</t>
  </si>
  <si>
    <t>Barbeque-Nation Hospitality Ltd</t>
  </si>
  <si>
    <t>BARBEQUE</t>
  </si>
  <si>
    <t>Deep Industries Ltd</t>
  </si>
  <si>
    <t>DEEPINDS</t>
  </si>
  <si>
    <t>Apollo Pipes Ltd</t>
  </si>
  <si>
    <t>APOLLOPIPE</t>
  </si>
  <si>
    <t>EIH Associated Hotels Ltd</t>
  </si>
  <si>
    <t>EIHAHOTELS</t>
  </si>
  <si>
    <t>Kitex Garments Ltd</t>
  </si>
  <si>
    <t>KITEX</t>
  </si>
  <si>
    <t>Ajmera Realty &amp; Infra India Ltd</t>
  </si>
  <si>
    <t>AJMERA</t>
  </si>
  <si>
    <t>Jyoti Structures Ltd</t>
  </si>
  <si>
    <t>JYOTISTRUC</t>
  </si>
  <si>
    <t>Alicon Castalloy Ltd</t>
  </si>
  <si>
    <t>ALICON</t>
  </si>
  <si>
    <t>Federal-Mogul Goetze (India) Ltd</t>
  </si>
  <si>
    <t>FMGOETZE</t>
  </si>
  <si>
    <t>Alpex Solar Ltd</t>
  </si>
  <si>
    <t>ALPEXSOLAR</t>
  </si>
  <si>
    <t>Pennar Industries Ltd</t>
  </si>
  <si>
    <t>PENIND</t>
  </si>
  <si>
    <t>Dredging Corporation of India Ltd</t>
  </si>
  <si>
    <t>DREDGECORP</t>
  </si>
  <si>
    <t>Dredging</t>
  </si>
  <si>
    <t>Orient Green Power Company Ltd</t>
  </si>
  <si>
    <t>GREENPOWER</t>
  </si>
  <si>
    <t>Epack Durable Ltd</t>
  </si>
  <si>
    <t>EPACK</t>
  </si>
  <si>
    <t>Apcotex Industries Ltd</t>
  </si>
  <si>
    <t>APCOTEXIND</t>
  </si>
  <si>
    <t>Sasken Technologies Ltd</t>
  </si>
  <si>
    <t>SASKEN</t>
  </si>
  <si>
    <t>Tarsons Products Ltd</t>
  </si>
  <si>
    <t>TARSONS</t>
  </si>
  <si>
    <t>Unitech Ltd</t>
  </si>
  <si>
    <t>UNITECH</t>
  </si>
  <si>
    <t>Landmark Cars Ltd</t>
  </si>
  <si>
    <t>LANDMARK</t>
  </si>
  <si>
    <t>Owais Metal and Mineral Processing Ltd</t>
  </si>
  <si>
    <t>OWAIS</t>
  </si>
  <si>
    <t>Centum Electronics Ltd</t>
  </si>
  <si>
    <t>CENTUM</t>
  </si>
  <si>
    <t>Gocl Corporation Ltd</t>
  </si>
  <si>
    <t>GOCLCORP</t>
  </si>
  <si>
    <t>Themis Medicare Ltd</t>
  </si>
  <si>
    <t>THEMISMED</t>
  </si>
  <si>
    <t>Nalwa Sons Investments Ltd</t>
  </si>
  <si>
    <t>NSIL</t>
  </si>
  <si>
    <t>DCW Ltd</t>
  </si>
  <si>
    <t>DCW</t>
  </si>
  <si>
    <t>Astec Lifesciences Ltd</t>
  </si>
  <si>
    <t>ASTEC</t>
  </si>
  <si>
    <t>Satin Creditcare Network Ltd</t>
  </si>
  <si>
    <t>SATIN</t>
  </si>
  <si>
    <t>Yatra Online Ltd</t>
  </si>
  <si>
    <t>YATRA</t>
  </si>
  <si>
    <t>Marsons Ltd</t>
  </si>
  <si>
    <t>MARSONS</t>
  </si>
  <si>
    <t>Lotus Chocolate Company Ltd</t>
  </si>
  <si>
    <t>LOTUSCHO</t>
  </si>
  <si>
    <t>DEE Development Engineers Ltd</t>
  </si>
  <si>
    <t>DEEDEV</t>
  </si>
  <si>
    <t>Amrutanjan Health Care Ltd</t>
  </si>
  <si>
    <t>AMRUTANJAN</t>
  </si>
  <si>
    <t>EFC (I) Ltd</t>
  </si>
  <si>
    <t>EFCIL</t>
  </si>
  <si>
    <t>Distributors</t>
  </si>
  <si>
    <t>Vardhman Special Steels Ltd</t>
  </si>
  <si>
    <t>VSSL</t>
  </si>
  <si>
    <t>Omaxe Ltd</t>
  </si>
  <si>
    <t>OMAXE</t>
  </si>
  <si>
    <t>Nitin Spinners Ltd</t>
  </si>
  <si>
    <t>NITINSPIN</t>
  </si>
  <si>
    <t>Kody Technolab Ltd</t>
  </si>
  <si>
    <t>KODYTECH</t>
  </si>
  <si>
    <t>IFGL Refractories Ltd</t>
  </si>
  <si>
    <t>IFGLEXPOR</t>
  </si>
  <si>
    <t>Platinum Industries Ltd</t>
  </si>
  <si>
    <t>PLATIND</t>
  </si>
  <si>
    <t>Shriram Properties Ltd</t>
  </si>
  <si>
    <t>SHRIRAMPPS</t>
  </si>
  <si>
    <t>Pnb Gilts Ltd</t>
  </si>
  <si>
    <t>PNBGILTS</t>
  </si>
  <si>
    <t>Cupid Ltd</t>
  </si>
  <si>
    <t>CUPID</t>
  </si>
  <si>
    <t>Parag Milk Foods Ltd</t>
  </si>
  <si>
    <t>PARAGMILK</t>
  </si>
  <si>
    <t>Tatva Chintan Pharma Chem Ltd</t>
  </si>
  <si>
    <t>TATVA</t>
  </si>
  <si>
    <t>Praveg Ltd</t>
  </si>
  <si>
    <t>PRAVEG</t>
  </si>
  <si>
    <t>Aeroflex Industries Ltd</t>
  </si>
  <si>
    <t>AEROFLEX</t>
  </si>
  <si>
    <t>Sanghi Industries Ltd</t>
  </si>
  <si>
    <t>SANGHIIND</t>
  </si>
  <si>
    <t>Krsnaa Diagnostics Ltd</t>
  </si>
  <si>
    <t>KRSNAA</t>
  </si>
  <si>
    <t>Andhra Paper Ltd</t>
  </si>
  <si>
    <t>ANDHRAPAP</t>
  </si>
  <si>
    <t>NIIT Ltd</t>
  </si>
  <si>
    <t>NIITLTD</t>
  </si>
  <si>
    <t>Pondy Oxides and Chemicals Ltd</t>
  </si>
  <si>
    <t>POCL</t>
  </si>
  <si>
    <t>TTK Healthcare Ltd</t>
  </si>
  <si>
    <t>TTKHLTCARE</t>
  </si>
  <si>
    <t>63 Moons Technologies Ltd</t>
  </si>
  <si>
    <t>63MOONS</t>
  </si>
  <si>
    <t>Gandhar Oil Refinery (INDIA) Ltd</t>
  </si>
  <si>
    <t>GANDHAR</t>
  </si>
  <si>
    <t>Veranda Learning Solutions Ltd</t>
  </si>
  <si>
    <t>VERANDA</t>
  </si>
  <si>
    <t>IKIO Lighting Ltd</t>
  </si>
  <si>
    <t>IKIO</t>
  </si>
  <si>
    <t>Rossell India Ltd</t>
  </si>
  <si>
    <t>ROSSELLIND</t>
  </si>
  <si>
    <t>Uniparts India Ltd</t>
  </si>
  <si>
    <t>UNIPARTS</t>
  </si>
  <si>
    <t>Som Distilleries and Breweries Ltd</t>
  </si>
  <si>
    <t>SDBL</t>
  </si>
  <si>
    <t>Aaswa Trading and Exports Ltd</t>
  </si>
  <si>
    <t>TCC</t>
  </si>
  <si>
    <t>Real Estate Services</t>
  </si>
  <si>
    <t>Igarashi Motors India Ltd</t>
  </si>
  <si>
    <t>IGARASHI</t>
  </si>
  <si>
    <t>Vakrangee Limited</t>
  </si>
  <si>
    <t>VAKRANGEE</t>
  </si>
  <si>
    <t>Vidhi Specialty Food Ingredients Ltd</t>
  </si>
  <si>
    <t>VIDHIING</t>
  </si>
  <si>
    <t>Yasho Industries Ltd</t>
  </si>
  <si>
    <t>YASHO</t>
  </si>
  <si>
    <t>BF Investment Ltd</t>
  </si>
  <si>
    <t>BFINVEST</t>
  </si>
  <si>
    <t>Mukand Ltd</t>
  </si>
  <si>
    <t>MUKANDLTD</t>
  </si>
  <si>
    <t>Seshasayee Paper and Boards Ltd</t>
  </si>
  <si>
    <t>SESHAPAPER</t>
  </si>
  <si>
    <t>Siyaram Silk Mills Ltd</t>
  </si>
  <si>
    <t>SIYSIL</t>
  </si>
  <si>
    <t>ICICI Prudential Nifty 50 ETF</t>
  </si>
  <si>
    <t>NIFTYIETF</t>
  </si>
  <si>
    <t>Advait Infratech Ltd</t>
  </si>
  <si>
    <t>ADVAIT</t>
  </si>
  <si>
    <t>Electrical Components &amp; Equipment</t>
  </si>
  <si>
    <t>Indo Tech Transformers Ltd</t>
  </si>
  <si>
    <t>INDOTECH</t>
  </si>
  <si>
    <t>Balmer Lawrie Investments Ltd</t>
  </si>
  <si>
    <t>BLIL</t>
  </si>
  <si>
    <t>GPT Infraprojects Ltd</t>
  </si>
  <si>
    <t>GPTINFRA</t>
  </si>
  <si>
    <t>Unicommerce eSolutions Ltd</t>
  </si>
  <si>
    <t>UNIECOM</t>
  </si>
  <si>
    <t>Tanfac Industries Ltd</t>
  </si>
  <si>
    <t>TANFACIND</t>
  </si>
  <si>
    <t>Navkar Corporation Ltd</t>
  </si>
  <si>
    <t>NAVKARCORP</t>
  </si>
  <si>
    <t>BLS E-Services Ltd</t>
  </si>
  <si>
    <t>BLSE</t>
  </si>
  <si>
    <t>Ugro Capital Ltd</t>
  </si>
  <si>
    <t>UGROCAP</t>
  </si>
  <si>
    <t>D Link (India) Limited</t>
  </si>
  <si>
    <t>DLINKINDIA</t>
  </si>
  <si>
    <t>S.P.Apparels Ltd</t>
  </si>
  <si>
    <t>SPAL</t>
  </si>
  <si>
    <t>Sangam (India) Ltd</t>
  </si>
  <si>
    <t>SANGAMIND</t>
  </si>
  <si>
    <t>HIL Ltd</t>
  </si>
  <si>
    <t>HIL</t>
  </si>
  <si>
    <t>Expleo Solutions Ltd</t>
  </si>
  <si>
    <t>EXPLEOSOL</t>
  </si>
  <si>
    <t>Jagran Prakashan Ltd</t>
  </si>
  <si>
    <t>JAGRAN</t>
  </si>
  <si>
    <t>Talbros Automotive Components Ltd</t>
  </si>
  <si>
    <t>TALBROAUTO</t>
  </si>
  <si>
    <t>Suratwwala Business Group Ltd</t>
  </si>
  <si>
    <t>SBGLP</t>
  </si>
  <si>
    <t>Hubtown Ltd</t>
  </si>
  <si>
    <t>HUBTOWN</t>
  </si>
  <si>
    <t>JISLDVREQS</t>
  </si>
  <si>
    <t>Ramco Industries Ltd</t>
  </si>
  <si>
    <t>RAMCOIND</t>
  </si>
  <si>
    <t>Cantabil Retail India Ltd</t>
  </si>
  <si>
    <t>CANTABIL</t>
  </si>
  <si>
    <t>Deccan Gold Mines Ltd</t>
  </si>
  <si>
    <t>DECNGOLD</t>
  </si>
  <si>
    <t>Kokuyo Camlin Ltd</t>
  </si>
  <si>
    <t>KOKUYOCMLN</t>
  </si>
  <si>
    <t>Everest Kanto Cylinder Ltd</t>
  </si>
  <si>
    <t>EKC</t>
  </si>
  <si>
    <t>Master Trust Ltd</t>
  </si>
  <si>
    <t>MASTERTR</t>
  </si>
  <si>
    <t>Kiri Industries Ltd</t>
  </si>
  <si>
    <t>KIRIINDUS</t>
  </si>
  <si>
    <t>Agro Tech Foods Ltd</t>
  </si>
  <si>
    <t>ATFL</t>
  </si>
  <si>
    <t>Mufin Green Finance Ltd</t>
  </si>
  <si>
    <t>MUFIN</t>
  </si>
  <si>
    <t>I G Petrochemicals Ltd</t>
  </si>
  <si>
    <t>IGPL</t>
  </si>
  <si>
    <t>TAJ GVK Hotels and Resorts Ltd</t>
  </si>
  <si>
    <t>TAJGVK</t>
  </si>
  <si>
    <t>Antony Waste Handling Cell Ltd</t>
  </si>
  <si>
    <t>AWHCL</t>
  </si>
  <si>
    <t>Cosmo First Ltd</t>
  </si>
  <si>
    <t>COSMOFIRST</t>
  </si>
  <si>
    <t>PIX Transmissions Ltd</t>
  </si>
  <si>
    <t>PIXTRANS</t>
  </si>
  <si>
    <t>Suryoday Small Finance Bank Ltd</t>
  </si>
  <si>
    <t>SURYODAY</t>
  </si>
  <si>
    <t>Heranba Industries Ltd</t>
  </si>
  <si>
    <t>HERANBA</t>
  </si>
  <si>
    <t>Prataap Snacks Ltd</t>
  </si>
  <si>
    <t>DIAMONDYD</t>
  </si>
  <si>
    <t>Wheels India Ltd</t>
  </si>
  <si>
    <t>WHEELS</t>
  </si>
  <si>
    <t>Bombay Super Hybrid Seeds Ltd</t>
  </si>
  <si>
    <t>BSHSL</t>
  </si>
  <si>
    <t>Kotak Gold Etf</t>
  </si>
  <si>
    <t>GOLD1</t>
  </si>
  <si>
    <t>GKW Ltd</t>
  </si>
  <si>
    <t>GKWLIMITED</t>
  </si>
  <si>
    <t>Rane (Madras) Ltd</t>
  </si>
  <si>
    <t>RML</t>
  </si>
  <si>
    <t>Hester Biosciences Ltd</t>
  </si>
  <si>
    <t>HESTERBIO</t>
  </si>
  <si>
    <t>Shanti Educational Initiatives Ltd</t>
  </si>
  <si>
    <t>SEIL</t>
  </si>
  <si>
    <t>Systematix Corporate Services Ltd</t>
  </si>
  <si>
    <t>SYSTMTXC</t>
  </si>
  <si>
    <t>G M Breweries Ltd</t>
  </si>
  <si>
    <t>GMBREW</t>
  </si>
  <si>
    <t>Hexa Tradex Ltd</t>
  </si>
  <si>
    <t>HEXATRADEX</t>
  </si>
  <si>
    <t>Kilburn Engineering Ltd</t>
  </si>
  <si>
    <t>KLBRENG-B</t>
  </si>
  <si>
    <t>Oriental Rail Infrastructure Ltd</t>
  </si>
  <si>
    <t>ORIRAIL</t>
  </si>
  <si>
    <t>Bharat Wire Ropes Ltd</t>
  </si>
  <si>
    <t>BHARATWIRE</t>
  </si>
  <si>
    <t>Jaiprakash Associates Ltd</t>
  </si>
  <si>
    <t>JPASSOCIAT</t>
  </si>
  <si>
    <t>Sigachi Industries Ltd</t>
  </si>
  <si>
    <t>SIGACHI</t>
  </si>
  <si>
    <t>Udaipur Cement Works Ltd</t>
  </si>
  <si>
    <t>UDAICEMENT</t>
  </si>
  <si>
    <t>Madhya Bharat Agro Products Ltd</t>
  </si>
  <si>
    <t>MBAPL</t>
  </si>
  <si>
    <t>Eco Recycling Ltd</t>
  </si>
  <si>
    <t>ECORECO</t>
  </si>
  <si>
    <t>Dynacons Systems and Solutions Ltd</t>
  </si>
  <si>
    <t>DSSL</t>
  </si>
  <si>
    <t>Interarch Building Products Ltd</t>
  </si>
  <si>
    <t>INTERARCH</t>
  </si>
  <si>
    <t>Building Products - Prefab Structures</t>
  </si>
  <si>
    <t>HDFC Gold Exchange Traded Fund</t>
  </si>
  <si>
    <t>HDFCGOLD</t>
  </si>
  <si>
    <t>ICICI Prudential Gold ETF</t>
  </si>
  <si>
    <t>GOLDIETF</t>
  </si>
  <si>
    <t>Salzer Electronics Ltd</t>
  </si>
  <si>
    <t>SALZERELEC</t>
  </si>
  <si>
    <t>Nippon India ETF Nifty Next 50 Junior BeES</t>
  </si>
  <si>
    <t>JUNIORBEES</t>
  </si>
  <si>
    <t>Excel Industries Ltd</t>
  </si>
  <si>
    <t>EXCELINDUS</t>
  </si>
  <si>
    <t>NDR Auto Components Ltd</t>
  </si>
  <si>
    <t>NDRAUTO</t>
  </si>
  <si>
    <t>GRP Ltd</t>
  </si>
  <si>
    <t>GRPLTD</t>
  </si>
  <si>
    <t>Jindal Drilling and Industries Ltd</t>
  </si>
  <si>
    <t>JINDRILL</t>
  </si>
  <si>
    <t>Asian Energy Services Ltd</t>
  </si>
  <si>
    <t>ASIANENE</t>
  </si>
  <si>
    <t>GNA Axles Ltd</t>
  </si>
  <si>
    <t>GNA</t>
  </si>
  <si>
    <t>GTPL Hathway Ltd</t>
  </si>
  <si>
    <t>GTPL</t>
  </si>
  <si>
    <t>Divgi TorqTransfer Systems Ltd</t>
  </si>
  <si>
    <t>DIVGIITTS</t>
  </si>
  <si>
    <t>Agarwal Industrial Corporation Ltd</t>
  </si>
  <si>
    <t>AGARIND</t>
  </si>
  <si>
    <t>Atul Auto Ltd</t>
  </si>
  <si>
    <t>ATULAUTO</t>
  </si>
  <si>
    <t>Three Wheelers</t>
  </si>
  <si>
    <t>Wonder Electricals Ltd</t>
  </si>
  <si>
    <t>WEL</t>
  </si>
  <si>
    <t>Hercules Hoists Ltd</t>
  </si>
  <si>
    <t>HERCULES</t>
  </si>
  <si>
    <t>Paushak Ltd</t>
  </si>
  <si>
    <t>PAUSHAKLTD</t>
  </si>
  <si>
    <t>Hi-Tech Gears Ltd</t>
  </si>
  <si>
    <t>HITECHGEAR</t>
  </si>
  <si>
    <t>Dr Agarwal's Eye Hospital Ltd</t>
  </si>
  <si>
    <t>DRAGARWQ</t>
  </si>
  <si>
    <t>Elpro International Ltd</t>
  </si>
  <si>
    <t>ELPROINTL</t>
  </si>
  <si>
    <t>Eraaya Lifespaces Ltd</t>
  </si>
  <si>
    <t>ERAAYA</t>
  </si>
  <si>
    <t>Motisons Jewellers Ltd</t>
  </si>
  <si>
    <t>MOTISONS</t>
  </si>
  <si>
    <t>Apparel &amp; Accessories Retailers</t>
  </si>
  <si>
    <t>Zota Health Care Ltd</t>
  </si>
  <si>
    <t>ZOTA</t>
  </si>
  <si>
    <t>Arman Financial Services Ltd</t>
  </si>
  <si>
    <t>ARMANFIN</t>
  </si>
  <si>
    <t>Everest Industries Ltd</t>
  </si>
  <si>
    <t>EVERESTIND</t>
  </si>
  <si>
    <t>Southern Petrochemical Industries Corporation Ltd</t>
  </si>
  <si>
    <t>SPIC</t>
  </si>
  <si>
    <t>Walchandnagar Industries Ltd</t>
  </si>
  <si>
    <t>WALCHANNAG</t>
  </si>
  <si>
    <t>Fedders Holding Ltd</t>
  </si>
  <si>
    <t>FEDDERSHOL</t>
  </si>
  <si>
    <t>Sadhana Nitro Chem Ltd</t>
  </si>
  <si>
    <t>SADHNANIQ</t>
  </si>
  <si>
    <t>India Nippon Electricals Ltd</t>
  </si>
  <si>
    <t>INDNIPPON</t>
  </si>
  <si>
    <t>Reliance Industrial Infrastructure Ltd</t>
  </si>
  <si>
    <t>RIIL</t>
  </si>
  <si>
    <t>Om Infra Ltd</t>
  </si>
  <si>
    <t>OMINFRAL</t>
  </si>
  <si>
    <t>India Power Corporation Ltd</t>
  </si>
  <si>
    <t>DPSCLTD</t>
  </si>
  <si>
    <t>Jyoti Resins and Adhesives Ltd</t>
  </si>
  <si>
    <t>JYOTIRES</t>
  </si>
  <si>
    <t>Eimco Elecon (India) Ltd</t>
  </si>
  <si>
    <t>EIMCOELECO</t>
  </si>
  <si>
    <t>MIC Electronics Ltd</t>
  </si>
  <si>
    <t>MICEL</t>
  </si>
  <si>
    <t>Sterling Tools Ltd</t>
  </si>
  <si>
    <t>STERTOOLS</t>
  </si>
  <si>
    <t>Texmaco Infrastructure &amp; Holdings Ltd</t>
  </si>
  <si>
    <t>TEXINFRA</t>
  </si>
  <si>
    <t>Roto Pumps Ltd</t>
  </si>
  <si>
    <t>ROTO</t>
  </si>
  <si>
    <t>ASM Technologies Ltd</t>
  </si>
  <si>
    <t>ASMTEC</t>
  </si>
  <si>
    <t>Media Matrix Worldwide Ltd</t>
  </si>
  <si>
    <t>MMWL</t>
  </si>
  <si>
    <t>Irm Energy Ltd</t>
  </si>
  <si>
    <t>IRMENERGY</t>
  </si>
  <si>
    <t>Madras Fertilizers Ltd</t>
  </si>
  <si>
    <t>MADRASFERT</t>
  </si>
  <si>
    <t>Peninsula Land Ltd</t>
  </si>
  <si>
    <t>PENINLAND</t>
  </si>
  <si>
    <t>Automobile Corp Of Goa Ltd</t>
  </si>
  <si>
    <t>ACGL</t>
  </si>
  <si>
    <t>Borosil Scientific Ltd</t>
  </si>
  <si>
    <t>BOROSCI</t>
  </si>
  <si>
    <t>Bigbloc Construction Ltd</t>
  </si>
  <si>
    <t>BIGBLOC</t>
  </si>
  <si>
    <t>Butterfly Gandhimathi Appliances Ltd</t>
  </si>
  <si>
    <t>BUTTERFLY</t>
  </si>
  <si>
    <t>Syncom Formulations (India) Ltd</t>
  </si>
  <si>
    <t>SYNCOMF</t>
  </si>
  <si>
    <t>Ador Welding Ltd</t>
  </si>
  <si>
    <t>ADORWELD</t>
  </si>
  <si>
    <t>Dcm Shriram Industries Ltd</t>
  </si>
  <si>
    <t>DCMSRIND</t>
  </si>
  <si>
    <t>Forbes Precision Tools and Machine Parts Ltd</t>
  </si>
  <si>
    <t>TOTEM</t>
  </si>
  <si>
    <t>Sirca Paints India Ltd</t>
  </si>
  <si>
    <t>SIRCA</t>
  </si>
  <si>
    <t>Camlin Fine Sciences Ltd</t>
  </si>
  <si>
    <t>CAMLINFINE</t>
  </si>
  <si>
    <t>Amines and Plasticizers Ltd</t>
  </si>
  <si>
    <t>AMNPLST</t>
  </si>
  <si>
    <t>Allsec Technologies Ltd</t>
  </si>
  <si>
    <t>ALLSEC</t>
  </si>
  <si>
    <t>Oriental Aromatics Ltd</t>
  </si>
  <si>
    <t>OAL</t>
  </si>
  <si>
    <t>Fairchem Organics Ltd</t>
  </si>
  <si>
    <t>FAIRCHEMOR</t>
  </si>
  <si>
    <t>Windlas Biotech Ltd</t>
  </si>
  <si>
    <t>WINDLAS</t>
  </si>
  <si>
    <t>Sportking India Ltd</t>
  </si>
  <si>
    <t>SPORTKING</t>
  </si>
  <si>
    <t>AMIC Forging Ltd</t>
  </si>
  <si>
    <t>AMIC</t>
  </si>
  <si>
    <t>Steel</t>
  </si>
  <si>
    <t>Likhitha Infrastructure Ltd</t>
  </si>
  <si>
    <t>LIKHITHA</t>
  </si>
  <si>
    <t>Filatex India Ltd</t>
  </si>
  <si>
    <t>FILATEX</t>
  </si>
  <si>
    <t>Yamuna Syndicate Ltd</t>
  </si>
  <si>
    <t>YSL</t>
  </si>
  <si>
    <t>Beta Drugs Ltd</t>
  </si>
  <si>
    <t>BETA</t>
  </si>
  <si>
    <t>BCL Industries Ltd</t>
  </si>
  <si>
    <t>BCLIND</t>
  </si>
  <si>
    <t>Saraswati Commercial (India) Ltd</t>
  </si>
  <si>
    <t>ZSARACOM</t>
  </si>
  <si>
    <t>India Motor Parts &amp; Accessories Ltd</t>
  </si>
  <si>
    <t>IMPAL</t>
  </si>
  <si>
    <t>Brightcom Group Ltd</t>
  </si>
  <si>
    <t>BCG</t>
  </si>
  <si>
    <t>Matrimony.Com Ltd</t>
  </si>
  <si>
    <t>MATRIMONY</t>
  </si>
  <si>
    <t>Tourism Finance Corporation of India Ltd</t>
  </si>
  <si>
    <t>TFCILTD</t>
  </si>
  <si>
    <t>Subex Ltd</t>
  </si>
  <si>
    <t>SUBEXLTD</t>
  </si>
  <si>
    <t>Steel Exchange India Ltd</t>
  </si>
  <si>
    <t>STEELXIND</t>
  </si>
  <si>
    <t>5Paisa Capital Ltd</t>
  </si>
  <si>
    <t>5PAISA</t>
  </si>
  <si>
    <t>Rama Steel Tubes Ltd</t>
  </si>
  <si>
    <t>RAMASTEEL</t>
  </si>
  <si>
    <t>RIR Power Electronics Ltd</t>
  </si>
  <si>
    <t>RIR</t>
  </si>
  <si>
    <t>Mishtann Foods Ltd</t>
  </si>
  <si>
    <t>MISHTANN</t>
  </si>
  <si>
    <t>Yuken India Ltd</t>
  </si>
  <si>
    <t>YUKEN</t>
  </si>
  <si>
    <t>TV Today Network Limited</t>
  </si>
  <si>
    <t>TVTODAY</t>
  </si>
  <si>
    <t>Associated Alcohols &amp; Breweries Ltd</t>
  </si>
  <si>
    <t>ASALCBR</t>
  </si>
  <si>
    <t>Rico Auto Industries Ltd</t>
  </si>
  <si>
    <t>RICOAUTO</t>
  </si>
  <si>
    <t>Last Mile Enterprises Ltd</t>
  </si>
  <si>
    <t>LASTMILE</t>
  </si>
  <si>
    <t>Real Estate Development</t>
  </si>
  <si>
    <t>Remus Pharmaceuticals Ltd</t>
  </si>
  <si>
    <t>REMUS</t>
  </si>
  <si>
    <t>Fratelli Vineyards Ltd</t>
  </si>
  <si>
    <t>TINNATFL</t>
  </si>
  <si>
    <t>BMW Industries Ltd</t>
  </si>
  <si>
    <t>BMW</t>
  </si>
  <si>
    <t>Punjab Chemicals and Crop Protection Ltd</t>
  </si>
  <si>
    <t>PUNJABCHEM</t>
  </si>
  <si>
    <t>Popular Vehicles and Services Ltd</t>
  </si>
  <si>
    <t>PVSL</t>
  </si>
  <si>
    <t>JG Chemicals Ltd</t>
  </si>
  <si>
    <t>JGCHEM</t>
  </si>
  <si>
    <t>Veefin Solutions Ltd</t>
  </si>
  <si>
    <t>VEEFIN</t>
  </si>
  <si>
    <t>Application Software</t>
  </si>
  <si>
    <t>MSP Steel &amp; Power Ltd</t>
  </si>
  <si>
    <t>MSPL</t>
  </si>
  <si>
    <t>Cosmic CRF Ltd</t>
  </si>
  <si>
    <t>COSMICCRF</t>
  </si>
  <si>
    <t>Mangalore Chemicals and Fertilisers Ltd</t>
  </si>
  <si>
    <t>MANGCHEFER</t>
  </si>
  <si>
    <t>Century Enka Ltd</t>
  </si>
  <si>
    <t>CENTENKA</t>
  </si>
  <si>
    <t>GRM Overseas Ltd</t>
  </si>
  <si>
    <t>GRMOVER</t>
  </si>
  <si>
    <t>Allied Digital Services Ltd</t>
  </si>
  <si>
    <t>ADSL</t>
  </si>
  <si>
    <t>Suyog Telematics Ltd</t>
  </si>
  <si>
    <t>SUYOG</t>
  </si>
  <si>
    <t>Finkurve Financial Services Ltd</t>
  </si>
  <si>
    <t>FINKURVE</t>
  </si>
  <si>
    <t>Tamilnadu Newsprint &amp; Papers Ltd</t>
  </si>
  <si>
    <t>TNPL</t>
  </si>
  <si>
    <t>Kamdhenu Ltd</t>
  </si>
  <si>
    <t>KAMDHENU</t>
  </si>
  <si>
    <t>Best Agrolife Ltd</t>
  </si>
  <si>
    <t>BESTAGRO</t>
  </si>
  <si>
    <t>Kesar India Ltd</t>
  </si>
  <si>
    <t>KESAR</t>
  </si>
  <si>
    <t>Vascon Engineers Ltd</t>
  </si>
  <si>
    <t>VASCONEQ</t>
  </si>
  <si>
    <t>Andhra Sugars Ltd</t>
  </si>
  <si>
    <t>ANDHRSUGAR</t>
  </si>
  <si>
    <t>Krishana Phoschem Ltd</t>
  </si>
  <si>
    <t>KRISHANA</t>
  </si>
  <si>
    <t>Timex Group India Ltd</t>
  </si>
  <si>
    <t>TIMEX</t>
  </si>
  <si>
    <t>Z F Steering Gear (India) Ltd</t>
  </si>
  <si>
    <t>ZFSTEERING</t>
  </si>
  <si>
    <t>Hind Rectifiers Ltd</t>
  </si>
  <si>
    <t>HIRECT</t>
  </si>
  <si>
    <t>Knowledge Marine &amp; Engineering Works Ltd</t>
  </si>
  <si>
    <t>KMEW</t>
  </si>
  <si>
    <t>Marine Transportation</t>
  </si>
  <si>
    <t>Manali Petrochemicals Ltd</t>
  </si>
  <si>
    <t>MANALIPETC</t>
  </si>
  <si>
    <t>SMC Global Securities Ltd</t>
  </si>
  <si>
    <t>SMCGLOBAL</t>
  </si>
  <si>
    <t>GPT Healthcare Ltd</t>
  </si>
  <si>
    <t>GPTHEALTH</t>
  </si>
  <si>
    <t>Solex Energy Ltd</t>
  </si>
  <si>
    <t>SOLEX</t>
  </si>
  <si>
    <t>Allcargo Gati Ltd</t>
  </si>
  <si>
    <t>ACLGATI</t>
  </si>
  <si>
    <t>ULTRAMARINE &amp; PIGMENTS Ltd</t>
  </si>
  <si>
    <t>ULTRAMAR</t>
  </si>
  <si>
    <t>Prakash Pipes Ltd</t>
  </si>
  <si>
    <t>PPL</t>
  </si>
  <si>
    <t>Swelect Energy Systems Ltd</t>
  </si>
  <si>
    <t>SWELECTES</t>
  </si>
  <si>
    <t>Kotak Nifty 50 ETF</t>
  </si>
  <si>
    <t>NIFTY1</t>
  </si>
  <si>
    <t>Avadh Sugar &amp; Energy Ltd</t>
  </si>
  <si>
    <t>AVADHSUGAR</t>
  </si>
  <si>
    <t>Polo Queen Industrial and Fintech Ltd</t>
  </si>
  <si>
    <t>PQIF</t>
  </si>
  <si>
    <t>Ramco Systems Ltd</t>
  </si>
  <si>
    <t>RAMCOSYS</t>
  </si>
  <si>
    <t>Monte Carlo Fashions Ltd</t>
  </si>
  <si>
    <t>MONTECARLO</t>
  </si>
  <si>
    <t>Kellton Tech Solutions Ltd</t>
  </si>
  <si>
    <t>KELLTONTEC</t>
  </si>
  <si>
    <t>Shree Digvijay Cement Co Ltd</t>
  </si>
  <si>
    <t>SHREDIGCEM</t>
  </si>
  <si>
    <t>One Point One Solutions Ltd</t>
  </si>
  <si>
    <t>ONEPOINT</t>
  </si>
  <si>
    <t>Dhampur Sugar Mills Ltd</t>
  </si>
  <si>
    <t>DHAMPURSUG</t>
  </si>
  <si>
    <t>Sri Adhikari Brothers Television Network Ltd</t>
  </si>
  <si>
    <t>SABTNL</t>
  </si>
  <si>
    <t>Shiva Cement Ltd</t>
  </si>
  <si>
    <t>SHIVACEM</t>
  </si>
  <si>
    <t>Dhunseri Ventures Ltd</t>
  </si>
  <si>
    <t>DVL</t>
  </si>
  <si>
    <t>Selan Exploration Technology Ltd</t>
  </si>
  <si>
    <t>SELAN</t>
  </si>
  <si>
    <t>Shankara Building Products Ltd</t>
  </si>
  <si>
    <t>SHANKARA</t>
  </si>
  <si>
    <t>Raj Rayon Industries Ltd</t>
  </si>
  <si>
    <t>RAJRILTD</t>
  </si>
  <si>
    <t>Taneja Aerospace and Aviation Ltd</t>
  </si>
  <si>
    <t>TANAA</t>
  </si>
  <si>
    <t>Sat Industries Ltd</t>
  </si>
  <si>
    <t>SATINDLTD</t>
  </si>
  <si>
    <t>Kabra Extrusion Technik Ltd</t>
  </si>
  <si>
    <t>KABRAEXTRU</t>
  </si>
  <si>
    <t>Centrum Capital Ltd</t>
  </si>
  <si>
    <t>CENTRUM</t>
  </si>
  <si>
    <t>Macpower CNC Machines Ltd</t>
  </si>
  <si>
    <t>MACPOWER</t>
  </si>
  <si>
    <t>Kopran Ltd</t>
  </si>
  <si>
    <t>KOPRAN</t>
  </si>
  <si>
    <t>Spacenet Enterprises India Ltd</t>
  </si>
  <si>
    <t>SPCENET</t>
  </si>
  <si>
    <t>KMC Speciality Hospitals (India) Ltd</t>
  </si>
  <si>
    <t>KMCSHIL</t>
  </si>
  <si>
    <t>Lincoln Pharmaceuticals Ltd</t>
  </si>
  <si>
    <t>LINCOLN</t>
  </si>
  <si>
    <t>Himatsingka Seide Ltd</t>
  </si>
  <si>
    <t>HIMATSEIDE</t>
  </si>
  <si>
    <t>Rishabh Instruments Ltd</t>
  </si>
  <si>
    <t>RISHABH</t>
  </si>
  <si>
    <t>SPML Infra Ltd</t>
  </si>
  <si>
    <t>SPMLINFRA</t>
  </si>
  <si>
    <t>Xchanging Solutions Ltd</t>
  </si>
  <si>
    <t>XCHANGING</t>
  </si>
  <si>
    <t>Vimta Labs Ltd</t>
  </si>
  <si>
    <t>VIMTALABS</t>
  </si>
  <si>
    <t>Wardwizard Innovations &amp; Mobility Ltd</t>
  </si>
  <si>
    <t>WARDINMOBI</t>
  </si>
  <si>
    <t>Kamdhenu Ventures Ltd</t>
  </si>
  <si>
    <t>KAMOPAINTS</t>
  </si>
  <si>
    <t>Gulshan Polyols Ltd</t>
  </si>
  <si>
    <t>GULPOLY</t>
  </si>
  <si>
    <t>Dwarikesh Sugar Industries Ltd</t>
  </si>
  <si>
    <t>DWARKESH</t>
  </si>
  <si>
    <t>Kothari Petrochemicals Ltd</t>
  </si>
  <si>
    <t>KOTHARIPET</t>
  </si>
  <si>
    <t>Dynamic Cables Ltd</t>
  </si>
  <si>
    <t>DYCL</t>
  </si>
  <si>
    <t>Mukka Proteins Ltd</t>
  </si>
  <si>
    <t>MUKKA</t>
  </si>
  <si>
    <t>Sathlokhar Synergys E&amp;C Global Ltd</t>
  </si>
  <si>
    <t>SSEGL</t>
  </si>
  <si>
    <t>Panacea Biotec Ltd</t>
  </si>
  <si>
    <t>PANACEABIO</t>
  </si>
  <si>
    <t>CFF Fluid Control Ltd</t>
  </si>
  <si>
    <t>CFF</t>
  </si>
  <si>
    <t>Aerospace &amp; Defense</t>
  </si>
  <si>
    <t>Snowman Logistics Ltd</t>
  </si>
  <si>
    <t>SNOWMAN</t>
  </si>
  <si>
    <t>AVT Natural Products Ltd</t>
  </si>
  <si>
    <t>AVTNPL</t>
  </si>
  <si>
    <t>Asian Star Co Ltd</t>
  </si>
  <si>
    <t>ASTAR</t>
  </si>
  <si>
    <t>Tribhovandas Bhimji Zaveri Ltd</t>
  </si>
  <si>
    <t>TBZ</t>
  </si>
  <si>
    <t>Saurashtra Cement Ltd</t>
  </si>
  <si>
    <t>SAURASHCEM</t>
  </si>
  <si>
    <t>Aurum Proptech Ltd</t>
  </si>
  <si>
    <t>AURUM</t>
  </si>
  <si>
    <t>Wealth First Portfolio Managers Ltd</t>
  </si>
  <si>
    <t>WEALTH</t>
  </si>
  <si>
    <t>HLV Ltd</t>
  </si>
  <si>
    <t>HLVLTD</t>
  </si>
  <si>
    <t>Steelcast Ltd</t>
  </si>
  <si>
    <t>STEELCAS</t>
  </si>
  <si>
    <t>Uttam Sugar Mills Ltd</t>
  </si>
  <si>
    <t>UTTAMSUGAR</t>
  </si>
  <si>
    <t>Ngl Fine Chem Ltd</t>
  </si>
  <si>
    <t>NGLFINE</t>
  </si>
  <si>
    <t>Arihant Superstructures Ltd</t>
  </si>
  <si>
    <t>ARIHANTSUP</t>
  </si>
  <si>
    <t>SAR Televenture Ltd</t>
  </si>
  <si>
    <t>SARTELE</t>
  </si>
  <si>
    <t>Windsor Machines Ltd</t>
  </si>
  <si>
    <t>WINDMACHIN</t>
  </si>
  <si>
    <t>Kirloskar Electric Company Ltd</t>
  </si>
  <si>
    <t>KECL</t>
  </si>
  <si>
    <t>Heubach Colorants India Ltd</t>
  </si>
  <si>
    <t>HEUBACHIND</t>
  </si>
  <si>
    <t>Orient Technologies Ltd</t>
  </si>
  <si>
    <t>ORIENTTECH</t>
  </si>
  <si>
    <t>VLS Finance Ltd</t>
  </si>
  <si>
    <t>VLSFINANCE</t>
  </si>
  <si>
    <t>Capital Small Finance Bank Ltd</t>
  </si>
  <si>
    <t>CAPITALSFB</t>
  </si>
  <si>
    <t>Aptech Ltd</t>
  </si>
  <si>
    <t>APTECHT</t>
  </si>
  <si>
    <t>Saint-Gobain Sekurit India Ltd</t>
  </si>
  <si>
    <t>SAINTGOBAIN</t>
  </si>
  <si>
    <t>Basilic Fly Studio Ltd</t>
  </si>
  <si>
    <t>BASILIC</t>
  </si>
  <si>
    <t>New Delhi Television Ltd</t>
  </si>
  <si>
    <t>NDTV</t>
  </si>
  <si>
    <t>Kernex Microsystems (India) Ltd</t>
  </si>
  <si>
    <t>KERNEX</t>
  </si>
  <si>
    <t>Credo Brands Marketing Ltd</t>
  </si>
  <si>
    <t>MUFTI</t>
  </si>
  <si>
    <t>Men's Clothing</t>
  </si>
  <si>
    <t>Chemfab Alkalis Ltd</t>
  </si>
  <si>
    <t>CHEMFAB</t>
  </si>
  <si>
    <t>Indo Amines Ltd</t>
  </si>
  <si>
    <t>INDOAMIN</t>
  </si>
  <si>
    <t>Vardhman Holdings Ltd</t>
  </si>
  <si>
    <t>VHL</t>
  </si>
  <si>
    <t>Voith Paper Fabrics India Ltd</t>
  </si>
  <si>
    <t>VOITHPAPR</t>
  </si>
  <si>
    <t>Ester Industries Ltd</t>
  </si>
  <si>
    <t>ESTER</t>
  </si>
  <si>
    <t>Magadh Sugar &amp; Energy Ltd</t>
  </si>
  <si>
    <t>MAGADSUGAR</t>
  </si>
  <si>
    <t>GIC Housing Finance Ltd</t>
  </si>
  <si>
    <t>GICHSGFIN</t>
  </si>
  <si>
    <t>Automotive Stampings and Assemblies Ltd</t>
  </si>
  <si>
    <t>ASAL</t>
  </si>
  <si>
    <t>Mafatlal Industries Ltd</t>
  </si>
  <si>
    <t>MAFATIND</t>
  </si>
  <si>
    <t>Trident Techlabs Ltd</t>
  </si>
  <si>
    <t>TECHLABS</t>
  </si>
  <si>
    <t>Oswal Greentech Ltd</t>
  </si>
  <si>
    <t>OSWALGREEN</t>
  </si>
  <si>
    <t>Uniphos Enterprises Ltd</t>
  </si>
  <si>
    <t>UNIENTER</t>
  </si>
  <si>
    <t>Control Print Ltd</t>
  </si>
  <si>
    <t>CONTROLPR</t>
  </si>
  <si>
    <t>Bliss GVS Pharma Ltd</t>
  </si>
  <si>
    <t>BLISSGVS</t>
  </si>
  <si>
    <t>Beekay Steel Industries Ltd</t>
  </si>
  <si>
    <t>BEEKAY</t>
  </si>
  <si>
    <t>Mercury Ev-Tech Ltd</t>
  </si>
  <si>
    <t>MERCURYEV</t>
  </si>
  <si>
    <t>Crest Ventures Ltd</t>
  </si>
  <si>
    <t>CREST</t>
  </si>
  <si>
    <t>Arrow Greentech Ltd</t>
  </si>
  <si>
    <t>ARROWGREEN</t>
  </si>
  <si>
    <t>Kuantum Papers Ltd</t>
  </si>
  <si>
    <t>KUANTUM</t>
  </si>
  <si>
    <t>R K Swamy Ltd</t>
  </si>
  <si>
    <t>RKSWAMY</t>
  </si>
  <si>
    <t>Indo Rama Synthetics (India) Ltd</t>
  </si>
  <si>
    <t>INDORAMA</t>
  </si>
  <si>
    <t>Pakka Limited</t>
  </si>
  <si>
    <t>PAKKA</t>
  </si>
  <si>
    <t>Sandesh Ltd</t>
  </si>
  <si>
    <t>SANDESH</t>
  </si>
  <si>
    <t>Nelcast Ltd</t>
  </si>
  <si>
    <t>NELCAST</t>
  </si>
  <si>
    <t>VL E-Governance &amp; IT Solutions Ltd</t>
  </si>
  <si>
    <t>VLEGOV</t>
  </si>
  <si>
    <t>Vintage Coffee and Beverages Ltd</t>
  </si>
  <si>
    <t>VINCOFE</t>
  </si>
  <si>
    <t>Electrotherm (India) Ltd</t>
  </si>
  <si>
    <t>ELECTHERM</t>
  </si>
  <si>
    <t>Khazanchi Jewellers Ltd</t>
  </si>
  <si>
    <t>KHAZANCHI</t>
  </si>
  <si>
    <t>Apparel, Accessories &amp; Luxury Goods</t>
  </si>
  <si>
    <t>Ksolves India Ltd</t>
  </si>
  <si>
    <t>KSOLVES</t>
  </si>
  <si>
    <t>Dharmaj Crop Guard Ltd</t>
  </si>
  <si>
    <t>DHARMAJ</t>
  </si>
  <si>
    <t>Panorama Studios International Ltd</t>
  </si>
  <si>
    <t>PANORAMA</t>
  </si>
  <si>
    <t>3B Blackbio DX Ltd</t>
  </si>
  <si>
    <t>3BBLACKBIO</t>
  </si>
  <si>
    <t>Fertilizers &amp; Agricultural Chemicals</t>
  </si>
  <si>
    <t>Vinyas Innovative Technologies Ltd</t>
  </si>
  <si>
    <t>VINYAS</t>
  </si>
  <si>
    <t>Jaykay Enterprises Ltd</t>
  </si>
  <si>
    <t>JAYKAY</t>
  </si>
  <si>
    <t>Munjal Auto Industries Ltd</t>
  </si>
  <si>
    <t>MUNJALAU</t>
  </si>
  <si>
    <t>Jagatjit Industries Ltd</t>
  </si>
  <si>
    <t>JAGAJITIND</t>
  </si>
  <si>
    <t>AGS Transact Technologies Ltd</t>
  </si>
  <si>
    <t>AGSTRA</t>
  </si>
  <si>
    <t>Signpost India Ltd</t>
  </si>
  <si>
    <t>SIGNPOST</t>
  </si>
  <si>
    <t>Faze Three Ltd</t>
  </si>
  <si>
    <t>FAZE3Q</t>
  </si>
  <si>
    <t>Ceinsys Tech Ltd</t>
  </si>
  <si>
    <t>CEINSYSTECH</t>
  </si>
  <si>
    <t>Enkei Wheels (India) Ltd</t>
  </si>
  <si>
    <t>ENKEIWHEL</t>
  </si>
  <si>
    <t>Satia Industries Ltd</t>
  </si>
  <si>
    <t>SATIA</t>
  </si>
  <si>
    <t>Nahar Spinning Mills Ltd</t>
  </si>
  <si>
    <t>NAHARSPING</t>
  </si>
  <si>
    <t>Allcargo Terminals Ltd</t>
  </si>
  <si>
    <t>ATL</t>
  </si>
  <si>
    <t>Ganesh Benzoplast Ltd</t>
  </si>
  <si>
    <t>GANESHBE</t>
  </si>
  <si>
    <t>BEML Land Assets Ltd</t>
  </si>
  <si>
    <t>BLAL</t>
  </si>
  <si>
    <t>Radhika Jeweltech Ltd</t>
  </si>
  <si>
    <t>RADHIKAJWE</t>
  </si>
  <si>
    <t>Chaman Lal Setia Exports Ltd</t>
  </si>
  <si>
    <t>CLSEL</t>
  </si>
  <si>
    <t>Manoj Vaibhav Gems N Jewellers Ltd</t>
  </si>
  <si>
    <t>MVGJL</t>
  </si>
  <si>
    <t>Transindia Real Estate Ltd</t>
  </si>
  <si>
    <t>TREL</t>
  </si>
  <si>
    <t>IST Ltd</t>
  </si>
  <si>
    <t>ISTLTD</t>
  </si>
  <si>
    <t>Sunshine Capital Ltd</t>
  </si>
  <si>
    <t>SCL</t>
  </si>
  <si>
    <t>AGI Infra Ltd</t>
  </si>
  <si>
    <t>AGIIL</t>
  </si>
  <si>
    <t>Zuari Industries Ltd</t>
  </si>
  <si>
    <t>ZUARIIND</t>
  </si>
  <si>
    <t>Sutlej Textiles and Industries Ltd</t>
  </si>
  <si>
    <t>SUTLEJTEX</t>
  </si>
  <si>
    <t>Elin Electronics Ltd</t>
  </si>
  <si>
    <t>ELIN</t>
  </si>
  <si>
    <t>Sahana System Ltd</t>
  </si>
  <si>
    <t>SAHANA</t>
  </si>
  <si>
    <t>State Trading Corporation of India Ltd</t>
  </si>
  <si>
    <t>STCINDIA</t>
  </si>
  <si>
    <t>Tuticorin Alkali Chemicals and Fertilizers Ltd</t>
  </si>
  <si>
    <t>TUTIALKA</t>
  </si>
  <si>
    <t>Shalimar Paints Ltd</t>
  </si>
  <si>
    <t>SHALPAINTS</t>
  </si>
  <si>
    <t>Pudumjee Paper Products Ltd</t>
  </si>
  <si>
    <t>PDMJEPAPER</t>
  </si>
  <si>
    <t>Valiant Organics Ltd</t>
  </si>
  <si>
    <t>VALIANTORG</t>
  </si>
  <si>
    <t>Lancer Container Lines Ltd</t>
  </si>
  <si>
    <t>LANCER</t>
  </si>
  <si>
    <t>Urja Global Ltd</t>
  </si>
  <si>
    <t>URJA</t>
  </si>
  <si>
    <t>20 Microns Ltd</t>
  </si>
  <si>
    <t>20MICRONS</t>
  </si>
  <si>
    <t>Jay Bharat Maruti Ltd</t>
  </si>
  <si>
    <t>JAYBARMARU</t>
  </si>
  <si>
    <t>Bajaj Steel Industries Ltd</t>
  </si>
  <si>
    <t>BAJAJST</t>
  </si>
  <si>
    <t>Industrial and Prudential Investment Co Ltd</t>
  </si>
  <si>
    <t>INDPRUD</t>
  </si>
  <si>
    <t>Creative Newtech Ltd</t>
  </si>
  <si>
    <t>CREATIVE</t>
  </si>
  <si>
    <t>Sika Interplant Systems Ltd</t>
  </si>
  <si>
    <t>SIKA</t>
  </si>
  <si>
    <t>Ravindra Energy Ltd</t>
  </si>
  <si>
    <t>RELTD</t>
  </si>
  <si>
    <t>Asian Granito India Ltd</t>
  </si>
  <si>
    <t>ASIANTILES</t>
  </si>
  <si>
    <t>Ice Make Refrigeration Ltd</t>
  </si>
  <si>
    <t>ICEMAKE</t>
  </si>
  <si>
    <t>NACL Industries Ltd</t>
  </si>
  <si>
    <t>NACLIND</t>
  </si>
  <si>
    <t>Max India Ltd</t>
  </si>
  <si>
    <t>MAXIND</t>
  </si>
  <si>
    <t>Infobeans Technologies Ltd</t>
  </si>
  <si>
    <t>INFOBEAN</t>
  </si>
  <si>
    <t>Ganesh Green Bharat Ltd</t>
  </si>
  <si>
    <t>GGBL</t>
  </si>
  <si>
    <t>Rhetan TMT Ltd</t>
  </si>
  <si>
    <t>RHETAN</t>
  </si>
  <si>
    <t>Dhunseri Investments Ltd</t>
  </si>
  <si>
    <t>DHUNINV</t>
  </si>
  <si>
    <t>RACL Geartech Ltd</t>
  </si>
  <si>
    <t>RACLGEAR</t>
  </si>
  <si>
    <t>Krystal Integrated Services Ltd</t>
  </si>
  <si>
    <t>KRYSTAL</t>
  </si>
  <si>
    <t>Kriti Industries (India) Limited</t>
  </si>
  <si>
    <t>KRITI</t>
  </si>
  <si>
    <t>Hardwyn India Ltd</t>
  </si>
  <si>
    <t>HARDWYN</t>
  </si>
  <si>
    <t>Building Products - Glass</t>
  </si>
  <si>
    <t>Bharat Parenterals Ltd</t>
  </si>
  <si>
    <t>BPLPHARMA</t>
  </si>
  <si>
    <t>Jagsonpal Pharmaceuticals Ltd</t>
  </si>
  <si>
    <t>JAGSNPHARM</t>
  </si>
  <si>
    <t>Bajaj Healthcare Ltd</t>
  </si>
  <si>
    <t>BAJAJHCARE</t>
  </si>
  <si>
    <t>Concord Control Systems Ltd</t>
  </si>
  <si>
    <t>CNCRD</t>
  </si>
  <si>
    <t>Filatex Fashions Ltd</t>
  </si>
  <si>
    <t>FILATFASH</t>
  </si>
  <si>
    <t>Renaissance Global Ltd</t>
  </si>
  <si>
    <t>RGL</t>
  </si>
  <si>
    <t>Innovana Thinklabs Ltd</t>
  </si>
  <si>
    <t>INNOVANA</t>
  </si>
  <si>
    <t>Bodal Chemicals Ltd</t>
  </si>
  <si>
    <t>BODALCHEM</t>
  </si>
  <si>
    <t>AFCOM Holdings Ltd</t>
  </si>
  <si>
    <t>AFCOM</t>
  </si>
  <si>
    <t>Bhageria Industries Ltd</t>
  </si>
  <si>
    <t>BHAGERIA</t>
  </si>
  <si>
    <t>Zodiac Energy Ltd</t>
  </si>
  <si>
    <t>ZODIAC</t>
  </si>
  <si>
    <t>Vilas Transcore Ltd</t>
  </si>
  <si>
    <t>VILAS</t>
  </si>
  <si>
    <t>Benares Hotels Ltd</t>
  </si>
  <si>
    <t>BENARAS</t>
  </si>
  <si>
    <t>Vashu Bhagnani Industries Ltd</t>
  </si>
  <si>
    <t>POOJAENT</t>
  </si>
  <si>
    <t>Anuh Pharma Ltd</t>
  </si>
  <si>
    <t>ANUHPHR</t>
  </si>
  <si>
    <t>Rushil Decor Ltd</t>
  </si>
  <si>
    <t>RUSHIL</t>
  </si>
  <si>
    <t>MMP Industries Ltd</t>
  </si>
  <si>
    <t>MMP</t>
  </si>
  <si>
    <t>GHCL Textiles Ltd</t>
  </si>
  <si>
    <t>GHCLTEXTIL</t>
  </si>
  <si>
    <t>Linc Ltd</t>
  </si>
  <si>
    <t>LINC</t>
  </si>
  <si>
    <t>TGV SRAAC Ltd</t>
  </si>
  <si>
    <t>TGVSL</t>
  </si>
  <si>
    <t>NCL Industries Ltd</t>
  </si>
  <si>
    <t>NCLIND</t>
  </si>
  <si>
    <t>Aimtron Electronics Ltd</t>
  </si>
  <si>
    <t>AIMTRON</t>
  </si>
  <si>
    <t>Algoquant Fintech Ltd</t>
  </si>
  <si>
    <t>AQFINTECH</t>
  </si>
  <si>
    <t>Alphalogic Techsys Ltd</t>
  </si>
  <si>
    <t>ALPHALOGIC</t>
  </si>
  <si>
    <t>Sree Rayalaseema Hi-Strength Hypo Ltd</t>
  </si>
  <si>
    <t>SRHHYPOLTD</t>
  </si>
  <si>
    <t>Prime Securities Ltd</t>
  </si>
  <si>
    <t>PRIMESECU</t>
  </si>
  <si>
    <t>Emkay Taps and Cutting Tools Ltd</t>
  </si>
  <si>
    <t>EMKAYTOOLS</t>
  </si>
  <si>
    <t>Orient Paper and Industries Ltd</t>
  </si>
  <si>
    <t>ORIENTPPR</t>
  </si>
  <si>
    <t>Royal Orchid Hotels Ltd</t>
  </si>
  <si>
    <t>ROHLTD</t>
  </si>
  <si>
    <t>RSWM Ltd</t>
  </si>
  <si>
    <t>RSWM</t>
  </si>
  <si>
    <t>Krishna Defence &amp; Allied Industries Ltd</t>
  </si>
  <si>
    <t>KRISHNADEF</t>
  </si>
  <si>
    <t>SBC Exports Ltd</t>
  </si>
  <si>
    <t>SBC</t>
  </si>
  <si>
    <t>Sakuma Exports Ltd</t>
  </si>
  <si>
    <t>SAKUMA</t>
  </si>
  <si>
    <t>Shree Ganesh Remedies Ltd</t>
  </si>
  <si>
    <t>SGRL</t>
  </si>
  <si>
    <t>Entertainment Network (India) Ltd</t>
  </si>
  <si>
    <t>ENIL</t>
  </si>
  <si>
    <t>Radio</t>
  </si>
  <si>
    <t>Australian Premium Solar (India) Ltd</t>
  </si>
  <si>
    <t>APS</t>
  </si>
  <si>
    <t>Photovoltaic Solar Systems &amp; Equipment</t>
  </si>
  <si>
    <t>W S Industries (India) Ltd</t>
  </si>
  <si>
    <t>WSI</t>
  </si>
  <si>
    <t>Sastasundar Ventures Ltd</t>
  </si>
  <si>
    <t>SASTASUNDR</t>
  </si>
  <si>
    <t>Primo Chemicals Ltd</t>
  </si>
  <si>
    <t>PRIMO</t>
  </si>
  <si>
    <t>Alliance Integrated Metaliks Ltd</t>
  </si>
  <si>
    <t>AIML</t>
  </si>
  <si>
    <t>Arihant Capital Markets Ltd</t>
  </si>
  <si>
    <t>ARIHANTCAP</t>
  </si>
  <si>
    <t>Mindteck (India) Ltd</t>
  </si>
  <si>
    <t>MINDTECK</t>
  </si>
  <si>
    <t>Ambika Cotton Mills Ltd</t>
  </si>
  <si>
    <t>AMBIKCO</t>
  </si>
  <si>
    <t>Morganite Crucible (India) Ltd</t>
  </si>
  <si>
    <t>MORGANITE</t>
  </si>
  <si>
    <t>Transpek Industry Ltd</t>
  </si>
  <si>
    <t>TRANSPEK</t>
  </si>
  <si>
    <t>TAAL Enterprises Ltd</t>
  </si>
  <si>
    <t>TAALENT</t>
  </si>
  <si>
    <t>Onward Technologies Ltd</t>
  </si>
  <si>
    <t>ONWARDTEC</t>
  </si>
  <si>
    <t>Dhanlaxmi Bank Ltd</t>
  </si>
  <si>
    <t>DHANBANK</t>
  </si>
  <si>
    <t>Plastiblends India Ltd</t>
  </si>
  <si>
    <t>PLASTIBLEN</t>
  </si>
  <si>
    <t>The Ruby Mills Ltd</t>
  </si>
  <si>
    <t>RUBYMILLS</t>
  </si>
  <si>
    <t>Albert David Ltd</t>
  </si>
  <si>
    <t>ALBERTDAVD</t>
  </si>
  <si>
    <t>Sar Auto Products Ltd</t>
  </si>
  <si>
    <t>SAPL</t>
  </si>
  <si>
    <t>Capital India Finance Ltd</t>
  </si>
  <si>
    <t>CIFL</t>
  </si>
  <si>
    <t>Investment Trust of India Ltd</t>
  </si>
  <si>
    <t>THEINVEST</t>
  </si>
  <si>
    <t>Tracxn Technologies Ltd</t>
  </si>
  <si>
    <t>TRACXN</t>
  </si>
  <si>
    <t>Chemcon Speciality Chemicals Ltd</t>
  </si>
  <si>
    <t>CHEMCON</t>
  </si>
  <si>
    <t>Giriraj Civil Developers Ltd</t>
  </si>
  <si>
    <t>GIRIRAJ</t>
  </si>
  <si>
    <t>Visaka Industries Ltd</t>
  </si>
  <si>
    <t>VISAKAIND</t>
  </si>
  <si>
    <t>V-Marc India Ltd</t>
  </si>
  <si>
    <t>VMARCIND</t>
  </si>
  <si>
    <t>Ritco Logistics Ltd</t>
  </si>
  <si>
    <t>RITCO</t>
  </si>
  <si>
    <t>Foods and Inns Ltd</t>
  </si>
  <si>
    <t>FOODSIN</t>
  </si>
  <si>
    <t>Rane Brake Linings Ltd</t>
  </si>
  <si>
    <t>RBL</t>
  </si>
  <si>
    <t>Eldeco Housing and Industries Ltd</t>
  </si>
  <si>
    <t>ELDEHSG</t>
  </si>
  <si>
    <t>Silver Touch Technologies Ltd</t>
  </si>
  <si>
    <t>SILVERTUC</t>
  </si>
  <si>
    <t>Gandhi Special Tubes Ltd</t>
  </si>
  <si>
    <t>GANDHITUBE</t>
  </si>
  <si>
    <t>Global Surfaces Ltd</t>
  </si>
  <si>
    <t>GSLSU</t>
  </si>
  <si>
    <t>Rajapalayam Mills Ltd</t>
  </si>
  <si>
    <t>RAJPALAYAM</t>
  </si>
  <si>
    <t>Dhampur Bio Organics Ltd</t>
  </si>
  <si>
    <t>DBOL</t>
  </si>
  <si>
    <t>Hazoor Multi Projects Ltd</t>
  </si>
  <si>
    <t>HAZOOR</t>
  </si>
  <si>
    <t>Kore Digital Ltd</t>
  </si>
  <si>
    <t>Davangere Sugar Company Ltd</t>
  </si>
  <si>
    <t>DAVANGERE</t>
  </si>
  <si>
    <t>Ugar Sugar Works Ltd</t>
  </si>
  <si>
    <t>UGARSUGAR</t>
  </si>
  <si>
    <t>Career Point Ltd</t>
  </si>
  <si>
    <t>CAREERP</t>
  </si>
  <si>
    <t>ADC India Communications Ltd</t>
  </si>
  <si>
    <t>ADCINDIA</t>
  </si>
  <si>
    <t>NINtec Systems Ltd</t>
  </si>
  <si>
    <t>NINSYS</t>
  </si>
  <si>
    <t>Essar Shipping Ltd</t>
  </si>
  <si>
    <t>ESSARSHPNG</t>
  </si>
  <si>
    <t>Meson Valves India Ltd</t>
  </si>
  <si>
    <t>MESON</t>
  </si>
  <si>
    <t>Simplex Infrastructures Ltd</t>
  </si>
  <si>
    <t>SIMPLEXINF</t>
  </si>
  <si>
    <t>K&amp;R Rail Engineering Ltd</t>
  </si>
  <si>
    <t>KRRAIL</t>
  </si>
  <si>
    <t>PVP Ventures Ltd</t>
  </si>
  <si>
    <t>PVP</t>
  </si>
  <si>
    <t>CSL Finance Ltd</t>
  </si>
  <si>
    <t>CSLFINANCE</t>
  </si>
  <si>
    <t>RMC Switchgears Ltd</t>
  </si>
  <si>
    <t>RMC</t>
  </si>
  <si>
    <t>Hp Adhesives Ltd</t>
  </si>
  <si>
    <t>HPAL</t>
  </si>
  <si>
    <t>IND Swift Laboratories Ltd</t>
  </si>
  <si>
    <t>INDSWFTLAB</t>
  </si>
  <si>
    <t>GVK Power &amp; Infrastructure Ltd</t>
  </si>
  <si>
    <t>GVKPIL</t>
  </si>
  <si>
    <t>Airports</t>
  </si>
  <si>
    <t>Vikas Lifecare Ltd</t>
  </si>
  <si>
    <t>VIKASLIFE</t>
  </si>
  <si>
    <t>SPEL Semiconductor Ltd</t>
  </si>
  <si>
    <t>SPELS</t>
  </si>
  <si>
    <t>STEL Holdings Ltd</t>
  </si>
  <si>
    <t>STEL</t>
  </si>
  <si>
    <t>Sical Logistics Ltd</t>
  </si>
  <si>
    <t>SICALLOG</t>
  </si>
  <si>
    <t>Spencer's Retail Ltd</t>
  </si>
  <si>
    <t>SPENCERS</t>
  </si>
  <si>
    <t>Integra Engineering India Ltd</t>
  </si>
  <si>
    <t>INTEGRAEN</t>
  </si>
  <si>
    <t>Jayant Agro-Organics Ltd</t>
  </si>
  <si>
    <t>JAYAGROGN</t>
  </si>
  <si>
    <t>Waaree Technologies Ltd</t>
  </si>
  <si>
    <t>WAAREE</t>
  </si>
  <si>
    <t>Deccan Cements Ltd</t>
  </si>
  <si>
    <t>DECCANCE</t>
  </si>
  <si>
    <t>Speciality Restaurants Ltd</t>
  </si>
  <si>
    <t>SPECIALITY</t>
  </si>
  <si>
    <t>Cybertech Systems and Software Ltd</t>
  </si>
  <si>
    <t>CYBERTECH</t>
  </si>
  <si>
    <t>GFL Ltd</t>
  </si>
  <si>
    <t>GFLLIMITED</t>
  </si>
  <si>
    <t>Kaycee Industries Ltd</t>
  </si>
  <si>
    <t>KAYCEEI</t>
  </si>
  <si>
    <t>EKI Energy Services Ltd</t>
  </si>
  <si>
    <t>EKI</t>
  </si>
  <si>
    <t>Environmental &amp; Facilities Services</t>
  </si>
  <si>
    <t>PNGS Gargi Fashion Jewellery Ltd</t>
  </si>
  <si>
    <t>GARGI</t>
  </si>
  <si>
    <t>Apparel Retail</t>
  </si>
  <si>
    <t>Jindal Poly Investment and Finance Company Ltd</t>
  </si>
  <si>
    <t>JPOLYINVST</t>
  </si>
  <si>
    <t>Onmobile Global Ltd</t>
  </si>
  <si>
    <t>ONMOBILE</t>
  </si>
  <si>
    <t>Aditya Birla Money Ltd</t>
  </si>
  <si>
    <t>BIRLAMONEY</t>
  </si>
  <si>
    <t>Tamilnadu Petroproducts Ltd</t>
  </si>
  <si>
    <t>TNPETRO</t>
  </si>
  <si>
    <t>Moneyboxx Finance Ltd</t>
  </si>
  <si>
    <t>MONEYBOXX</t>
  </si>
  <si>
    <t>Repro India Ltd</t>
  </si>
  <si>
    <t>REPRO</t>
  </si>
  <si>
    <t>Nectar Lifesciences Ltd</t>
  </si>
  <si>
    <t>NECLIFE</t>
  </si>
  <si>
    <t>Vasa Denticity Ltd</t>
  </si>
  <si>
    <t>DENTALKART</t>
  </si>
  <si>
    <t>Kotyark Industries Ltd</t>
  </si>
  <si>
    <t>KOTYARK</t>
  </si>
  <si>
    <t>Gloster Ltd</t>
  </si>
  <si>
    <t>GLOSTERLTD</t>
  </si>
  <si>
    <t>TPL Plastech Ltd</t>
  </si>
  <si>
    <t>TPLPLASTEH</t>
  </si>
  <si>
    <t>HDFC Nifty 50 ETF</t>
  </si>
  <si>
    <t>HDFCNIFTY</t>
  </si>
  <si>
    <t>Cheviot Co Ltd</t>
  </si>
  <si>
    <t>CHEVIOT</t>
  </si>
  <si>
    <t>Fermenta Biotech Ltd</t>
  </si>
  <si>
    <t>FERMENTA</t>
  </si>
  <si>
    <t>Vishnusurya Projects and Infra Ltd</t>
  </si>
  <si>
    <t>VISHNUINFR</t>
  </si>
  <si>
    <t>Axtel Industries Ltd</t>
  </si>
  <si>
    <t>AXTEL</t>
  </si>
  <si>
    <t>KSE Ltd</t>
  </si>
  <si>
    <t>KSE</t>
  </si>
  <si>
    <t>Radiant Cash Management Services Ltd</t>
  </si>
  <si>
    <t>RADIANTCMS</t>
  </si>
  <si>
    <t>Zuari Agro Chemicals Ltd</t>
  </si>
  <si>
    <t>ZUARI</t>
  </si>
  <si>
    <t>Oswal Agro Mills Ltd</t>
  </si>
  <si>
    <t>OSWALAGRO</t>
  </si>
  <si>
    <t>Hindustan Composites Ltd</t>
  </si>
  <si>
    <t>HINDCOMPOS</t>
  </si>
  <si>
    <t>Jindal Photo Ltd</t>
  </si>
  <si>
    <t>JINDALPHOT</t>
  </si>
  <si>
    <t>Annapurna Swadisht Ltd</t>
  </si>
  <si>
    <t>ANNAPURNA</t>
  </si>
  <si>
    <t>Permanent Magnets Ltd</t>
  </si>
  <si>
    <t>PERMAGN</t>
  </si>
  <si>
    <t>Khaitan Chemicals and Fertilizers Ltd</t>
  </si>
  <si>
    <t>KHAICHEM</t>
  </si>
  <si>
    <t>Frontier Springs Ltd</t>
  </si>
  <si>
    <t>FRONTSP</t>
  </si>
  <si>
    <t>Shivalik Rasayan Ltd</t>
  </si>
  <si>
    <t>SHIVALIK</t>
  </si>
  <si>
    <t>Andhra Cements Ltd</t>
  </si>
  <si>
    <t>ACL</t>
  </si>
  <si>
    <t>Shree Pushkar Chemicals &amp; Fertilisers Ltd</t>
  </si>
  <si>
    <t>SHREEPUSHK</t>
  </si>
  <si>
    <t>De Nora India Ltd</t>
  </si>
  <si>
    <t>DENORA</t>
  </si>
  <si>
    <t>Sarveshwar Foods Ltd</t>
  </si>
  <si>
    <t>SARVESHWAR</t>
  </si>
  <si>
    <t>GeeCee Ventures Ltd</t>
  </si>
  <si>
    <t>GEECEE</t>
  </si>
  <si>
    <t>Digispice Technologies Ltd</t>
  </si>
  <si>
    <t>DIGISPICE</t>
  </si>
  <si>
    <t>TVS Electronics Ltd</t>
  </si>
  <si>
    <t>TVSELECT</t>
  </si>
  <si>
    <t>Race Eco Chain Ltd</t>
  </si>
  <si>
    <t>RACE</t>
  </si>
  <si>
    <t>Mallcom (India) Ltd</t>
  </si>
  <si>
    <t>MALLCOM</t>
  </si>
  <si>
    <t>S J Logistics (India) Ltd</t>
  </si>
  <si>
    <t>SJLOGISTIC</t>
  </si>
  <si>
    <t>Ratnaveer Precision Engineering Ltd</t>
  </si>
  <si>
    <t>RATNAVEER</t>
  </si>
  <si>
    <t>Deep Energy Resources Ltd</t>
  </si>
  <si>
    <t>DEEPENR</t>
  </si>
  <si>
    <t>Chembond Chemicals Ltd</t>
  </si>
  <si>
    <t>CHEMBOND</t>
  </si>
  <si>
    <t>Zee Media Corporation Ltd</t>
  </si>
  <si>
    <t>ZEEMEDIA</t>
  </si>
  <si>
    <t>Andhra Petrochemicals Ltd</t>
  </si>
  <si>
    <t>ANDHRAPET</t>
  </si>
  <si>
    <t>TAC Infosec Ltd</t>
  </si>
  <si>
    <t>TAC</t>
  </si>
  <si>
    <t>Apex Frozen Foods Ltd</t>
  </si>
  <si>
    <t>APEX</t>
  </si>
  <si>
    <t>S Chand and Company Ltd</t>
  </si>
  <si>
    <t>SCHAND</t>
  </si>
  <si>
    <t>Forbes &amp; Company Ltd</t>
  </si>
  <si>
    <t>FORBESCO</t>
  </si>
  <si>
    <t>Birla Cable Ltd</t>
  </si>
  <si>
    <t>BIRLACABLE</t>
  </si>
  <si>
    <t>Integrated Industries Ltd</t>
  </si>
  <si>
    <t>IIL</t>
  </si>
  <si>
    <t>Electronic Components</t>
  </si>
  <si>
    <t>RPP Infra Projects Ltd</t>
  </si>
  <si>
    <t>RPPINFRA</t>
  </si>
  <si>
    <t>Kwality Pharmaceuticals Ltd</t>
  </si>
  <si>
    <t>KPL</t>
  </si>
  <si>
    <t>Parsvnath Developers Ltd</t>
  </si>
  <si>
    <t>PARSVNATH</t>
  </si>
  <si>
    <t>IIRM Holdings India Ltd</t>
  </si>
  <si>
    <t>IIRM</t>
  </si>
  <si>
    <t>Sukhjit Starch and Chemicals Ltd</t>
  </si>
  <si>
    <t>SUKHJITS</t>
  </si>
  <si>
    <t>All e Technologies Ltd</t>
  </si>
  <si>
    <t>ALLETEC</t>
  </si>
  <si>
    <t>Coffee Day Enterprises Ltd</t>
  </si>
  <si>
    <t>COFFEEDAY</t>
  </si>
  <si>
    <t>Emami Paper Mills Ltd</t>
  </si>
  <si>
    <t>EMAMIPAP</t>
  </si>
  <si>
    <t>Liberty Shoes Ltd</t>
  </si>
  <si>
    <t>LIBERTSHOE</t>
  </si>
  <si>
    <t>Hampton Sky Realty Ltd</t>
  </si>
  <si>
    <t>HAMPTON</t>
  </si>
  <si>
    <t>Shankar Lal Rampal Dye-Chem Ltd</t>
  </si>
  <si>
    <t>SRD</t>
  </si>
  <si>
    <t>U. P. Hotels Ltd</t>
  </si>
  <si>
    <t>UPHOT</t>
  </si>
  <si>
    <t>Cropster Agro Ltd</t>
  </si>
  <si>
    <t>CROPSTER</t>
  </si>
  <si>
    <t>Mkventures Capital Ltd</t>
  </si>
  <si>
    <t>MKVENTURES</t>
  </si>
  <si>
    <t>Virtuoso Optoelectronics Ltd</t>
  </si>
  <si>
    <t>VOEPL</t>
  </si>
  <si>
    <t>Kriti Nutrients Ltd</t>
  </si>
  <si>
    <t>KRITINUT</t>
  </si>
  <si>
    <t>Artemis Electricals and Projects Ltd</t>
  </si>
  <si>
    <t>AEPL</t>
  </si>
  <si>
    <t>RBM Infracon Ltd</t>
  </si>
  <si>
    <t>RBMINFRA</t>
  </si>
  <si>
    <t>EFFWA Infra &amp; Research Ltd</t>
  </si>
  <si>
    <t>EFFWA</t>
  </si>
  <si>
    <t>Focus Lighting and Fixtures Ltd</t>
  </si>
  <si>
    <t>FOCUS</t>
  </si>
  <si>
    <t>Macfos Ltd</t>
  </si>
  <si>
    <t>ROBU</t>
  </si>
  <si>
    <t>Computer &amp; Electronics Retail</t>
  </si>
  <si>
    <t>Mac Charles (India) Ltd</t>
  </si>
  <si>
    <t>MCCHRLS-B</t>
  </si>
  <si>
    <t>R S Software (India) Ltd</t>
  </si>
  <si>
    <t>RSSOFTWARE</t>
  </si>
  <si>
    <t>Sarla Performance Fibers Ltd</t>
  </si>
  <si>
    <t>SARLAPOLY</t>
  </si>
  <si>
    <t>Wim Plast Ltd</t>
  </si>
  <si>
    <t>WIMPLAST</t>
  </si>
  <si>
    <t>A K Capital Services Ltd</t>
  </si>
  <si>
    <t>AKCAPIT</t>
  </si>
  <si>
    <t>Vinyl Chemicals (India) Ltd</t>
  </si>
  <si>
    <t>VINYLINDIA</t>
  </si>
  <si>
    <t>Sahaj Solar Ltd</t>
  </si>
  <si>
    <t>SAHAJSOLAR</t>
  </si>
  <si>
    <t>Jay Jalaram Technologies Ltd</t>
  </si>
  <si>
    <t>KORE</t>
  </si>
  <si>
    <t>Kisan Mouldings Ltd</t>
  </si>
  <si>
    <t>KISAN</t>
  </si>
  <si>
    <t>Goa Carbon Ltd</t>
  </si>
  <si>
    <t>GOACARBON</t>
  </si>
  <si>
    <t>Metals - Coke</t>
  </si>
  <si>
    <t>Wanbury Ltd</t>
  </si>
  <si>
    <t>WANBURY</t>
  </si>
  <si>
    <t>Teerth Gopicon Ltd</t>
  </si>
  <si>
    <t>TGL</t>
  </si>
  <si>
    <t>Brand Concepts Ltd</t>
  </si>
  <si>
    <t>BCONCEPTS</t>
  </si>
  <si>
    <t>Shree Tirupati Balajee FIBC Ltd</t>
  </si>
  <si>
    <t>TIRUPATI</t>
  </si>
  <si>
    <t>Munjal Showa Ltd</t>
  </si>
  <si>
    <t>MUNJALSHOW</t>
  </si>
  <si>
    <t>Nitta Gelatin India Ltd</t>
  </si>
  <si>
    <t>NITTAGELA</t>
  </si>
  <si>
    <t>Shriram Asset Management Co Ltd</t>
  </si>
  <si>
    <t>SRAMSET</t>
  </si>
  <si>
    <t>Vraj Iron and Steel Ltd</t>
  </si>
  <si>
    <t>VRAJ</t>
  </si>
  <si>
    <t>Foce India Ltd</t>
  </si>
  <si>
    <t>FOCE</t>
  </si>
  <si>
    <t>Pashupati Cotspin Ltd</t>
  </si>
  <si>
    <t>PASHUPATI</t>
  </si>
  <si>
    <t>Advani Hotels and Resorts (India) Ltd</t>
  </si>
  <si>
    <t>ADVANIHOTR</t>
  </si>
  <si>
    <t>Bedmutha Industries Ltd</t>
  </si>
  <si>
    <t>BEDMUTHA</t>
  </si>
  <si>
    <t>Shardul Securities Ltd</t>
  </si>
  <si>
    <t>SHARDUL</t>
  </si>
  <si>
    <t>Veljan Denison Ltd</t>
  </si>
  <si>
    <t>VELJAN</t>
  </si>
  <si>
    <t>Vantage Knowledge Academy Ltd</t>
  </si>
  <si>
    <t>VKAL</t>
  </si>
  <si>
    <t>MBL Infrastructure Ltd</t>
  </si>
  <si>
    <t>MBLINFRA</t>
  </si>
  <si>
    <t>Rudra Ecovation Ltd</t>
  </si>
  <si>
    <t>RUDRAECO</t>
  </si>
  <si>
    <t>Aym Syntex Ltd</t>
  </si>
  <si>
    <t>AYMSYNTEX</t>
  </si>
  <si>
    <t>Cellecor Gadgets Ltd</t>
  </si>
  <si>
    <t>CELLECOR</t>
  </si>
  <si>
    <t>Viceroy Hotels Ltd</t>
  </si>
  <si>
    <t>VHLTD</t>
  </si>
  <si>
    <t>Uni-Abex Alloy Products Ltd</t>
  </si>
  <si>
    <t>UNIABEXAL</t>
  </si>
  <si>
    <t>SKM Egg Products Export India Ltd</t>
  </si>
  <si>
    <t>SKMEGGPROD</t>
  </si>
  <si>
    <t>Maan Aluminium Ltd</t>
  </si>
  <si>
    <t>MAANALU</t>
  </si>
  <si>
    <t>Nile Ltd</t>
  </si>
  <si>
    <t>NILE</t>
  </si>
  <si>
    <t>Consolidated Finvest &amp; Holdings Ltd</t>
  </si>
  <si>
    <t>CONSOFINVT</t>
  </si>
  <si>
    <t>Nicco Parks &amp; Resorts Ltd</t>
  </si>
  <si>
    <t>NICCOPAR</t>
  </si>
  <si>
    <t>Balaji Telefilms Ltd</t>
  </si>
  <si>
    <t>BALAJITELE</t>
  </si>
  <si>
    <t>Stovec Industries Ltd</t>
  </si>
  <si>
    <t>STOVACQ</t>
  </si>
  <si>
    <t>Black Rose Industries Ltd</t>
  </si>
  <si>
    <t>BLACKROSE</t>
  </si>
  <si>
    <t>Geekay Wires Ltd</t>
  </si>
  <si>
    <t>GEEKAYWIRE</t>
  </si>
  <si>
    <t>Alankit Ltd</t>
  </si>
  <si>
    <t>ALANKIT</t>
  </si>
  <si>
    <t>Bright Outdoor Media Ltd</t>
  </si>
  <si>
    <t>BRIGHT</t>
  </si>
  <si>
    <t>Sunshield Chemicals Ltd</t>
  </si>
  <si>
    <t>SUNSHIEL</t>
  </si>
  <si>
    <t>Affordable Robotic &amp; Automation Ltd</t>
  </si>
  <si>
    <t>AFFORDABLE</t>
  </si>
  <si>
    <t>N R Agarwal Industries Ltd</t>
  </si>
  <si>
    <t>NRAIL</t>
  </si>
  <si>
    <t>Empire Industries Ltd</t>
  </si>
  <si>
    <t>EMPIND</t>
  </si>
  <si>
    <t>Menon Bearings Ltd</t>
  </si>
  <si>
    <t>MENONBE</t>
  </si>
  <si>
    <t>Shreyas Shipping and Logistics Ltd</t>
  </si>
  <si>
    <t>SHREYAS</t>
  </si>
  <si>
    <t>Shri Jagdamba Polymers Ltd</t>
  </si>
  <si>
    <t>SHRJAGP</t>
  </si>
  <si>
    <t>Petro Carbon and Chemicals Ltd</t>
  </si>
  <si>
    <t>PCCL</t>
  </si>
  <si>
    <t>DMCC Speciality Chemicals Ltd</t>
  </si>
  <si>
    <t>DMCC</t>
  </si>
  <si>
    <t>Newtime Infrastructure Ltd</t>
  </si>
  <si>
    <t>NEWINFRA</t>
  </si>
  <si>
    <t>PREVEST DENPRO LTD</t>
  </si>
  <si>
    <t>PREVEST</t>
  </si>
  <si>
    <t>Health Care Supplies</t>
  </si>
  <si>
    <t>VVIP Infratech Ltd</t>
  </si>
  <si>
    <t>VVIPIL</t>
  </si>
  <si>
    <t>Danlaw Technologies India Ltd</t>
  </si>
  <si>
    <t>DANLAW</t>
  </si>
  <si>
    <t>Indo Borax and Chemicals Ltd</t>
  </si>
  <si>
    <t>INDOBORAX</t>
  </si>
  <si>
    <t>Bella Casa Fashion &amp; Retail Ltd</t>
  </si>
  <si>
    <t>BELLACASA</t>
  </si>
  <si>
    <t>Wise Travel India Ltd</t>
  </si>
  <si>
    <t>WTICAB</t>
  </si>
  <si>
    <t>Sreeleathers Ltd</t>
  </si>
  <si>
    <t>SREEL</t>
  </si>
  <si>
    <t>Bharat Seats Ltd</t>
  </si>
  <si>
    <t>BHARATSE</t>
  </si>
  <si>
    <t>Hindustan Media Ventures Ltd</t>
  </si>
  <si>
    <t>HMVL</t>
  </si>
  <si>
    <t>Haldyn Glass Ltd</t>
  </si>
  <si>
    <t>HALDYNGL</t>
  </si>
  <si>
    <t>LIC MF S&amp;P BSE Sensex ETF</t>
  </si>
  <si>
    <t>LICNETFSEN</t>
  </si>
  <si>
    <t>Genus Paper &amp; Boards Ltd</t>
  </si>
  <si>
    <t>GENUSPAPER</t>
  </si>
  <si>
    <t>Megatherm Induction Ltd</t>
  </si>
  <si>
    <t>MEGATHERM</t>
  </si>
  <si>
    <t>MIRC Electronics Ltd</t>
  </si>
  <si>
    <t>MIRCELECTR</t>
  </si>
  <si>
    <t>Nahar Industrial Enterprises Ltd</t>
  </si>
  <si>
    <t>NAHARINDUS</t>
  </si>
  <si>
    <t>Vikas Ecotech Ltd</t>
  </si>
  <si>
    <t>VIKASECO</t>
  </si>
  <si>
    <t>Sayaji Hotels Ltd</t>
  </si>
  <si>
    <t>SAYAJIHOTL</t>
  </si>
  <si>
    <t>Nandan Denim Ltd</t>
  </si>
  <si>
    <t>NDL</t>
  </si>
  <si>
    <t>RDB Realty &amp; Infrastructure Ltd</t>
  </si>
  <si>
    <t>RDBRIL</t>
  </si>
  <si>
    <t>Sakar Healthcare Ltd</t>
  </si>
  <si>
    <t>SAKAR</t>
  </si>
  <si>
    <t>Swiss Military Consumer Goods Ltd</t>
  </si>
  <si>
    <t>SWISSMLTRY</t>
  </si>
  <si>
    <t>ABS Marine Services Ltd</t>
  </si>
  <si>
    <t>ABSMARINE</t>
  </si>
  <si>
    <t>Kaya Ltd</t>
  </si>
  <si>
    <t>KAYA</t>
  </si>
  <si>
    <t>Nova Agritech Ltd</t>
  </si>
  <si>
    <t>NOVAAGRI</t>
  </si>
  <si>
    <t>Trust Fintech Ltd</t>
  </si>
  <si>
    <t>TRUST</t>
  </si>
  <si>
    <t>Mold-Tek Technologies Ltd</t>
  </si>
  <si>
    <t>MOLDTECH</t>
  </si>
  <si>
    <t>Khadim India Ltd</t>
  </si>
  <si>
    <t>KHADIM</t>
  </si>
  <si>
    <t>Tantia Constructions Ltd</t>
  </si>
  <si>
    <t>TCLCONS</t>
  </si>
  <si>
    <t>Nupur Recyclers Ltd</t>
  </si>
  <si>
    <t>NRL</t>
  </si>
  <si>
    <t>Kronox Lab Sciences Ltd</t>
  </si>
  <si>
    <t>KRONOX</t>
  </si>
  <si>
    <t>UTI Gold Exchange Traded Fund</t>
  </si>
  <si>
    <t>GOLDSHARE</t>
  </si>
  <si>
    <t>Ashima Ltd</t>
  </si>
  <si>
    <t>ASHIMASYN</t>
  </si>
  <si>
    <t>Orient Ceratech Ltd</t>
  </si>
  <si>
    <t>ORIENTCER</t>
  </si>
  <si>
    <t>Saraswati Saree Depot Ltd</t>
  </si>
  <si>
    <t>SSDL</t>
  </si>
  <si>
    <t>Naperol Investments Ltd</t>
  </si>
  <si>
    <t>NAPEROL</t>
  </si>
  <si>
    <t>Asset Management &amp; Custody Banks</t>
  </si>
  <si>
    <t>R &amp; B Denims Ltd</t>
  </si>
  <si>
    <t>RNBDENIMS</t>
  </si>
  <si>
    <t>DIC India Ltd</t>
  </si>
  <si>
    <t>DICIND</t>
  </si>
  <si>
    <t>Music Broadcast Ltd</t>
  </si>
  <si>
    <t>RADIOCITY</t>
  </si>
  <si>
    <t>Tara Chand Infralogistic Solutions Ltd</t>
  </si>
  <si>
    <t>TARACHAND</t>
  </si>
  <si>
    <t>Suraj Products Ltd</t>
  </si>
  <si>
    <t>SURAJ</t>
  </si>
  <si>
    <t>Inspirisys Solutions Ltd</t>
  </si>
  <si>
    <t>INSPIRISYS</t>
  </si>
  <si>
    <t>Lokesh Machines Ltd</t>
  </si>
  <si>
    <t>LOKESHMACH</t>
  </si>
  <si>
    <t>Drone Destination Ltd</t>
  </si>
  <si>
    <t>DRONE</t>
  </si>
  <si>
    <t>Pyramid Technoplast Ltd</t>
  </si>
  <si>
    <t>PYRAMID</t>
  </si>
  <si>
    <t>Kamat Hotels (India) Ltd</t>
  </si>
  <si>
    <t>KAMATHOTEL</t>
  </si>
  <si>
    <t>Donear Industries Ltd</t>
  </si>
  <si>
    <t>DONEAR</t>
  </si>
  <si>
    <t>Modern Insulators Ltd</t>
  </si>
  <si>
    <t>MODINSU</t>
  </si>
  <si>
    <t>Tiger Logistics (India) Ltd</t>
  </si>
  <si>
    <t>TIGERLOGS</t>
  </si>
  <si>
    <t>ATMASTCO Ltd</t>
  </si>
  <si>
    <t>ATMASTCO</t>
  </si>
  <si>
    <t>AVG Logistics Ltd</t>
  </si>
  <si>
    <t>AVG</t>
  </si>
  <si>
    <t>D P Wires Ltd</t>
  </si>
  <si>
    <t>DPWIRES</t>
  </si>
  <si>
    <t>FCS Software Solutions Ltd</t>
  </si>
  <si>
    <t>FCSSOFT</t>
  </si>
  <si>
    <t>High Energy Batteries (India) Ltd</t>
  </si>
  <si>
    <t>HIGHENE</t>
  </si>
  <si>
    <t>Hindustan Motors Ltd</t>
  </si>
  <si>
    <t>HINDMOTORS</t>
  </si>
  <si>
    <t>Axita Cotton Ltd</t>
  </si>
  <si>
    <t>AXITA</t>
  </si>
  <si>
    <t>Manaksia Ltd</t>
  </si>
  <si>
    <t>MANAKSIA</t>
  </si>
  <si>
    <t>Worth Investment &amp; Trading Co Ltd</t>
  </si>
  <si>
    <t>WORTH</t>
  </si>
  <si>
    <t>Sil Investments Ltd</t>
  </si>
  <si>
    <t>SILINV</t>
  </si>
  <si>
    <t>Indag Rubber Ltd</t>
  </si>
  <si>
    <t>INDAG</t>
  </si>
  <si>
    <t>Arfin India Ltd</t>
  </si>
  <si>
    <t>ARFIN</t>
  </si>
  <si>
    <t>Shivam Autotech Ltd</t>
  </si>
  <si>
    <t>SHIVAMAUTO</t>
  </si>
  <si>
    <t>Nahar Poly Films Ltd</t>
  </si>
  <si>
    <t>NAHARPOLY</t>
  </si>
  <si>
    <t>SoftSol India Ltd</t>
  </si>
  <si>
    <t>SOFTSOL</t>
  </si>
  <si>
    <t>Asahi Songwon Colors Ltd</t>
  </si>
  <si>
    <t>ASAHISONG</t>
  </si>
  <si>
    <t>KCP Sugar and Industries Corp Ltd</t>
  </si>
  <si>
    <t>KCPSUGIND</t>
  </si>
  <si>
    <t>Nagarjuna Fertilizers and Chemicals Ltd</t>
  </si>
  <si>
    <t>NAGAFERT</t>
  </si>
  <si>
    <t>SRM Contractors Ltd</t>
  </si>
  <si>
    <t>SRM</t>
  </si>
  <si>
    <t>Bhartiya International Ltd</t>
  </si>
  <si>
    <t>BIL</t>
  </si>
  <si>
    <t>Mirza International Ltd</t>
  </si>
  <si>
    <t>MIRZAINT</t>
  </si>
  <si>
    <t>Reliance Communications Ltd</t>
  </si>
  <si>
    <t>RCOM</t>
  </si>
  <si>
    <t>Shivalic Power Control Ltd</t>
  </si>
  <si>
    <t>SPCL</t>
  </si>
  <si>
    <t>KN Agri Resources Ltd</t>
  </si>
  <si>
    <t>KNAGRI</t>
  </si>
  <si>
    <t>Remsons Industries Ltd</t>
  </si>
  <si>
    <t>REMSONSIND</t>
  </si>
  <si>
    <t>Rathi Steel and Power Ltd</t>
  </si>
  <si>
    <t>RATHIST</t>
  </si>
  <si>
    <t>UTI Nifty Next 50 Exchange Traded Fund</t>
  </si>
  <si>
    <t>UTINEXT50</t>
  </si>
  <si>
    <t>TRF Ltd</t>
  </si>
  <si>
    <t>TRF</t>
  </si>
  <si>
    <t>PTL Enterprises Ltd</t>
  </si>
  <si>
    <t>PTL</t>
  </si>
  <si>
    <t>Jost's Engineering Company Ltd</t>
  </si>
  <si>
    <t>JOSTS</t>
  </si>
  <si>
    <t>Supreme Power Equipment Ltd</t>
  </si>
  <si>
    <t>SUPREMEPWR</t>
  </si>
  <si>
    <t>Harita Seating Systems Ltd</t>
  </si>
  <si>
    <t>HARITASEAT</t>
  </si>
  <si>
    <t>Balaxi Pharmaceuticals Ltd</t>
  </si>
  <si>
    <t>BALAXI</t>
  </si>
  <si>
    <t>Gretex Corporate Services Ltd</t>
  </si>
  <si>
    <t>GCSL</t>
  </si>
  <si>
    <t>Industrial Investment Trust Ltd</t>
  </si>
  <si>
    <t>IITL</t>
  </si>
  <si>
    <t>Oricon Enterprises Ltd</t>
  </si>
  <si>
    <t>ORICONENT</t>
  </si>
  <si>
    <t>Addictive Learning Technology Ltd</t>
  </si>
  <si>
    <t>LAWSIKHO</t>
  </si>
  <si>
    <t>Essen Speciality Films Ltd</t>
  </si>
  <si>
    <t>ESFL</t>
  </si>
  <si>
    <t>ZIM Laboratories Ltd</t>
  </si>
  <si>
    <t>ZIMLAB</t>
  </si>
  <si>
    <t>Nitco Ltd</t>
  </si>
  <si>
    <t>NITCO</t>
  </si>
  <si>
    <t>Meghna Infracon Infrastructure Ltd</t>
  </si>
  <si>
    <t>MIIL</t>
  </si>
  <si>
    <t>Nahar Capital and Financial Services Ltd</t>
  </si>
  <si>
    <t>NAHARCAP</t>
  </si>
  <si>
    <t>Nila Infrastructures Ltd</t>
  </si>
  <si>
    <t>NILAINFRA</t>
  </si>
  <si>
    <t>NBI Industrial Finance Company Ltd</t>
  </si>
  <si>
    <t>NBIFIN</t>
  </si>
  <si>
    <t>RBZ Jewellers Ltd</t>
  </si>
  <si>
    <t>RBZJEWEL</t>
  </si>
  <si>
    <t>Jewelry &amp; Watch Retailers</t>
  </si>
  <si>
    <t>Nikhil Adhesives Ltd</t>
  </si>
  <si>
    <t>NIKHILAD</t>
  </si>
  <si>
    <t>BPL Ltd</t>
  </si>
  <si>
    <t>BPL</t>
  </si>
  <si>
    <t>Accent Microcell Ltd</t>
  </si>
  <si>
    <t>ACCENTMIC</t>
  </si>
  <si>
    <t>Suraj Ltd</t>
  </si>
  <si>
    <t>SURAJLTD</t>
  </si>
  <si>
    <t>HT Media Ltd</t>
  </si>
  <si>
    <t>HTMEDIA</t>
  </si>
  <si>
    <t>Laxmi Goldorna House Ltd</t>
  </si>
  <si>
    <t>LGHL</t>
  </si>
  <si>
    <t>National Peroxide Ltd</t>
  </si>
  <si>
    <t>NPL</t>
  </si>
  <si>
    <t>Muthoot Capital Services Ltd</t>
  </si>
  <si>
    <t>MUTHOOTCAP</t>
  </si>
  <si>
    <t>3i Infotech Ltd</t>
  </si>
  <si>
    <t>3IINFOLTD</t>
  </si>
  <si>
    <t>Batliboi Ltd</t>
  </si>
  <si>
    <t>BATLIBOI</t>
  </si>
  <si>
    <t>Vikram Thermo (India) Ltd</t>
  </si>
  <si>
    <t>VIKRAMTH</t>
  </si>
  <si>
    <t>Niyogin Fintech Ltd</t>
  </si>
  <si>
    <t>NIYOGIN</t>
  </si>
  <si>
    <t>Aarti Surfactants Ltd</t>
  </si>
  <si>
    <t>AARTISURF</t>
  </si>
  <si>
    <t>Iris Clothings Ltd</t>
  </si>
  <si>
    <t>IRISDOREME</t>
  </si>
  <si>
    <t>Autoline Industries Ltd</t>
  </si>
  <si>
    <t>AUTOIND</t>
  </si>
  <si>
    <t>Singer India Ltd</t>
  </si>
  <si>
    <t>SINGER</t>
  </si>
  <si>
    <t>Sealmatic India Ltd</t>
  </si>
  <si>
    <t>SEALMATIC</t>
  </si>
  <si>
    <t>Delton Cables Ltd</t>
  </si>
  <si>
    <t>DLTNCBL</t>
  </si>
  <si>
    <t>Almondz Global Securities Ltd</t>
  </si>
  <si>
    <t>ALMONDZ</t>
  </si>
  <si>
    <t>IFB Agro Industries Ltd</t>
  </si>
  <si>
    <t>IFBAGRO</t>
  </si>
  <si>
    <t>Pavna Industries Ltd</t>
  </si>
  <si>
    <t>PAVNAIND</t>
  </si>
  <si>
    <t>Precot Ltd</t>
  </si>
  <si>
    <t>PRECOT</t>
  </si>
  <si>
    <t>Shree Karni Fabcom Ltd</t>
  </si>
  <si>
    <t>SHREEKARNI</t>
  </si>
  <si>
    <t>Synergy Green Industries Ltd</t>
  </si>
  <si>
    <t>SGIL</t>
  </si>
  <si>
    <t>Madhav Infra Projects Ltd</t>
  </si>
  <si>
    <t>MADHAVIPL</t>
  </si>
  <si>
    <t>Proventus Agrocom Ltd</t>
  </si>
  <si>
    <t>PROV</t>
  </si>
  <si>
    <t>MOS Utility Ltd</t>
  </si>
  <si>
    <t>MOS</t>
  </si>
  <si>
    <t>Diamines and Chemicals Ltd</t>
  </si>
  <si>
    <t>DIAMINESQ</t>
  </si>
  <si>
    <t>Sadbhav Engineering Ltd</t>
  </si>
  <si>
    <t>SADBHAV</t>
  </si>
  <si>
    <t>Izmo Ltd</t>
  </si>
  <si>
    <t>IZMO</t>
  </si>
  <si>
    <t>Sumit Woods Ltd</t>
  </si>
  <si>
    <t>SUMIT</t>
  </si>
  <si>
    <t>Viviana Power Tech Ltd</t>
  </si>
  <si>
    <t>VIVIANA</t>
  </si>
  <si>
    <t>Swaraj Suiting Ltd</t>
  </si>
  <si>
    <t>SWARAJ</t>
  </si>
  <si>
    <t>ELGI Rubber Co Ltd</t>
  </si>
  <si>
    <t>ELGIRUBCO</t>
  </si>
  <si>
    <t>Anjani Portland Cement Ltd</t>
  </si>
  <si>
    <t>APCL</t>
  </si>
  <si>
    <t>Rudra Global Infra Products Ltd</t>
  </si>
  <si>
    <t>RUDRA</t>
  </si>
  <si>
    <t>Bombay Oxygen Investments Ltd</t>
  </si>
  <si>
    <t>BOMOXY-B1</t>
  </si>
  <si>
    <t>Sinclairs Hotels Ltd</t>
  </si>
  <si>
    <t>SINCLAIR</t>
  </si>
  <si>
    <t>Triton Valves Ltd</t>
  </si>
  <si>
    <t>TRITONV</t>
  </si>
  <si>
    <t>Kanoria Chemicals and Industries Ltd</t>
  </si>
  <si>
    <t>KANORICHEM</t>
  </si>
  <si>
    <t>Indo Us Bio-Tech Ltd</t>
  </si>
  <si>
    <t>INDOUS</t>
  </si>
  <si>
    <t>Uravi T &amp; Wedge Lamps Ltd</t>
  </si>
  <si>
    <t>URAVI</t>
  </si>
  <si>
    <t>CL Educate Ltd</t>
  </si>
  <si>
    <t>CLEDUCATE</t>
  </si>
  <si>
    <t>Kilitch Drugs (India) Ltd</t>
  </si>
  <si>
    <t>KILITCH</t>
  </si>
  <si>
    <t>Shalibhadra Finance Ltd</t>
  </si>
  <si>
    <t>SAHLIBHFI</t>
  </si>
  <si>
    <t>Lyka Labs Ltd</t>
  </si>
  <si>
    <t>LYKALABS</t>
  </si>
  <si>
    <t>Vinsys IT Services India Ltd</t>
  </si>
  <si>
    <t>VINSYS</t>
  </si>
  <si>
    <t>Birla Precision Technologies Ltd</t>
  </si>
  <si>
    <t>BIRLAPREC</t>
  </si>
  <si>
    <t>Kothari Products Ltd</t>
  </si>
  <si>
    <t>KOTHARIPRO</t>
  </si>
  <si>
    <t>HCL Infosystems Ltd</t>
  </si>
  <si>
    <t>HCL-INSYS</t>
  </si>
  <si>
    <t>Krishca Strapping Solutions Ltd</t>
  </si>
  <si>
    <t>KRISHCA</t>
  </si>
  <si>
    <t>Modison Ltd</t>
  </si>
  <si>
    <t>MODISONLTD</t>
  </si>
  <si>
    <t>Kiran Vyapar Ltd</t>
  </si>
  <si>
    <t>KIRANVYPAR</t>
  </si>
  <si>
    <t>United Drilling Tools Ltd</t>
  </si>
  <si>
    <t>UNIDT</t>
  </si>
  <si>
    <t>Raghuvir Synthetics Ltd</t>
  </si>
  <si>
    <t>RAGHUSYN</t>
  </si>
  <si>
    <t>Krishival Foods Ltd</t>
  </si>
  <si>
    <t>KRISHIVAL</t>
  </si>
  <si>
    <t>Pradeep Metals Ltd</t>
  </si>
  <si>
    <t>PRADPME</t>
  </si>
  <si>
    <t>Orient Bell Ltd</t>
  </si>
  <si>
    <t>ORIENTBELL</t>
  </si>
  <si>
    <t>International Conveyors Ltd</t>
  </si>
  <si>
    <t>INTLCONV</t>
  </si>
  <si>
    <t>Dynemic Products Ltd</t>
  </si>
  <si>
    <t>DYNPRO</t>
  </si>
  <si>
    <t>Bartronics India Ltd</t>
  </si>
  <si>
    <t>ASMS</t>
  </si>
  <si>
    <t>Manomay Tex India Ltd</t>
  </si>
  <si>
    <t>MANOMAY</t>
  </si>
  <si>
    <t>Medicamen Biotech Ltd</t>
  </si>
  <si>
    <t>MEDICAMEQ</t>
  </si>
  <si>
    <t>Xtglobal Infotech Ltd</t>
  </si>
  <si>
    <t>XTGLOBAL</t>
  </si>
  <si>
    <t>Phantom Digital Effects Ltd</t>
  </si>
  <si>
    <t>PHANTOMFX</t>
  </si>
  <si>
    <t>Trucap Finance Ltd</t>
  </si>
  <si>
    <t>TRU</t>
  </si>
  <si>
    <t>Aerpace Industries Ltd</t>
  </si>
  <si>
    <t>AERPACE</t>
  </si>
  <si>
    <t>Mazda Ltd</t>
  </si>
  <si>
    <t>MAZDA</t>
  </si>
  <si>
    <t>Gokul Refoils and Solvent Ltd</t>
  </si>
  <si>
    <t>GOKUL</t>
  </si>
  <si>
    <t>Dhabriya Polywood Ltd</t>
  </si>
  <si>
    <t>DHABRIYA</t>
  </si>
  <si>
    <t>Kritika Wires Ltd</t>
  </si>
  <si>
    <t>KRITIKA</t>
  </si>
  <si>
    <t>Modi's Navnirman Ltd</t>
  </si>
  <si>
    <t>MODIS</t>
  </si>
  <si>
    <t>Taylormade Renewables Ltd</t>
  </si>
  <si>
    <t>TRL</t>
  </si>
  <si>
    <t>Banswara Syntex Ltd</t>
  </si>
  <si>
    <t>BANSWRAS</t>
  </si>
  <si>
    <t>Goodricke Group Ltd</t>
  </si>
  <si>
    <t>GOODRICKE</t>
  </si>
  <si>
    <t>Orbit Exports Ltd</t>
  </si>
  <si>
    <t>ORBTEXP</t>
  </si>
  <si>
    <t>Frog Cellsat Ltd</t>
  </si>
  <si>
    <t>FROG</t>
  </si>
  <si>
    <t>International Travel House Ltd</t>
  </si>
  <si>
    <t>ITHL</t>
  </si>
  <si>
    <t>Valiant Laboratories Ltd</t>
  </si>
  <si>
    <t>VALIANTLAB</t>
  </si>
  <si>
    <t>DU Digital Global Ltd</t>
  </si>
  <si>
    <t>DUGLOBAL</t>
  </si>
  <si>
    <t>Jenburkt Pharmaceuticals Ltd</t>
  </si>
  <si>
    <t>JENBURPH</t>
  </si>
  <si>
    <t>Indian Bright Steel Co Ltd</t>
  </si>
  <si>
    <t>IBRIGST</t>
  </si>
  <si>
    <t>Valiant Communications Ltd</t>
  </si>
  <si>
    <t>VALIANT</t>
  </si>
  <si>
    <t>RM Drip &amp; Sprinklers Systems Ltd</t>
  </si>
  <si>
    <t>RMDRIP</t>
  </si>
  <si>
    <t>Mawana Sugars Ltd</t>
  </si>
  <si>
    <t>MAWANASUG</t>
  </si>
  <si>
    <t>Pritika Auto Industries Ltd</t>
  </si>
  <si>
    <t>PRITIKAUTO</t>
  </si>
  <si>
    <t>Ambalal Sarabhai Enterprises Ltd</t>
  </si>
  <si>
    <t>AMBALALSA</t>
  </si>
  <si>
    <t>IRIS Business Services Ltd</t>
  </si>
  <si>
    <t>IRIS</t>
  </si>
  <si>
    <t>Lucent Industries Ltd</t>
  </si>
  <si>
    <t>LUCENT</t>
  </si>
  <si>
    <t>UFO Moviez India Ltd</t>
  </si>
  <si>
    <t>UFO</t>
  </si>
  <si>
    <t>U Y Fincorp Ltd</t>
  </si>
  <si>
    <t>UYFINCORP</t>
  </si>
  <si>
    <t>Manaksia Coated Metals &amp; Industries Ltd</t>
  </si>
  <si>
    <t>MANAKCOAT</t>
  </si>
  <si>
    <t>Vardhman Acrylics Ltd</t>
  </si>
  <si>
    <t>VARDHACRLC</t>
  </si>
  <si>
    <t>Kothari Sugars and Chemicals Ltd</t>
  </si>
  <si>
    <t>KOTARISUG</t>
  </si>
  <si>
    <t>Riddhi Siddhi Gluco Biols Ltd</t>
  </si>
  <si>
    <t>RIDDHI</t>
  </si>
  <si>
    <t>Thirdwave Financial Intermediaries Ltd</t>
  </si>
  <si>
    <t>THIRDFIN</t>
  </si>
  <si>
    <t>Aditya BSL Nifty 50 ETF</t>
  </si>
  <si>
    <t>BSLNIFTY</t>
  </si>
  <si>
    <t>Vipul Ltd</t>
  </si>
  <si>
    <t>VIPULLTD</t>
  </si>
  <si>
    <t>DC Infotech and Communication Ltd</t>
  </si>
  <si>
    <t>DCI</t>
  </si>
  <si>
    <t>Euro Panel Products Ltd</t>
  </si>
  <si>
    <t>EUROBOND</t>
  </si>
  <si>
    <t>Titan Biotech Ltd</t>
  </si>
  <si>
    <t>TITANBIO</t>
  </si>
  <si>
    <t>Quest Capital Markets Ltd</t>
  </si>
  <si>
    <t>QUESTCAP</t>
  </si>
  <si>
    <t>SRG Housing Finance Ltd</t>
  </si>
  <si>
    <t>SRGHFL</t>
  </si>
  <si>
    <t>Tierra Agrotech Ltd</t>
  </si>
  <si>
    <t>TIERRA</t>
  </si>
  <si>
    <t>Agricultural Products &amp; Services</t>
  </si>
  <si>
    <t>Comfort Intech Ltd</t>
  </si>
  <si>
    <t>COMFINTE</t>
  </si>
  <si>
    <t>Bharat Agri Fert &amp; Realty Ltd</t>
  </si>
  <si>
    <t>BHARATAGRI</t>
  </si>
  <si>
    <t>Positron Energy Ltd</t>
  </si>
  <si>
    <t>POSITRON</t>
  </si>
  <si>
    <t>IL&amp;FS Engineering and Construction Company Ltd</t>
  </si>
  <si>
    <t>IL&amp;FSENGG</t>
  </si>
  <si>
    <t>Dynamic Services &amp; Security Ltd</t>
  </si>
  <si>
    <t>DYNAMIC</t>
  </si>
  <si>
    <t>Vibhor Steel Tubes Ltd</t>
  </si>
  <si>
    <t>VSTL</t>
  </si>
  <si>
    <t>Sakthi Sugars Ltd</t>
  </si>
  <si>
    <t>SAKHTISUG</t>
  </si>
  <si>
    <t>Ador Fontech Ltd</t>
  </si>
  <si>
    <t>ADORFO</t>
  </si>
  <si>
    <t>B&amp;B Triplewall Containers Ltd</t>
  </si>
  <si>
    <t>BBTCL</t>
  </si>
  <si>
    <t>Hi-Green Carbon Ltd</t>
  </si>
  <si>
    <t>HIGREEN</t>
  </si>
  <si>
    <t>Gujarat Apollo Industries Ltd</t>
  </si>
  <si>
    <t>GUJAPOLLO</t>
  </si>
  <si>
    <t>Aban Offshore Ltd</t>
  </si>
  <si>
    <t>ABAN</t>
  </si>
  <si>
    <t>Jet Airways (India) Ltd</t>
  </si>
  <si>
    <t>JETAIRWAYS</t>
  </si>
  <si>
    <t>Ceenik Exports (India) Ltd</t>
  </si>
  <si>
    <t>CEENIK</t>
  </si>
  <si>
    <t>Premier Polyfilm Ltd</t>
  </si>
  <si>
    <t>PREMIERPOL</t>
  </si>
  <si>
    <t>Z-Tech (India) Ltd</t>
  </si>
  <si>
    <t>ZTECH</t>
  </si>
  <si>
    <t>Le Merite Exports Ltd</t>
  </si>
  <si>
    <t>LEMERITE</t>
  </si>
  <si>
    <t>Mangalam Organics Ltd</t>
  </si>
  <si>
    <t>MANORG</t>
  </si>
  <si>
    <t>Investment &amp; Precision Castings Ltd</t>
  </si>
  <si>
    <t>INVPRECQ</t>
  </si>
  <si>
    <t>Airan Ltd</t>
  </si>
  <si>
    <t>AIRAN</t>
  </si>
  <si>
    <t>BEW Engineering Ltd</t>
  </si>
  <si>
    <t>BEWLTD</t>
  </si>
  <si>
    <t>Akme Fintrade India Ltd</t>
  </si>
  <si>
    <t>AFIL</t>
  </si>
  <si>
    <t>Dai Ichi Karkaria Ltd</t>
  </si>
  <si>
    <t>DAICHI</t>
  </si>
  <si>
    <t>Cool Caps Industries Ltd</t>
  </si>
  <si>
    <t>COOLCAPS</t>
  </si>
  <si>
    <t>SoftTech Engineers Ltd</t>
  </si>
  <si>
    <t>SOFTTECH</t>
  </si>
  <si>
    <t>Vardhman Polytex Ltd</t>
  </si>
  <si>
    <t>VARDMNPOLY</t>
  </si>
  <si>
    <t>GEM Enviro Management Ltd</t>
  </si>
  <si>
    <t>GEMENVIRO</t>
  </si>
  <si>
    <t>Super Sales India Ltd</t>
  </si>
  <si>
    <t>SUPER</t>
  </si>
  <si>
    <t>Markolines Pavement Technologies Ltd</t>
  </si>
  <si>
    <t>MARKOLINES</t>
  </si>
  <si>
    <t>Highways &amp; Railtracks</t>
  </si>
  <si>
    <t>Creative Graphics Solutions India Ltd</t>
  </si>
  <si>
    <t>CGRAPHICS</t>
  </si>
  <si>
    <t>UMA Exports Ltd</t>
  </si>
  <si>
    <t>UMAEXPORTS</t>
  </si>
  <si>
    <t>Logica Infoway Ltd</t>
  </si>
  <si>
    <t>LOGICA</t>
  </si>
  <si>
    <t>Vadilal Enterprises Ltd</t>
  </si>
  <si>
    <t>VADILENT</t>
  </si>
  <si>
    <t>Osia Hyper Retail Ltd</t>
  </si>
  <si>
    <t>OSIAHYPER</t>
  </si>
  <si>
    <t>Aryaman Financial Services Ltd</t>
  </si>
  <si>
    <t>ARYAMAN</t>
  </si>
  <si>
    <t>Pratham EPC Projects Ltd</t>
  </si>
  <si>
    <t>PRATHAM</t>
  </si>
  <si>
    <t>Rubfila International Ltd</t>
  </si>
  <si>
    <t>RUBFILA</t>
  </si>
  <si>
    <t>Majestic Auto Ltd</t>
  </si>
  <si>
    <t>MAJESAUT</t>
  </si>
  <si>
    <t>AVP Infracon Ltd</t>
  </si>
  <si>
    <t>AVPINFRA</t>
  </si>
  <si>
    <t>Emkay Global Financial Services Ltd</t>
  </si>
  <si>
    <t>EMKAY</t>
  </si>
  <si>
    <t>Prozone Realty Ltd</t>
  </si>
  <si>
    <t>PROZONER</t>
  </si>
  <si>
    <t>Cressanda Railway Solutions Ltd</t>
  </si>
  <si>
    <t>CRESSAN</t>
  </si>
  <si>
    <t>Utssav CZ Gold Jewels Ltd</t>
  </si>
  <si>
    <t>UTSSAV</t>
  </si>
  <si>
    <t>Lakshmi Mills Company Ltd</t>
  </si>
  <si>
    <t>LAKSHMIMIL</t>
  </si>
  <si>
    <t>Emami Realty Ltd</t>
  </si>
  <si>
    <t>EMAMIREAL</t>
  </si>
  <si>
    <t>Venus Remedies Ltd</t>
  </si>
  <si>
    <t>VENUSREM</t>
  </si>
  <si>
    <t>Saakshi Medtech and Panels Ltd</t>
  </si>
  <si>
    <t>SAAKSHI</t>
  </si>
  <si>
    <t>Galaxy Bearings Ltd</t>
  </si>
  <si>
    <t>GALXBRG</t>
  </si>
  <si>
    <t>Sudarshan Pharma Industries Ltd</t>
  </si>
  <si>
    <t>SUDARSHAN</t>
  </si>
  <si>
    <t>Suyog Gurbaxani Funicular Ropeways Ltd</t>
  </si>
  <si>
    <t>SGFRL</t>
  </si>
  <si>
    <t>OK Play India Ltd</t>
  </si>
  <si>
    <t>OKPLA</t>
  </si>
  <si>
    <t>Poddar Pigments Ltd</t>
  </si>
  <si>
    <t>PODDARMENT</t>
  </si>
  <si>
    <t>Nila Spaces Ltd</t>
  </si>
  <si>
    <t>NILASPACES</t>
  </si>
  <si>
    <t>Indo Thai Securities Ltd</t>
  </si>
  <si>
    <t>INDOTHAI</t>
  </si>
  <si>
    <t>Nephro Care India Ltd</t>
  </si>
  <si>
    <t>NEPHROCARE</t>
  </si>
  <si>
    <t>Menon Pistons Ltd</t>
  </si>
  <si>
    <t>MENNPIS</t>
  </si>
  <si>
    <t>Swadeshi Polytex Ltd</t>
  </si>
  <si>
    <t>SWADPOL</t>
  </si>
  <si>
    <t>Shemaroo Entertainment Ltd</t>
  </si>
  <si>
    <t>SHEMAROO</t>
  </si>
  <si>
    <t>Indo National Ltd</t>
  </si>
  <si>
    <t>NIPPOBATRY</t>
  </si>
  <si>
    <t>Energy-Mission Machineries (India) Ltd</t>
  </si>
  <si>
    <t>EMMIL</t>
  </si>
  <si>
    <t>DCM Nouvelle Ltd</t>
  </si>
  <si>
    <t>DCMNVL</t>
  </si>
  <si>
    <t>Apollo Sindoori Hotels Ltd</t>
  </si>
  <si>
    <t>APOLSINHOT</t>
  </si>
  <si>
    <t>Euro India Fresh Foods Ltd</t>
  </si>
  <si>
    <t>EIFFL</t>
  </si>
  <si>
    <t>Pasupati Acrylon Ltd</t>
  </si>
  <si>
    <t>PASUPTAC</t>
  </si>
  <si>
    <t>TBI Corn Ltd</t>
  </si>
  <si>
    <t>TBI</t>
  </si>
  <si>
    <t>Integra Essentia Ltd</t>
  </si>
  <si>
    <t>ESSENTIA</t>
  </si>
  <si>
    <t>Captain Polyplast Ltd</t>
  </si>
  <si>
    <t>CPL</t>
  </si>
  <si>
    <t>Shri Keshav Cements and Infra Ltd</t>
  </si>
  <si>
    <t>SKCIL</t>
  </si>
  <si>
    <t>Sundaram Brake Linings Ltd</t>
  </si>
  <si>
    <t>SUNDRMBRAK</t>
  </si>
  <si>
    <t>Sheetal Cool Products Ltd</t>
  </si>
  <si>
    <t>SCPL</t>
  </si>
  <si>
    <t>Chavda Infra Ltd</t>
  </si>
  <si>
    <t>CHAVDA</t>
  </si>
  <si>
    <t>POCL Enterprises Ltd</t>
  </si>
  <si>
    <t>POEL</t>
  </si>
  <si>
    <t>Ponni Sugars (Erode) Ltd</t>
  </si>
  <si>
    <t>PONNIERODE</t>
  </si>
  <si>
    <t>StarlinePS Enterprises Ltd</t>
  </si>
  <si>
    <t>STARLENT</t>
  </si>
  <si>
    <t>Ruchira Papers Ltd</t>
  </si>
  <si>
    <t>RUCHIRA</t>
  </si>
  <si>
    <t>Thaai Casting Limited</t>
  </si>
  <si>
    <t>TCL</t>
  </si>
  <si>
    <t>Atlantaa Ltd</t>
  </si>
  <si>
    <t>ATLANTAA</t>
  </si>
  <si>
    <t>Quint Digital Ltd</t>
  </si>
  <si>
    <t>QUINT</t>
  </si>
  <si>
    <t>Broadcasting</t>
  </si>
  <si>
    <t>Zenotech Laboratories Ltd</t>
  </si>
  <si>
    <t>ZENOTECH</t>
  </si>
  <si>
    <t>UCAL Ltd</t>
  </si>
  <si>
    <t>UCAL</t>
  </si>
  <si>
    <t>Aelea Commodities Ltd</t>
  </si>
  <si>
    <t>ACLD</t>
  </si>
  <si>
    <t>Lehar Footwears Ltd</t>
  </si>
  <si>
    <t>LEHAR</t>
  </si>
  <si>
    <t>Innovators Facade Systems Ltd</t>
  </si>
  <si>
    <t>INNOVATORS</t>
  </si>
  <si>
    <t>Modi Naturals Ltd</t>
  </si>
  <si>
    <t>MODINATUR</t>
  </si>
  <si>
    <t>Kings Infra Ventures Ltd</t>
  </si>
  <si>
    <t>KINGSINFR</t>
  </si>
  <si>
    <t>SMS Lifesciences India Ltd</t>
  </si>
  <si>
    <t>SMSLIFE</t>
  </si>
  <si>
    <t>Bharat Road Network Ltd</t>
  </si>
  <si>
    <t>BRNL</t>
  </si>
  <si>
    <t>Kataria Industries Ltd</t>
  </si>
  <si>
    <t>KATARIA</t>
  </si>
  <si>
    <t>Kinetic Engineering Ltd</t>
  </si>
  <si>
    <t>KINETICENG</t>
  </si>
  <si>
    <t>Nath Bio-Genes (I) Ltd</t>
  </si>
  <si>
    <t>NATHBIOGEN</t>
  </si>
  <si>
    <t>KPT Industries Ltd</t>
  </si>
  <si>
    <t>KPT</t>
  </si>
  <si>
    <t>Ravinder Heights Ltd</t>
  </si>
  <si>
    <t>RVHL</t>
  </si>
  <si>
    <t>Indian Emulsifiers Ltd</t>
  </si>
  <si>
    <t>IEML</t>
  </si>
  <si>
    <t>Cineline India Ltd</t>
  </si>
  <si>
    <t>CINELINE</t>
  </si>
  <si>
    <t>Harrisons Malayalam Ltd</t>
  </si>
  <si>
    <t>HARRMALAYA</t>
  </si>
  <si>
    <t>Inertia Steel Ltd</t>
  </si>
  <si>
    <t>INERTIAST</t>
  </si>
  <si>
    <t>Newjaisa Technologies Ltd</t>
  </si>
  <si>
    <t>NEWJAISA</t>
  </si>
  <si>
    <t>Shree Rama Multi-Tech Ltd</t>
  </si>
  <si>
    <t>SHREERAMA</t>
  </si>
  <si>
    <t>Mangalam Industrial Finance Ltd</t>
  </si>
  <si>
    <t>MANGIND</t>
  </si>
  <si>
    <t>Aion-Tech Solutions Ltd</t>
  </si>
  <si>
    <t>GOLDTECH</t>
  </si>
  <si>
    <t>Global Education Ltd</t>
  </si>
  <si>
    <t>GLOBAL</t>
  </si>
  <si>
    <t>Sigma Solve Ltd</t>
  </si>
  <si>
    <t>SIGMA</t>
  </si>
  <si>
    <t>Baroda Rayon Corporation Ltd</t>
  </si>
  <si>
    <t>BARODARY</t>
  </si>
  <si>
    <t>Royal India Corporation Ltd</t>
  </si>
  <si>
    <t>ROYALIND</t>
  </si>
  <si>
    <t>Mangalam Global Enterprise Ltd</t>
  </si>
  <si>
    <t>MGEL</t>
  </si>
  <si>
    <t>Amal Ltd</t>
  </si>
  <si>
    <t>AMAL</t>
  </si>
  <si>
    <t>Shish Industries Ltd</t>
  </si>
  <si>
    <t>SHISHIND</t>
  </si>
  <si>
    <t>Hindusthan Urban Infrastructure Ltd</t>
  </si>
  <si>
    <t>HUIL</t>
  </si>
  <si>
    <t>Esconet Technologies Ltd</t>
  </si>
  <si>
    <t>ESCONET</t>
  </si>
  <si>
    <t>Panchmahal Steel Ltd</t>
  </si>
  <si>
    <t>PANCHMAHQ</t>
  </si>
  <si>
    <t>Shera Energy Ltd</t>
  </si>
  <si>
    <t>SHERA</t>
  </si>
  <si>
    <t>Gennex Laboratories Ltd</t>
  </si>
  <si>
    <t>GENNEX</t>
  </si>
  <si>
    <t>Bannari Amman Spinning Mills Ltd</t>
  </si>
  <si>
    <t>BASML</t>
  </si>
  <si>
    <t>Kanoria Energy &amp; Infrastructure Limited</t>
  </si>
  <si>
    <t>KEIL</t>
  </si>
  <si>
    <t>Building Products</t>
  </si>
  <si>
    <t>Vishal Fabrics Ltd</t>
  </si>
  <si>
    <t>VISHAL</t>
  </si>
  <si>
    <t>Supershakti Metaliks Ltd</t>
  </si>
  <si>
    <t>SUPERSHAKT</t>
  </si>
  <si>
    <t>Universus Photo Imagings Ltd</t>
  </si>
  <si>
    <t>UNIVPHOTO</t>
  </si>
  <si>
    <t>Mahindra EPC Irrigation Ltd</t>
  </si>
  <si>
    <t>MAHEPC</t>
  </si>
  <si>
    <t>Remedium Lifecare Ltd</t>
  </si>
  <si>
    <t>REMLIFE</t>
  </si>
  <si>
    <t>Byke Hospitality Ltd</t>
  </si>
  <si>
    <t>BYKE</t>
  </si>
  <si>
    <t>Baheti Recycling Industries Ltd</t>
  </si>
  <si>
    <t>BAHETI</t>
  </si>
  <si>
    <t>Shiv Aum Steels Ltd</t>
  </si>
  <si>
    <t>SHIVAUM</t>
  </si>
  <si>
    <t>South West Pinnacle Exploration Ltd</t>
  </si>
  <si>
    <t>SOUTHWEST</t>
  </si>
  <si>
    <t>Chemtech Industrial Valves Ltd</t>
  </si>
  <si>
    <t>CHEMTECH</t>
  </si>
  <si>
    <t>Winsol Engineers Ltd</t>
  </si>
  <si>
    <t>WINSOL</t>
  </si>
  <si>
    <t>GEE Ltd</t>
  </si>
  <si>
    <t>GEE</t>
  </si>
  <si>
    <t>GP Petroleums Ltd</t>
  </si>
  <si>
    <t>GULFPETRO</t>
  </si>
  <si>
    <t>Keltech Energies Ltd</t>
  </si>
  <si>
    <t>KELENRG</t>
  </si>
  <si>
    <t>IL &amp; FS Investment Managers Ltd</t>
  </si>
  <si>
    <t>IVC</t>
  </si>
  <si>
    <t>A B Infrabuild Ltd</t>
  </si>
  <si>
    <t>ABINFRA</t>
  </si>
  <si>
    <t>Hitech Corporation Ltd</t>
  </si>
  <si>
    <t>HITECHCORP</t>
  </si>
  <si>
    <t>Shraddha Prime Projects Ltd</t>
  </si>
  <si>
    <t>SHRADDHA</t>
  </si>
  <si>
    <t>Sahyadri Industries Ltd</t>
  </si>
  <si>
    <t>SAHYADRI</t>
  </si>
  <si>
    <t>Star Housing Finance Ltd</t>
  </si>
  <si>
    <t>STARHFL</t>
  </si>
  <si>
    <t>Commercial &amp; Residential Mortgage Finance</t>
  </si>
  <si>
    <t>Graviss Hospitality Ltd</t>
  </si>
  <si>
    <t>GRAVISSHO</t>
  </si>
  <si>
    <t>Fredun Pharmaceuticals Ltd</t>
  </si>
  <si>
    <t>FREDUN</t>
  </si>
  <si>
    <t>Kerala Ayurveda Ltd</t>
  </si>
  <si>
    <t>KERALAYUR</t>
  </si>
  <si>
    <t>Refractory Shapes Ltd</t>
  </si>
  <si>
    <t>REFRACTORY</t>
  </si>
  <si>
    <t>Lorenzini Apparels Ltd</t>
  </si>
  <si>
    <t>LAL</t>
  </si>
  <si>
    <t>Prithvi Exchange (India) Ltd</t>
  </si>
  <si>
    <t>PRITHVIEXCH</t>
  </si>
  <si>
    <t>M K Proteins Ltd</t>
  </si>
  <si>
    <t>MKPL</t>
  </si>
  <si>
    <t>Plaza Wires Ltd</t>
  </si>
  <si>
    <t>PLAZACABLE</t>
  </si>
  <si>
    <t>Aries Agro Ltd (CN)</t>
  </si>
  <si>
    <t>ARIES</t>
  </si>
  <si>
    <t>Welspun Investments and Commercials Ltd</t>
  </si>
  <si>
    <t>WELINV</t>
  </si>
  <si>
    <t>A-1 Acid Ltd</t>
  </si>
  <si>
    <t>AAL</t>
  </si>
  <si>
    <t>Megasoft Ltd</t>
  </si>
  <si>
    <t>MEGASOFT</t>
  </si>
  <si>
    <t>Panasonic Energy India Co Ltd</t>
  </si>
  <si>
    <t>PANAENERG</t>
  </si>
  <si>
    <t>Sanjivani Paranteral Ltd</t>
  </si>
  <si>
    <t>SANJIVIN</t>
  </si>
  <si>
    <t>Jay Shree Tea and Industries Ltd</t>
  </si>
  <si>
    <t>JAYSREETEA</t>
  </si>
  <si>
    <t>Nitin Castings Ltd</t>
  </si>
  <si>
    <t>NITINCAST</t>
  </si>
  <si>
    <t>Metals - Iron</t>
  </si>
  <si>
    <t>Rane Engine Valve Ltd</t>
  </si>
  <si>
    <t>RANEENGINE</t>
  </si>
  <si>
    <t>Medico Remedies Ltd</t>
  </si>
  <si>
    <t>MEDICO</t>
  </si>
  <si>
    <t>Surani Steel Tubes Ltd</t>
  </si>
  <si>
    <t>SURANI</t>
  </si>
  <si>
    <t>RNFI Services Ltd</t>
  </si>
  <si>
    <t>RNFI</t>
  </si>
  <si>
    <t>Evexia Lifecare Ltd</t>
  </si>
  <si>
    <t>EVEXIA</t>
  </si>
  <si>
    <t>Competent Automobiles Company Ltd</t>
  </si>
  <si>
    <t>COMPEAU</t>
  </si>
  <si>
    <t>Nippon India ETF Nifty Midcap 150</t>
  </si>
  <si>
    <t>MID150BEES</t>
  </si>
  <si>
    <t>Trident Lifeline Ltd</t>
  </si>
  <si>
    <t>TLL</t>
  </si>
  <si>
    <t>Shree Vasu Logistics Ltd</t>
  </si>
  <si>
    <t>SVLL</t>
  </si>
  <si>
    <t>Star Paper Mills Ltd</t>
  </si>
  <si>
    <t>STARPAPER</t>
  </si>
  <si>
    <t>Global Vectra Helicorp Ltd</t>
  </si>
  <si>
    <t>GLOBALVECT</t>
  </si>
  <si>
    <t>Exhicon Events Media Solutions Ltd</t>
  </si>
  <si>
    <t>EXHICON</t>
  </si>
  <si>
    <t>Shyam Century Ferrous Ltd</t>
  </si>
  <si>
    <t>SHYAMCENT</t>
  </si>
  <si>
    <t>BGR Energy Systems Ltd</t>
  </si>
  <si>
    <t>BGRENERGY</t>
  </si>
  <si>
    <t>Trigyn Technologies Ltd</t>
  </si>
  <si>
    <t>TRIGYN</t>
  </si>
  <si>
    <t>Rockingdeals Circular Economy Ltd</t>
  </si>
  <si>
    <t>ROCKINGDCE</t>
  </si>
  <si>
    <t>Exxaro Tiles Ltd</t>
  </si>
  <si>
    <t>EXXARO</t>
  </si>
  <si>
    <t>Patels Airtemp (India) Ltd</t>
  </si>
  <si>
    <t>PATELSAI</t>
  </si>
  <si>
    <t>DJ Mediaprint &amp; Logistics Ltd</t>
  </si>
  <si>
    <t>DJML</t>
  </si>
  <si>
    <t>Vaarad Ventures Ltd</t>
  </si>
  <si>
    <t>VAARAD</t>
  </si>
  <si>
    <t>VIP Clothing Ltd</t>
  </si>
  <si>
    <t>VIPCLOTHNG</t>
  </si>
  <si>
    <t>Scan Steels Ltd</t>
  </si>
  <si>
    <t>SCANSTL</t>
  </si>
  <si>
    <t>Coastal Corporation Ltd</t>
  </si>
  <si>
    <t>COASTCORP</t>
  </si>
  <si>
    <t>Ajanta Soya Ltd</t>
  </si>
  <si>
    <t>AJANTSOY</t>
  </si>
  <si>
    <t>Murudeshwar Ceramics Ltd</t>
  </si>
  <si>
    <t>MURUDCERA</t>
  </si>
  <si>
    <t>Kaka Industries Ltd</t>
  </si>
  <si>
    <t>KAKA</t>
  </si>
  <si>
    <t>Shreyans Industries Ltd</t>
  </si>
  <si>
    <t>SHREYANIND</t>
  </si>
  <si>
    <t>GP Eco Solutions India Ltd</t>
  </si>
  <si>
    <t>GPECO</t>
  </si>
  <si>
    <t>Sicagen India Ltd</t>
  </si>
  <si>
    <t>SICAGEN</t>
  </si>
  <si>
    <t>Multibase India Ltd</t>
  </si>
  <si>
    <t>MULTIBASE</t>
  </si>
  <si>
    <t>K M Sugar Mills Ltd</t>
  </si>
  <si>
    <t>KMSUGAR</t>
  </si>
  <si>
    <t>Panchsheel Organics Ltd</t>
  </si>
  <si>
    <t>PANCHSHEEL</t>
  </si>
  <si>
    <t>Manaksia Steels Ltd</t>
  </si>
  <si>
    <t>MANAKSTEEL</t>
  </si>
  <si>
    <t>Rama Phosphates Ltd</t>
  </si>
  <si>
    <t>RAMAPHO</t>
  </si>
  <si>
    <t>SKP Bearing Industries Ltd</t>
  </si>
  <si>
    <t>SKP</t>
  </si>
  <si>
    <t>Ruchi Infrastructure Ltd</t>
  </si>
  <si>
    <t>RUCHINFRA</t>
  </si>
  <si>
    <t>Indian Toners &amp; Developers Ltd</t>
  </si>
  <si>
    <t>INDTONER</t>
  </si>
  <si>
    <t>Uday Jewellery Industries Ltd</t>
  </si>
  <si>
    <t>UDAYJEW</t>
  </si>
  <si>
    <t>Tembo Global Industries Ltd</t>
  </si>
  <si>
    <t>TEMBO</t>
  </si>
  <si>
    <t>India Finsec Ltd</t>
  </si>
  <si>
    <t>IFINSEC</t>
  </si>
  <si>
    <t>Country Club Hospitality &amp; Holidays Ltd</t>
  </si>
  <si>
    <t>CCHHL</t>
  </si>
  <si>
    <t>Systango Technologies Ltd</t>
  </si>
  <si>
    <t>SYSTANGO</t>
  </si>
  <si>
    <t>Milkfood Ltd</t>
  </si>
  <si>
    <t>MLKFOOD</t>
  </si>
  <si>
    <t>Madhuveer Com 18 Network Ltd</t>
  </si>
  <si>
    <t>MADHUVEER</t>
  </si>
  <si>
    <t>Sintercom India Ltd</t>
  </si>
  <si>
    <t>SINTERCOM</t>
  </si>
  <si>
    <t>Asian Hotels (North) Ltd</t>
  </si>
  <si>
    <t>ASIANHOTNR</t>
  </si>
  <si>
    <t>Aditya BSL Gold ETF</t>
  </si>
  <si>
    <t>BSLGOLDETF</t>
  </si>
  <si>
    <t>NDL Ventures Ltd</t>
  </si>
  <si>
    <t>NDLVENTURE</t>
  </si>
  <si>
    <t>Fluidomat Ltd</t>
  </si>
  <si>
    <t>FLUIDOM</t>
  </si>
  <si>
    <t>Megastar Foods Ltd</t>
  </si>
  <si>
    <t>MEGASTAR</t>
  </si>
  <si>
    <t>Sayaji Hotels (Indore) Ltd</t>
  </si>
  <si>
    <t>SHILINDORE</t>
  </si>
  <si>
    <t>Bhilwara Technical Textiles Ltd</t>
  </si>
  <si>
    <t>BTTL</t>
  </si>
  <si>
    <t>DRC Systems India Ltd</t>
  </si>
  <si>
    <t>DRCSYSTEMS</t>
  </si>
  <si>
    <t>Sunita Tools Ltd</t>
  </si>
  <si>
    <t>SUNITATOOL</t>
  </si>
  <si>
    <t>Arihant Foundations &amp; Housing Ltd</t>
  </si>
  <si>
    <t>ARIHANT</t>
  </si>
  <si>
    <t>CWD Limited</t>
  </si>
  <si>
    <t>CWD</t>
  </si>
  <si>
    <t>Consumer Electronics</t>
  </si>
  <si>
    <t>Talbros Engineering Ltd</t>
  </si>
  <si>
    <t>TALBROSENG</t>
  </si>
  <si>
    <t>Rana Sugars Ltd</t>
  </si>
  <si>
    <t>RANASUG</t>
  </si>
  <si>
    <t>Shri Venkatesh Refineries Ltd</t>
  </si>
  <si>
    <t>SVRL</t>
  </si>
  <si>
    <t>Robust Hotels Ltd</t>
  </si>
  <si>
    <t>RHL</t>
  </si>
  <si>
    <t>Mangalam Worldwide Ltd</t>
  </si>
  <si>
    <t>MWL</t>
  </si>
  <si>
    <t>MK Exim (India) Ltd</t>
  </si>
  <si>
    <t>MKEXIM</t>
  </si>
  <si>
    <t>Northern Spirits Ltd</t>
  </si>
  <si>
    <t>NSL</t>
  </si>
  <si>
    <t>ASI Industries Ltd</t>
  </si>
  <si>
    <t>ASIIL</t>
  </si>
  <si>
    <t>Parin Furniture Ltd</t>
  </si>
  <si>
    <t>PARIN</t>
  </si>
  <si>
    <t>SBEC Sugar Ltd</t>
  </si>
  <si>
    <t>SBECSUG</t>
  </si>
  <si>
    <t>Navkar Urbanstructure Ltd</t>
  </si>
  <si>
    <t>NAVKAR</t>
  </si>
  <si>
    <t>Shah Metacorp Ltd</t>
  </si>
  <si>
    <t>SHAH</t>
  </si>
  <si>
    <t>Apollo Finvest (India) Ltd</t>
  </si>
  <si>
    <t>APOLLOFI</t>
  </si>
  <si>
    <t>Inflame Appliances Ltd</t>
  </si>
  <si>
    <t>INFLAME</t>
  </si>
  <si>
    <t>Zodiac Clothing Company Ltd</t>
  </si>
  <si>
    <t>ZODIACLOTH</t>
  </si>
  <si>
    <t>Variman Global Enterprises Ltd</t>
  </si>
  <si>
    <t>VARIMAN</t>
  </si>
  <si>
    <t>Technology Distributors</t>
  </si>
  <si>
    <t>Naga Dhunseri Group Ltd</t>
  </si>
  <si>
    <t>NDGL</t>
  </si>
  <si>
    <t>Magnum Ventures Ltd</t>
  </si>
  <si>
    <t>MAGNUM</t>
  </si>
  <si>
    <t>Virinchi Ltd</t>
  </si>
  <si>
    <t>VIRINCHI</t>
  </si>
  <si>
    <t>Bemco Hydraulics Ltd</t>
  </si>
  <si>
    <t>BEMHY</t>
  </si>
  <si>
    <t>Rajnandini Metal Ltd</t>
  </si>
  <si>
    <t>RAJMET</t>
  </si>
  <si>
    <t>Bambino Agro Industries Ltd</t>
  </si>
  <si>
    <t>BAMBINO</t>
  </si>
  <si>
    <t>Magna Electro Castings Ltd</t>
  </si>
  <si>
    <t>MAGNAELQ</t>
  </si>
  <si>
    <t>Vishwaraj Sugar Industries Ltd</t>
  </si>
  <si>
    <t>VISHWARAJ</t>
  </si>
  <si>
    <t>Kay Cee Energy &amp; Infra Ltd</t>
  </si>
  <si>
    <t>KCEIL</t>
  </si>
  <si>
    <t>Lancor Holdings Ltd</t>
  </si>
  <si>
    <t>LANCORHOL</t>
  </si>
  <si>
    <t>Natural Capsules Ltd</t>
  </si>
  <si>
    <t>NATCAPSUQ</t>
  </si>
  <si>
    <t>Hindustan Organic Chemicals Ltd</t>
  </si>
  <si>
    <t>HOCL</t>
  </si>
  <si>
    <t>Brooks Laboratories Ltd</t>
  </si>
  <si>
    <t>BROOKS</t>
  </si>
  <si>
    <t>Alacrity Securities Ltd</t>
  </si>
  <si>
    <t>ALSL</t>
  </si>
  <si>
    <t>Purv Flexipack Ltd</t>
  </si>
  <si>
    <t>PURVFLEXI</t>
  </si>
  <si>
    <t>Cian Agro Industries &amp; Infrastructure Ltd</t>
  </si>
  <si>
    <t>CIANAGRO</t>
  </si>
  <si>
    <t>Intense Technologies Ltd</t>
  </si>
  <si>
    <t>INTENTECH</t>
  </si>
  <si>
    <t>K2 Infragen Ltd</t>
  </si>
  <si>
    <t>K2INFRA</t>
  </si>
  <si>
    <t>Avonmore Capital &amp; Management Services Ltd</t>
  </si>
  <si>
    <t>AVONMORE</t>
  </si>
  <si>
    <t>International Combustion (India) Ltd</t>
  </si>
  <si>
    <t>INTLCOMBQ</t>
  </si>
  <si>
    <t>Trejhara Solutions Ltd</t>
  </si>
  <si>
    <t>TREJHARA</t>
  </si>
  <si>
    <t>Veer Global Infraconstruction Ltd</t>
  </si>
  <si>
    <t>VGIL</t>
  </si>
  <si>
    <t>P.E. Analytics Ltd</t>
  </si>
  <si>
    <t>PROPEQUITY</t>
  </si>
  <si>
    <t>Felix Industries Ltd</t>
  </si>
  <si>
    <t>FELIX</t>
  </si>
  <si>
    <t>Sejal Glass Ltd</t>
  </si>
  <si>
    <t>SEJALLTD</t>
  </si>
  <si>
    <t>Rudrabhishek Enterprises Ltd</t>
  </si>
  <si>
    <t>REPL</t>
  </si>
  <si>
    <t>Shree Rama Newsprint Ltd</t>
  </si>
  <si>
    <t>RAMANEWS</t>
  </si>
  <si>
    <t>Rajnish Wellness Ltd</t>
  </si>
  <si>
    <t>RAJNISH</t>
  </si>
  <si>
    <t>Waterbase Ltd</t>
  </si>
  <si>
    <t>WATERBASE</t>
  </si>
  <si>
    <t>Supreme Holdings &amp; Hospitality (India) Ltd</t>
  </si>
  <si>
    <t>SUPREME</t>
  </si>
  <si>
    <t>Chemcrux Enterprises Ltd</t>
  </si>
  <si>
    <t>CHEMCRUX</t>
  </si>
  <si>
    <t>Bhagyanagar India Ltd</t>
  </si>
  <si>
    <t>BHAGYANGR</t>
  </si>
  <si>
    <t>Coral Laboratories Ltd</t>
  </si>
  <si>
    <t>CORALAB</t>
  </si>
  <si>
    <t>Rajshree Polypack Ltd</t>
  </si>
  <si>
    <t>RPPL</t>
  </si>
  <si>
    <t>Modi Rubber Ltd</t>
  </si>
  <si>
    <t>MODIRUBBER</t>
  </si>
  <si>
    <t>Ducon Infratechnologies Ltd</t>
  </si>
  <si>
    <t>DUCON</t>
  </si>
  <si>
    <t>ABM Knowledgeware Ltd</t>
  </si>
  <si>
    <t>ABMKNO</t>
  </si>
  <si>
    <t>Gourmet Gateway India Ltd</t>
  </si>
  <si>
    <t>GOURMET</t>
  </si>
  <si>
    <t>Restaurants</t>
  </si>
  <si>
    <t>Maral Overseas Ltd</t>
  </si>
  <si>
    <t>MARALOVER</t>
  </si>
  <si>
    <t>Axis Gold ETF</t>
  </si>
  <si>
    <t>AXISGOLD</t>
  </si>
  <si>
    <t>North Eastern Carrying Corporation Ltd</t>
  </si>
  <si>
    <t>NECCLTD</t>
  </si>
  <si>
    <t>Vijay Solvex Ltd</t>
  </si>
  <si>
    <t>VIJSOLX</t>
  </si>
  <si>
    <t>VETO Switch Gears And Cables Ltd</t>
  </si>
  <si>
    <t>VETO</t>
  </si>
  <si>
    <t>Captain Technocast Ltd</t>
  </si>
  <si>
    <t>CTCL</t>
  </si>
  <si>
    <t>DEV Information Technology Ltd</t>
  </si>
  <si>
    <t>DEVIT</t>
  </si>
  <si>
    <t>Aurangabad Distillery Ltd</t>
  </si>
  <si>
    <t>AURDIS</t>
  </si>
  <si>
    <t>Maruti Infrastructure Ltd</t>
  </si>
  <si>
    <t>MAINFRA</t>
  </si>
  <si>
    <t>Panasonic Carbon India Co Ltd</t>
  </si>
  <si>
    <t>PANCARBON</t>
  </si>
  <si>
    <t>Ashika Credit Capital Ltd</t>
  </si>
  <si>
    <t>ASHIKA</t>
  </si>
  <si>
    <t>ShreeOswal Seeds and Chemicals Ltd</t>
  </si>
  <si>
    <t>OSWALSEEDS</t>
  </si>
  <si>
    <t>Seacoast Shipping Services Ltd</t>
  </si>
  <si>
    <t>SEACOAST</t>
  </si>
  <si>
    <t>Goldstar Power Ltd</t>
  </si>
  <si>
    <t>GOLDSTAR</t>
  </si>
  <si>
    <t>Alufluoride Ltd</t>
  </si>
  <si>
    <t>ALUFLUOR</t>
  </si>
  <si>
    <t>Indowind Energy Ltd</t>
  </si>
  <si>
    <t>INDOWIND</t>
  </si>
  <si>
    <t>Udayshivakumar Infra Ltd</t>
  </si>
  <si>
    <t>USK</t>
  </si>
  <si>
    <t>LOYAL EQUIPMENTS Ltd</t>
  </si>
  <si>
    <t>LOYAL</t>
  </si>
  <si>
    <t>Rajasthan Gases Ltd</t>
  </si>
  <si>
    <t>RAJGASES</t>
  </si>
  <si>
    <t>Oil &amp; Gas Storage &amp; Transportation</t>
  </si>
  <si>
    <t>Par Drugs and Chemicals Ltd</t>
  </si>
  <si>
    <t>PAR</t>
  </si>
  <si>
    <t>A2z Infra Engineering Ltd</t>
  </si>
  <si>
    <t>A2ZINFRA</t>
  </si>
  <si>
    <t>PPAP Automotive Ltd</t>
  </si>
  <si>
    <t>PPAP</t>
  </si>
  <si>
    <t>Pil Italica Lifestyle Ltd</t>
  </si>
  <si>
    <t>PILITA</t>
  </si>
  <si>
    <t>Espire Hospitality Ltd</t>
  </si>
  <si>
    <t>ESPIRE</t>
  </si>
  <si>
    <t>Pune E - Stock Broking Ltd</t>
  </si>
  <si>
    <t>PESB</t>
  </si>
  <si>
    <t>Droneacharya Aerial Innovations Ltd</t>
  </si>
  <si>
    <t>DRONACHRYA</t>
  </si>
  <si>
    <t>Research &amp; Consulting Services</t>
  </si>
  <si>
    <t>Capital Trade Links Ltd</t>
  </si>
  <si>
    <t>CTL</t>
  </si>
  <si>
    <t>IP Rings Ltd</t>
  </si>
  <si>
    <t>IPRINGLTD</t>
  </si>
  <si>
    <t>Goyal Salt Ltd</t>
  </si>
  <si>
    <t>GOYALSALT</t>
  </si>
  <si>
    <t>Shekhawati Industries Ltd</t>
  </si>
  <si>
    <t>SHEKHAWATI</t>
  </si>
  <si>
    <t>Mason Infratech Ltd</t>
  </si>
  <si>
    <t>MASON</t>
  </si>
  <si>
    <t>KCK Industries Ltd</t>
  </si>
  <si>
    <t>KCK</t>
  </si>
  <si>
    <t>Kalyani Cast-Tech Ltd</t>
  </si>
  <si>
    <t>KALYANI</t>
  </si>
  <si>
    <t>Jhaveri Credits and Capital Ltd</t>
  </si>
  <si>
    <t>JHACC</t>
  </si>
  <si>
    <t>Karnika Industries Ltd</t>
  </si>
  <si>
    <t>KARNIKA</t>
  </si>
  <si>
    <t>Crown Lifters Ltd</t>
  </si>
  <si>
    <t>CROWN</t>
  </si>
  <si>
    <t>Vintron Informatics Ltd</t>
  </si>
  <si>
    <t>VINTRON</t>
  </si>
  <si>
    <t>Bimetal Bearings Ltd</t>
  </si>
  <si>
    <t>BIMETAL</t>
  </si>
  <si>
    <t>Prime Fresh Ltd</t>
  </si>
  <si>
    <t>PRIMEFRESH</t>
  </si>
  <si>
    <t>Vipul Organics Ltd</t>
  </si>
  <si>
    <t>VIPULORG</t>
  </si>
  <si>
    <t>Axis Nifty AAA Bond Plus SDL Apr 2026 50:50 ETF</t>
  </si>
  <si>
    <t>AXISBPSETF</t>
  </si>
  <si>
    <t>Paragon Fine &amp; Speciality Chemical Ltd</t>
  </si>
  <si>
    <t>PARAGON</t>
  </si>
  <si>
    <t>Jasch Gauging Technologies Ltd</t>
  </si>
  <si>
    <t>JGTL</t>
  </si>
  <si>
    <t>Neelamalai Agro Industries Ltd</t>
  </si>
  <si>
    <t>NEAGI</t>
  </si>
  <si>
    <t>Lords Chloro Alkali Ltd</t>
  </si>
  <si>
    <t>LORDSCHLO</t>
  </si>
  <si>
    <t>Paul Merchants Ltd</t>
  </si>
  <si>
    <t>PML</t>
  </si>
  <si>
    <t>Nureca Ltd</t>
  </si>
  <si>
    <t>NURECA</t>
  </si>
  <si>
    <t>Mercantile Ventures Ltd</t>
  </si>
  <si>
    <t>MERCANTILE</t>
  </si>
  <si>
    <t>Upsurge Investment and Finance Ltd</t>
  </si>
  <si>
    <t>UPSURGE</t>
  </si>
  <si>
    <t>Refex Renewables &amp; Infrastructure Ltd</t>
  </si>
  <si>
    <t>REFEXRENEW</t>
  </si>
  <si>
    <t>VTM Ltd</t>
  </si>
  <si>
    <t>VTMLTD</t>
  </si>
  <si>
    <t>Premier Roadlines Ltd</t>
  </si>
  <si>
    <t>PRLIND</t>
  </si>
  <si>
    <t>Kaushalya Logistics Ltd</t>
  </si>
  <si>
    <t>KLL</t>
  </si>
  <si>
    <t>Ground Freight &amp; Logistics</t>
  </si>
  <si>
    <t>RDB Rasayans Ltd</t>
  </si>
  <si>
    <t>RDBRL</t>
  </si>
  <si>
    <t>Digikore Studios Ltd</t>
  </si>
  <si>
    <t>DIGIKORE</t>
  </si>
  <si>
    <t>Duroply Industries Ltd</t>
  </si>
  <si>
    <t>DUROPLY</t>
  </si>
  <si>
    <t>Rox Hi-Tech Ltd</t>
  </si>
  <si>
    <t>ROXHITECH</t>
  </si>
  <si>
    <t>Omax Autos Ltd</t>
  </si>
  <si>
    <t>OMAXAUTO</t>
  </si>
  <si>
    <t>Jay Ushin Ltd</t>
  </si>
  <si>
    <t>JAYUSH</t>
  </si>
  <si>
    <t>Prime Industries Ltd</t>
  </si>
  <si>
    <t>PRIMIND</t>
  </si>
  <si>
    <t>Shukra Pharmaceuticals Ltd</t>
  </si>
  <si>
    <t>SHUKRAPHAR</t>
  </si>
  <si>
    <t>Mirae Asset Nifty 50 ETF</t>
  </si>
  <si>
    <t>NIFTYETF</t>
  </si>
  <si>
    <t>Intrasoft Technologies Ltd</t>
  </si>
  <si>
    <t>ISFT</t>
  </si>
  <si>
    <t>Retail - Online</t>
  </si>
  <si>
    <t>Tirupati Forge Ltd</t>
  </si>
  <si>
    <t>TIRUPATIFL</t>
  </si>
  <si>
    <t>Sadhav Shipping Ltd</t>
  </si>
  <si>
    <t>SADHAV</t>
  </si>
  <si>
    <t>Tahmar Enterprises Ltd</t>
  </si>
  <si>
    <t>TAHMARENT</t>
  </si>
  <si>
    <t>Zee Learn Ltd</t>
  </si>
  <si>
    <t>ZEELEARN</t>
  </si>
  <si>
    <t>RRIL Ltd</t>
  </si>
  <si>
    <t>RRIL</t>
  </si>
  <si>
    <t>Aayush Art and Bullion Ltd</t>
  </si>
  <si>
    <t>AAYUSHBULL</t>
  </si>
  <si>
    <t>Aashka Hospitals Ltd</t>
  </si>
  <si>
    <t>AASHKA</t>
  </si>
  <si>
    <t>Health Care Facilities</t>
  </si>
  <si>
    <t>Tunwal E-Motors Ltd</t>
  </si>
  <si>
    <t>TUNWAL</t>
  </si>
  <si>
    <t>Prajay Engineers Syndicate Ltd</t>
  </si>
  <si>
    <t>PRAENG</t>
  </si>
  <si>
    <t>Surana Telecom and Power Ltd</t>
  </si>
  <si>
    <t>SURANAT&amp;P</t>
  </si>
  <si>
    <t>Aaron Industries Ltd</t>
  </si>
  <si>
    <t>AARON</t>
  </si>
  <si>
    <t>Sadbhav Infrastructure Projects Ltd</t>
  </si>
  <si>
    <t>SADBHIN</t>
  </si>
  <si>
    <t>Konstelec Engineers Ltd</t>
  </si>
  <si>
    <t>KONSTELEC</t>
  </si>
  <si>
    <t>Alphageo (India) Ltd</t>
  </si>
  <si>
    <t>ALPHAGEO</t>
  </si>
  <si>
    <t>Infollion Research Services Ltd</t>
  </si>
  <si>
    <t>INFOLLION</t>
  </si>
  <si>
    <t>Spectrum Talent Management Ltd</t>
  </si>
  <si>
    <t>SPECTSTM</t>
  </si>
  <si>
    <t>V R Infraspace Ltd</t>
  </si>
  <si>
    <t>VR</t>
  </si>
  <si>
    <t>Mahamaya Steel Industries Ltd</t>
  </si>
  <si>
    <t>MAHASTEEL</t>
  </si>
  <si>
    <t>Zeal Global Services Ltd</t>
  </si>
  <si>
    <t>ZEAL</t>
  </si>
  <si>
    <t>Halder Venture Ltd</t>
  </si>
  <si>
    <t>HALDER</t>
  </si>
  <si>
    <t>Take Solutions Ltd</t>
  </si>
  <si>
    <t>TAKE</t>
  </si>
  <si>
    <t>E Factor Experiences Ltd</t>
  </si>
  <si>
    <t>EFACTOR</t>
  </si>
  <si>
    <t>Goldkart Jewels Ltd</t>
  </si>
  <si>
    <t>GOLDKART</t>
  </si>
  <si>
    <t>Bhatia Communications &amp; Retail (India) Ltd</t>
  </si>
  <si>
    <t>BHATIA</t>
  </si>
  <si>
    <t>Shree Osfm E-Mobility Ltd</t>
  </si>
  <si>
    <t>SHREEOSFM</t>
  </si>
  <si>
    <t>Mangalam Seeds Ltd</t>
  </si>
  <si>
    <t>MSL</t>
  </si>
  <si>
    <t>Coral India Finance and Housing Ltd</t>
  </si>
  <si>
    <t>CORALFINAC</t>
  </si>
  <si>
    <t>JSL Industries Ltd</t>
  </si>
  <si>
    <t>JSLINDL</t>
  </si>
  <si>
    <t>Shri Dinesh Mills Ltd</t>
  </si>
  <si>
    <t>SHRIDINE</t>
  </si>
  <si>
    <t>Brady And Morris Engineering Co Ltd</t>
  </si>
  <si>
    <t>BRADYM</t>
  </si>
  <si>
    <t>Loyal Textile Mills Ltd</t>
  </si>
  <si>
    <t>LOYALTEX</t>
  </si>
  <si>
    <t>Indiabulls Enterprises Ltd</t>
  </si>
  <si>
    <t>IEL</t>
  </si>
  <si>
    <t>Crayons Advertising Ltd</t>
  </si>
  <si>
    <t>CRAYONS</t>
  </si>
  <si>
    <t>LKP Finance Ltd</t>
  </si>
  <si>
    <t>LKPFIN</t>
  </si>
  <si>
    <t>Cords Cable Industries Ltd</t>
  </si>
  <si>
    <t>CORDSCABLE</t>
  </si>
  <si>
    <t>Delphi World Money Ltd</t>
  </si>
  <si>
    <t>DELPHIFX</t>
  </si>
  <si>
    <t>Emmforce Autotech Ltd</t>
  </si>
  <si>
    <t>EMMFORCE</t>
  </si>
  <si>
    <t>Automotive Parts &amp; Equipment</t>
  </si>
  <si>
    <t>Smartlink Holdings Ltd</t>
  </si>
  <si>
    <t>SMARTLINK</t>
  </si>
  <si>
    <t>RKEC Projects Ltd</t>
  </si>
  <si>
    <t>RKEC</t>
  </si>
  <si>
    <t>Indian Terrain Fashions Ltd</t>
  </si>
  <si>
    <t>INDTERRAIN</t>
  </si>
  <si>
    <t>India Gelatine &amp; Chemicals Ltd</t>
  </si>
  <si>
    <t>INDGELA</t>
  </si>
  <si>
    <t>Hindcon Chemicals Ltd</t>
  </si>
  <si>
    <t>HINDCON</t>
  </si>
  <si>
    <t>Pmc Fincorp Ltd</t>
  </si>
  <si>
    <t>PMCFIN</t>
  </si>
  <si>
    <t>PG Foils Ltd</t>
  </si>
  <si>
    <t>PGFOILQ</t>
  </si>
  <si>
    <t>Kanchi Karpooram Ltd</t>
  </si>
  <si>
    <t>KANCHI</t>
  </si>
  <si>
    <t>Infinium Pharmachem Ltd</t>
  </si>
  <si>
    <t>INFINIUM</t>
  </si>
  <si>
    <t>Commercial Syn Bags Ltd</t>
  </si>
  <si>
    <t>COMSYN</t>
  </si>
  <si>
    <t>Canarys Automations Ltd</t>
  </si>
  <si>
    <t>CANARYS</t>
  </si>
  <si>
    <t>Standard Capital Markets Ltd</t>
  </si>
  <si>
    <t>STANCAP</t>
  </si>
  <si>
    <t>Oriental Carbon &amp; Chemicals Ltd</t>
  </si>
  <si>
    <t>OCCL</t>
  </si>
  <si>
    <t>Raj Television Network Ltd</t>
  </si>
  <si>
    <t>RAJTV</t>
  </si>
  <si>
    <t>Aksharchem (India) Ltd</t>
  </si>
  <si>
    <t>AKSHARCHEM</t>
  </si>
  <si>
    <t>McLeod Russel India Ltd</t>
  </si>
  <si>
    <t>MCLEODRUSS</t>
  </si>
  <si>
    <t>LGB Forge Ltd</t>
  </si>
  <si>
    <t>LGBFORGE</t>
  </si>
  <si>
    <t>S &amp; S Power Switchgear Ltd</t>
  </si>
  <si>
    <t>S&amp;SPOWER</t>
  </si>
  <si>
    <t>Empower India Ltd</t>
  </si>
  <si>
    <t>EMPOWER</t>
  </si>
  <si>
    <t>Maagh Advertising and Marketing Services Ltd</t>
  </si>
  <si>
    <t>MAAGHADV</t>
  </si>
  <si>
    <t>NTC Industries Ltd</t>
  </si>
  <si>
    <t>NTCIND</t>
  </si>
  <si>
    <t>Thomas Scott (India) Ltd</t>
  </si>
  <si>
    <t>THOMASCOTT</t>
  </si>
  <si>
    <t>Available Finance Ltd</t>
  </si>
  <si>
    <t>AVAILFC</t>
  </si>
  <si>
    <t>Regis Industries Ltd</t>
  </si>
  <si>
    <t>REGIS</t>
  </si>
  <si>
    <t>Mini Diamonds (India) Ltd</t>
  </si>
  <si>
    <t>MINID</t>
  </si>
  <si>
    <t>Ginni Filaments Ltd</t>
  </si>
  <si>
    <t>GINNIFILA</t>
  </si>
  <si>
    <t>Amba Enterprises Ltd</t>
  </si>
  <si>
    <t>AEL</t>
  </si>
  <si>
    <t>Archidply Industries Ltd</t>
  </si>
  <si>
    <t>ARCHIDPLY</t>
  </si>
  <si>
    <t>Shradha Infraprojects Ltd</t>
  </si>
  <si>
    <t>SHRADHA</t>
  </si>
  <si>
    <t>Kanpur Plastipack Ltd</t>
  </si>
  <si>
    <t>KANPRPLA</t>
  </si>
  <si>
    <t>T T Ltd</t>
  </si>
  <si>
    <t>TTL</t>
  </si>
  <si>
    <t>ResGen Ltd</t>
  </si>
  <si>
    <t>RESGEN</t>
  </si>
  <si>
    <t>Coal &amp; Consumable Fuels</t>
  </si>
  <si>
    <t>Swastika Investmart Ltd</t>
  </si>
  <si>
    <t>SWASTIKA</t>
  </si>
  <si>
    <t>Diksat Transworld Ltd</t>
  </si>
  <si>
    <t>DIKSAT</t>
  </si>
  <si>
    <t>S V Global Mill Ltd</t>
  </si>
  <si>
    <t>SVGLOBAL</t>
  </si>
  <si>
    <t>Duncan Engineering Ltd</t>
  </si>
  <si>
    <t>DUNCANENG</t>
  </si>
  <si>
    <t>delaPlex Ltd</t>
  </si>
  <si>
    <t>DELAPLEX</t>
  </si>
  <si>
    <t>Cosmo Ferrites Ltd</t>
  </si>
  <si>
    <t>COSMOFE</t>
  </si>
  <si>
    <t>Chatha Foods Ltd</t>
  </si>
  <si>
    <t>CHATHA</t>
  </si>
  <si>
    <t>Ashapuri Gold Ornament Ltd</t>
  </si>
  <si>
    <t>AGOL</t>
  </si>
  <si>
    <t>Starteck Finance Ltd</t>
  </si>
  <si>
    <t>STARTECK</t>
  </si>
  <si>
    <t>Visa Steel Ltd</t>
  </si>
  <si>
    <t>VISASTEEL</t>
  </si>
  <si>
    <t>JHS Svendgaard Laboratories Ltd</t>
  </si>
  <si>
    <t>JHS</t>
  </si>
  <si>
    <t>S A Tech Software India Ltd</t>
  </si>
  <si>
    <t>SATECH</t>
  </si>
  <si>
    <t>JK Agri Genetics Ltd</t>
  </si>
  <si>
    <t>JK AGRI</t>
  </si>
  <si>
    <t>Generic Engineering Construction and Projects Ltd</t>
  </si>
  <si>
    <t>GENCON</t>
  </si>
  <si>
    <t>Purple Finance Ltd</t>
  </si>
  <si>
    <t>PURPLEFIN</t>
  </si>
  <si>
    <t>SAB Industries Ltd</t>
  </si>
  <si>
    <t>SAB</t>
  </si>
  <si>
    <t>Dhunseri Tea &amp; Industries Ltd</t>
  </si>
  <si>
    <t>DTIL</t>
  </si>
  <si>
    <t>Brahmaputra Infrastructure Ltd</t>
  </si>
  <si>
    <t>BRAHMINFRA</t>
  </si>
  <si>
    <t>On Door Concepts Ltd</t>
  </si>
  <si>
    <t>ONDOOR</t>
  </si>
  <si>
    <t>Phoenix Township Ltd</t>
  </si>
  <si>
    <t>PHOENIXTN</t>
  </si>
  <si>
    <t>Maha Rashtra Apex Corporation Ltd</t>
  </si>
  <si>
    <t>MAHAPEXLTD</t>
  </si>
  <si>
    <t>Anlon Technology Solutions Ltd</t>
  </si>
  <si>
    <t>ANLON</t>
  </si>
  <si>
    <t>Cochin Minerals and Rutile Ltd</t>
  </si>
  <si>
    <t>COCHINM</t>
  </si>
  <si>
    <t>Inventure Growth &amp; Securities Ltd</t>
  </si>
  <si>
    <t>INVENTURE</t>
  </si>
  <si>
    <t>Emerald Finance Ltd</t>
  </si>
  <si>
    <t>EMERALD</t>
  </si>
  <si>
    <t>Capital Trust Ltd</t>
  </si>
  <si>
    <t>CAPTRUST</t>
  </si>
  <si>
    <t>Noida Toll Bridge Company Ltd</t>
  </si>
  <si>
    <t>NOIDATOLL</t>
  </si>
  <si>
    <t>Kimia Biosciences Ltd</t>
  </si>
  <si>
    <t>KIMIABL</t>
  </si>
  <si>
    <t>Rts Power Corporation Ltd</t>
  </si>
  <si>
    <t>RTSPOWR</t>
  </si>
  <si>
    <t>KBC Global Ltd</t>
  </si>
  <si>
    <t>KBCGLOBAL</t>
  </si>
  <si>
    <t>Alphalogic Industries Ltd</t>
  </si>
  <si>
    <t>ALPHAIND</t>
  </si>
  <si>
    <t>Office Services &amp; Supplies</t>
  </si>
  <si>
    <t>Rajshree Sugars &amp; Chemicals Ltd</t>
  </si>
  <si>
    <t>RAJSREESUG</t>
  </si>
  <si>
    <t>Chaman Metallics Ltd</t>
  </si>
  <si>
    <t>CMNL</t>
  </si>
  <si>
    <t>Nirman Agri Genetics Ltd</t>
  </si>
  <si>
    <t>NIRMAN</t>
  </si>
  <si>
    <t>Trom Industries Ltd</t>
  </si>
  <si>
    <t>TROM</t>
  </si>
  <si>
    <t>Jaysynth Orgochem Ltd</t>
  </si>
  <si>
    <t>JAYSYNTH</t>
  </si>
  <si>
    <t>G M Polyplast Ltd</t>
  </si>
  <si>
    <t>GMPL</t>
  </si>
  <si>
    <t>Sona Machinery Ltd</t>
  </si>
  <si>
    <t>SONAMAC</t>
  </si>
  <si>
    <t>Qualitek Labs Ltd</t>
  </si>
  <si>
    <t>QLL</t>
  </si>
  <si>
    <t>Techknowgreen Solutions Ltd</t>
  </si>
  <si>
    <t>TECHKGREEN</t>
  </si>
  <si>
    <t>Garnet International Ltd</t>
  </si>
  <si>
    <t>GARNETINT</t>
  </si>
  <si>
    <t>Jullundur Motor Agency (Delhi) Ltd</t>
  </si>
  <si>
    <t>JMA</t>
  </si>
  <si>
    <t>Aartech Solonics Ltd</t>
  </si>
  <si>
    <t>AARTECH</t>
  </si>
  <si>
    <t>Maximus International Ltd</t>
  </si>
  <si>
    <t>MAXIMUS</t>
  </si>
  <si>
    <t>Shri Balaji Valve Components Ltd</t>
  </si>
  <si>
    <t>SBVCL</t>
  </si>
  <si>
    <t>Caspian Corporate Services Ltd</t>
  </si>
  <si>
    <t>CASPIAN</t>
  </si>
  <si>
    <t>Compucom Software Ltd</t>
  </si>
  <si>
    <t>COMPUSOFT</t>
  </si>
  <si>
    <t>A B Cotspin India Ltd</t>
  </si>
  <si>
    <t>ABCOTS</t>
  </si>
  <si>
    <t>Lovable Lingerie Ltd</t>
  </si>
  <si>
    <t>LOVABLE</t>
  </si>
  <si>
    <t>Storage Technologies and Automation Ltd</t>
  </si>
  <si>
    <t>STAL</t>
  </si>
  <si>
    <t>Sharda Ispat Ltd</t>
  </si>
  <si>
    <t>SHRDAIS</t>
  </si>
  <si>
    <t>Lloyds Luxuries Ltd</t>
  </si>
  <si>
    <t>LLOYDS</t>
  </si>
  <si>
    <t>SBI Nifty Bank ETF</t>
  </si>
  <si>
    <t>SETFNIFBK</t>
  </si>
  <si>
    <t>CAPTAIN PIPES Ltd</t>
  </si>
  <si>
    <t>CAPPIPES</t>
  </si>
  <si>
    <t>Esprit Stones Ltd</t>
  </si>
  <si>
    <t>ESPRIT</t>
  </si>
  <si>
    <t>Super House Ltd</t>
  </si>
  <si>
    <t>SUPERHOUSE</t>
  </si>
  <si>
    <t>Oil Country Tubular Ltd</t>
  </si>
  <si>
    <t>OILCOUNTUB</t>
  </si>
  <si>
    <t>B &amp; A Packaging India Ltd</t>
  </si>
  <si>
    <t>BAPACK</t>
  </si>
  <si>
    <t>Parshva Enterprises Ltd</t>
  </si>
  <si>
    <t>PARSHVA</t>
  </si>
  <si>
    <t>Sarthak Metals Ltd</t>
  </si>
  <si>
    <t>SMLT</t>
  </si>
  <si>
    <t>Narmada Gelatines Ltd</t>
  </si>
  <si>
    <t>SHAWGELTIN</t>
  </si>
  <si>
    <t>IL&amp;FS Transportation Networks Ltd</t>
  </si>
  <si>
    <t>IL&amp;FSTRANS</t>
  </si>
  <si>
    <t>Star Delta Transformers Ltd</t>
  </si>
  <si>
    <t>STARDELTA</t>
  </si>
  <si>
    <t>Pansari Developers Ltd</t>
  </si>
  <si>
    <t>PANSARI</t>
  </si>
  <si>
    <t>Umang Dairies Ltd</t>
  </si>
  <si>
    <t>UMANGDAIRY</t>
  </si>
  <si>
    <t>National Plastic Technologies Ltd</t>
  </si>
  <si>
    <t>NATPLASTI</t>
  </si>
  <si>
    <t>DCG Cables &amp; Wires Ltd</t>
  </si>
  <si>
    <t>DCG</t>
  </si>
  <si>
    <t>Equippp Social Impact Technologies Ltd</t>
  </si>
  <si>
    <t>EQUIPPP</t>
  </si>
  <si>
    <t xml:space="preserve"> IT Services &amp; Consulting</t>
  </si>
  <si>
    <t>Srivari Spices and Foods Ltd</t>
  </si>
  <si>
    <t>SSFL</t>
  </si>
  <si>
    <t>ICICI Prudential Nifty 100 Low Vol 30 ETF</t>
  </si>
  <si>
    <t>LOWVOLIETF</t>
  </si>
  <si>
    <t>G G Engineering Ltd</t>
  </si>
  <si>
    <t>GGENG</t>
  </si>
  <si>
    <t>Sanmit Infra Ltd</t>
  </si>
  <si>
    <t>SANINFRA</t>
  </si>
  <si>
    <t>Dolfin Rubbers Ltd</t>
  </si>
  <si>
    <t>DOLFIN</t>
  </si>
  <si>
    <t>Madhusudan Masala Ltd</t>
  </si>
  <si>
    <t>MADHUSUDAN</t>
  </si>
  <si>
    <t>Hindustan Tin Works Ltd</t>
  </si>
  <si>
    <t>HINDTIN</t>
  </si>
  <si>
    <t>Maxposure Ltd</t>
  </si>
  <si>
    <t>MAXPOSURE</t>
  </si>
  <si>
    <t>Indian Wood Products Co Ltd</t>
  </si>
  <si>
    <t>IWP</t>
  </si>
  <si>
    <t>Kapston Services Ltd</t>
  </si>
  <si>
    <t>KAPSTON</t>
  </si>
  <si>
    <t>Asian Hotels (East) Ltd</t>
  </si>
  <si>
    <t>AHLEAST</t>
  </si>
  <si>
    <t>Denis Chem Lab Ltd</t>
  </si>
  <si>
    <t>DENISCHEM</t>
  </si>
  <si>
    <t>Mauria Udyog Ltd</t>
  </si>
  <si>
    <t>MUL</t>
  </si>
  <si>
    <t>Housing Development and Infrastructure Ltd</t>
  </si>
  <si>
    <t>HDIL</t>
  </si>
  <si>
    <t>Flexituff Ventures International Ltd</t>
  </si>
  <si>
    <t>FLEXITUFF</t>
  </si>
  <si>
    <t>Stratmont Industries Ltd</t>
  </si>
  <si>
    <t>STRATMONT</t>
  </si>
  <si>
    <t>Eco Hotels and Resorts Ltd</t>
  </si>
  <si>
    <t>ECOHOTELS</t>
  </si>
  <si>
    <t>Shiva Texyarn Ltd</t>
  </si>
  <si>
    <t>SHIVATEX</t>
  </si>
  <si>
    <t>Tips Films Ltd</t>
  </si>
  <si>
    <t>TIPSFILMS</t>
  </si>
  <si>
    <t>Aarnav Fashions Ltd</t>
  </si>
  <si>
    <t>AARNAV</t>
  </si>
  <si>
    <t>Digicontent Ltd</t>
  </si>
  <si>
    <t>DGCONTENT</t>
  </si>
  <si>
    <t>Nitiraj Engineers Ltd</t>
  </si>
  <si>
    <t>NITIRAJ</t>
  </si>
  <si>
    <t>Nettlinx Ltd</t>
  </si>
  <si>
    <t>NETTLINX</t>
  </si>
  <si>
    <t>Yash Optics &amp; Lens Ltd</t>
  </si>
  <si>
    <t>YASHOPTICS</t>
  </si>
  <si>
    <t>Worth Peripherals Ltd</t>
  </si>
  <si>
    <t>Akanksha Power and Infrastructure Ltd</t>
  </si>
  <si>
    <t>AKANKSHA</t>
  </si>
  <si>
    <t>Dindigul Farm Product Ltd</t>
  </si>
  <si>
    <t>DFPL</t>
  </si>
  <si>
    <t>Mangal Credit and Fincorp Ltd</t>
  </si>
  <si>
    <t>MANCREDIT</t>
  </si>
  <si>
    <t>Arham Technologies Ltd</t>
  </si>
  <si>
    <t>ARHAM</t>
  </si>
  <si>
    <t>Vaishali Pharma Ltd</t>
  </si>
  <si>
    <t>VAISHALI</t>
  </si>
  <si>
    <t>Raja Bahadur International Ltd</t>
  </si>
  <si>
    <t>RAJABAH</t>
  </si>
  <si>
    <t>Aspinwall and Company Ltd</t>
  </si>
  <si>
    <t>ASPINWALL</t>
  </si>
  <si>
    <t>ITCONS e-Solutions Ltd</t>
  </si>
  <si>
    <t>ITCONS</t>
  </si>
  <si>
    <t>Human Resource &amp; Employment Services</t>
  </si>
  <si>
    <t>Gayatri Rubbers and Chemicals Ltd</t>
  </si>
  <si>
    <t>GRCL</t>
  </si>
  <si>
    <t>Unihealth Consultancy Ltd</t>
  </si>
  <si>
    <t>UNIHEALTH</t>
  </si>
  <si>
    <t>Emmbi Industries Ltd</t>
  </si>
  <si>
    <t>EMMBI</t>
  </si>
  <si>
    <t>BSL Ltd</t>
  </si>
  <si>
    <t>BSL</t>
  </si>
  <si>
    <t>Naman In-Store (India) Ltd</t>
  </si>
  <si>
    <t>NAMAN</t>
  </si>
  <si>
    <t>Incredible Industries Ltd</t>
  </si>
  <si>
    <t>INCREDIBLE</t>
  </si>
  <si>
    <t>Shri Bajrang Alliance Ltd</t>
  </si>
  <si>
    <t>SHBAJRG</t>
  </si>
  <si>
    <t>LA Tim Metal &amp; Industries Ltd</t>
  </si>
  <si>
    <t>LATIMMETAL</t>
  </si>
  <si>
    <t>Samor Reality Ltd</t>
  </si>
  <si>
    <t>SAMOR</t>
  </si>
  <si>
    <t>Univastu India Ltd</t>
  </si>
  <si>
    <t>UNIVASTU</t>
  </si>
  <si>
    <t>Texmo Pipes and Products Ltd</t>
  </si>
  <si>
    <t>TEXMOPIPES</t>
  </si>
  <si>
    <t>DRS Dilip Roadlines Ltd</t>
  </si>
  <si>
    <t>DRSDILIP</t>
  </si>
  <si>
    <t>Anik Industries Ltd</t>
  </si>
  <si>
    <t>ANIKINDS</t>
  </si>
  <si>
    <t>Arunjyoti Bio Ventures Ltd</t>
  </si>
  <si>
    <t>ABVL</t>
  </si>
  <si>
    <t>RSD Finance Ltd</t>
  </si>
  <si>
    <t>RSDFIN</t>
  </si>
  <si>
    <t>Power and Instrumentation (Gujarat) Ltd</t>
  </si>
  <si>
    <t>PIGL</t>
  </si>
  <si>
    <t>AMJ Land Holdings Ltd</t>
  </si>
  <si>
    <t>AMJLAND</t>
  </si>
  <si>
    <t>Bal Pharma Ltd</t>
  </si>
  <si>
    <t>BALPHARMA</t>
  </si>
  <si>
    <t>Ratnabhumi Developers Ltd</t>
  </si>
  <si>
    <t>RATNABHUMI</t>
  </si>
  <si>
    <t>Lagnam Spintex Ltd</t>
  </si>
  <si>
    <t>LAGNAM</t>
  </si>
  <si>
    <t>Enser Communications Ltd</t>
  </si>
  <si>
    <t>ENSER</t>
  </si>
  <si>
    <t>Sonam Ltd</t>
  </si>
  <si>
    <t>SONAMLTD</t>
  </si>
  <si>
    <t>Sayaji Hotels (Pune) Ltd</t>
  </si>
  <si>
    <t>SHPLPUNE</t>
  </si>
  <si>
    <t>Indbank Merchant Banking Services Ltd</t>
  </si>
  <si>
    <t>INDBANK</t>
  </si>
  <si>
    <t>IVP Ltd</t>
  </si>
  <si>
    <t>IVP</t>
  </si>
  <si>
    <t>Gretex Industries Ltd</t>
  </si>
  <si>
    <t>GRETEX</t>
  </si>
  <si>
    <t>ACE Software Exports Ltd</t>
  </si>
  <si>
    <t>ACESOFT</t>
  </si>
  <si>
    <t>Odyssey Technologies Ltd</t>
  </si>
  <si>
    <t>ODYSSEY</t>
  </si>
  <si>
    <t>QMS Medical Allied Services Ltd</t>
  </si>
  <si>
    <t>QMSMEDI</t>
  </si>
  <si>
    <t>Alpa Laboratories Ltd</t>
  </si>
  <si>
    <t>ALPA</t>
  </si>
  <si>
    <t>Aarvi Encon Ltd</t>
  </si>
  <si>
    <t>AARVI</t>
  </si>
  <si>
    <t>GTL Ltd</t>
  </si>
  <si>
    <t>GTL</t>
  </si>
  <si>
    <t>Sir Shadi Lal Enterprises Ltd</t>
  </si>
  <si>
    <t>SSLEL</t>
  </si>
  <si>
    <t>Jyoti Ltd</t>
  </si>
  <si>
    <t>JYOTI</t>
  </si>
  <si>
    <t>Signet Industries Ltd</t>
  </si>
  <si>
    <t>SIGIND</t>
  </si>
  <si>
    <t>WAA Solar Ltd</t>
  </si>
  <si>
    <t>WAA</t>
  </si>
  <si>
    <t>Sharat Industries Ltd</t>
  </si>
  <si>
    <t>SHINDL</t>
  </si>
  <si>
    <t>Deep Polymers Ltd</t>
  </si>
  <si>
    <t>DEEP</t>
  </si>
  <si>
    <t>Dhruv Consultancy Services Ltd</t>
  </si>
  <si>
    <t>DHRUV</t>
  </si>
  <si>
    <t>Vuenow Infratech Ltd</t>
  </si>
  <si>
    <t>VUENOW</t>
  </si>
  <si>
    <t>Prima Plastics Ltd</t>
  </si>
  <si>
    <t>PRIMAPLA</t>
  </si>
  <si>
    <t>Edvenswa Enterprises Ltd</t>
  </si>
  <si>
    <t>EDVENSWA</t>
  </si>
  <si>
    <t>Organic Recycling Systems Ltd</t>
  </si>
  <si>
    <t>ORGANICREC</t>
  </si>
  <si>
    <t>Global Offshore Services Ltd</t>
  </si>
  <si>
    <t>GLOBOFFS</t>
  </si>
  <si>
    <t>Aveer Foods Ltd</t>
  </si>
  <si>
    <t>AVEER</t>
  </si>
  <si>
    <t>MITCON Consultancy &amp; Engineering Services Ltd</t>
  </si>
  <si>
    <t>MITCON</t>
  </si>
  <si>
    <t>Indrayani Biotech Ltd</t>
  </si>
  <si>
    <t>INDRANIB</t>
  </si>
  <si>
    <t>Aryaman Capital Markets Ltd</t>
  </si>
  <si>
    <t>ARYACAPM</t>
  </si>
  <si>
    <t>Maitreya Medicare Ltd</t>
  </si>
  <si>
    <t>MAITREYA</t>
  </si>
  <si>
    <t>Ramdevbaba Solvent Ltd</t>
  </si>
  <si>
    <t>RBS</t>
  </si>
  <si>
    <t>Mangalam Drugs and Organics Ltd</t>
  </si>
  <si>
    <t>MANGALAM</t>
  </si>
  <si>
    <t>GVP Infotech Ltd</t>
  </si>
  <si>
    <t>GVPTECH</t>
  </si>
  <si>
    <t>Simplex Castings Ltd</t>
  </si>
  <si>
    <t>SIMPLEXCAS</t>
  </si>
  <si>
    <t>Century Extrusions Ltd</t>
  </si>
  <si>
    <t>CENTEXT</t>
  </si>
  <si>
    <t>Shigan Quantum Technologies Ltd</t>
  </si>
  <si>
    <t>SHIGAN</t>
  </si>
  <si>
    <t>Silicon Rental Solutions Ltd</t>
  </si>
  <si>
    <t>SRSOLTD</t>
  </si>
  <si>
    <t>Cambridge Technology Enterprises Ltd</t>
  </si>
  <si>
    <t>CTE</t>
  </si>
  <si>
    <t>Weizmann Limited</t>
  </si>
  <si>
    <t>WEIZMANIND</t>
  </si>
  <si>
    <t>Bihar Sponge Iron Ltd</t>
  </si>
  <si>
    <t>BIHSPONG</t>
  </si>
  <si>
    <t>Somi Conveyor Beltings Ltd</t>
  </si>
  <si>
    <t>SOMICONVEY</t>
  </si>
  <si>
    <t>Gujarat State Financial Corp</t>
  </si>
  <si>
    <t>GUJSTATFIN</t>
  </si>
  <si>
    <t>SAH Polymers Ltd</t>
  </si>
  <si>
    <t>SAH</t>
  </si>
  <si>
    <t>United Nilgiri Tea Estates Company Ltd</t>
  </si>
  <si>
    <t>UNITEDTEA</t>
  </si>
  <si>
    <t>Radix Industries (India) Ltd</t>
  </si>
  <si>
    <t>RADIXIND</t>
  </si>
  <si>
    <t>Universal Autofoundry Ltd</t>
  </si>
  <si>
    <t>UNIAUTO</t>
  </si>
  <si>
    <t>Swati Projects Ltd</t>
  </si>
  <si>
    <t>SWATIPRO</t>
  </si>
  <si>
    <t>CHL Ltd</t>
  </si>
  <si>
    <t>CHLLTD</t>
  </si>
  <si>
    <t>Dhoot Industrial Finance Ltd</t>
  </si>
  <si>
    <t>DHOOTIN</t>
  </si>
  <si>
    <t>Winsome Textile Industries Ltd</t>
  </si>
  <si>
    <t>WINSOMTX</t>
  </si>
  <si>
    <t>Panache Digilife Ltd</t>
  </si>
  <si>
    <t>PANACHE</t>
  </si>
  <si>
    <t>Niraj Cement Structurals Ltd</t>
  </si>
  <si>
    <t>NIRAJ</t>
  </si>
  <si>
    <t>Hindustan Adhesives Ltd</t>
  </si>
  <si>
    <t>HINDADH</t>
  </si>
  <si>
    <t>Sel Manufacturing Company Ltd</t>
  </si>
  <si>
    <t>SELMC</t>
  </si>
  <si>
    <t>Gujarat Intrux Ltd</t>
  </si>
  <si>
    <t>GUJINTRX</t>
  </si>
  <si>
    <t>United Polyfab Gujarat Ltd</t>
  </si>
  <si>
    <t>UNITEDPOLY</t>
  </si>
  <si>
    <t>Siyaram Recycling Industries Ltd</t>
  </si>
  <si>
    <t>SIYARAM</t>
  </si>
  <si>
    <t>Arvee Laboratories (India) Ltd</t>
  </si>
  <si>
    <t>ARVEE</t>
  </si>
  <si>
    <t>Vinny Overseas Ltd</t>
  </si>
  <si>
    <t>VINNY</t>
  </si>
  <si>
    <t>Surat Trade and Mercantile Ltd</t>
  </si>
  <si>
    <t>SURATRAML</t>
  </si>
  <si>
    <t>HB Estate Developers Ltd</t>
  </si>
  <si>
    <t>HBESD</t>
  </si>
  <si>
    <t>GIR Natureview Resorts Ltd</t>
  </si>
  <si>
    <t>GIRRESORTS</t>
  </si>
  <si>
    <t>Quest Laboratories Ltd</t>
  </si>
  <si>
    <t>QUESTLAB</t>
  </si>
  <si>
    <t>Fonebox Retail Ltd</t>
  </si>
  <si>
    <t>FONEBOX</t>
  </si>
  <si>
    <t>Pritika Engineering Components Ltd</t>
  </si>
  <si>
    <t>PRITIKA</t>
  </si>
  <si>
    <t>GSS Infotech Ltd</t>
  </si>
  <si>
    <t>GSS</t>
  </si>
  <si>
    <t>Modern Threads (India) Ltd</t>
  </si>
  <si>
    <t>MODTHREAD</t>
  </si>
  <si>
    <t>Sylvan Plyboard (India) Ltd</t>
  </si>
  <si>
    <t>SYLVANPLY</t>
  </si>
  <si>
    <t>MRO-TEK Realty Ltd</t>
  </si>
  <si>
    <t>MRO-TEK</t>
  </si>
  <si>
    <t>Caprihans India Ltd</t>
  </si>
  <si>
    <t>CAPRIHANS</t>
  </si>
  <si>
    <t>BDH Industries Ltd</t>
  </si>
  <si>
    <t>BDH</t>
  </si>
  <si>
    <t>Aarey Drugs and Pharmaceuticals Ltd</t>
  </si>
  <si>
    <t>AAREYDRUGS</t>
  </si>
  <si>
    <t>Alpine Housing Development Corporation Limited</t>
  </si>
  <si>
    <t>ALPINEHOU</t>
  </si>
  <si>
    <t>Lactose (India) Ltd</t>
  </si>
  <si>
    <t>LACTOSE</t>
  </si>
  <si>
    <t>Shahlon Silk Industries Ltd</t>
  </si>
  <si>
    <t>SHAHLON</t>
  </si>
  <si>
    <t>Tarmat Ltd</t>
  </si>
  <si>
    <t>TARMAT</t>
  </si>
  <si>
    <t>Praxis Home Retail Ltd</t>
  </si>
  <si>
    <t>PRAXIS</t>
  </si>
  <si>
    <t>Lakshmi Automatic Loom Works Ltd</t>
  </si>
  <si>
    <t>LXMIATO</t>
  </si>
  <si>
    <t>Precision Electronics Ltd</t>
  </si>
  <si>
    <t>PRECISIO</t>
  </si>
  <si>
    <t>Jamshri Realty Ltd</t>
  </si>
  <si>
    <t>JAMSHRI</t>
  </si>
  <si>
    <t>Real Estate Operating Companies</t>
  </si>
  <si>
    <t>Ashapura Logistics Ltd</t>
  </si>
  <si>
    <t>ASHALOG</t>
  </si>
  <si>
    <t>Maheshwari Logistics Ltd</t>
  </si>
  <si>
    <t>MAHESHWARI</t>
  </si>
  <si>
    <t>Priti International Ltd</t>
  </si>
  <si>
    <t>PRITI</t>
  </si>
  <si>
    <t>Globus Power Generation Ltd</t>
  </si>
  <si>
    <t>GLOBUSCON</t>
  </si>
  <si>
    <t>Wardwizard Foods and Beverages Ltd</t>
  </si>
  <si>
    <t>WARDWIZFBL</t>
  </si>
  <si>
    <t>Shree Ajit Pulp and Paper Ltd</t>
  </si>
  <si>
    <t>SAPPL</t>
  </si>
  <si>
    <t>Upsurge Seeds Of Agriculture Ltd</t>
  </si>
  <si>
    <t>USASEEDS</t>
  </si>
  <si>
    <t>Urban Enviro Waste Management Ltd</t>
  </si>
  <si>
    <t>URBAN</t>
  </si>
  <si>
    <t>Lambodhara Textiles Ltd</t>
  </si>
  <si>
    <t>LAMBODHARA</t>
  </si>
  <si>
    <t>Rajputana Industries Ltd</t>
  </si>
  <si>
    <t>RAJINDLTD</t>
  </si>
  <si>
    <t>Metals - Copper</t>
  </si>
  <si>
    <t>Airo Lam Ltd</t>
  </si>
  <si>
    <t>AIROLAM</t>
  </si>
  <si>
    <t>Manaksia Aluminium Co Ltd</t>
  </si>
  <si>
    <t>MANAKALUCO</t>
  </si>
  <si>
    <t>Samkrg Pistons and Rings Ltd</t>
  </si>
  <si>
    <t>SAMKRG</t>
  </si>
  <si>
    <t>Forcas Studio Ltd</t>
  </si>
  <si>
    <t>FORCAS</t>
  </si>
  <si>
    <t>Hilton Metal Forging Ltd</t>
  </si>
  <si>
    <t>HILTON</t>
  </si>
  <si>
    <t>Beacon Trusteeship Ltd</t>
  </si>
  <si>
    <t>BEACON</t>
  </si>
  <si>
    <t>Sikko Industries Ltd</t>
  </si>
  <si>
    <t>SIKKO</t>
  </si>
  <si>
    <t>Metroglobal Ltd</t>
  </si>
  <si>
    <t>METROGLOBL</t>
  </si>
  <si>
    <t>Atam Valves Ltd</t>
  </si>
  <si>
    <t>ATAM</t>
  </si>
  <si>
    <t>Syschem (India) Ltd</t>
  </si>
  <si>
    <t>SYSCHEM</t>
  </si>
  <si>
    <t>Mitsu Chem Plast Ltd</t>
  </si>
  <si>
    <t>MITSU</t>
  </si>
  <si>
    <t>Khemani Distributors &amp; Marketing Ltd</t>
  </si>
  <si>
    <t>KDML</t>
  </si>
  <si>
    <t>Bafna Pharmaceuticals Ltd</t>
  </si>
  <si>
    <t>BAFNAPH</t>
  </si>
  <si>
    <t>Jocil Ltd</t>
  </si>
  <si>
    <t>JOCIL</t>
  </si>
  <si>
    <t>Abans Enterprises Ltd</t>
  </si>
  <si>
    <t>ABANSENT</t>
  </si>
  <si>
    <t>Savera Industries Ltd</t>
  </si>
  <si>
    <t>SAVERA</t>
  </si>
  <si>
    <t>Indian Sucrose Ltd</t>
  </si>
  <si>
    <t>INDSUCR</t>
  </si>
  <si>
    <t>Kalyani Forge Ltd</t>
  </si>
  <si>
    <t>KALYANIFRG</t>
  </si>
  <si>
    <t>Globe International Carriers Ltd</t>
  </si>
  <si>
    <t>GICL</t>
  </si>
  <si>
    <t>Rajeshwari Cans Ltd</t>
  </si>
  <si>
    <t>RCAN</t>
  </si>
  <si>
    <t>Metal, Glass &amp; Plastic Containers</t>
  </si>
  <si>
    <t>Digidrive Distributors Ltd</t>
  </si>
  <si>
    <t>DIGIDRIVE</t>
  </si>
  <si>
    <t>Kesar Petroproducts Ltd</t>
  </si>
  <si>
    <t>KESARPE</t>
  </si>
  <si>
    <t>Confidence Futuristic Energetech Ltd</t>
  </si>
  <si>
    <t>CFEL</t>
  </si>
  <si>
    <t>Dcm Ltd</t>
  </si>
  <si>
    <t>DCM</t>
  </si>
  <si>
    <t>Gillanders Arbuthnot &amp; Co Ltd</t>
  </si>
  <si>
    <t>GILLANDERS</t>
  </si>
  <si>
    <t>South India Paper Mills Ltd</t>
  </si>
  <si>
    <t>STHINPA</t>
  </si>
  <si>
    <t>Pacific Industries Ltd</t>
  </si>
  <si>
    <t>PACIFICI</t>
  </si>
  <si>
    <t>CIL Nova Petrochemicals Ltd</t>
  </si>
  <si>
    <t>CNOVAPETRO</t>
  </si>
  <si>
    <t>Cenlub Industries Ltd</t>
  </si>
  <si>
    <t>CENLUB</t>
  </si>
  <si>
    <t>KHFM Hospitality and Facility Management Services Ltd</t>
  </si>
  <si>
    <t>KHFM</t>
  </si>
  <si>
    <t>MPS Infotecnics Ltd</t>
  </si>
  <si>
    <t>VISESHINFO</t>
  </si>
  <si>
    <t>Pramara Promotions Ltd</t>
  </si>
  <si>
    <t>PRAMARA</t>
  </si>
  <si>
    <t>Anmol India Ltd</t>
  </si>
  <si>
    <t>ANMOL</t>
  </si>
  <si>
    <t>Raghuvansh Agrofarms Ltd</t>
  </si>
  <si>
    <t>RAFL</t>
  </si>
  <si>
    <t>Vital Chemtech Ltd</t>
  </si>
  <si>
    <t>VITAL</t>
  </si>
  <si>
    <t>SAL Steel Ltd</t>
  </si>
  <si>
    <t>SALSTEEL</t>
  </si>
  <si>
    <t>Ducol Organics &amp; Colours Ltd</t>
  </si>
  <si>
    <t>DUCOL</t>
  </si>
  <si>
    <t>Ovobel Foods Ltd</t>
  </si>
  <si>
    <t>OVOBELE</t>
  </si>
  <si>
    <t>B.A.G. Films and Media Ltd</t>
  </si>
  <si>
    <t>BAGFILMS</t>
  </si>
  <si>
    <t>Rulka Electricals Ltd</t>
  </si>
  <si>
    <t>RULKA</t>
  </si>
  <si>
    <t>Rajnish Retail Ltd</t>
  </si>
  <si>
    <t>RRETAIL</t>
  </si>
  <si>
    <t>New Swan Multitech Ltd</t>
  </si>
  <si>
    <t>SWANAGRO</t>
  </si>
  <si>
    <t>Samrat Forgings Ltd</t>
  </si>
  <si>
    <t>SAMRATFORG</t>
  </si>
  <si>
    <t>Tyche Industries Ltd</t>
  </si>
  <si>
    <t>TYCHE</t>
  </si>
  <si>
    <t>Indian Infotech and Software Ltd</t>
  </si>
  <si>
    <t>INDINFO</t>
  </si>
  <si>
    <t>Ambey Laboratories Ltd</t>
  </si>
  <si>
    <t>AMBEY</t>
  </si>
  <si>
    <t>AKI India Ltd</t>
  </si>
  <si>
    <t>AKI</t>
  </si>
  <si>
    <t>Toyam Sports Ltd</t>
  </si>
  <si>
    <t>TOYAMSL</t>
  </si>
  <si>
    <t>Mehai Technology Ltd</t>
  </si>
  <si>
    <t>MEHAI</t>
  </si>
  <si>
    <t>Salasar Exteriors and Contour Ltd</t>
  </si>
  <si>
    <t>SECL</t>
  </si>
  <si>
    <t>Chetana Education Ltd</t>
  </si>
  <si>
    <t>CHETANA</t>
  </si>
  <si>
    <t>LKP Securities Ltd</t>
  </si>
  <si>
    <t>LKPSEC</t>
  </si>
  <si>
    <t>Garg Furnace Ltd</t>
  </si>
  <si>
    <t>GARGFUR</t>
  </si>
  <si>
    <t>Zenith Drugs Ltd</t>
  </si>
  <si>
    <t>ZENITHDRUG</t>
  </si>
  <si>
    <t>Polson Ltd</t>
  </si>
  <si>
    <t>POLSON</t>
  </si>
  <si>
    <t>Ludlow Jute &amp; Specialities Ltd</t>
  </si>
  <si>
    <t>LUDLOWJUT</t>
  </si>
  <si>
    <t>Machino Plastics Ltd</t>
  </si>
  <si>
    <t>MACPLASQ</t>
  </si>
  <si>
    <t>Tainwala Chemicals and Plastics (India) Ltd</t>
  </si>
  <si>
    <t>TAINWALCHM</t>
  </si>
  <si>
    <t>NipponINETFNifty SDL Apr 2026 Top 20 Equal Weight</t>
  </si>
  <si>
    <t>SDL26BEES</t>
  </si>
  <si>
    <t>Greenchef Appliances Ltd</t>
  </si>
  <si>
    <t>GREENCHEF</t>
  </si>
  <si>
    <t>Interiors &amp; More Ltd</t>
  </si>
  <si>
    <t>INM</t>
  </si>
  <si>
    <t>Mahalaxmi Rubtech Ltd</t>
  </si>
  <si>
    <t>MHLXMIRU</t>
  </si>
  <si>
    <t>Avance Technologies Ltd</t>
  </si>
  <si>
    <t>AVANCE</t>
  </si>
  <si>
    <t>Avro India Ltd</t>
  </si>
  <si>
    <t>AVROIND</t>
  </si>
  <si>
    <t>Basant Agro Tech (India) Ltd</t>
  </si>
  <si>
    <t>BASANTGL</t>
  </si>
  <si>
    <t>Ganges Securities Ltd</t>
  </si>
  <si>
    <t>GANGESSECU</t>
  </si>
  <si>
    <t>Transwarranty Finance Ltd</t>
  </si>
  <si>
    <t>TFL</t>
  </si>
  <si>
    <t>Krebs Biochemicals and Industries Ltd</t>
  </si>
  <si>
    <t>KREBSBIO</t>
  </si>
  <si>
    <t>Dhruva Capital Services Ltd</t>
  </si>
  <si>
    <t>DHRUVCA</t>
  </si>
  <si>
    <t>Piccadily Sugar and Allied Industries Ltd</t>
  </si>
  <si>
    <t>PICCASUG</t>
  </si>
  <si>
    <t>Leading Leasing Finance and Investment Company Ltd</t>
  </si>
  <si>
    <t>LLFICL</t>
  </si>
  <si>
    <t>Standard Industries Ltd</t>
  </si>
  <si>
    <t>SIL</t>
  </si>
  <si>
    <t>Ecoplast Ltd</t>
  </si>
  <si>
    <t>ECOPLAST</t>
  </si>
  <si>
    <t>Reliance Chemotex Industries Ltd</t>
  </si>
  <si>
    <t>RELCHEMQ</t>
  </si>
  <si>
    <t>Shradha AI Technologies Ltd</t>
  </si>
  <si>
    <t>SHRAAITECH</t>
  </si>
  <si>
    <t>Oil &amp; Gas Drilling</t>
  </si>
  <si>
    <t>Kaira Can Co Ltd</t>
  </si>
  <si>
    <t>KAIRA</t>
  </si>
  <si>
    <t>Visco Trade Associates Ltd</t>
  </si>
  <si>
    <t>VISCO</t>
  </si>
  <si>
    <t>Setco Automotive Ltd</t>
  </si>
  <si>
    <t>SETCO</t>
  </si>
  <si>
    <t>Sprayking Ltd</t>
  </si>
  <si>
    <t>SPRAYKING</t>
  </si>
  <si>
    <t>Nagpur Power and Industries Ltd</t>
  </si>
  <si>
    <t>NAGPI</t>
  </si>
  <si>
    <t>7Seas Entertainment Ltd</t>
  </si>
  <si>
    <t>7SEASL</t>
  </si>
  <si>
    <t>Interactive Home Entertainment</t>
  </si>
  <si>
    <t>Keynote Financial Services Ltd</t>
  </si>
  <si>
    <t>KEYFINSERV</t>
  </si>
  <si>
    <t>ATV Projects India Ltd</t>
  </si>
  <si>
    <t>ATVPR</t>
  </si>
  <si>
    <t>Surana Solar Ltd</t>
  </si>
  <si>
    <t>SURANASOL</t>
  </si>
  <si>
    <t>Kesar Enterprises Ltd</t>
  </si>
  <si>
    <t>KESARENT</t>
  </si>
  <si>
    <t>Hindusthan National Glass And Industries Ltd</t>
  </si>
  <si>
    <t>HINDNATGLS</t>
  </si>
  <si>
    <t>Vibrant Global Capital Ltd</t>
  </si>
  <si>
    <t>VGCL</t>
  </si>
  <si>
    <t>Genpharmasec Ltd</t>
  </si>
  <si>
    <t>GENPHARMA</t>
  </si>
  <si>
    <t>Marvel Decor Ltd</t>
  </si>
  <si>
    <t>MDL</t>
  </si>
  <si>
    <t>Touchwood Entertainment Ltd</t>
  </si>
  <si>
    <t>TOUCHWOOD</t>
  </si>
  <si>
    <t>DIGJAM Ltd</t>
  </si>
  <si>
    <t>DIGJAMLMTD</t>
  </si>
  <si>
    <t>CG VAK Software and Exports Ltd</t>
  </si>
  <si>
    <t>CGVAK</t>
  </si>
  <si>
    <t>VJTF Eduservices Ltd</t>
  </si>
  <si>
    <t>VJTFEDU</t>
  </si>
  <si>
    <t>Kovilpatti Lakshmi Roller Flour Mills Ltd</t>
  </si>
  <si>
    <t>KLRFM</t>
  </si>
  <si>
    <t>Supreme Infrastructure India Ltd</t>
  </si>
  <si>
    <t>SUPREMEINF</t>
  </si>
  <si>
    <t>Sunlite Recycling Industries Ltd</t>
  </si>
  <si>
    <t>SUNLITE</t>
  </si>
  <si>
    <t>Brace Port Logistics Ltd</t>
  </si>
  <si>
    <t>BRACEPORT</t>
  </si>
  <si>
    <t>Divine Power Energy Ltd</t>
  </si>
  <si>
    <t>DPEL</t>
  </si>
  <si>
    <t>HCP Plastene Bulkpack Ltd</t>
  </si>
  <si>
    <t>HPBL</t>
  </si>
  <si>
    <t>Paper &amp; Plastic Packaging Products &amp; Materials</t>
  </si>
  <si>
    <t>DHP India Ltd</t>
  </si>
  <si>
    <t>DHPIND</t>
  </si>
  <si>
    <t>B-Right RealEstate Ltd</t>
  </si>
  <si>
    <t>BRRL</t>
  </si>
  <si>
    <t>Kifs Financial Services Ltd</t>
  </si>
  <si>
    <t>KIFS</t>
  </si>
  <si>
    <t>Kakatiya Cement Sugar and Industries Ltd</t>
  </si>
  <si>
    <t>KAKATCEM</t>
  </si>
  <si>
    <t>Eyantra Ventures Ltd</t>
  </si>
  <si>
    <t>EY</t>
  </si>
  <si>
    <t>Mukta Arts Ltd</t>
  </si>
  <si>
    <t>MUKTAARTS</t>
  </si>
  <si>
    <t>Hindprakash Industries Ltd</t>
  </si>
  <si>
    <t>HPIL</t>
  </si>
  <si>
    <t>Flex Foods Ltd</t>
  </si>
  <si>
    <t>FLEXFO</t>
  </si>
  <si>
    <t>Active Clothing Co Ltd</t>
  </si>
  <si>
    <t>ACTIVE</t>
  </si>
  <si>
    <t>Electro Force (India) Ltd</t>
  </si>
  <si>
    <t>EFORCE</t>
  </si>
  <si>
    <t>Electronic Equipment &amp; Parts</t>
  </si>
  <si>
    <t>Zeal Aqua Ltd</t>
  </si>
  <si>
    <t>SPL Industries Ltd</t>
  </si>
  <si>
    <t>SPLIL</t>
  </si>
  <si>
    <t>Baid Finserv Ltd</t>
  </si>
  <si>
    <t>BAIDFIN</t>
  </si>
  <si>
    <t>B &amp; A Ltd</t>
  </si>
  <si>
    <t>BNALTD</t>
  </si>
  <si>
    <t>Suryalata Spinning Mills Ltd</t>
  </si>
  <si>
    <t>SURYALA</t>
  </si>
  <si>
    <t>Western India Plywoods Ltd</t>
  </si>
  <si>
    <t>WIPL</t>
  </si>
  <si>
    <t>Eros International Media Ltd</t>
  </si>
  <si>
    <t>EROSMEDIA</t>
  </si>
  <si>
    <t>Homesfy Realty Ltd</t>
  </si>
  <si>
    <t>HOMESFY</t>
  </si>
  <si>
    <t>Indian Card Clothing Company Ltd</t>
  </si>
  <si>
    <t>INDIANCARD</t>
  </si>
  <si>
    <t>Xelpmoc Design and Tech Ltd</t>
  </si>
  <si>
    <t>XELPMOC</t>
  </si>
  <si>
    <t>Thakkers Developers Ltd</t>
  </si>
  <si>
    <t>THAKDEV</t>
  </si>
  <si>
    <t>Calcom Vision Ltd</t>
  </si>
  <si>
    <t>CALCOM</t>
  </si>
  <si>
    <t>Sotac Pharmaceuticals Ltd</t>
  </si>
  <si>
    <t>SOTAC</t>
  </si>
  <si>
    <t>W H Brady &amp; Company Ltd</t>
  </si>
  <si>
    <t>WHBRADY</t>
  </si>
  <si>
    <t>Bhandari Hosiery Exports Ltd</t>
  </si>
  <si>
    <t>BHANDARI</t>
  </si>
  <si>
    <t>HIM Teknoforge Ltd</t>
  </si>
  <si>
    <t>HIMTEK</t>
  </si>
  <si>
    <t>Accuracy Shipping Ltd</t>
  </si>
  <si>
    <t>ACCURACY</t>
  </si>
  <si>
    <t>Shreeji Translogistics Ltd</t>
  </si>
  <si>
    <t>STL</t>
  </si>
  <si>
    <t>Reliance Naval and Engineering Ltd</t>
  </si>
  <si>
    <t>RNAVAL</t>
  </si>
  <si>
    <t>Cerebra Integrated Technologies Ltd</t>
  </si>
  <si>
    <t>CEREBRAINT</t>
  </si>
  <si>
    <t>Fidel Softech Ltd</t>
  </si>
  <si>
    <t>FIDEL</t>
  </si>
  <si>
    <t>Ultracab (India) Ltd</t>
  </si>
  <si>
    <t>ULTRACAB</t>
  </si>
  <si>
    <t>Parvati Sweetners and Power Ltd</t>
  </si>
  <si>
    <t>PARVATI</t>
  </si>
  <si>
    <t>Key Corp Ltd</t>
  </si>
  <si>
    <t>KEYCORP</t>
  </si>
  <si>
    <t>Bharat Gears Ltd</t>
  </si>
  <si>
    <t>BHARATGEAR</t>
  </si>
  <si>
    <t>Smruthi Organics Ltd</t>
  </si>
  <si>
    <t>SMRUTHIORG</t>
  </si>
  <si>
    <t>Swastik Pipe Ltd</t>
  </si>
  <si>
    <t>SWASTIK</t>
  </si>
  <si>
    <t>Shri Techtex Ltd</t>
  </si>
  <si>
    <t>SHRITECH</t>
  </si>
  <si>
    <t>Surya Lakshmi Cotton Mills Ltd</t>
  </si>
  <si>
    <t>SURYALAXMI</t>
  </si>
  <si>
    <t>Kundan Edifice Ltd</t>
  </si>
  <si>
    <t>KEL</t>
  </si>
  <si>
    <t>Bright Brothers Ltd</t>
  </si>
  <si>
    <t>BRIGHTBR</t>
  </si>
  <si>
    <t>Radhe Developers (India) Ltd</t>
  </si>
  <si>
    <t>RADHEDE</t>
  </si>
  <si>
    <t>Aluwind Architectural Ltd</t>
  </si>
  <si>
    <t>ALUWIND</t>
  </si>
  <si>
    <t>Building Products - Others</t>
  </si>
  <si>
    <t>Sizemasters Technology Ltd</t>
  </si>
  <si>
    <t>SIZEMASTER</t>
  </si>
  <si>
    <t>Rishiroop Ltd</t>
  </si>
  <si>
    <t>RISHIROOP</t>
  </si>
  <si>
    <t>Hemant Surgical Industries Ltd</t>
  </si>
  <si>
    <t>HSIL</t>
  </si>
  <si>
    <t>Health Care Distributors</t>
  </si>
  <si>
    <t>Art Nirman Ltd</t>
  </si>
  <si>
    <t>ARTNIRMAN</t>
  </si>
  <si>
    <t>Prakash Steelage Ltd</t>
  </si>
  <si>
    <t>PRAKASHSTL</t>
  </si>
  <si>
    <t>Indian Acrylics Ltd</t>
  </si>
  <si>
    <t>INDIANACRY</t>
  </si>
  <si>
    <t>Gayatri Projects Ltd</t>
  </si>
  <si>
    <t>GAYAPROJ</t>
  </si>
  <si>
    <t>Nippon India ETF Nifty PSU Bank BeES</t>
  </si>
  <si>
    <t>PSUBNKBEES</t>
  </si>
  <si>
    <t>BCPL Railway Infrastructure Ltd</t>
  </si>
  <si>
    <t>BCPL</t>
  </si>
  <si>
    <t>Bodhi Tree Multimedia Ltd</t>
  </si>
  <si>
    <t>BTML</t>
  </si>
  <si>
    <t>Manas Properties Ltd</t>
  </si>
  <si>
    <t>MANAS</t>
  </si>
  <si>
    <t>SunGarner Energies Ltd</t>
  </si>
  <si>
    <t>SEL</t>
  </si>
  <si>
    <t>Scanpoint Geomatics Ltd</t>
  </si>
  <si>
    <t>SCANPGEOM</t>
  </si>
  <si>
    <t>DB (International) Stock Brokers Ltd</t>
  </si>
  <si>
    <t>DBSTOCKBRO</t>
  </si>
  <si>
    <t>Ajooni Biotech Ltd</t>
  </si>
  <si>
    <t>AJOONI</t>
  </si>
  <si>
    <t>Lotus Eye Hospital and Institute Ltd</t>
  </si>
  <si>
    <t>LOTUSEYE</t>
  </si>
  <si>
    <t>Ansal Housing Ltd</t>
  </si>
  <si>
    <t>ANSALHSG</t>
  </si>
  <si>
    <t>Indsil Hydro Power and Manganese Ltd</t>
  </si>
  <si>
    <t>INDSILHYD</t>
  </si>
  <si>
    <t>Sumuka Agro Industries Ltd</t>
  </si>
  <si>
    <t>SUMUKA</t>
  </si>
  <si>
    <t>Steelman Telecom Ltd</t>
  </si>
  <si>
    <t>STML</t>
  </si>
  <si>
    <t>Integrated Telecommunication Services</t>
  </si>
  <si>
    <t>Likhami Consulting Ltd</t>
  </si>
  <si>
    <t>LIKHAMI</t>
  </si>
  <si>
    <t>Semac Consultants Ltd</t>
  </si>
  <si>
    <t>SEMAC</t>
  </si>
  <si>
    <t>Gujarat Toolroom Ltd</t>
  </si>
  <si>
    <t>GUJTLRM</t>
  </si>
  <si>
    <t>GV Films Ltd</t>
  </si>
  <si>
    <t>GVFILM</t>
  </si>
  <si>
    <t>De Neers Tools Ltd</t>
  </si>
  <si>
    <t>DENEERS</t>
  </si>
  <si>
    <t>Patel Integrated Logistics Ltd</t>
  </si>
  <si>
    <t>PATINTLOG</t>
  </si>
  <si>
    <t>Jainam Ferro Alloys (I) Ltd</t>
  </si>
  <si>
    <t>JAINAM</t>
  </si>
  <si>
    <t>Tirupati Starch &amp; Chemicals Ltd</t>
  </si>
  <si>
    <t>TIRUSTA</t>
  </si>
  <si>
    <t>Premco Global Ltd</t>
  </si>
  <si>
    <t>PREMCO</t>
  </si>
  <si>
    <t>Deepak Spinners Ltd</t>
  </si>
  <si>
    <t>DEEPAKSP</t>
  </si>
  <si>
    <t>Vaidya Sane Ayurved Laboratories Ltd</t>
  </si>
  <si>
    <t>MADHAVBAUG</t>
  </si>
  <si>
    <t>Winsome Breweries Ltd</t>
  </si>
  <si>
    <t>WINSOMBR</t>
  </si>
  <si>
    <t>Brewers</t>
  </si>
  <si>
    <t>Reliance Home Finance Ltd</t>
  </si>
  <si>
    <t>RHFL</t>
  </si>
  <si>
    <t>Total Transport Systems Ltd</t>
  </si>
  <si>
    <t>TOTAL</t>
  </si>
  <si>
    <t>Ai Champdany Industries Ltd</t>
  </si>
  <si>
    <t>AICHAMP</t>
  </si>
  <si>
    <t>AAA Technologies Ltd</t>
  </si>
  <si>
    <t>AAATECH</t>
  </si>
  <si>
    <t>Srestha Finvest Ltd</t>
  </si>
  <si>
    <t>SRESTHA</t>
  </si>
  <si>
    <t>K I C Metaliks Ltd</t>
  </si>
  <si>
    <t>KAJARIR</t>
  </si>
  <si>
    <t>Narbada Gems and Jewellery Ltd</t>
  </si>
  <si>
    <t>NARBADA</t>
  </si>
  <si>
    <t>Enfuse Solutions Ltd</t>
  </si>
  <si>
    <t>ENFUSE</t>
  </si>
  <si>
    <t>Munoth Capital Market Ltd</t>
  </si>
  <si>
    <t>MUNCAPM</t>
  </si>
  <si>
    <t>Vaswani Industries Ltd</t>
  </si>
  <si>
    <t>VASWANI</t>
  </si>
  <si>
    <t>Baweja Studios Ltd</t>
  </si>
  <si>
    <t>BAWEJA</t>
  </si>
  <si>
    <t>Mysore Petro Chemicals Ltd</t>
  </si>
  <si>
    <t>MYSORPETRO</t>
  </si>
  <si>
    <t>Pulz Electronics Ltd</t>
  </si>
  <si>
    <t>PULZ</t>
  </si>
  <si>
    <t>Trishakti Industries Ltd</t>
  </si>
  <si>
    <t>TRISHAKT</t>
  </si>
  <si>
    <t>Innovassynth Investments Ltd</t>
  </si>
  <si>
    <t>INOVSYNTH</t>
  </si>
  <si>
    <t>Salona Cotspin Ltd</t>
  </si>
  <si>
    <t>SALONA</t>
  </si>
  <si>
    <t>Teamo Productions HQ Ltd</t>
  </si>
  <si>
    <t>TPHQ</t>
  </si>
  <si>
    <t>Krishanveer Forge Ltd</t>
  </si>
  <si>
    <t>KVFORGE</t>
  </si>
  <si>
    <t>Vedavaag Systems Ltd</t>
  </si>
  <si>
    <t>VEDAVAAG</t>
  </si>
  <si>
    <t>Shah Alloys Ltd</t>
  </si>
  <si>
    <t>SHAHALLOYS</t>
  </si>
  <si>
    <t>VL Infraprojects Ltd</t>
  </si>
  <si>
    <t>VLINFRA</t>
  </si>
  <si>
    <t>Steel City Securities Ltd</t>
  </si>
  <si>
    <t>STEELCITY</t>
  </si>
  <si>
    <t>WeP Solutions Ltd</t>
  </si>
  <si>
    <t>WEPSOLN</t>
  </si>
  <si>
    <t>Akshar Spintex Ltd</t>
  </si>
  <si>
    <t>AKSHAR</t>
  </si>
  <si>
    <t>Source Natural Foods and Herbal Supplements Ltd</t>
  </si>
  <si>
    <t>SOURCENTRL</t>
  </si>
  <si>
    <t>Athena Global Technologies Ltd</t>
  </si>
  <si>
    <t>ATHENAGLO</t>
  </si>
  <si>
    <t>Tanvi Foods (India) Ltd</t>
  </si>
  <si>
    <t>TANVI</t>
  </si>
  <si>
    <t>Tamboli Industries Ltd</t>
  </si>
  <si>
    <t>TAMBOLIIN</t>
  </si>
  <si>
    <t>Pee Cee Cosma Sope Ltd</t>
  </si>
  <si>
    <t>PCCOSMA</t>
  </si>
  <si>
    <t>BN Holdings Ltd</t>
  </si>
  <si>
    <t>BNHOLDINGS</t>
  </si>
  <si>
    <t>India Steel Works Ltd</t>
  </si>
  <si>
    <t>ISWL</t>
  </si>
  <si>
    <t>Ansal Properties and Infrastructure Ltd</t>
  </si>
  <si>
    <t>ANSALAPI</t>
  </si>
  <si>
    <t>Aayush Wellness Ltd</t>
  </si>
  <si>
    <t>AAYUSH</t>
  </si>
  <si>
    <t>Sera Investments &amp; Finance India Ltd</t>
  </si>
  <si>
    <t>SERA</t>
  </si>
  <si>
    <t>Aztec Fluids &amp; Machinery Ltd</t>
  </si>
  <si>
    <t>AZTEC</t>
  </si>
  <si>
    <t>Saumya Consultants Ltd</t>
  </si>
  <si>
    <t>SAUMYA</t>
  </si>
  <si>
    <t>Bilcare Ltd</t>
  </si>
  <si>
    <t>BI</t>
  </si>
  <si>
    <t>Colab Cloud Platforms Ltd</t>
  </si>
  <si>
    <t>COLABCLOUD</t>
  </si>
  <si>
    <t>Sameera Agro and Infra Ltd</t>
  </si>
  <si>
    <t>SAIFL</t>
  </si>
  <si>
    <t>Homebuilding</t>
  </si>
  <si>
    <t>Cinerad Communications Ltd</t>
  </si>
  <si>
    <t>CINERAD</t>
  </si>
  <si>
    <t>SNL Bearings Ltd</t>
  </si>
  <si>
    <t>SNL</t>
  </si>
  <si>
    <t>Amarjothi Spinning Mills Ltd</t>
  </si>
  <si>
    <t>AMARJOTHI</t>
  </si>
  <si>
    <t>Relicab Cable Manufacturing Ltd</t>
  </si>
  <si>
    <t>RELICAB</t>
  </si>
  <si>
    <t>Balgopal Commercial Ltd</t>
  </si>
  <si>
    <t>BALGOPAL</t>
  </si>
  <si>
    <t>Bhilwara Spinners Ltd</t>
  </si>
  <si>
    <t>BHILSPIN</t>
  </si>
  <si>
    <t>BN Rathi Securities Ltd</t>
  </si>
  <si>
    <t>BNRSEC</t>
  </si>
  <si>
    <t>Ahlada Engineers Ltd</t>
  </si>
  <si>
    <t>AHLADA</t>
  </si>
  <si>
    <t>Golkunda Diamonds and Jewellery Ltd</t>
  </si>
  <si>
    <t>GOLKUNDIA</t>
  </si>
  <si>
    <t>Kohinoor Foods Ltd</t>
  </si>
  <si>
    <t>KOHINOOR</t>
  </si>
  <si>
    <t>Sonal Mercantile Ltd</t>
  </si>
  <si>
    <t>SONAL</t>
  </si>
  <si>
    <t>Sal Automotive Ltd</t>
  </si>
  <si>
    <t>SALAUTO</t>
  </si>
  <si>
    <t>United Van Der Horst Ltd</t>
  </si>
  <si>
    <t>UVDRHOR</t>
  </si>
  <si>
    <t>Banka BioLoo Ltd</t>
  </si>
  <si>
    <t>BANKA</t>
  </si>
  <si>
    <t>Atishay Ltd</t>
  </si>
  <si>
    <t>ATISHAY</t>
  </si>
  <si>
    <t>Pharmaids Pharmaceuticals Ltd</t>
  </si>
  <si>
    <t>PHARMAID</t>
  </si>
  <si>
    <t>AMD Industries Ltd</t>
  </si>
  <si>
    <t>AMDIND</t>
  </si>
  <si>
    <t>Saptarishi Agro Industries Ltd</t>
  </si>
  <si>
    <t>SPTRSHI</t>
  </si>
  <si>
    <t>ITL Industries Ltd</t>
  </si>
  <si>
    <t>ITL</t>
  </si>
  <si>
    <t>Jhandewalas Foods Ltd</t>
  </si>
  <si>
    <t>JFL</t>
  </si>
  <si>
    <t>Palash Securities Ltd</t>
  </si>
  <si>
    <t>PALASHSECU</t>
  </si>
  <si>
    <t>Prizor Viztech Ltd</t>
  </si>
  <si>
    <t>PRIZOR</t>
  </si>
  <si>
    <t>Gayatri Sugars Ltd</t>
  </si>
  <si>
    <t>GAYATRI</t>
  </si>
  <si>
    <t>Panyam Cements And Mineral Industrties Ltd</t>
  </si>
  <si>
    <t>PANCM</t>
  </si>
  <si>
    <t>Regency Ceramics Ltd</t>
  </si>
  <si>
    <t>REGENCERAM</t>
  </si>
  <si>
    <t>Galaxy Cloud Kitchens Ltd</t>
  </si>
  <si>
    <t>GCKL</t>
  </si>
  <si>
    <t>3rd Rock Multimedia Ltd</t>
  </si>
  <si>
    <t>3RDROCK</t>
  </si>
  <si>
    <t>Rexnord Electronics and Controls Ltd</t>
  </si>
  <si>
    <t>REXNORD</t>
  </si>
  <si>
    <t>Shervani Industrial Syndicate Ltd</t>
  </si>
  <si>
    <t>SHERVANI</t>
  </si>
  <si>
    <t>Ascom Leasing &amp; Investments Ltd</t>
  </si>
  <si>
    <t>ASCOM</t>
  </si>
  <si>
    <t>Integrated Personnel Services Ltd</t>
  </si>
  <si>
    <t>IPSL</t>
  </si>
  <si>
    <t>Zenith Exports Ltd</t>
  </si>
  <si>
    <t>ZENITHEXPO</t>
  </si>
  <si>
    <t>Virat Crane Industries Ltd</t>
  </si>
  <si>
    <t>VIRATCRA</t>
  </si>
  <si>
    <t>Wallfort Financial Services Ltd</t>
  </si>
  <si>
    <t>WALLFORT</t>
  </si>
  <si>
    <t>Rungta Irrigation Ltd</t>
  </si>
  <si>
    <t>RUNGTAIR</t>
  </si>
  <si>
    <t>Srivasavi Adhesive Tapes Ltd</t>
  </si>
  <si>
    <t>SRIVASAVI</t>
  </si>
  <si>
    <t>Globe Textiles (India) Ltd</t>
  </si>
  <si>
    <t>GLOBE</t>
  </si>
  <si>
    <t>Pioneer Embroideries Ltd</t>
  </si>
  <si>
    <t>PIONEEREMB</t>
  </si>
  <si>
    <t>Motor and General Finance Ltd</t>
  </si>
  <si>
    <t>MOTOGENFIN</t>
  </si>
  <si>
    <t>Lasa Supergenerics Ltd</t>
  </si>
  <si>
    <t>LASA</t>
  </si>
  <si>
    <t>Kotak S&amp;P BSE Sensex ETF</t>
  </si>
  <si>
    <t>SENSEX1</t>
  </si>
  <si>
    <t>ANI Integrated Services Ltd</t>
  </si>
  <si>
    <t>AISL</t>
  </si>
  <si>
    <t>Bengal Tea &amp; Fabrics Ltd</t>
  </si>
  <si>
    <t>BENGALT</t>
  </si>
  <si>
    <t>Tokyo Plast International Ltd</t>
  </si>
  <si>
    <t>TOKYOPLAST</t>
  </si>
  <si>
    <t>Barak Valley Cements Ltd</t>
  </si>
  <si>
    <t>BVCL</t>
  </si>
  <si>
    <t>Ansal Buildwell Ltd</t>
  </si>
  <si>
    <t>ANSALBU</t>
  </si>
  <si>
    <t>IBL Finance Ltd</t>
  </si>
  <si>
    <t>IBLFL</t>
  </si>
  <si>
    <t>Financial Technology</t>
  </si>
  <si>
    <t>Aksh Optifibre Ltd</t>
  </si>
  <si>
    <t>AKSHOPTFBR</t>
  </si>
  <si>
    <t>Cravatex Ltd</t>
  </si>
  <si>
    <t>CRAVATEX</t>
  </si>
  <si>
    <t>ICICI Prudential Nifty Next 50 ETF</t>
  </si>
  <si>
    <t>NEXT50IETF</t>
  </si>
  <si>
    <t>Parnax Lab Ltd</t>
  </si>
  <si>
    <t>PARNAXLAB</t>
  </si>
  <si>
    <t>BSEL Algo Ltd</t>
  </si>
  <si>
    <t>BSELALGO</t>
  </si>
  <si>
    <t>Apis India Ltd</t>
  </si>
  <si>
    <t>APIS</t>
  </si>
  <si>
    <t>Kkalpana Industries (India) Ltd</t>
  </si>
  <si>
    <t>KKALPANAIND</t>
  </si>
  <si>
    <t>Credent Global Finance Ltd</t>
  </si>
  <si>
    <t>CGFL</t>
  </si>
  <si>
    <t>Sundaram Multi Pap Ltd</t>
  </si>
  <si>
    <t>SUNDARAM</t>
  </si>
  <si>
    <t>Future Consumer Ltd</t>
  </si>
  <si>
    <t>FCONSUMER</t>
  </si>
  <si>
    <t>Kothari Fermentation and Biochem Ltd</t>
  </si>
  <si>
    <t>KFBL</t>
  </si>
  <si>
    <t>Gujchem Distillers India Ltd</t>
  </si>
  <si>
    <t>GUJCMDS</t>
  </si>
  <si>
    <t>Yarn Syndicate Ltd</t>
  </si>
  <si>
    <t>YARNSYN</t>
  </si>
  <si>
    <t>Rishi Laser Ltd</t>
  </si>
  <si>
    <t>RISHILASE</t>
  </si>
  <si>
    <t>Dhatre Udyog Ltd</t>
  </si>
  <si>
    <t>DHATRE</t>
  </si>
  <si>
    <t>Master Components Ltd</t>
  </si>
  <si>
    <t>MASTER</t>
  </si>
  <si>
    <t>Landmark Property Development Co Ltd</t>
  </si>
  <si>
    <t>LPDC</t>
  </si>
  <si>
    <t>Cubex Tubings Ltd</t>
  </si>
  <si>
    <t>CUBEXTUB</t>
  </si>
  <si>
    <t>Nath Industries Ltd</t>
  </si>
  <si>
    <t>NATHIND</t>
  </si>
  <si>
    <t>Beardsell Ltd</t>
  </si>
  <si>
    <t>BEARDSELL</t>
  </si>
  <si>
    <t>Aesthetik Engineers Ltd</t>
  </si>
  <si>
    <t>AESTHETIK</t>
  </si>
  <si>
    <t>HOV Services Ltd</t>
  </si>
  <si>
    <t>HOVS</t>
  </si>
  <si>
    <t>Sampann Utpadan India Ltd</t>
  </si>
  <si>
    <t>SAMPANN</t>
  </si>
  <si>
    <t>COSCO (India) Ltd</t>
  </si>
  <si>
    <t>COSCO</t>
  </si>
  <si>
    <t>QVC Exports Ltd</t>
  </si>
  <si>
    <t>QVCEL</t>
  </si>
  <si>
    <t>Thacker and Company Ltd</t>
  </si>
  <si>
    <t>THACKER</t>
  </si>
  <si>
    <t>Nagreeka Exports Ltd</t>
  </si>
  <si>
    <t>NAGREEKEXP</t>
  </si>
  <si>
    <t>Healthy Life Agritec Ltd</t>
  </si>
  <si>
    <t>HEALTHYLIFE</t>
  </si>
  <si>
    <t>Food Distributors</t>
  </si>
  <si>
    <t>Zenith Steel Pipes &amp; Industries Ltd</t>
  </si>
  <si>
    <t>ZENITHSTL</t>
  </si>
  <si>
    <t>Cinevista Ltd</t>
  </si>
  <si>
    <t>CINEVISTA</t>
  </si>
  <si>
    <t>Gujarat Natural Resources Ltd</t>
  </si>
  <si>
    <t>GNRL</t>
  </si>
  <si>
    <t>Emerald Leisures Ltd</t>
  </si>
  <si>
    <t>EMERALL</t>
  </si>
  <si>
    <t>Sagarsoft (India) Ltd</t>
  </si>
  <si>
    <t>SAGARSOFT</t>
  </si>
  <si>
    <t>WSFx Global Pay Ltd</t>
  </si>
  <si>
    <t>WSFX</t>
  </si>
  <si>
    <t>Bhagyanagar Properties Ltd</t>
  </si>
  <si>
    <t>BHAGYAPROP</t>
  </si>
  <si>
    <t>Arshiya Ltd</t>
  </si>
  <si>
    <t>ARSHIYA</t>
  </si>
  <si>
    <t>Super Tannery Ltd</t>
  </si>
  <si>
    <t>SUPTANERY</t>
  </si>
  <si>
    <t>Oxygenta Pharmaceutical Ltd</t>
  </si>
  <si>
    <t>OXYGENTAPH</t>
  </si>
  <si>
    <t>VMS Industries Ltd</t>
  </si>
  <si>
    <t>VMS</t>
  </si>
  <si>
    <t>Yaari Digital Integrated Services Ltd</t>
  </si>
  <si>
    <t>YAARI</t>
  </si>
  <si>
    <t>Transteel Seating Technologies Ltd</t>
  </si>
  <si>
    <t>TRANSTEEL</t>
  </si>
  <si>
    <t>Fiberweb (India) Ltd</t>
  </si>
  <si>
    <t>FIBERWEB</t>
  </si>
  <si>
    <t>Money Masters Leasing and Finance Ltd</t>
  </si>
  <si>
    <t>MMLF</t>
  </si>
  <si>
    <t>D &amp; H India Ltd</t>
  </si>
  <si>
    <t>DHINDIA</t>
  </si>
  <si>
    <t>Goyal Aluminiums Ltd</t>
  </si>
  <si>
    <t>GOYALALUM</t>
  </si>
  <si>
    <t>Facor Alloys Ltd</t>
  </si>
  <si>
    <t>FACORALL</t>
  </si>
  <si>
    <t>Party Cruisers Ltd</t>
  </si>
  <si>
    <t>PARTYCRUS</t>
  </si>
  <si>
    <t>B C C Fuba India Ltd</t>
  </si>
  <si>
    <t>BCCFUBA</t>
  </si>
  <si>
    <t>GTV Engineering Ltd</t>
  </si>
  <si>
    <t>GTV</t>
  </si>
  <si>
    <t>Aspire &amp; Innovative Advertising Ltd</t>
  </si>
  <si>
    <t>ASPIRE</t>
  </si>
  <si>
    <t>MEP Infrastructure Developers Ltd</t>
  </si>
  <si>
    <t>MEP</t>
  </si>
  <si>
    <t>Samrat Pharmachem Ltd</t>
  </si>
  <si>
    <t>SAMRATPH</t>
  </si>
  <si>
    <t>Macobs Technologies Ltd</t>
  </si>
  <si>
    <t>MACOBSTECH</t>
  </si>
  <si>
    <t>Ausom Enterprise Ltd</t>
  </si>
  <si>
    <t>AUSOMENT</t>
  </si>
  <si>
    <t>Peria Karamalai Tea and Produce Company Ltd</t>
  </si>
  <si>
    <t>PKTEA</t>
  </si>
  <si>
    <t>Expo Gas Containers Ltd</t>
  </si>
  <si>
    <t>EXPOGAS</t>
  </si>
  <si>
    <t>Jayant Infratech Ltd</t>
  </si>
  <si>
    <t>JAYANT</t>
  </si>
  <si>
    <t>Virat Leasing Ltd</t>
  </si>
  <si>
    <t>VLL</t>
  </si>
  <si>
    <t>Modern Dairies Ltd</t>
  </si>
  <si>
    <t>MODAIRY</t>
  </si>
  <si>
    <t>Unique Organics Ltd</t>
  </si>
  <si>
    <t>UNIQUEO</t>
  </si>
  <si>
    <t>Promax Power Ltd</t>
  </si>
  <si>
    <t>PROMAX</t>
  </si>
  <si>
    <t>Dhariwalcorp Ltd</t>
  </si>
  <si>
    <t>DHARIWAL</t>
  </si>
  <si>
    <t>Sanco Trans Ltd</t>
  </si>
  <si>
    <t>SANCTRN</t>
  </si>
  <si>
    <t>Suraj Industries Ltd</t>
  </si>
  <si>
    <t>SURJIND</t>
  </si>
  <si>
    <t>Ind Swift Ltd</t>
  </si>
  <si>
    <t>INDSWFTLTD</t>
  </si>
  <si>
    <t>Accel Ltd</t>
  </si>
  <si>
    <t>ACCEL</t>
  </si>
  <si>
    <t>Sayaji Industries Ltd</t>
  </si>
  <si>
    <t>SAYAJIIND</t>
  </si>
  <si>
    <t>Marco Cables &amp; Conductors Ltd</t>
  </si>
  <si>
    <t>MARCO</t>
  </si>
  <si>
    <t>Lahoti Overseas Ltd</t>
  </si>
  <si>
    <t>LAHOTIOV</t>
  </si>
  <si>
    <t>Rama Vision Ltd</t>
  </si>
  <si>
    <t>RAMAVISION</t>
  </si>
  <si>
    <t>Harshdeep Hortico Ltd</t>
  </si>
  <si>
    <t>HARSHDEEP</t>
  </si>
  <si>
    <t>Home Furnishings</t>
  </si>
  <si>
    <t>Quantum Gold Fund</t>
  </si>
  <si>
    <t>QGOLDHALF</t>
  </si>
  <si>
    <t>Diensten Tech Ltd</t>
  </si>
  <si>
    <t>DTL</t>
  </si>
  <si>
    <t>Aprameya Engineering Ltd</t>
  </si>
  <si>
    <t>APRAMEYA</t>
  </si>
  <si>
    <t>Sharp Chucks and Machines Ltd</t>
  </si>
  <si>
    <t>SCML</t>
  </si>
  <si>
    <t>Twentyfirst Century Management Services Ltd</t>
  </si>
  <si>
    <t>21STCENMGM</t>
  </si>
  <si>
    <t>Baroda Extrusion Ltd</t>
  </si>
  <si>
    <t>BAROEXT</t>
  </si>
  <si>
    <t>Quadrant Televentures Ltd</t>
  </si>
  <si>
    <t>QUADRANT</t>
  </si>
  <si>
    <t>HDFC S&amp;P BSE Sensex ETF</t>
  </si>
  <si>
    <t>HDFCSENSEX</t>
  </si>
  <si>
    <t>Nidhi Granites Ltd</t>
  </si>
  <si>
    <t>NIDHGRN</t>
  </si>
  <si>
    <t>Bhagwati Autocast Ltd</t>
  </si>
  <si>
    <t>BGWTATO</t>
  </si>
  <si>
    <t>Hindustan Appliances Ltd</t>
  </si>
  <si>
    <t>HINDAPL</t>
  </si>
  <si>
    <t>Paras Petrofils Ltd</t>
  </si>
  <si>
    <t>PARASPETRO</t>
  </si>
  <si>
    <t>Raaj Medisafe India Ltd</t>
  </si>
  <si>
    <t>RAAJMEDI</t>
  </si>
  <si>
    <t>Maiden Forgings Ltd</t>
  </si>
  <si>
    <t>MAIDEN</t>
  </si>
  <si>
    <t>TCI Industries Ltd</t>
  </si>
  <si>
    <t>TCIIND</t>
  </si>
  <si>
    <t>Shri Gang Industries and Allied Products Ltd</t>
  </si>
  <si>
    <t>SHRIGANG</t>
  </si>
  <si>
    <t>Aakash Exploration Services Ltd</t>
  </si>
  <si>
    <t>AAKASH</t>
  </si>
  <si>
    <t>Vishal Bearings Ltd</t>
  </si>
  <si>
    <t>VISHALBL</t>
  </si>
  <si>
    <t>Southern Magnesium and Chemicals Ltd</t>
  </si>
  <si>
    <t>SOUTHMG</t>
  </si>
  <si>
    <t>National Fittings Ltd</t>
  </si>
  <si>
    <t>NATFIT</t>
  </si>
  <si>
    <t>Royal Cushion Vinyl Products Ltd</t>
  </si>
  <si>
    <t>ROYALCU</t>
  </si>
  <si>
    <t>Varanium Cloud Ltd</t>
  </si>
  <si>
    <t>CLOUD</t>
  </si>
  <si>
    <t>Ishan Dyes and Chemicals Ltd</t>
  </si>
  <si>
    <t>ISHANCH</t>
  </si>
  <si>
    <t>Simmonds Marshall Ltd</t>
  </si>
  <si>
    <t>SIMMOND</t>
  </si>
  <si>
    <t>Swashthik Plascon Ltd</t>
  </si>
  <si>
    <t>SPL</t>
  </si>
  <si>
    <t>Himalaya Food International Ltd</t>
  </si>
  <si>
    <t>HFIL</t>
  </si>
  <si>
    <t>Binayak Tex Processors Ltd</t>
  </si>
  <si>
    <t>ZBINTXPP</t>
  </si>
  <si>
    <t>Alfred Herbert (India) Ltd</t>
  </si>
  <si>
    <t>ALFREDHE</t>
  </si>
  <si>
    <t>Skil Infrastructure Ltd</t>
  </si>
  <si>
    <t>SKIL</t>
  </si>
  <si>
    <t>Rudra Gas Enterprise Ltd</t>
  </si>
  <si>
    <t>RUDRAGAS</t>
  </si>
  <si>
    <t>Bharat Immunologicals and Biologicals Corporation Ltd</t>
  </si>
  <si>
    <t>BIBCL</t>
  </si>
  <si>
    <t>Energy Development Company Ltd</t>
  </si>
  <si>
    <t>ENERGYDEV</t>
  </si>
  <si>
    <t>CNI Research Ltd</t>
  </si>
  <si>
    <t>CNIRESLTD</t>
  </si>
  <si>
    <t>Gokak Textiles Ltd</t>
  </si>
  <si>
    <t>GOKAKTEX</t>
  </si>
  <si>
    <t>Manglam Infra &amp; Engineering Ltd</t>
  </si>
  <si>
    <t>MIEL</t>
  </si>
  <si>
    <t>Agri-Tech (India) Ltd</t>
  </si>
  <si>
    <t>AGRITECH</t>
  </si>
  <si>
    <t>Constronics Infra Ltd</t>
  </si>
  <si>
    <t>CONSTRONIC</t>
  </si>
  <si>
    <t>Asarfi Hospital Ltd</t>
  </si>
  <si>
    <t>ASARFI</t>
  </si>
  <si>
    <t>Popees Cares Ltd</t>
  </si>
  <si>
    <t>POPEES</t>
  </si>
  <si>
    <t>Prerna Infrabuild Ltd</t>
  </si>
  <si>
    <t>PRERINFRA</t>
  </si>
  <si>
    <t>Phoenix International Ltd</t>
  </si>
  <si>
    <t>PHOENXINTL</t>
  </si>
  <si>
    <t>Rasi Electrodes Ltd</t>
  </si>
  <si>
    <t>RASIELEC</t>
  </si>
  <si>
    <t>APM Industries Ltd</t>
  </si>
  <si>
    <t>APMIN</t>
  </si>
  <si>
    <t>Orissa Bengal Carrier Ltd</t>
  </si>
  <si>
    <t>OBCL</t>
  </si>
  <si>
    <t>Haryana Capfin Ltd</t>
  </si>
  <si>
    <t>HARYNACAP</t>
  </si>
  <si>
    <t>Three M Paper Boards Ltd</t>
  </si>
  <si>
    <t>THREEMPAPE</t>
  </si>
  <si>
    <t>Mercury Laboratories Ltd</t>
  </si>
  <si>
    <t>MERCURYLAB</t>
  </si>
  <si>
    <t>Modulex Construction Technologies Ltd</t>
  </si>
  <si>
    <t>MODULEX</t>
  </si>
  <si>
    <t>Freshtrop Fruits Ltd</t>
  </si>
  <si>
    <t>FRSHTRP</t>
  </si>
  <si>
    <t>Shanti Spintex Ltd</t>
  </si>
  <si>
    <t>SHANTIDENM</t>
  </si>
  <si>
    <t>Auto Pins (India) Ltd</t>
  </si>
  <si>
    <t>AUTOPINS</t>
  </si>
  <si>
    <t>Latteys Industries Ltd</t>
  </si>
  <si>
    <t>LATTEYS</t>
  </si>
  <si>
    <t>Dynavision Ltd</t>
  </si>
  <si>
    <t>DYNAVSN</t>
  </si>
  <si>
    <t>AK Spintex Ltd</t>
  </si>
  <si>
    <t>AKSPINTEX</t>
  </si>
  <si>
    <t>Jasch Industries Ltd</t>
  </si>
  <si>
    <t>JASCH</t>
  </si>
  <si>
    <t>Akar Auto Industries Ltd</t>
  </si>
  <si>
    <t>AAIL</t>
  </si>
  <si>
    <t>Womancart Ltd</t>
  </si>
  <si>
    <t>WOMANCART</t>
  </si>
  <si>
    <t>Palred Technologies Ltd</t>
  </si>
  <si>
    <t>PALREDTEC</t>
  </si>
  <si>
    <t>Rainbow Foundations Ltd</t>
  </si>
  <si>
    <t>RAINBOWF</t>
  </si>
  <si>
    <t>Securekloud Technologies Ltd</t>
  </si>
  <si>
    <t>SECURKLOUD</t>
  </si>
  <si>
    <t>Veekayem Fashion &amp; Apparels Ltd</t>
  </si>
  <si>
    <t>VEEKAYEM</t>
  </si>
  <si>
    <t>Retina Paints Ltd</t>
  </si>
  <si>
    <t>RETINA</t>
  </si>
  <si>
    <t>Resonance Specialties Ltd</t>
  </si>
  <si>
    <t>RESONANCE</t>
  </si>
  <si>
    <t>Kemp and Company Ltd</t>
  </si>
  <si>
    <t>KEMP</t>
  </si>
  <si>
    <t>Rachana Infrastructure Ltd</t>
  </si>
  <si>
    <t>RILINFRA</t>
  </si>
  <si>
    <t>Mcon Rasayan India Ltd</t>
  </si>
  <si>
    <t>MCON</t>
  </si>
  <si>
    <t>Suvidhaa Infoserve Ltd</t>
  </si>
  <si>
    <t>SUVIDHAA</t>
  </si>
  <si>
    <t>Soma Textiles &amp; Industries Ltd</t>
  </si>
  <si>
    <t>SOMATEX</t>
  </si>
  <si>
    <t>G. G. Automotive Gears Ltd</t>
  </si>
  <si>
    <t>GGAUTO</t>
  </si>
  <si>
    <t>Auro Laboratories Ltd</t>
  </si>
  <si>
    <t>AUROLAB</t>
  </si>
  <si>
    <t>Sattrix Information Security Ltd</t>
  </si>
  <si>
    <t>SATTRIX</t>
  </si>
  <si>
    <t>Simbhaoli Sugars Ltd</t>
  </si>
  <si>
    <t>SIMBHALS</t>
  </si>
  <si>
    <t>Times Guaranty Ltd</t>
  </si>
  <si>
    <t>TIMESGTY</t>
  </si>
  <si>
    <t>Ekansh Concepts Ltd</t>
  </si>
  <si>
    <t>EKANSH</t>
  </si>
  <si>
    <t>Tilak Ventures Ltd</t>
  </si>
  <si>
    <t>TILAK</t>
  </si>
  <si>
    <t>Alkali Metals Ltd</t>
  </si>
  <si>
    <t>ALKALI</t>
  </si>
  <si>
    <t>Abhinav Capital Services Ltd</t>
  </si>
  <si>
    <t>ABHICAP</t>
  </si>
  <si>
    <t>Aditya Consumer Marketing Ltd</t>
  </si>
  <si>
    <t>ACML</t>
  </si>
  <si>
    <t>Goel Food Products Ltd</t>
  </si>
  <si>
    <t>GOEL</t>
  </si>
  <si>
    <t>Som Datt Finance Corporation Ltd</t>
  </si>
  <si>
    <t>SODFC</t>
  </si>
  <si>
    <t>Grob Tea Co Ltd</t>
  </si>
  <si>
    <t>GROBTEA</t>
  </si>
  <si>
    <t>Ahasolar Technologies Ltd</t>
  </si>
  <si>
    <t>AHASOLAR</t>
  </si>
  <si>
    <t>Home Improvement Retail</t>
  </si>
  <si>
    <t>Astal Laboratories Ltd</t>
  </si>
  <si>
    <t>ASTALLTD</t>
  </si>
  <si>
    <t>Maruti Interior Products Ltd</t>
  </si>
  <si>
    <t>SPITZE</t>
  </si>
  <si>
    <t>Precision Metaliks Ltd</t>
  </si>
  <si>
    <t>PRECISION</t>
  </si>
  <si>
    <t>Transcorp International Ltd</t>
  </si>
  <si>
    <t>TRANSCOR</t>
  </si>
  <si>
    <t>Yogi Ltd</t>
  </si>
  <si>
    <t>YOGI</t>
  </si>
  <si>
    <t>Kesar Terminals &amp; Infrastructure Ltd</t>
  </si>
  <si>
    <t>KTIL</t>
  </si>
  <si>
    <t>Advik Capital Ltd</t>
  </si>
  <si>
    <t>ADVIKCA</t>
  </si>
  <si>
    <t>Sky Industries Ltd</t>
  </si>
  <si>
    <t>SKYIND</t>
  </si>
  <si>
    <t>Fortis Malar Hospitals Ltd</t>
  </si>
  <si>
    <t>FORTISMLR</t>
  </si>
  <si>
    <t>Asit C Mehta Financial Services Ltd</t>
  </si>
  <si>
    <t>ASITCFIN</t>
  </si>
  <si>
    <t>DRS Cargo Movers Ltd</t>
  </si>
  <si>
    <t>DRSCARGO</t>
  </si>
  <si>
    <t>Creative Castings Ltd</t>
  </si>
  <si>
    <t>Blue Pebble Ltd</t>
  </si>
  <si>
    <t>BLUEPEBBLE</t>
  </si>
  <si>
    <t>McNally Bharat Engg Co Ltd</t>
  </si>
  <si>
    <t>MBECL</t>
  </si>
  <si>
    <t>Polychem Ltd</t>
  </si>
  <si>
    <t>POLYCHEM</t>
  </si>
  <si>
    <t>Arihant Academy Ltd</t>
  </si>
  <si>
    <t>ARIHANTACA</t>
  </si>
  <si>
    <t>MRP Agro Ltd</t>
  </si>
  <si>
    <t>MRP</t>
  </si>
  <si>
    <t>Sambhaav Media Ltd</t>
  </si>
  <si>
    <t>SAMBHAAV</t>
  </si>
  <si>
    <t>Arnold Holdings Ltd</t>
  </si>
  <si>
    <t>ARNOLD</t>
  </si>
  <si>
    <t>KG Petrochem Ltd</t>
  </si>
  <si>
    <t>KGPETRO</t>
  </si>
  <si>
    <t>Vippy Spinpro Ltd</t>
  </si>
  <si>
    <t>VIPPYSP</t>
  </si>
  <si>
    <t>AmpVolts Ltd</t>
  </si>
  <si>
    <t>AMPVOLTS</t>
  </si>
  <si>
    <t>Kontor Space Ltd</t>
  </si>
  <si>
    <t>KONTOR</t>
  </si>
  <si>
    <t>Astron Paper &amp; Board Mill Ltd</t>
  </si>
  <si>
    <t>ASTRON</t>
  </si>
  <si>
    <t>Unifinz Capital India Ltd</t>
  </si>
  <si>
    <t>UCIL</t>
  </si>
  <si>
    <t>Aditya BSL Nifty Next 50 ETF</t>
  </si>
  <si>
    <t>ABSLNN50ET</t>
  </si>
  <si>
    <t>LCC Infotech Ltd</t>
  </si>
  <si>
    <t>LCCINFOTEC</t>
  </si>
  <si>
    <t>Ganga Forging Ltd</t>
  </si>
  <si>
    <t>GANGAFORGE</t>
  </si>
  <si>
    <t>Shetron Ltd</t>
  </si>
  <si>
    <t>SHETR</t>
  </si>
  <si>
    <t>Moksh Ornaments Ltd</t>
  </si>
  <si>
    <t>MOKSH</t>
  </si>
  <si>
    <t>Damodar Industries Ltd</t>
  </si>
  <si>
    <t>DAMODARIND</t>
  </si>
  <si>
    <t>HB Portfolio Ltd</t>
  </si>
  <si>
    <t>HBPOR</t>
  </si>
  <si>
    <t>SKP Securities Ltd</t>
  </si>
  <si>
    <t>SKPSEC</t>
  </si>
  <si>
    <t>Dangee Dums Ltd</t>
  </si>
  <si>
    <t>DANGEE</t>
  </si>
  <si>
    <t>Kemistar Corporation Ltd</t>
  </si>
  <si>
    <t>KEMISTAR</t>
  </si>
  <si>
    <t>Excel Realty N Infra Ltd</t>
  </si>
  <si>
    <t>EXCEL</t>
  </si>
  <si>
    <t>Anjani Foods Ltd</t>
  </si>
  <si>
    <t>ANJANIFOODS</t>
  </si>
  <si>
    <t>Shri Krishna Devcon Ltd</t>
  </si>
  <si>
    <t>SHRIKRISH</t>
  </si>
  <si>
    <t>BITS Ltd</t>
  </si>
  <si>
    <t>BITS</t>
  </si>
  <si>
    <t>Inter Globe Finance Ltd</t>
  </si>
  <si>
    <t>INTRGLB</t>
  </si>
  <si>
    <t>Dhanashree Electronics Ltd</t>
  </si>
  <si>
    <t>DEL</t>
  </si>
  <si>
    <t>Vidli Restaurants Ltd</t>
  </si>
  <si>
    <t>VIDLI</t>
  </si>
  <si>
    <t>Tulive Developers Ltd</t>
  </si>
  <si>
    <t>TULIVE</t>
  </si>
  <si>
    <t>Mohite Industries Ltd</t>
  </si>
  <si>
    <t>MOHITE</t>
  </si>
  <si>
    <t>Inani Securities Ltd</t>
  </si>
  <si>
    <t>INANISEC</t>
  </si>
  <si>
    <t>Adtech Systems Ltd</t>
  </si>
  <si>
    <t>ADTECH</t>
  </si>
  <si>
    <t>James Warren Tea Ltd</t>
  </si>
  <si>
    <t>JAMESWARREN</t>
  </si>
  <si>
    <t>Daikaffil Chemicals India Ltd</t>
  </si>
  <si>
    <t>DAIKAFFI</t>
  </si>
  <si>
    <t>GACM Technologies Ltd</t>
  </si>
  <si>
    <t>GATECH</t>
  </si>
  <si>
    <t>Holmarc Opto-Mechatronics Ltd</t>
  </si>
  <si>
    <t>HOLMARC</t>
  </si>
  <si>
    <t>Shalimar Wires Industries Ltd</t>
  </si>
  <si>
    <t>SHALIWIR</t>
  </si>
  <si>
    <t>Sati Poly Plast Ltd</t>
  </si>
  <si>
    <t>SATIPOLY</t>
  </si>
  <si>
    <t>HB Stockholdings Ltd</t>
  </si>
  <si>
    <t>HBSL</t>
  </si>
  <si>
    <t>Durlax Top Surface Ltd</t>
  </si>
  <si>
    <t>DURLAX</t>
  </si>
  <si>
    <t>Godavari Drugs Ltd</t>
  </si>
  <si>
    <t>GODAVARI</t>
  </si>
  <si>
    <t>Everest Organics Ltd</t>
  </si>
  <si>
    <t>EVERESTO</t>
  </si>
  <si>
    <t>Dutron Polymers Ltd</t>
  </si>
  <si>
    <t>DUTRON</t>
  </si>
  <si>
    <t>ICICI Prudential Silver ETF</t>
  </si>
  <si>
    <t>SILVERIETF</t>
  </si>
  <si>
    <t>Kiduja India Ltd</t>
  </si>
  <si>
    <t>KIDUJA</t>
  </si>
  <si>
    <t>Auro Impex &amp; Chemicals Ltd</t>
  </si>
  <si>
    <t>AUROIMPEX</t>
  </si>
  <si>
    <t>Srei Infrastructure Finance Ltd</t>
  </si>
  <si>
    <t>SREINFRA</t>
  </si>
  <si>
    <t>Aarvee Denims and Exports Ltd</t>
  </si>
  <si>
    <t>AARVEEDEN</t>
  </si>
  <si>
    <t>Cadsys (India) Ltd</t>
  </si>
  <si>
    <t>CADSYS</t>
  </si>
  <si>
    <t>United Cotfab Ltd</t>
  </si>
  <si>
    <t>COTFAB</t>
  </si>
  <si>
    <t>Hisar Metal Industries Ltd</t>
  </si>
  <si>
    <t>HISARMETAL</t>
  </si>
  <si>
    <t>Luharuka Media &amp; Infra Ltd</t>
  </si>
  <si>
    <t>LUHARUKA</t>
  </si>
  <si>
    <t>Madhav Copper Ltd</t>
  </si>
  <si>
    <t>MCL</t>
  </si>
  <si>
    <t>Mayank Cattle Food Ltd</t>
  </si>
  <si>
    <t>MCFL</t>
  </si>
  <si>
    <t>Chowgule Steamships Ltd</t>
  </si>
  <si>
    <t>CHOWGULSTM</t>
  </si>
  <si>
    <t>Global Pet Industries Ltd</t>
  </si>
  <si>
    <t>GLOBALPET</t>
  </si>
  <si>
    <t>Trescon Ltd</t>
  </si>
  <si>
    <t>TRESCON</t>
  </si>
  <si>
    <t>Nilachal Refractories Ltd</t>
  </si>
  <si>
    <t>NILACHAL</t>
  </si>
  <si>
    <t>Chartered Logistics Ltd</t>
  </si>
  <si>
    <t>CHLOGIST</t>
  </si>
  <si>
    <t>Sangam Finserv Ltd</t>
  </si>
  <si>
    <t>SANGAMFIN</t>
  </si>
  <si>
    <t>Bansal Roofing Products Ltd</t>
  </si>
  <si>
    <t>BRPL</t>
  </si>
  <si>
    <t>Titan Intech Ltd</t>
  </si>
  <si>
    <t>TITANIN</t>
  </si>
  <si>
    <t>Biofil Chemicals and Pharmaceuticals Ltd</t>
  </si>
  <si>
    <t>BIOFILCHEM</t>
  </si>
  <si>
    <t>Mohini Health &amp; Hygiene Ltd</t>
  </si>
  <si>
    <t>MHHL</t>
  </si>
  <si>
    <t>Shilp Gravures Ltd</t>
  </si>
  <si>
    <t>SHILGRAVQ</t>
  </si>
  <si>
    <t>TPI India Ltd</t>
  </si>
  <si>
    <t>TPINDIA</t>
  </si>
  <si>
    <t>Hindustan Hardy Ltd</t>
  </si>
  <si>
    <t>HINDHARD</t>
  </si>
  <si>
    <t>Gujarat Containers Ltd</t>
  </si>
  <si>
    <t>GUJCONT</t>
  </si>
  <si>
    <t>Alstone Textiles (India) Ltd</t>
  </si>
  <si>
    <t>ALSTONE</t>
  </si>
  <si>
    <t>Ambo Agritec Ltd</t>
  </si>
  <si>
    <t>AMBOAGRI</t>
  </si>
  <si>
    <t>Deepak Chemtex Ltd</t>
  </si>
  <si>
    <t>DEEPAKCHEM</t>
  </si>
  <si>
    <t>Crop Life Science Ltd</t>
  </si>
  <si>
    <t>CLSL</t>
  </si>
  <si>
    <t>Terai Tea Co Ltd</t>
  </si>
  <si>
    <t>TERAI</t>
  </si>
  <si>
    <t>Future Enterprises Ltd</t>
  </si>
  <si>
    <t>FELDVR</t>
  </si>
  <si>
    <t>HEC Infra Projects Ltd</t>
  </si>
  <si>
    <t>HECPROJECT</t>
  </si>
  <si>
    <t>KBS India Ltd</t>
  </si>
  <si>
    <t>KBSINDIA</t>
  </si>
  <si>
    <t>Archit Organosys Ltd</t>
  </si>
  <si>
    <t>ARCHITORG</t>
  </si>
  <si>
    <t>Picturepost Studios Ltd</t>
  </si>
  <si>
    <t>PPSL</t>
  </si>
  <si>
    <t>Saboo Sodium Chloro Ltd</t>
  </si>
  <si>
    <t>SABOOSOD</t>
  </si>
  <si>
    <t>Sharika Enterprises Ltd</t>
  </si>
  <si>
    <t>SHARIKA</t>
  </si>
  <si>
    <t>Ganga Papers India Ltd</t>
  </si>
  <si>
    <t>GANGAPA</t>
  </si>
  <si>
    <t>CMX Holdings Ltd</t>
  </si>
  <si>
    <t>SIELFNS</t>
  </si>
  <si>
    <t>Madhucon Projects Ltd</t>
  </si>
  <si>
    <t>MADHUCON</t>
  </si>
  <si>
    <t>SecMark Consultancy Ltd</t>
  </si>
  <si>
    <t>SECMARK</t>
  </si>
  <si>
    <t>Reliable Data Services Ltd</t>
  </si>
  <si>
    <t>RELIABLE</t>
  </si>
  <si>
    <t>BLB Ltd</t>
  </si>
  <si>
    <t>BLBLIMITED</t>
  </si>
  <si>
    <t>Comrade Appliances Ltd</t>
  </si>
  <si>
    <t>COMRADE</t>
  </si>
  <si>
    <t>Minal Industries Ltd</t>
  </si>
  <si>
    <t>MINALIND</t>
  </si>
  <si>
    <t>AVSL Industries Ltd</t>
  </si>
  <si>
    <t>AVSL</t>
  </si>
  <si>
    <t>IFL Enterprises Ltd</t>
  </si>
  <si>
    <t>IFL</t>
  </si>
  <si>
    <t>Mangalam Alloys Ltd</t>
  </si>
  <si>
    <t>MAL</t>
  </si>
  <si>
    <t>Modern Engineering and Projects Ltd</t>
  </si>
  <si>
    <t>MEAPL</t>
  </si>
  <si>
    <t>T &amp; I Global Ltd</t>
  </si>
  <si>
    <t>TIGLOB</t>
  </si>
  <si>
    <t>Scoobee Day Garments (India) Ltd</t>
  </si>
  <si>
    <t>SCOOBEEDAY</t>
  </si>
  <si>
    <t>Karma Energy Ltd</t>
  </si>
  <si>
    <t>KARMAENG</t>
  </si>
  <si>
    <t>Slone Infosystems Ltd</t>
  </si>
  <si>
    <t>SLONE</t>
  </si>
  <si>
    <t>Quicktouch Technologies Ltd</t>
  </si>
  <si>
    <t>QUICKTOUCH</t>
  </si>
  <si>
    <t>Shine Fashions (India) Ltd</t>
  </si>
  <si>
    <t>SHINEFASH</t>
  </si>
  <si>
    <t>Vasundhara Rasayans Ltd</t>
  </si>
  <si>
    <t>VRL</t>
  </si>
  <si>
    <t>Mukesh Babu Financial Services Ltd</t>
  </si>
  <si>
    <t>MUKESHB</t>
  </si>
  <si>
    <t>NAM Securities Ltd</t>
  </si>
  <si>
    <t>NAM</t>
  </si>
  <si>
    <t>Orient Press Ltd</t>
  </si>
  <si>
    <t>ORIENTLTD</t>
  </si>
  <si>
    <t>Raminfo Ltd</t>
  </si>
  <si>
    <t>RAMINFO</t>
  </si>
  <si>
    <t>Delta Manufacturing Ltd</t>
  </si>
  <si>
    <t>DELTAMAGNT</t>
  </si>
  <si>
    <t>Cranes Software International Ltd</t>
  </si>
  <si>
    <t>CRANESSOFT</t>
  </si>
  <si>
    <t>Debock Industries Ltd</t>
  </si>
  <si>
    <t>DIL</t>
  </si>
  <si>
    <t>Mahalaxmi Fabric Mills Pvt Ltd</t>
  </si>
  <si>
    <t>MFML</t>
  </si>
  <si>
    <t>Pritish Nandy Communications Ltd</t>
  </si>
  <si>
    <t>PNC</t>
  </si>
  <si>
    <t>Prudential Sugar Corp Ltd</t>
  </si>
  <si>
    <t>PRUDMOULI</t>
  </si>
  <si>
    <t>Tree House Education and Accessories Ltd</t>
  </si>
  <si>
    <t>TREEHOUSE</t>
  </si>
  <si>
    <t>Filtra Consultants and Engineers Ltd</t>
  </si>
  <si>
    <t>FILTRA</t>
  </si>
  <si>
    <t>Tayo Rolls Ltd</t>
  </si>
  <si>
    <t>TATAYODOGA</t>
  </si>
  <si>
    <t>LIC MF Nifty 8-13 yr G-Sec ETF</t>
  </si>
  <si>
    <t>LICNETFGSC</t>
  </si>
  <si>
    <t>Celebrity Fashions Ltd</t>
  </si>
  <si>
    <t>CELEBRITY</t>
  </si>
  <si>
    <t>GSM Foils Ltd</t>
  </si>
  <si>
    <t>GSMFOILS</t>
  </si>
  <si>
    <t>Aplab Ltd</t>
  </si>
  <si>
    <t>APLAB</t>
  </si>
  <si>
    <t>Pulsar International Ltd</t>
  </si>
  <si>
    <t>PULSRIN</t>
  </si>
  <si>
    <t>Acknit Industries Ltd</t>
  </si>
  <si>
    <t>ACKNIT</t>
  </si>
  <si>
    <t>Graphisads Ltd</t>
  </si>
  <si>
    <t>GRAPHISAD</t>
  </si>
  <si>
    <t>MKP Mobility Ltd</t>
  </si>
  <si>
    <t>MKPMOB</t>
  </si>
  <si>
    <t>IDBI Gold Exchange Traded Fund</t>
  </si>
  <si>
    <t>LICMFGOLD</t>
  </si>
  <si>
    <t>Porwal Auto Components Ltd</t>
  </si>
  <si>
    <t>PORWAL</t>
  </si>
  <si>
    <t>Welcast Steels Ltd</t>
  </si>
  <si>
    <t>ZWELCAST</t>
  </si>
  <si>
    <t>Siti Networks Ltd</t>
  </si>
  <si>
    <t>SITINET</t>
  </si>
  <si>
    <t>Remi Edelstahl Tubulars Ltd</t>
  </si>
  <si>
    <t>REMIEDEL</t>
  </si>
  <si>
    <t>Murae Organisor Ltd</t>
  </si>
  <si>
    <t>MURAE</t>
  </si>
  <si>
    <t>Sakthi Finance Ltd</t>
  </si>
  <si>
    <t>SAKTHIFIN</t>
  </si>
  <si>
    <t>Shristi Infrastructure Development Corporation Ltd</t>
  </si>
  <si>
    <t>SHRISTI</t>
  </si>
  <si>
    <t>Riddhi Corporate Services Ltd</t>
  </si>
  <si>
    <t>RIDDHICORP</t>
  </si>
  <si>
    <t>Silkflex Polymers (India) Ltd</t>
  </si>
  <si>
    <t>SILKFLEX</t>
  </si>
  <si>
    <t>Synoptics Technologies Ltd</t>
  </si>
  <si>
    <t>SYNOPTICS</t>
  </si>
  <si>
    <t>Pressure Sensitive Systems (India) Ltd</t>
  </si>
  <si>
    <t>PRESSURS</t>
  </si>
  <si>
    <t>Aimco Pesticides Ltd</t>
  </si>
  <si>
    <t>AIMCOPEST</t>
  </si>
  <si>
    <t>Titan Securities Ltd</t>
  </si>
  <si>
    <t>TITANSEC</t>
  </si>
  <si>
    <t>Makers Laboratories Ltd</t>
  </si>
  <si>
    <t>MAKERSL</t>
  </si>
  <si>
    <t>SVP Global Textiles Ltd</t>
  </si>
  <si>
    <t>SVPGLOB</t>
  </si>
  <si>
    <t>Service Care Ltd</t>
  </si>
  <si>
    <t>SERVICE</t>
  </si>
  <si>
    <t>Prolife Industries Ltd</t>
  </si>
  <si>
    <t>PROLIFE</t>
  </si>
  <si>
    <t>Kanishk Steel Industries Ltd</t>
  </si>
  <si>
    <t>KANSHST</t>
  </si>
  <si>
    <t>Nrb Industrial Bearings Ltd</t>
  </si>
  <si>
    <t>NIBL</t>
  </si>
  <si>
    <t>Olatech Solutions Ltd</t>
  </si>
  <si>
    <t>OLATECH</t>
  </si>
  <si>
    <t>AIK Pipes and Polymers Ltd</t>
  </si>
  <si>
    <t>AIKPIPES</t>
  </si>
  <si>
    <t>Royale Manor Hotels and Industries Ltd</t>
  </si>
  <si>
    <t>RAYALEMA</t>
  </si>
  <si>
    <t>Aro Granite Industries Ltd</t>
  </si>
  <si>
    <t>AROGRANITE</t>
  </si>
  <si>
    <t>Deem Roll Tech Ltd</t>
  </si>
  <si>
    <t>DEEM</t>
  </si>
  <si>
    <t>Krypton Industries Ltd</t>
  </si>
  <si>
    <t>KRYPTONQ</t>
  </si>
  <si>
    <t>Arabian Petroleum Ltd</t>
  </si>
  <si>
    <t>ARABIAN</t>
  </si>
  <si>
    <t>Ceejay Finance Ltd</t>
  </si>
  <si>
    <t>CEEJAY</t>
  </si>
  <si>
    <t>Mahickra Chemicals Ltd</t>
  </si>
  <si>
    <t>MAHICKRA</t>
  </si>
  <si>
    <t>Sunil Healthcare Ltd</t>
  </si>
  <si>
    <t>SUNLOC</t>
  </si>
  <si>
    <t>Sanrhea Technical Textiles Ltd</t>
  </si>
  <si>
    <t>SANTETX</t>
  </si>
  <si>
    <t>NCL Research and Financial Services Ltd</t>
  </si>
  <si>
    <t>NCLRESE</t>
  </si>
  <si>
    <t>Mirae Asset S&amp;P 500 Top 50 ETF</t>
  </si>
  <si>
    <t>MASPTOP50</t>
  </si>
  <si>
    <t>Patdiam Jewellery Ltd</t>
  </si>
  <si>
    <t>PJL</t>
  </si>
  <si>
    <t>Krishna Ventures Ltd</t>
  </si>
  <si>
    <t>KRISHNA</t>
  </si>
  <si>
    <t>Dharni Capital Services Ltd</t>
  </si>
  <si>
    <t>DHARNI</t>
  </si>
  <si>
    <t>Ambar Protein Industries Ltd</t>
  </si>
  <si>
    <t>AMBARPIL</t>
  </si>
  <si>
    <t>Dollex Agrotech Ltd</t>
  </si>
  <si>
    <t>DOLLEX</t>
  </si>
  <si>
    <t>Nhc Foods Ltd</t>
  </si>
  <si>
    <t>NHCFOODS</t>
  </si>
  <si>
    <t>Futuristic Solutions Ltd</t>
  </si>
  <si>
    <t>FUTSOL</t>
  </si>
  <si>
    <t>Candour Techtex Ltd</t>
  </si>
  <si>
    <t>CANDOUR</t>
  </si>
  <si>
    <t>Bulkcorp International Ltd</t>
  </si>
  <si>
    <t>BULKCORP</t>
  </si>
  <si>
    <t>Shivam Chemicals Ltd</t>
  </si>
  <si>
    <t>SHIVAM</t>
  </si>
  <si>
    <t>Amrapali Industries Ltd</t>
  </si>
  <si>
    <t>AMRAPLIN</t>
  </si>
  <si>
    <t>Alkosign Ltd</t>
  </si>
  <si>
    <t>ALKOSIGN</t>
  </si>
  <si>
    <t>Joindre Capital Services Ltd</t>
  </si>
  <si>
    <t>JOINDRE</t>
  </si>
  <si>
    <t>Radiowalla Network Ltd</t>
  </si>
  <si>
    <t>RADIOWALLA</t>
  </si>
  <si>
    <t>Jeevan Scientific Technology Ltd</t>
  </si>
  <si>
    <t>JSTL</t>
  </si>
  <si>
    <t>Tera Software Ltd</t>
  </si>
  <si>
    <t>TERASOFT</t>
  </si>
  <si>
    <t>Acme Resources Ltd</t>
  </si>
  <si>
    <t>ACME</t>
  </si>
  <si>
    <t>Banas Finance Ltd</t>
  </si>
  <si>
    <t>BANASFN</t>
  </si>
  <si>
    <t>The Victoria Mills Ltd</t>
  </si>
  <si>
    <t>VICTMILL</t>
  </si>
  <si>
    <t>One Global Service Provider Ltd</t>
  </si>
  <si>
    <t>ONEGLOBAL</t>
  </si>
  <si>
    <t>Omnitex Industries (India) Ltd</t>
  </si>
  <si>
    <t>OMNITEX</t>
  </si>
  <si>
    <t>Hariyana Ship Breakers Ltd</t>
  </si>
  <si>
    <t>HRYNSHP</t>
  </si>
  <si>
    <t>Archies Ltd</t>
  </si>
  <si>
    <t>ARCHIES</t>
  </si>
  <si>
    <t>Kay Power and Paper Ltd</t>
  </si>
  <si>
    <t>KAYPOWR</t>
  </si>
  <si>
    <t>Lykis Ltd</t>
  </si>
  <si>
    <t>LYKISLTD</t>
  </si>
  <si>
    <t>Gujarat Hotels Ltd</t>
  </si>
  <si>
    <t>GUJHOTE</t>
  </si>
  <si>
    <t>Baba Food Processing (India) Ltd</t>
  </si>
  <si>
    <t>BABAFP</t>
  </si>
  <si>
    <t>Agro Phos (India) Ltd</t>
  </si>
  <si>
    <t>AGROPHOS</t>
  </si>
  <si>
    <t>Biogen Pharmachem Industries Ltd</t>
  </si>
  <si>
    <t>BIOGEN</t>
  </si>
  <si>
    <t>Independent Power Producers &amp; Energy Traders</t>
  </si>
  <si>
    <t>Softrak Venture Investment Limited</t>
  </si>
  <si>
    <t>SOFTRAKV</t>
  </si>
  <si>
    <t>Manoj Ceramic Ltd</t>
  </si>
  <si>
    <t>MCPL</t>
  </si>
  <si>
    <t>Bombay Metrics Supply Chain Ltd</t>
  </si>
  <si>
    <t>BMETRICS</t>
  </si>
  <si>
    <t>Mirae Asset NYSE FANG+ ETF</t>
  </si>
  <si>
    <t>MAFANG</t>
  </si>
  <si>
    <t>Polylink Polymers (India) Ltd</t>
  </si>
  <si>
    <t>POLYLINK</t>
  </si>
  <si>
    <t>Balkrishna Paper Mills Ltd</t>
  </si>
  <si>
    <t>BALKRISHNA</t>
  </si>
  <si>
    <t>Kaizen Agro Infrabuild Ltd</t>
  </si>
  <si>
    <t>KAIZENAGRO</t>
  </si>
  <si>
    <t>Optimus Finance Ltd</t>
  </si>
  <si>
    <t>OPTIFIN</t>
  </si>
  <si>
    <t>Vadivarhe Speciality Chemicals Ltd</t>
  </si>
  <si>
    <t>VSCL</t>
  </si>
  <si>
    <t>Ganesha Ecoverse Ltd</t>
  </si>
  <si>
    <t>GANVERSE</t>
  </si>
  <si>
    <t>Achyut Healthcare Ltd</t>
  </si>
  <si>
    <t>ACHYUT</t>
  </si>
  <si>
    <t>F Mec International Financial Services Ltd</t>
  </si>
  <si>
    <t>FMEC</t>
  </si>
  <si>
    <t>Aditya BSL Nifty Bank ETF</t>
  </si>
  <si>
    <t>ABSLBANETF</t>
  </si>
  <si>
    <t>Keerthi Industries Ltd</t>
  </si>
  <si>
    <t>KEERTHI</t>
  </si>
  <si>
    <t>Rajgor Castor Derivatives Ltd</t>
  </si>
  <si>
    <t>RCDL</t>
  </si>
  <si>
    <t>Pentagon Rubber Ltd</t>
  </si>
  <si>
    <t>PENTAGON</t>
  </si>
  <si>
    <t>Universal Starch Chem Allied Ltd</t>
  </si>
  <si>
    <t>UNIVSTAR</t>
  </si>
  <si>
    <t>Jet Freight Logistics Ltd</t>
  </si>
  <si>
    <t>JETFREIGHT</t>
  </si>
  <si>
    <t>Everlon Financials Ltd</t>
  </si>
  <si>
    <t>EVERFIN</t>
  </si>
  <si>
    <t>ICICI Prudential S&amp;P BSE Liquid Rate ETF</t>
  </si>
  <si>
    <t>LIQUIDIETF</t>
  </si>
  <si>
    <t>Real Touch Finance Ltd</t>
  </si>
  <si>
    <t>RTFL</t>
  </si>
  <si>
    <t>Siddhika Coatings Ltd</t>
  </si>
  <si>
    <t>SIDDHIKA</t>
  </si>
  <si>
    <t>Superior Industrial Enterprises Ltd</t>
  </si>
  <si>
    <t>SIEL</t>
  </si>
  <si>
    <t>Presstonic Engineering Ltd</t>
  </si>
  <si>
    <t>PRESSTONIC</t>
  </si>
  <si>
    <t>Locomotive Engines &amp; Rolling Stock</t>
  </si>
  <si>
    <t>Skyline Millars Ltd</t>
  </si>
  <si>
    <t>SKYLMILAR</t>
  </si>
  <si>
    <t>M V K Agro Food Product Ltd</t>
  </si>
  <si>
    <t>MVKAGRO</t>
  </si>
  <si>
    <t>Pioneer Investcorp Ltd</t>
  </si>
  <si>
    <t>PIONRINV</t>
  </si>
  <si>
    <t>Austin Engineering Company Ltd</t>
  </si>
  <si>
    <t>AUSTENG</t>
  </si>
  <si>
    <t>Agni Green Power Ltd</t>
  </si>
  <si>
    <t>AGNI</t>
  </si>
  <si>
    <t>Ahmedabad Steel Craft Ltd</t>
  </si>
  <si>
    <t>AHMDSTE</t>
  </si>
  <si>
    <t>Sam Industries Ltd</t>
  </si>
  <si>
    <t>SAMINDUS</t>
  </si>
  <si>
    <t>Ishan International Ltd</t>
  </si>
  <si>
    <t>ISHAN</t>
  </si>
  <si>
    <t>Mishka Exim Ltd</t>
  </si>
  <si>
    <t>MISHKA</t>
  </si>
  <si>
    <t>Supra Pacific Financial Services Ltd</t>
  </si>
  <si>
    <t>SUPRAPFSL</t>
  </si>
  <si>
    <t>Evans Electric Ltd</t>
  </si>
  <si>
    <t>EVANS</t>
  </si>
  <si>
    <t>Raj Oil Mills Ltd</t>
  </si>
  <si>
    <t>ROML</t>
  </si>
  <si>
    <t>Vishwas Agri Seeds Ltd</t>
  </si>
  <si>
    <t>VISHWAS</t>
  </si>
  <si>
    <t>Marshall Machines Ltd</t>
  </si>
  <si>
    <t>MARSHALL</t>
  </si>
  <si>
    <t>Atal Realtech Ltd</t>
  </si>
  <si>
    <t>ATALREAL</t>
  </si>
  <si>
    <t>Gini Silk Mills Ltd</t>
  </si>
  <si>
    <t>GINISILK</t>
  </si>
  <si>
    <t>East West Freight Carriers Ltd</t>
  </si>
  <si>
    <t>EASTWEST</t>
  </si>
  <si>
    <t>Lexus Granito (India) Ltd</t>
  </si>
  <si>
    <t>LEXUS</t>
  </si>
  <si>
    <t>Morarka Finance Ltd</t>
  </si>
  <si>
    <t>MORARKFI</t>
  </si>
  <si>
    <t>Innovative Tech Pack Ltd</t>
  </si>
  <si>
    <t>INNOVTEC</t>
  </si>
  <si>
    <t>Capfin India Ltd</t>
  </si>
  <si>
    <t>CAPFIN</t>
  </si>
  <si>
    <t>Trans India House Impex Ltd</t>
  </si>
  <si>
    <t>TIHIL</t>
  </si>
  <si>
    <t>Shree Marutinandan Tubes Ltd</t>
  </si>
  <si>
    <t>SHREE</t>
  </si>
  <si>
    <t>Shiva Mills Ltd</t>
  </si>
  <si>
    <t>SHIVAMILLS</t>
  </si>
  <si>
    <t>Ameya Precision Engineers Ltd</t>
  </si>
  <si>
    <t>AMEYA</t>
  </si>
  <si>
    <t>ARCL Organics Ltd</t>
  </si>
  <si>
    <t>ARCL</t>
  </si>
  <si>
    <t>Ashnoor Textile Mills Ltd</t>
  </si>
  <si>
    <t>ASHNOOR</t>
  </si>
  <si>
    <t>Shree Krishna Infrastructure Ltd</t>
  </si>
  <si>
    <t>SKIFL</t>
  </si>
  <si>
    <t>Malu Paper Mills Ltd</t>
  </si>
  <si>
    <t>MALUPAPER</t>
  </si>
  <si>
    <t>Le Lavoir Ltd</t>
  </si>
  <si>
    <t>LELAVOIR</t>
  </si>
  <si>
    <t>ARC Finance Ltd</t>
  </si>
  <si>
    <t>ARCFIN</t>
  </si>
  <si>
    <t>Rasandik Engineering Industries India Ltd</t>
  </si>
  <si>
    <t>RASANDIK</t>
  </si>
  <si>
    <t>Kalyan Capitals Ltd</t>
  </si>
  <si>
    <t>KALYANCAP</t>
  </si>
  <si>
    <t>Bang Overseas Ltd</t>
  </si>
  <si>
    <t>BANG</t>
  </si>
  <si>
    <t>Swarnsarita Jewels India Ltd</t>
  </si>
  <si>
    <t>SWARNSAR</t>
  </si>
  <si>
    <t>Simran Farms Ltd</t>
  </si>
  <si>
    <t>SIMRAN</t>
  </si>
  <si>
    <t>Gujarat Poly Electronics Ltd</t>
  </si>
  <si>
    <t>GUJARATPOLY</t>
  </si>
  <si>
    <t>Manugraph India Ltd</t>
  </si>
  <si>
    <t>MANUGRAPH</t>
  </si>
  <si>
    <t>Seya Industries Ltd</t>
  </si>
  <si>
    <t>SEYAIND</t>
  </si>
  <si>
    <t>Riddhi Steel and Tube Ltd</t>
  </si>
  <si>
    <t>RSTL</t>
  </si>
  <si>
    <t>Shri Vasuprada Plantations Ltd</t>
  </si>
  <si>
    <t>VASUPRADA</t>
  </si>
  <si>
    <t>Escorp Asset Management Ltd</t>
  </si>
  <si>
    <t>ESCORP</t>
  </si>
  <si>
    <t>Kranti Industries Ltd</t>
  </si>
  <si>
    <t>KRANTI</t>
  </si>
  <si>
    <t>Sheetal Universal Ltd</t>
  </si>
  <si>
    <t>SHEETAL</t>
  </si>
  <si>
    <t>Divyashakti Ltd</t>
  </si>
  <si>
    <t>DIVSHKT</t>
  </si>
  <si>
    <t>Rathi Bars Ltd</t>
  </si>
  <si>
    <t>RATHIBAR</t>
  </si>
  <si>
    <t>Growington Ventures India Ltd</t>
  </si>
  <si>
    <t>GROWINGTON</t>
  </si>
  <si>
    <t>Eiko Lifesciences Ltd</t>
  </si>
  <si>
    <t>EIKO</t>
  </si>
  <si>
    <t>Jindal Hotels Ltd</t>
  </si>
  <si>
    <t>JINDHOT</t>
  </si>
  <si>
    <t>Mehta Housing Finance Ltd</t>
  </si>
  <si>
    <t>MEHTAHG</t>
  </si>
  <si>
    <t>Rex Pipes and Cables Industries Ltd</t>
  </si>
  <si>
    <t>REXPIPES</t>
  </si>
  <si>
    <t>Bhatia Colour Chem Ltd</t>
  </si>
  <si>
    <t>BCCL</t>
  </si>
  <si>
    <t>Arvind and Company Shipping Agencies Ltd</t>
  </si>
  <si>
    <t>ACSAL</t>
  </si>
  <si>
    <t>Thinkink Picturez Ltd</t>
  </si>
  <si>
    <t>THINKINK</t>
  </si>
  <si>
    <t>3P Land Holdings Ltd</t>
  </si>
  <si>
    <t>3PLAND</t>
  </si>
  <si>
    <t>ABC India Ltd</t>
  </si>
  <si>
    <t>ABCINDQ</t>
  </si>
  <si>
    <t>Perfectpac Ltd</t>
  </si>
  <si>
    <t>PERFEPA</t>
  </si>
  <si>
    <t>S V J Enterprises Ltd</t>
  </si>
  <si>
    <t>SVJ</t>
  </si>
  <si>
    <t>Satchmo Holdings Ltd</t>
  </si>
  <si>
    <t>SATCH</t>
  </si>
  <si>
    <t>TCFC Finance Ltd</t>
  </si>
  <si>
    <t>TCFCFINQ</t>
  </si>
  <si>
    <t>Rapicut Carbides Ltd</t>
  </si>
  <si>
    <t>RAPICUT</t>
  </si>
  <si>
    <t>Motilal Oswal Midcap 100 ETF</t>
  </si>
  <si>
    <t>MOM100</t>
  </si>
  <si>
    <t>Prospect Commodities Ltd</t>
  </si>
  <si>
    <t>PCL</t>
  </si>
  <si>
    <t>Magson Retail and Distribution Ltd</t>
  </si>
  <si>
    <t>MAGSON</t>
  </si>
  <si>
    <t>Nova Iron and Steel Ltd</t>
  </si>
  <si>
    <t>NOVIS</t>
  </si>
  <si>
    <t>Destiny Logistics &amp; Infra Ltd</t>
  </si>
  <si>
    <t>DESTINY</t>
  </si>
  <si>
    <t>Elegant Marbles and Grani Industries Ltd</t>
  </si>
  <si>
    <t>ELEMARB</t>
  </si>
  <si>
    <t>Maestros Electronics &amp; Telecommunications Systems Ltd</t>
  </si>
  <si>
    <t>METSL</t>
  </si>
  <si>
    <t>Medicamen Organics Ltd</t>
  </si>
  <si>
    <t>MEDIORG</t>
  </si>
  <si>
    <t>Pattech Fitwell Tube Components Ltd</t>
  </si>
  <si>
    <t>PATTECH</t>
  </si>
  <si>
    <t>Sri KPR Industries Ltd</t>
  </si>
  <si>
    <t>SRIKPRIND</t>
  </si>
  <si>
    <t>Bombay Cycle and Motor Agency Ltd</t>
  </si>
  <si>
    <t>BOMBCYC</t>
  </si>
  <si>
    <t>Max Heights Infrastructure Ltd</t>
  </si>
  <si>
    <t>MAXHEIGHTS</t>
  </si>
  <si>
    <t>Simplex Realty Ltd</t>
  </si>
  <si>
    <t>SIMPLXREA</t>
  </si>
  <si>
    <t>Alfa Transformers Ltd</t>
  </si>
  <si>
    <t>ALFATRAN</t>
  </si>
  <si>
    <t>Anand Rayons Ltd</t>
  </si>
  <si>
    <t>ARL</t>
  </si>
  <si>
    <t>Riba Textiles Ltd</t>
  </si>
  <si>
    <t>RIBATEX</t>
  </si>
  <si>
    <t>Mefcom Capital Markets Ltd</t>
  </si>
  <si>
    <t>MEFCOMCAP</t>
  </si>
  <si>
    <t>Milton Industries Ltd</t>
  </si>
  <si>
    <t>MILTON</t>
  </si>
  <si>
    <t>Garnet Construction Ltd</t>
  </si>
  <si>
    <t>GARNET</t>
  </si>
  <si>
    <t>Diversified Real Estate Activities</t>
  </si>
  <si>
    <t>Kotak Nifty PSU Bank ETF</t>
  </si>
  <si>
    <t>PSUBANK</t>
  </si>
  <si>
    <t>Johnson Pharmacare Ltd</t>
  </si>
  <si>
    <t>JOHNPHARMA</t>
  </si>
  <si>
    <t>We Win Ltd</t>
  </si>
  <si>
    <t>WEWIN</t>
  </si>
  <si>
    <t>Kavveri Telecom Products Ltd</t>
  </si>
  <si>
    <t>KAVVERITEL</t>
  </si>
  <si>
    <t>Rolcon Engineering Company Ltd</t>
  </si>
  <si>
    <t>ROLCOEN</t>
  </si>
  <si>
    <t>Punjab Communications Ltd</t>
  </si>
  <si>
    <t>PUNJCOMMU</t>
  </si>
  <si>
    <t>Vertexplus Technologies Ltd</t>
  </si>
  <si>
    <t>VERTEXPLUS</t>
  </si>
  <si>
    <t>Shree Krishna Paper Mills &amp; Industries Ltd</t>
  </si>
  <si>
    <t>SKPMIL</t>
  </si>
  <si>
    <t>Virat Industries Ltd</t>
  </si>
  <si>
    <t>VIRAT</t>
  </si>
  <si>
    <t>Invesco India Gold Exchange Traded Fund</t>
  </si>
  <si>
    <t>IVZINGOLD</t>
  </si>
  <si>
    <t>Arex Industries Ltd</t>
  </si>
  <si>
    <t>AREXMIS</t>
  </si>
  <si>
    <t>Envair Electrodyne Ltd</t>
  </si>
  <si>
    <t>ENVAIREL</t>
  </si>
  <si>
    <t>SM Auto Stamping Ltd</t>
  </si>
  <si>
    <t>SMAUTO</t>
  </si>
  <si>
    <t>Diligent Media Corporation Ltd</t>
  </si>
  <si>
    <t>DNAMEDIA</t>
  </si>
  <si>
    <t>Milgrey Finance and Investments Ltd</t>
  </si>
  <si>
    <t>ZMILGFIN</t>
  </si>
  <si>
    <t>Dev Labtech Venture Ltd</t>
  </si>
  <si>
    <t>DEVLAB</t>
  </si>
  <si>
    <t>Ravi Kumar Distilleries Ltd</t>
  </si>
  <si>
    <t>RKDL</t>
  </si>
  <si>
    <t>Advance Metering Technology Ltd</t>
  </si>
  <si>
    <t>AMTL</t>
  </si>
  <si>
    <t>Sampre Nutritions Ltd</t>
  </si>
  <si>
    <t>SAMPRE</t>
  </si>
  <si>
    <t>Clara Industries Ltd</t>
  </si>
  <si>
    <t>CLARA</t>
  </si>
  <si>
    <t>Inland Printers Ltd</t>
  </si>
  <si>
    <t>INLANPR</t>
  </si>
  <si>
    <t>Globesecure Technologies Ltd</t>
  </si>
  <si>
    <t>GSTL</t>
  </si>
  <si>
    <t>Modipon Ltd</t>
  </si>
  <si>
    <t>MODIPON</t>
  </si>
  <si>
    <t>Kreon Finnancial Services Ltd</t>
  </si>
  <si>
    <t>KREONFIN</t>
  </si>
  <si>
    <t>Lesha Industries Ltd</t>
  </si>
  <si>
    <t>LESHAIND</t>
  </si>
  <si>
    <t>Golden Tobacco Ltd</t>
  </si>
  <si>
    <t>GOLDENTOBC</t>
  </si>
  <si>
    <t>Isl Consulting Ltd</t>
  </si>
  <si>
    <t>ISLCONSUL</t>
  </si>
  <si>
    <t>Starcom Information Technology Ltd</t>
  </si>
  <si>
    <t>STARCOM</t>
  </si>
  <si>
    <t>Nandani Creation Ltd</t>
  </si>
  <si>
    <t>JAIPURKURT</t>
  </si>
  <si>
    <t>Veeram Securities Ltd</t>
  </si>
  <si>
    <t>VSL</t>
  </si>
  <si>
    <t>Ambani Orgochem Ltd</t>
  </si>
  <si>
    <t>AMBANIORGO</t>
  </si>
  <si>
    <t>Dhampure Speciality Sugars Ltd</t>
  </si>
  <si>
    <t>DHAMPURE</t>
  </si>
  <si>
    <t>Cranex Ltd</t>
  </si>
  <si>
    <t>CRANEX</t>
  </si>
  <si>
    <t>Construction Machinery &amp; Heavy Transportation Equipment</t>
  </si>
  <si>
    <t>National Oxygen Ltd</t>
  </si>
  <si>
    <t>NOL</t>
  </si>
  <si>
    <t>Baba Arts Ltd</t>
  </si>
  <si>
    <t>BABA</t>
  </si>
  <si>
    <t>Orient Beverages Ltd</t>
  </si>
  <si>
    <t>ORIBEVER</t>
  </si>
  <si>
    <t>Vasudhagama Enterprises Ltd</t>
  </si>
  <si>
    <t>VASUDHAGAM</t>
  </si>
  <si>
    <t>Sambandam Spinning Mills Ltd</t>
  </si>
  <si>
    <t>SAMBANDAM</t>
  </si>
  <si>
    <t>Mirae Asset Nifty Financial Services ETF</t>
  </si>
  <si>
    <t>BFSI</t>
  </si>
  <si>
    <t>Ravalgaon Sugar Farm Ltd</t>
  </si>
  <si>
    <t>RAVALSUGAR</t>
  </si>
  <si>
    <t>Agarwal Float Glass India Ltd</t>
  </si>
  <si>
    <t>AGARWALFT</t>
  </si>
  <si>
    <t>Elixir Capital Ltd</t>
  </si>
  <si>
    <t>ELIXIR</t>
  </si>
  <si>
    <t>Vivid Mercantile Ltd</t>
  </si>
  <si>
    <t>VIVIDM</t>
  </si>
  <si>
    <t>Supreme Engineering Ltd</t>
  </si>
  <si>
    <t>SUPREMEENG</t>
  </si>
  <si>
    <t>SVC Industries Ltd</t>
  </si>
  <si>
    <t>SVCIND</t>
  </si>
  <si>
    <t>Apoorva Leasing Finance and Investment Company Ltd</t>
  </si>
  <si>
    <t>APOORVA</t>
  </si>
  <si>
    <t>Smiths &amp; Founders (India) Ltd</t>
  </si>
  <si>
    <t>SMFIL</t>
  </si>
  <si>
    <t>Meera Industries Ltd</t>
  </si>
  <si>
    <t>MEERA</t>
  </si>
  <si>
    <t>Chartered Capital and Investment Ltd</t>
  </si>
  <si>
    <t>CHRTEDCA</t>
  </si>
  <si>
    <t>Garment Mantra Lifestyle Ltd</t>
  </si>
  <si>
    <t>GARMNTMNTR</t>
  </si>
  <si>
    <t>Akiko Global Services Ltd</t>
  </si>
  <si>
    <t>AKIKO</t>
  </si>
  <si>
    <t>Shreyas Intermediates Ltd</t>
  </si>
  <si>
    <t>SHREYASI</t>
  </si>
  <si>
    <t>Rolta India Ltd</t>
  </si>
  <si>
    <t>ROLTA</t>
  </si>
  <si>
    <t>Monotype India Ltd</t>
  </si>
  <si>
    <t>MONOT</t>
  </si>
  <si>
    <t>Assam Entrade Ltd</t>
  </si>
  <si>
    <t>ASSAMENT</t>
  </si>
  <si>
    <t>Diversified Financial Services</t>
  </si>
  <si>
    <t>Shreeshay Engineers Ltd</t>
  </si>
  <si>
    <t>SHREESHAY</t>
  </si>
  <si>
    <t>Wires and Fabriks (SA) Ltd</t>
  </si>
  <si>
    <t>WIREFABR</t>
  </si>
  <si>
    <t>Royal Sense Ltd</t>
  </si>
  <si>
    <t>ROYAL</t>
  </si>
  <si>
    <t>G.S. Auto International Ltd</t>
  </si>
  <si>
    <t>GSAUTO</t>
  </si>
  <si>
    <t>UMA Converter Ltd</t>
  </si>
  <si>
    <t>UMA</t>
  </si>
  <si>
    <t>AKG Exim Ltd</t>
  </si>
  <si>
    <t>AKG</t>
  </si>
  <si>
    <t>Omfurn India Ltd</t>
  </si>
  <si>
    <t>OMFURN</t>
  </si>
  <si>
    <t>Warren Tea Ltd</t>
  </si>
  <si>
    <t>WARRENTEA</t>
  </si>
  <si>
    <t>Katare Spinning Mills Ltd</t>
  </si>
  <si>
    <t>KATRSPG</t>
  </si>
  <si>
    <t>Super Crop Safe Ltd</t>
  </si>
  <si>
    <t>SUCROSA</t>
  </si>
  <si>
    <t>Dhanalaxmi Roto Spinners Ltd</t>
  </si>
  <si>
    <t>DHANROTO</t>
  </si>
  <si>
    <t>Tridhya Tech Ltd</t>
  </si>
  <si>
    <t>TRIDHYA</t>
  </si>
  <si>
    <t>Kenvi Jewels Ltd</t>
  </si>
  <si>
    <t>KENVI</t>
  </si>
  <si>
    <t>Aristo Bio-Tech and Lifescience Ltd</t>
  </si>
  <si>
    <t>ARISTO</t>
  </si>
  <si>
    <t>AccelerateBS India Ltd</t>
  </si>
  <si>
    <t>ACCELERATE</t>
  </si>
  <si>
    <t>Viaz Tyres Ltd</t>
  </si>
  <si>
    <t>VIAZ</t>
  </si>
  <si>
    <t>Lakshmi Finance and Industrial Corp Ltd</t>
  </si>
  <si>
    <t>LFIC</t>
  </si>
  <si>
    <t>Gujarat Craft Industries Ltd</t>
  </si>
  <si>
    <t>GUJCRAFT</t>
  </si>
  <si>
    <t>Vels Film International Ltd</t>
  </si>
  <si>
    <t>VELS</t>
  </si>
  <si>
    <t>Rollatainers Ltd</t>
  </si>
  <si>
    <t>ROLLT</t>
  </si>
  <si>
    <t>Pearl Polymers Ltd</t>
  </si>
  <si>
    <t>PEARLPOLY</t>
  </si>
  <si>
    <t>Ultra Wiring Connectivity System Ltd</t>
  </si>
  <si>
    <t>UWCSL</t>
  </si>
  <si>
    <t>DSJ Keep Learning Ltd</t>
  </si>
  <si>
    <t>KEEPLEARN</t>
  </si>
  <si>
    <t>Future Market Networks Ltd</t>
  </si>
  <si>
    <t>FMNL</t>
  </si>
  <si>
    <t>Globalspace Technologies Ltd</t>
  </si>
  <si>
    <t>Humming Bird Education Ltd</t>
  </si>
  <si>
    <t>HBEL</t>
  </si>
  <si>
    <t>G-Tec Jainx Education Ltd</t>
  </si>
  <si>
    <t>GTECJAINX</t>
  </si>
  <si>
    <t>Ideal Technoplast Industries Ltd</t>
  </si>
  <si>
    <t>IDEALTECHO</t>
  </si>
  <si>
    <t>Adroit Infotech Ltd</t>
  </si>
  <si>
    <t>ADROITINFO</t>
  </si>
  <si>
    <t>Chrome Silicon Ltd</t>
  </si>
  <si>
    <t>CHROME</t>
  </si>
  <si>
    <t>Yamini Investments Company Ltd</t>
  </si>
  <si>
    <t>YAMNINV</t>
  </si>
  <si>
    <t>E-Land Apparel Ltd</t>
  </si>
  <si>
    <t>ELAND</t>
  </si>
  <si>
    <t>Fundviser Capital (India) Ltd</t>
  </si>
  <si>
    <t>FUNDVISER</t>
  </si>
  <si>
    <t>Construction Materials</t>
  </si>
  <si>
    <t>Aeonx Digital Technology Ltd</t>
  </si>
  <si>
    <t>AEONXDIGI</t>
  </si>
  <si>
    <t>G G Dandekar Properties Ltd</t>
  </si>
  <si>
    <t>GGDPROP</t>
  </si>
  <si>
    <t>Banaras Beads Ltd</t>
  </si>
  <si>
    <t>BANARBEADS</t>
  </si>
  <si>
    <t>Gita Renewable Energy Ltd</t>
  </si>
  <si>
    <t>GITARENEW</t>
  </si>
  <si>
    <t>Real Eco Energy Ltd</t>
  </si>
  <si>
    <t>REALECO</t>
  </si>
  <si>
    <t>Hardcastle and Waud Manufacturing Co Ltd</t>
  </si>
  <si>
    <t>HARDCAS</t>
  </si>
  <si>
    <t>Swasti Vinayaka Synthetics Ltd</t>
  </si>
  <si>
    <t>SWASTIVI</t>
  </si>
  <si>
    <t>K G Denim Ltd</t>
  </si>
  <si>
    <t>KGDENIM</t>
  </si>
  <si>
    <t>Lee &amp; Nee Softwares (Exports) Ltd</t>
  </si>
  <si>
    <t>LEENEE</t>
  </si>
  <si>
    <t>Mono Pharmacare Ltd</t>
  </si>
  <si>
    <t>MONOPHARMA</t>
  </si>
  <si>
    <t>Jagan Lamps Ltd</t>
  </si>
  <si>
    <t>JAGANLAM</t>
  </si>
  <si>
    <t>JFL Life Sciences Ltd</t>
  </si>
  <si>
    <t>JFLLIFE</t>
  </si>
  <si>
    <t>AJR Infra and Tolling Ltd</t>
  </si>
  <si>
    <t>AJRINFRA</t>
  </si>
  <si>
    <t>P B M Polytex Ltd</t>
  </si>
  <si>
    <t>PBMPOLY</t>
  </si>
  <si>
    <t>Transgene Biotek Ltd</t>
  </si>
  <si>
    <t>TRABI</t>
  </si>
  <si>
    <t>Beekay Niryat Ltd</t>
  </si>
  <si>
    <t>BNL</t>
  </si>
  <si>
    <t>Mish Designs Ltd</t>
  </si>
  <si>
    <t>MISHDESIGN</t>
  </si>
  <si>
    <t>DRA Consultants Ltd</t>
  </si>
  <si>
    <t>DRA</t>
  </si>
  <si>
    <t>Tirupati Sarjan Ltd</t>
  </si>
  <si>
    <t>TIRSARJ</t>
  </si>
  <si>
    <t>Shree Rajasthan Syntex Ltd</t>
  </si>
  <si>
    <t>SHRAJSYNQ</t>
  </si>
  <si>
    <t>Getalong Enterprise Ltd</t>
  </si>
  <si>
    <t>GETALONG</t>
  </si>
  <si>
    <t>Regency Fincorp Ltd</t>
  </si>
  <si>
    <t>REGENCY</t>
  </si>
  <si>
    <t>Silgo Retail Ltd</t>
  </si>
  <si>
    <t>SILGO</t>
  </si>
  <si>
    <t>Fervent Synergies Ltd</t>
  </si>
  <si>
    <t>FERVENTSYN</t>
  </si>
  <si>
    <t>Mediaone Global Entertainment Ltd</t>
  </si>
  <si>
    <t>MEDIAONE</t>
  </si>
  <si>
    <t>Sunrise Efficient Marketing Ltd</t>
  </si>
  <si>
    <t>SEML</t>
  </si>
  <si>
    <t>UR Sugar Industries Ltd</t>
  </si>
  <si>
    <t>URSUGAR</t>
  </si>
  <si>
    <t>Akash Infra-Projects Ltd</t>
  </si>
  <si>
    <t>AKASH</t>
  </si>
  <si>
    <t>ANG Lifesciences India Ltd</t>
  </si>
  <si>
    <t>ANG</t>
  </si>
  <si>
    <t>PCS Technology Ltd</t>
  </si>
  <si>
    <t>PCS</t>
  </si>
  <si>
    <t>Technology Hardware, Storage &amp; Peripherals</t>
  </si>
  <si>
    <t>Inani Marbles and Industries Ltd</t>
  </si>
  <si>
    <t>INANI</t>
  </si>
  <si>
    <t>Yudiz Solutions Ltd</t>
  </si>
  <si>
    <t>YUDIZ</t>
  </si>
  <si>
    <t>Dmr Hydroengineering &amp; Infrastructures Ltd</t>
  </si>
  <si>
    <t>DMR</t>
  </si>
  <si>
    <t>MM Rubber Company Ltd</t>
  </si>
  <si>
    <t>MMRUBBR-B</t>
  </si>
  <si>
    <t>National Plastic Industries Ltd</t>
  </si>
  <si>
    <t>NATPLAS</t>
  </si>
  <si>
    <t>Abhishek Integrations Ltd</t>
  </si>
  <si>
    <t>AILIMITED</t>
  </si>
  <si>
    <t>Kalahridhaan Trendz Ltd</t>
  </si>
  <si>
    <t>KTL</t>
  </si>
  <si>
    <t>Medi-Caps Ltd</t>
  </si>
  <si>
    <t>MEDICAPQ</t>
  </si>
  <si>
    <t>Transvoy Logistics India Ltd</t>
  </si>
  <si>
    <t>TRANSVOY</t>
  </si>
  <si>
    <t>Air Freight &amp; Logistics</t>
  </si>
  <si>
    <t>Burnpur Cement Ltd</t>
  </si>
  <si>
    <t>BURNPUR</t>
  </si>
  <si>
    <t>Prime Property Development Corp Ltd</t>
  </si>
  <si>
    <t>PRIMEPRO</t>
  </si>
  <si>
    <t>Vruddhi Engineering Works Ltd</t>
  </si>
  <si>
    <t>VRUDDHI</t>
  </si>
  <si>
    <t>Ushanti Colour Chem Ltd</t>
  </si>
  <si>
    <t>UCL</t>
  </si>
  <si>
    <t>Naturite Agro Products Ltd</t>
  </si>
  <si>
    <t>NAPL</t>
  </si>
  <si>
    <t>GTN Industries Ltd</t>
  </si>
  <si>
    <t>GTNINDS</t>
  </si>
  <si>
    <t>Associated Ceramics Ltd</t>
  </si>
  <si>
    <t>ASSOCER</t>
  </si>
  <si>
    <t>FEL</t>
  </si>
  <si>
    <t>Diligent Industries Ltd</t>
  </si>
  <si>
    <t>DILIGENT</t>
  </si>
  <si>
    <t>Shalimar Productions Ltd</t>
  </si>
  <si>
    <t>SHALPRO</t>
  </si>
  <si>
    <t>SRU Steels Ltd</t>
  </si>
  <si>
    <t>SRUSTEELS</t>
  </si>
  <si>
    <t>SPS Finquest Ltd</t>
  </si>
  <si>
    <t>SPS</t>
  </si>
  <si>
    <t>Morgan Ventures Ltd</t>
  </si>
  <si>
    <t>MORGAN</t>
  </si>
  <si>
    <t>Marble City India Ltd</t>
  </si>
  <si>
    <t>MARBLE</t>
  </si>
  <si>
    <t>Continental Seeds and Chemicals Ltd</t>
  </si>
  <si>
    <t>CONTI</t>
  </si>
  <si>
    <t>Naapbooks Ltd</t>
  </si>
  <si>
    <t>NBL</t>
  </si>
  <si>
    <t>CCL International Ltd</t>
  </si>
  <si>
    <t>CCLINTER</t>
  </si>
  <si>
    <t>Rose Merc Ltd</t>
  </si>
  <si>
    <t>ROSEMER</t>
  </si>
  <si>
    <t>Amkay Products Ltd</t>
  </si>
  <si>
    <t>AMKAY</t>
  </si>
  <si>
    <t>Odyssey Corporation Ltd</t>
  </si>
  <si>
    <t>ODYCORP</t>
  </si>
  <si>
    <t>Contil India Ltd</t>
  </si>
  <si>
    <t>CONTILI</t>
  </si>
  <si>
    <t>Micropro Software Solutions Ltd</t>
  </si>
  <si>
    <t>MICROPRO</t>
  </si>
  <si>
    <t>Vista Pharmaceuticals Ltd</t>
  </si>
  <si>
    <t>VISTAPH</t>
  </si>
  <si>
    <t>Mittal Life Style Ltd</t>
  </si>
  <si>
    <t>MITTAL</t>
  </si>
  <si>
    <t>H P Cotton Textile Mills Ltd</t>
  </si>
  <si>
    <t>HPCOTTON</t>
  </si>
  <si>
    <t>Shree Pacetronix Ltd</t>
  </si>
  <si>
    <t>SHREEPAC</t>
  </si>
  <si>
    <t>C P S Shapers Ltd</t>
  </si>
  <si>
    <t>CPS</t>
  </si>
  <si>
    <t>DK Enterprises Global Ltd</t>
  </si>
  <si>
    <t>DKEGL</t>
  </si>
  <si>
    <t>Oceanic Foods Ltd</t>
  </si>
  <si>
    <t>OCEANIC</t>
  </si>
  <si>
    <t>Aatmaj Healthcare Ltd</t>
  </si>
  <si>
    <t>AATMAJ</t>
  </si>
  <si>
    <t>Country Condo's Ltd</t>
  </si>
  <si>
    <t>COUNCODOS</t>
  </si>
  <si>
    <t>Sintex Plastics Technology Ltd</t>
  </si>
  <si>
    <t>SPTL</t>
  </si>
  <si>
    <t>Deccan Health Care Ltd</t>
  </si>
  <si>
    <t>DECCAN</t>
  </si>
  <si>
    <t>Saven Technologies Ltd</t>
  </si>
  <si>
    <t>7TEC</t>
  </si>
  <si>
    <t>Vistar Amar Ltd</t>
  </si>
  <si>
    <t>VISTARAMAR</t>
  </si>
  <si>
    <t>Godha Cabcon &amp; Insulation Ltd</t>
  </si>
  <si>
    <t>GODHA</t>
  </si>
  <si>
    <t>Salem Erode Investments Ltd</t>
  </si>
  <si>
    <t>SALEM</t>
  </si>
  <si>
    <t>Response Informatics Ltd</t>
  </si>
  <si>
    <t>RESPONSINF</t>
  </si>
  <si>
    <t>Consolidated Construction Consortium Ltd</t>
  </si>
  <si>
    <t>CCCL</t>
  </si>
  <si>
    <t>Hawa Engineers Ltd</t>
  </si>
  <si>
    <t>HAWAENG</t>
  </si>
  <si>
    <t>Hemadri Cements Ltd</t>
  </si>
  <si>
    <t>HEMACEM</t>
  </si>
  <si>
    <t>Nimbus Projects Ltd</t>
  </si>
  <si>
    <t>NIMBSPROJ</t>
  </si>
  <si>
    <t>Walpar Nutritions Ltd</t>
  </si>
  <si>
    <t>WALPAR</t>
  </si>
  <si>
    <t>Cell Point (India) Ltd</t>
  </si>
  <si>
    <t>CELLPOINT</t>
  </si>
  <si>
    <t>STL Global Ltd</t>
  </si>
  <si>
    <t>SGL</t>
  </si>
  <si>
    <t>Committed Cargo Care Ltd</t>
  </si>
  <si>
    <t>COMMITTED</t>
  </si>
  <si>
    <t>Ecoboard Industries Ltd</t>
  </si>
  <si>
    <t>ECOBOAR</t>
  </si>
  <si>
    <t>Comfort Fincap Ltd</t>
  </si>
  <si>
    <t>COMFINCAP</t>
  </si>
  <si>
    <t>VSF Projects Ltd</t>
  </si>
  <si>
    <t>VSFPROJ</t>
  </si>
  <si>
    <t>Metal Coatings (India) Ltd</t>
  </si>
  <si>
    <t>METALCO</t>
  </si>
  <si>
    <t>GKB Ophthalmics Ltd</t>
  </si>
  <si>
    <t>GKB</t>
  </si>
  <si>
    <t>AA Plus Tradelink Ltd</t>
  </si>
  <si>
    <t>AAPLUSTRAD</t>
  </si>
  <si>
    <t>Telogica Ltd</t>
  </si>
  <si>
    <t>TELOGICA</t>
  </si>
  <si>
    <t>Communications Equipment</t>
  </si>
  <si>
    <t>Sandu Pharmaceuticals Ltd</t>
  </si>
  <si>
    <t>SANDUPHQ</t>
  </si>
  <si>
    <t>Dhanlaxmi Fabrics Ltd</t>
  </si>
  <si>
    <t>DHANFAB</t>
  </si>
  <si>
    <t>Dynamic Portfolio Management &amp; Services Ltd</t>
  </si>
  <si>
    <t>DYNAMICP</t>
  </si>
  <si>
    <t>Anjani Synthetics Ltd</t>
  </si>
  <si>
    <t>ANJANI</t>
  </si>
  <si>
    <t>Yash Chemex Ltd</t>
  </si>
  <si>
    <t>YASHCHEM</t>
  </si>
  <si>
    <t>BDR Buildcon Ltd</t>
  </si>
  <si>
    <t>BDR</t>
  </si>
  <si>
    <t>Roopa Industries Ltd</t>
  </si>
  <si>
    <t>ROOPAIND</t>
  </si>
  <si>
    <t>Quality RO Industries Ltd</t>
  </si>
  <si>
    <t>QRIL</t>
  </si>
  <si>
    <t>Poddar Housing and Development Ltd</t>
  </si>
  <si>
    <t>PODDARHOUS</t>
  </si>
  <si>
    <t>Pan India Corp Ltd</t>
  </si>
  <si>
    <t>PANINDIAC</t>
  </si>
  <si>
    <t>Misquita Engineering Ltd</t>
  </si>
  <si>
    <t>MISQUITA</t>
  </si>
  <si>
    <t>Vivo Bio Tech Ltd</t>
  </si>
  <si>
    <t>VIVOBIOT</t>
  </si>
  <si>
    <t>Mohit Paper Mills Ltd</t>
  </si>
  <si>
    <t>MOHITPPR</t>
  </si>
  <si>
    <t>Jigar Cables Ltd</t>
  </si>
  <si>
    <t>JIGAR</t>
  </si>
  <si>
    <t>Harshil Agrotech Ltd</t>
  </si>
  <si>
    <t>HARSHILAGR</t>
  </si>
  <si>
    <t>Archidply Decor Ltd</t>
  </si>
  <si>
    <t>ADL</t>
  </si>
  <si>
    <t>Shrydus Industries Ltd</t>
  </si>
  <si>
    <t>SHRYDUS</t>
  </si>
  <si>
    <t>Tapi Fruit Processing Ltd</t>
  </si>
  <si>
    <t>TAPIFRUIT</t>
  </si>
  <si>
    <t>Palco Metals Ltd</t>
  </si>
  <si>
    <t>PALCO</t>
  </si>
  <si>
    <t>Angel Fibers Ltd</t>
  </si>
  <si>
    <t>ANGEL</t>
  </si>
  <si>
    <t>Ashnisha Industries Ltd</t>
  </si>
  <si>
    <t>ASHNI</t>
  </si>
  <si>
    <t>Hrh Next Services Ltd</t>
  </si>
  <si>
    <t>HRHNEXT</t>
  </si>
  <si>
    <t>Call Center Services</t>
  </si>
  <si>
    <t>AD- Manum Finance Ltd</t>
  </si>
  <si>
    <t>ADMANUM</t>
  </si>
  <si>
    <t>Abm International Ltd</t>
  </si>
  <si>
    <t>ABMINTLLTD</t>
  </si>
  <si>
    <t>Visaman Global Sales Ltd</t>
  </si>
  <si>
    <t>VISAMAN</t>
  </si>
  <si>
    <t>Prismx Global Ventures Ltd</t>
  </si>
  <si>
    <t>PRISMX</t>
  </si>
  <si>
    <t>Laxmi Cotspin Ltd</t>
  </si>
  <si>
    <t>LAXMICOT</t>
  </si>
  <si>
    <t>Ladderup Finance Ltd</t>
  </si>
  <si>
    <t>LADDERUP</t>
  </si>
  <si>
    <t>Chandra Bhagat Pharma Ltd</t>
  </si>
  <si>
    <t>CBPL</t>
  </si>
  <si>
    <t>Walchand Peoplefirst Ltd</t>
  </si>
  <si>
    <t>WALCHPF</t>
  </si>
  <si>
    <t>Sangani Hospitals Ltd</t>
  </si>
  <si>
    <t>SANGANI</t>
  </si>
  <si>
    <t>Ankit Metal &amp; Power Ltd</t>
  </si>
  <si>
    <t>ANKITMETAL</t>
  </si>
  <si>
    <t>Pace E-Commerce Ventures Ltd</t>
  </si>
  <si>
    <t>PACE</t>
  </si>
  <si>
    <t>Homefurnishing Retail</t>
  </si>
  <si>
    <t>Galactico Corporate Services Ltd</t>
  </si>
  <si>
    <t>GALACTICO</t>
  </si>
  <si>
    <t>Gorani Industries Ltd</t>
  </si>
  <si>
    <t>GORANIN</t>
  </si>
  <si>
    <t>Phosphate Company Ltd</t>
  </si>
  <si>
    <t>PHOSPHATE</t>
  </si>
  <si>
    <t>Kabsons Industries Ltd</t>
  </si>
  <si>
    <t>KABSON</t>
  </si>
  <si>
    <t>Winny Immigration &amp; Education Services Ltd</t>
  </si>
  <si>
    <t>WINNY</t>
  </si>
  <si>
    <t>Academic &amp; Educational Services</t>
  </si>
  <si>
    <t>Teesta Agro Industries Ltd</t>
  </si>
  <si>
    <t>TEEAI</t>
  </si>
  <si>
    <t>Italian Edibles Ltd</t>
  </si>
  <si>
    <t>ITALIANE</t>
  </si>
  <si>
    <t>Kanani Industries Ltd</t>
  </si>
  <si>
    <t>KANANIIND</t>
  </si>
  <si>
    <t>Eighty Jewellers Ltd</t>
  </si>
  <si>
    <t>EIGHTY</t>
  </si>
  <si>
    <t>Camex Ltd</t>
  </si>
  <si>
    <t>CAMEXLTD</t>
  </si>
  <si>
    <t>RR Metalmakers India Ltd</t>
  </si>
  <si>
    <t>RRMETAL</t>
  </si>
  <si>
    <t>Valencia Nutrition Ltd</t>
  </si>
  <si>
    <t>VALENCIA</t>
  </si>
  <si>
    <t>Soft Drinks &amp; Non-alcoholic Beverages</t>
  </si>
  <si>
    <t>Ceeta Industries Ltd</t>
  </si>
  <si>
    <t>CEETAIN</t>
  </si>
  <si>
    <t>E L Forge Ltd</t>
  </si>
  <si>
    <t>ELFORGE</t>
  </si>
  <si>
    <t>Signoria Creation Ltd</t>
  </si>
  <si>
    <t>SIGNORIA</t>
  </si>
  <si>
    <t>Shelter Pharma Ltd</t>
  </si>
  <si>
    <t>SHELTER</t>
  </si>
  <si>
    <t>Tirupati Tyres Ltd</t>
  </si>
  <si>
    <t>TTIL</t>
  </si>
  <si>
    <t>Nakoda Group of Industries Ltd</t>
  </si>
  <si>
    <t>NGIL</t>
  </si>
  <si>
    <t>Ashoka Metcast Ltd</t>
  </si>
  <si>
    <t>ASHOKAMET</t>
  </si>
  <si>
    <t>ASL Industries Ltd</t>
  </si>
  <si>
    <t>ASLIND</t>
  </si>
  <si>
    <t>Shrenik Ltd</t>
  </si>
  <si>
    <t>SHRENIK</t>
  </si>
  <si>
    <t>Alfavision Overseas (India) Ltd</t>
  </si>
  <si>
    <t>ALFAVIO</t>
  </si>
  <si>
    <t>Greenhitech Ventures Ltd</t>
  </si>
  <si>
    <t>GVL</t>
  </si>
  <si>
    <t>Axis NIFTY IT ETF</t>
  </si>
  <si>
    <t>AXISTECETF</t>
  </si>
  <si>
    <t>ICDS Ltd</t>
  </si>
  <si>
    <t>ICDSLTD</t>
  </si>
  <si>
    <t>Vineet Laboratories Ltd</t>
  </si>
  <si>
    <t>VINEETLAB</t>
  </si>
  <si>
    <t>Franklin Industries Ltd</t>
  </si>
  <si>
    <t>FRANKLININD</t>
  </si>
  <si>
    <t>Sulabh Engineers and Services Ltd</t>
  </si>
  <si>
    <t>SULABEN</t>
  </si>
  <si>
    <t>S &amp; T Corporation Ltd</t>
  </si>
  <si>
    <t>STCORP</t>
  </si>
  <si>
    <t>Axel Polymers Ltd</t>
  </si>
  <si>
    <t>AXELPOLY</t>
  </si>
  <si>
    <t>N G Industries Ltd</t>
  </si>
  <si>
    <t>NGIND</t>
  </si>
  <si>
    <t>Zodiac-JRD-MKJ Ltd</t>
  </si>
  <si>
    <t>ZODJRDMKJ</t>
  </si>
  <si>
    <t>Artefact Projects Ltd</t>
  </si>
  <si>
    <t>ARTEFACT</t>
  </si>
  <si>
    <t>Bandaram Pharma Packtech Ltd</t>
  </si>
  <si>
    <t>BANDARAM</t>
  </si>
  <si>
    <t>ICICI Prudential S&amp;P BSE Sensex ETF</t>
  </si>
  <si>
    <t>SENSEXIETF</t>
  </si>
  <si>
    <t>Zodiac Ventures Ltd</t>
  </si>
  <si>
    <t>ZODIACVEN</t>
  </si>
  <si>
    <t>Sobhaygya Mercantile Ltd</t>
  </si>
  <si>
    <t>SOBME</t>
  </si>
  <si>
    <t>Ambica Agarbathies Aroma &amp; Industries Ltd</t>
  </si>
  <si>
    <t>AMBICAAGAR</t>
  </si>
  <si>
    <t>Lead Reclaim and Rubber Products Ltd</t>
  </si>
  <si>
    <t>LRRPL</t>
  </si>
  <si>
    <t>HOAC Foods India Ltd</t>
  </si>
  <si>
    <t>HOACFOODS</t>
  </si>
  <si>
    <t>Mandeep Auto Industries Ltd</t>
  </si>
  <si>
    <t>MANDEEP</t>
  </si>
  <si>
    <t>Ind Bank Housing Ltd</t>
  </si>
  <si>
    <t>INDBNK</t>
  </si>
  <si>
    <t>Gujrat Credit Corporation Ltd</t>
  </si>
  <si>
    <t>GUJCRED</t>
  </si>
  <si>
    <t>Orchasp Ltd</t>
  </si>
  <si>
    <t>ORCHASP</t>
  </si>
  <si>
    <t>PVV Infra Ltd</t>
  </si>
  <si>
    <t>PVVINFRA</t>
  </si>
  <si>
    <t>Kwality Ltd</t>
  </si>
  <si>
    <t>KWALITY</t>
  </si>
  <si>
    <t>Super Spinning Mills Ltd</t>
  </si>
  <si>
    <t>SUPERSPIN</t>
  </si>
  <si>
    <t>India Home Loan Ltd</t>
  </si>
  <si>
    <t>INDIAHOME</t>
  </si>
  <si>
    <t>Indianivesh Ltd</t>
  </si>
  <si>
    <t>INDIANVSH</t>
  </si>
  <si>
    <t>Tirupati Foam Ltd</t>
  </si>
  <si>
    <t>TIRUFOAM</t>
  </si>
  <si>
    <t>Rex Sealing &amp; Packing Industries Ltd</t>
  </si>
  <si>
    <t>REXSEAL</t>
  </si>
  <si>
    <t>Sellwin Traders Ltd</t>
  </si>
  <si>
    <t>SELLWIN</t>
  </si>
  <si>
    <t>Sri Ramakrishna Mills (Coimbatore) Ltd</t>
  </si>
  <si>
    <t>SRMCL</t>
  </si>
  <si>
    <t>Tatia Global Vennture Ltd</t>
  </si>
  <si>
    <t>TATIAGLOB</t>
  </si>
  <si>
    <t>MSR India Ltd</t>
  </si>
  <si>
    <t>MSRINDIA</t>
  </si>
  <si>
    <t>Grovy India Ltd</t>
  </si>
  <si>
    <t>GROVY</t>
  </si>
  <si>
    <t>Sylph Technologies Ltd</t>
  </si>
  <si>
    <t>SYLPH</t>
  </si>
  <si>
    <t>Choksi Laboratories Ltd</t>
  </si>
  <si>
    <t>CHOKSILA</t>
  </si>
  <si>
    <t>Techindia Nirman Ltd</t>
  </si>
  <si>
    <t>TECHIN</t>
  </si>
  <si>
    <t>A F Enterprises Ltd</t>
  </si>
  <si>
    <t>AFEL</t>
  </si>
  <si>
    <t>Earthstahl &amp; Alloys Ltd</t>
  </si>
  <si>
    <t>EARTH</t>
  </si>
  <si>
    <t>Standard Surfactants Ltd</t>
  </si>
  <si>
    <t>STDSFAC</t>
  </si>
  <si>
    <t>Household Products</t>
  </si>
  <si>
    <t>TV Vision Ltd</t>
  </si>
  <si>
    <t>TVVISION</t>
  </si>
  <si>
    <t>Continental Petroleums Ltd</t>
  </si>
  <si>
    <t>CONTPTR</t>
  </si>
  <si>
    <t>West Leisure Resorts Ltd</t>
  </si>
  <si>
    <t>WESTLEIRES</t>
  </si>
  <si>
    <t>Vandana Knitwear Ltd</t>
  </si>
  <si>
    <t>VANDANA</t>
  </si>
  <si>
    <t>Maharashtra Corp Ltd</t>
  </si>
  <si>
    <t>MAHACORP</t>
  </si>
  <si>
    <t>P H Capital Ltd</t>
  </si>
  <si>
    <t>PHCAP</t>
  </si>
  <si>
    <t>Acrow India Ltd</t>
  </si>
  <si>
    <t>ACROW</t>
  </si>
  <si>
    <t>Goblin India Ltd</t>
  </si>
  <si>
    <t>GOBLIN</t>
  </si>
  <si>
    <t>Shantidoot Infra Services Ltd</t>
  </si>
  <si>
    <t>SISL</t>
  </si>
  <si>
    <t>Hindoostan Mills Ltd</t>
  </si>
  <si>
    <t>HINDMILL</t>
  </si>
  <si>
    <t>Tarini International Ltd</t>
  </si>
  <si>
    <t>TARINI</t>
  </si>
  <si>
    <t>Sainik Finance &amp; Industries Ltd</t>
  </si>
  <si>
    <t>SAINIK</t>
  </si>
  <si>
    <t>Addi Industries Ltd</t>
  </si>
  <si>
    <t>ADDIND</t>
  </si>
  <si>
    <t>Emergent Industrial Solutions Ltd</t>
  </si>
  <si>
    <t>EMERGENT</t>
  </si>
  <si>
    <t>Madhav Marbles and Granites Ltd</t>
  </si>
  <si>
    <t>MADHAV</t>
  </si>
  <si>
    <t>Sacheta Metals Ltd</t>
  </si>
  <si>
    <t>SACHEMT</t>
  </si>
  <si>
    <t>Morarjee Textiles Ltd</t>
  </si>
  <si>
    <t>MORARJEE</t>
  </si>
  <si>
    <t>Kshitij Polyline Ltd</t>
  </si>
  <si>
    <t>KSHITIJPOL</t>
  </si>
  <si>
    <t>Tejnaksh Healthcare Ltd</t>
  </si>
  <si>
    <t>TEJNAKSH</t>
  </si>
  <si>
    <t>Betex India Ltd</t>
  </si>
  <si>
    <t>BETXIND</t>
  </si>
  <si>
    <t>Jet Knitwears Ltd</t>
  </si>
  <si>
    <t>JETKNIT</t>
  </si>
  <si>
    <t>JMD Ventures Ltd</t>
  </si>
  <si>
    <t>JMDVL</t>
  </si>
  <si>
    <t>Chandra Prabhu International Ltd</t>
  </si>
  <si>
    <t>CHANDRAP</t>
  </si>
  <si>
    <t>Balurghat Technologies Ltd</t>
  </si>
  <si>
    <t>BALTE</t>
  </si>
  <si>
    <t>Oriental Trimex Ltd</t>
  </si>
  <si>
    <t>ORIENTALTL</t>
  </si>
  <si>
    <t>Crestchem Ltd</t>
  </si>
  <si>
    <t>CRSTCHM</t>
  </si>
  <si>
    <t>Flomic Global Logistics Ltd</t>
  </si>
  <si>
    <t>FLOMIC</t>
  </si>
  <si>
    <t>Libas Consumer Products Ltd</t>
  </si>
  <si>
    <t>LIBAS</t>
  </si>
  <si>
    <t>VAMA Industries Ltd</t>
  </si>
  <si>
    <t>VAMA</t>
  </si>
  <si>
    <t>Ashirwad Steels And Industries Ltd</t>
  </si>
  <si>
    <t>ASHSI</t>
  </si>
  <si>
    <t>Chennai Ferrous Industries Ltd</t>
  </si>
  <si>
    <t>CHENFERRO</t>
  </si>
  <si>
    <t>Poona Dal and Oil Industries Ltd</t>
  </si>
  <si>
    <t>POONADAL</t>
  </si>
  <si>
    <t>Next Mediaworks Ltd</t>
  </si>
  <si>
    <t>NEXTMEDIA</t>
  </si>
  <si>
    <t>Khandwala Securities Ltd</t>
  </si>
  <si>
    <t>KHANDSE</t>
  </si>
  <si>
    <t>Salora International Ltd</t>
  </si>
  <si>
    <t>SALORAINTL</t>
  </si>
  <si>
    <t>Vivanta Industries Ltd</t>
  </si>
  <si>
    <t>VIVANTA</t>
  </si>
  <si>
    <t>Uttam Galva Steels Ltd</t>
  </si>
  <si>
    <t>UTTAMSTL</t>
  </si>
  <si>
    <t>Bonlon Industries Ltd</t>
  </si>
  <si>
    <t>BONLON</t>
  </si>
  <si>
    <t>Copper</t>
  </si>
  <si>
    <t>Khoobsurat Ltd</t>
  </si>
  <si>
    <t>KHOOBSURAT</t>
  </si>
  <si>
    <t>Cybele Industries Ltd</t>
  </si>
  <si>
    <t>CYBELEIND</t>
  </si>
  <si>
    <t>Sumedha Fiscal Services Ltd</t>
  </si>
  <si>
    <t>SUMEDHA</t>
  </si>
  <si>
    <t>Manjeera Constructions Ltd</t>
  </si>
  <si>
    <t>MANJEERA</t>
  </si>
  <si>
    <t>MY Money Securities Ltd</t>
  </si>
  <si>
    <t>MYMONEY</t>
  </si>
  <si>
    <t>Grill Splendour Services Ltd</t>
  </si>
  <si>
    <t>BIRDYS</t>
  </si>
  <si>
    <t>Gogia Capital Services Ltd</t>
  </si>
  <si>
    <t>GOGIACAP</t>
  </si>
  <si>
    <t>Veritaas Advertising Ltd</t>
  </si>
  <si>
    <t>VERITAAS</t>
  </si>
  <si>
    <t>Veer Energy &amp; Infrastructure Ltd</t>
  </si>
  <si>
    <t>VEERENRGY</t>
  </si>
  <si>
    <t>Tecil Chemicals and Hydro Power Ltd</t>
  </si>
  <si>
    <t>TECILCHEM</t>
  </si>
  <si>
    <t>Sudal Industries Ltd</t>
  </si>
  <si>
    <t>SUDAI</t>
  </si>
  <si>
    <t>Aluminum</t>
  </si>
  <si>
    <t>Tamilnadu Telecommunication Ltd</t>
  </si>
  <si>
    <t>TNTELE</t>
  </si>
  <si>
    <t>Sagardeep Alloys Ltd</t>
  </si>
  <si>
    <t>SAGARDEEP</t>
  </si>
  <si>
    <t>Yug Decor Ltd</t>
  </si>
  <si>
    <t>YUG</t>
  </si>
  <si>
    <t>Integra Switchgear Ltd</t>
  </si>
  <si>
    <t>INTEGSW</t>
  </si>
  <si>
    <t>Kaiser Corporation Ltd</t>
  </si>
  <si>
    <t>KACL</t>
  </si>
  <si>
    <t>Innokaiz India Ltd</t>
  </si>
  <si>
    <t>INNOKAIZ</t>
  </si>
  <si>
    <t>Veerhealth Care Ltd</t>
  </si>
  <si>
    <t>VEERHEALTH</t>
  </si>
  <si>
    <t>Julien Agro Infratech Ltd</t>
  </si>
  <si>
    <t>JULIEN</t>
  </si>
  <si>
    <t>Diana Tea Co Ltd</t>
  </si>
  <si>
    <t>DIANATEA</t>
  </si>
  <si>
    <t>Containe Technologies Ltd</t>
  </si>
  <si>
    <t>CONTAINE</t>
  </si>
  <si>
    <t>Gayatri BioOrganics Ltd</t>
  </si>
  <si>
    <t>GAYATRIBI</t>
  </si>
  <si>
    <t>Transchem Ltd</t>
  </si>
  <si>
    <t>TRANSCHEM</t>
  </si>
  <si>
    <t>Picturehouse Media Ltd</t>
  </si>
  <si>
    <t>PICTUREHS</t>
  </si>
  <si>
    <t>Dhanlaxmi Cotex Ltd</t>
  </si>
  <si>
    <t>DHANCOT</t>
  </si>
  <si>
    <t>Medico Intercontinental Ltd</t>
  </si>
  <si>
    <t>MIL</t>
  </si>
  <si>
    <t>Sonu Infratech Ltd</t>
  </si>
  <si>
    <t>SONUINFRA</t>
  </si>
  <si>
    <t>Fortune International Ltd</t>
  </si>
  <si>
    <t>FORINTL</t>
  </si>
  <si>
    <t>TGB Banquets and Hotels Ltd</t>
  </si>
  <si>
    <t>TGBHOTELS</t>
  </si>
  <si>
    <t>Laxmipati Engineering Works Ltd</t>
  </si>
  <si>
    <t>LAXMIPATI</t>
  </si>
  <si>
    <t>Polyspin Exports Ltd</t>
  </si>
  <si>
    <t>POLYSPIN</t>
  </si>
  <si>
    <t>Khaitan (India) Ltd</t>
  </si>
  <si>
    <t>KHAITANLTD</t>
  </si>
  <si>
    <t>Indong Tea Company Ltd</t>
  </si>
  <si>
    <t>INDONG</t>
  </si>
  <si>
    <t>Visagar Financial Services Ltd</t>
  </si>
  <si>
    <t>VISAGAR</t>
  </si>
  <si>
    <t>Pecos Hotels and Pubs Ltd</t>
  </si>
  <si>
    <t>PECOS</t>
  </si>
  <si>
    <t>Faalcon Concepts Ltd</t>
  </si>
  <si>
    <t>FAALCON</t>
  </si>
  <si>
    <t>Pearl Green Clubs and Resorts Ltd</t>
  </si>
  <si>
    <t>PGCRL</t>
  </si>
  <si>
    <t>Qgo Finance Ltd</t>
  </si>
  <si>
    <t>QGO</t>
  </si>
  <si>
    <t>Erp Soft Systems Ltd</t>
  </si>
  <si>
    <t>ERPSOFT</t>
  </si>
  <si>
    <t>Shree Hari Chemicals Export Ltd</t>
  </si>
  <si>
    <t>SHHARICH</t>
  </si>
  <si>
    <t>Golden Crest Education &amp; Services Ltd</t>
  </si>
  <si>
    <t>GOLDENCREST</t>
  </si>
  <si>
    <t>Focus Business Solution Ltd</t>
  </si>
  <si>
    <t>Diversified Support Services</t>
  </si>
  <si>
    <t>Nidan Laboratories and Healthcare Ltd</t>
  </si>
  <si>
    <t>NIDAN</t>
  </si>
  <si>
    <t>Fine-Line Circuits Ltd</t>
  </si>
  <si>
    <t>FINELINE</t>
  </si>
  <si>
    <t>Haryana Leather Chemicals Ltd</t>
  </si>
  <si>
    <t>HARLETH</t>
  </si>
  <si>
    <t>Suryaamba Spinning Mills Ltd</t>
  </si>
  <si>
    <t>SURYAAMBA</t>
  </si>
  <si>
    <t>Rishi Techtex Ltd</t>
  </si>
  <si>
    <t>RISHITECH</t>
  </si>
  <si>
    <t>India Cements Capital Ltd</t>
  </si>
  <si>
    <t>INDCEMCAP</t>
  </si>
  <si>
    <t>Binani Industries Ltd</t>
  </si>
  <si>
    <t>BINANIIND</t>
  </si>
  <si>
    <t>Arigato Universe Ltd</t>
  </si>
  <si>
    <t>ARIGATO</t>
  </si>
  <si>
    <t>Gujarat Terce Laboratories Ltd</t>
  </si>
  <si>
    <t>GUJTERC</t>
  </si>
  <si>
    <t>Unick Fix-A-Form And Printers Ltd</t>
  </si>
  <si>
    <t>UNICK</t>
  </si>
  <si>
    <t>Future Lifestyle Fashions Ltd</t>
  </si>
  <si>
    <t>FLFL</t>
  </si>
  <si>
    <t>Venlon Enterprises Ltd</t>
  </si>
  <si>
    <t>VENLONENT</t>
  </si>
  <si>
    <t>Swasti Vinayaka Art and Heritage Corporation Ltd</t>
  </si>
  <si>
    <t>SVARTCORP</t>
  </si>
  <si>
    <t>Conart Engineers Ltd</t>
  </si>
  <si>
    <t>CONART</t>
  </si>
  <si>
    <t>Shiva Global Agro Industries Ltd</t>
  </si>
  <si>
    <t>SHIVAAGRO</t>
  </si>
  <si>
    <t>Trident Texofab Ltd</t>
  </si>
  <si>
    <t>TTFL</t>
  </si>
  <si>
    <t>Nippon India Nifty Pharma ETF</t>
  </si>
  <si>
    <t>PHARMABEES</t>
  </si>
  <si>
    <t>Shree Ganesh Bio-Tech (India) Ltd</t>
  </si>
  <si>
    <t>SHREEGANES</t>
  </si>
  <si>
    <t>Kamadgiri Fashion Ltd</t>
  </si>
  <si>
    <t>KAMADGIRI</t>
  </si>
  <si>
    <t>J Taparia Projects Ltd</t>
  </si>
  <si>
    <t>JTAPARIA</t>
  </si>
  <si>
    <t>Yasons Chemex Care Ltd</t>
  </si>
  <si>
    <t>YCCL</t>
  </si>
  <si>
    <t>Genus Prime Infra Ltd</t>
  </si>
  <si>
    <t>GENUSPRIME</t>
  </si>
  <si>
    <t>Kridhan Infra Ltd</t>
  </si>
  <si>
    <t>KRIDHANINF</t>
  </si>
  <si>
    <t>Vera Synthetic Ltd</t>
  </si>
  <si>
    <t>VERA</t>
  </si>
  <si>
    <t>Timescan Logistics (India) Ltd</t>
  </si>
  <si>
    <t>TIMESCAN</t>
  </si>
  <si>
    <t>Solitaire Machine Tools Ltd</t>
  </si>
  <si>
    <t>SOLIMAC</t>
  </si>
  <si>
    <t>VERTEX Securities Ltd</t>
  </si>
  <si>
    <t>VERTEX</t>
  </si>
  <si>
    <t>Perfect Infraengineers Ltd</t>
  </si>
  <si>
    <t>PERFECT</t>
  </si>
  <si>
    <t>City Crops Agro Ltd</t>
  </si>
  <si>
    <t>CCAL</t>
  </si>
  <si>
    <t>Sonal Adhesives Ltd</t>
  </si>
  <si>
    <t>SONALAD</t>
  </si>
  <si>
    <t>Cyber Media (India) Ltd</t>
  </si>
  <si>
    <t>CYBERMEDIA</t>
  </si>
  <si>
    <t>Standard Batteries Ltd</t>
  </si>
  <si>
    <t>STDBAT</t>
  </si>
  <si>
    <t>Markobenz Ventures Ltd</t>
  </si>
  <si>
    <t>MARKOBENZ</t>
  </si>
  <si>
    <t>Inspire Films Ltd</t>
  </si>
  <si>
    <t>INSPIRE</t>
  </si>
  <si>
    <t>Sai Capital Ltd</t>
  </si>
  <si>
    <t>SAICAPI</t>
  </si>
  <si>
    <t>Add-Shop E-Retail Ltd</t>
  </si>
  <si>
    <t>ASRL</t>
  </si>
  <si>
    <t>New Light Apparels Ltd</t>
  </si>
  <si>
    <t>NEWLIGHT</t>
  </si>
  <si>
    <t>Veejay Lakshmi Engineering Works Ltd</t>
  </si>
  <si>
    <t>VJLAXMIE</t>
  </si>
  <si>
    <t>Sanwaria Consumer Ltd</t>
  </si>
  <si>
    <t>SANWARIA</t>
  </si>
  <si>
    <t>Jupiter Infomedia Ltd</t>
  </si>
  <si>
    <t>JUPITERIN</t>
  </si>
  <si>
    <t>Centenial Surgical Suture Ltd</t>
  </si>
  <si>
    <t>CSURGSU</t>
  </si>
  <si>
    <t>Thakral Services (India) Ltd</t>
  </si>
  <si>
    <t>THAKRAL</t>
  </si>
  <si>
    <t>Electronic Equipment &amp; Instruments</t>
  </si>
  <si>
    <t>ARSS Infrastructure Projects Ltd</t>
  </si>
  <si>
    <t>ARSSINFRA</t>
  </si>
  <si>
    <t>Shreeram Proteins Ltd</t>
  </si>
  <si>
    <t>SRPL</t>
  </si>
  <si>
    <t>Ashirwad Capital Ltd</t>
  </si>
  <si>
    <t>ASHCAP</t>
  </si>
  <si>
    <t>SBEC Systems (India) Ltd</t>
  </si>
  <si>
    <t>SBECSYS</t>
  </si>
  <si>
    <t>Nippon India Silver ETF</t>
  </si>
  <si>
    <t>SILVERBEES</t>
  </si>
  <si>
    <t>Anuroop Packaging Ltd</t>
  </si>
  <si>
    <t>ANUROOP</t>
  </si>
  <si>
    <t>Starlog Enterprises Ltd</t>
  </si>
  <si>
    <t>STARLOG</t>
  </si>
  <si>
    <t>Patspin India Ltd</t>
  </si>
  <si>
    <t>PATSPINLTD</t>
  </si>
  <si>
    <t>J A Finance Ltd</t>
  </si>
  <si>
    <t>JAFINANCE</t>
  </si>
  <si>
    <t>Hipolin Ltd</t>
  </si>
  <si>
    <t>HIPOLIN</t>
  </si>
  <si>
    <t>Gujarat Petrosynthese Ltd</t>
  </si>
  <si>
    <t>GUJPETR</t>
  </si>
  <si>
    <t>Ravileela Granites Ltd</t>
  </si>
  <si>
    <t>RALEGRA</t>
  </si>
  <si>
    <t>Sanginita Chemicals Ltd</t>
  </si>
  <si>
    <t>SANGINITA</t>
  </si>
  <si>
    <t>Kallam Textiles Ltd</t>
  </si>
  <si>
    <t>KALLAM</t>
  </si>
  <si>
    <t>KKV Agro Powers Limited</t>
  </si>
  <si>
    <t>KKVAPOW</t>
  </si>
  <si>
    <t>Hind Aluminium Industries Ltd</t>
  </si>
  <si>
    <t>HINDALUMI</t>
  </si>
  <si>
    <t>Gautam Gems Ltd</t>
  </si>
  <si>
    <t>GGL</t>
  </si>
  <si>
    <t>Utique Enterprises Ltd</t>
  </si>
  <si>
    <t>UTIQUE</t>
  </si>
  <si>
    <t>Moxsh Overseas Educon Ltd</t>
  </si>
  <si>
    <t>MOXSH</t>
  </si>
  <si>
    <t>Suditi Industries Ltd</t>
  </si>
  <si>
    <t>SUDTIND-B</t>
  </si>
  <si>
    <t>Sunil Agro Foods Ltd</t>
  </si>
  <si>
    <t>SUNILAGR</t>
  </si>
  <si>
    <t>Tijaria Polypipes Ltd</t>
  </si>
  <si>
    <t>TIJARIA</t>
  </si>
  <si>
    <t>Nippon India ETF Nifty 50 Value 20</t>
  </si>
  <si>
    <t>NV20BEES</t>
  </si>
  <si>
    <t>Vinyoflex Ltd</t>
  </si>
  <si>
    <t>VINYOFL</t>
  </si>
  <si>
    <t>JMJ Fintech Ltd</t>
  </si>
  <si>
    <t>JMJFIN</t>
  </si>
  <si>
    <t>Vapi Enterprise Ltd</t>
  </si>
  <si>
    <t>VAPIENTER</t>
  </si>
  <si>
    <t>Smart Finsec Ltd</t>
  </si>
  <si>
    <t>SMARTFIN</t>
  </si>
  <si>
    <t>Duropack Ltd</t>
  </si>
  <si>
    <t>DUROPACK</t>
  </si>
  <si>
    <t>KMS Medisurgi Ltd</t>
  </si>
  <si>
    <t>KMSMEDI</t>
  </si>
  <si>
    <t>Prabhhans Industries Ltd</t>
  </si>
  <si>
    <t>PRABHHANS</t>
  </si>
  <si>
    <t>B2B Software Technologies Ltd</t>
  </si>
  <si>
    <t>B2BSOFT</t>
  </si>
  <si>
    <t>Nanavati Ventures Ltd</t>
  </si>
  <si>
    <t>NVENTURES</t>
  </si>
  <si>
    <t>Netlink Solutions (India) Ltd</t>
  </si>
  <si>
    <t>NETLINK</t>
  </si>
  <si>
    <t>Citadel Realty and Developers Ltd</t>
  </si>
  <si>
    <t>CITADEL</t>
  </si>
  <si>
    <t>Uniinfo Telecom Services Ltd</t>
  </si>
  <si>
    <t>UNIINFO</t>
  </si>
  <si>
    <t>Family Care Hospitals Ltd</t>
  </si>
  <si>
    <t>FAMILYCARE</t>
  </si>
  <si>
    <t>Health Care  Services</t>
  </si>
  <si>
    <t>Kanco Tea &amp; Industries Ltd</t>
  </si>
  <si>
    <t>KANCOTEA</t>
  </si>
  <si>
    <t>Paos Industries Ltd</t>
  </si>
  <si>
    <t>PAOS</t>
  </si>
  <si>
    <t>Shanti Guru Industries Ltd</t>
  </si>
  <si>
    <t>SHANTIGURU</t>
  </si>
  <si>
    <t>Food Retail</t>
  </si>
  <si>
    <t>Viji Finance Ltd</t>
  </si>
  <si>
    <t>VIJIFIN</t>
  </si>
  <si>
    <t>Williamson Magor and Co Ltd</t>
  </si>
  <si>
    <t>WILLAMAGOR</t>
  </si>
  <si>
    <t>Prakash Woollen &amp; Synthetic Mills Ltd</t>
  </si>
  <si>
    <t>PWASML</t>
  </si>
  <si>
    <t>Megri Soft Ltd</t>
  </si>
  <si>
    <t>MEGRISOFT</t>
  </si>
  <si>
    <t>Oasis Securities Ltd</t>
  </si>
  <si>
    <t>OASISEC</t>
  </si>
  <si>
    <t>Shanthala FMCG Products Ltd</t>
  </si>
  <si>
    <t>SHANTHALA</t>
  </si>
  <si>
    <t>Ascensive Educare Ltd</t>
  </si>
  <si>
    <t>ASCENSIVE</t>
  </si>
  <si>
    <t>Poojawestern Metaliks Ltd</t>
  </si>
  <si>
    <t>POOJA</t>
  </si>
  <si>
    <t>Bizotic Commercial Ltd</t>
  </si>
  <si>
    <t>BIZOTIC</t>
  </si>
  <si>
    <t>Aruna Hotels Ltd</t>
  </si>
  <si>
    <t>ARUNAHTEL</t>
  </si>
  <si>
    <t>Sumeet Industries Ltd</t>
  </si>
  <si>
    <t>SUMEETINDS</t>
  </si>
  <si>
    <t>Five Core Electronics Ltd</t>
  </si>
  <si>
    <t>FIVECORE</t>
  </si>
  <si>
    <t>Tyroon Tea Co Ltd</t>
  </si>
  <si>
    <t>TYROON</t>
  </si>
  <si>
    <t>Nivaka Fashions Ltd</t>
  </si>
  <si>
    <t>NIVAKA</t>
  </si>
  <si>
    <t>Hemang Resources Ltd</t>
  </si>
  <si>
    <t>HEMANG</t>
  </si>
  <si>
    <t>Informed Technologies India Ltd</t>
  </si>
  <si>
    <t>INFORTEC</t>
  </si>
  <si>
    <t>Data Processing &amp; Outsourced Services</t>
  </si>
  <si>
    <t>Incap Ltd</t>
  </si>
  <si>
    <t>INCAP</t>
  </si>
  <si>
    <t>Jetking Infotrain Ltd</t>
  </si>
  <si>
    <t>JETKINGQ</t>
  </si>
  <si>
    <t>Gothi Plascon (India) Ltd</t>
  </si>
  <si>
    <t>GOTHIPL</t>
  </si>
  <si>
    <t>Frontier Capital Ltd</t>
  </si>
  <si>
    <t>FRONTCAP</t>
  </si>
  <si>
    <t>UTI Nifty Bank ETF</t>
  </si>
  <si>
    <t>UTIBANKETF</t>
  </si>
  <si>
    <t>Ashiana Ispat Ltd</t>
  </si>
  <si>
    <t>ASHIS</t>
  </si>
  <si>
    <t>Alfa Ica (India) Ltd</t>
  </si>
  <si>
    <t>ALFAICA</t>
  </si>
  <si>
    <t>Mohit Industries Ltd</t>
  </si>
  <si>
    <t>MOHITIND</t>
  </si>
  <si>
    <t>Cospower Engineering Ltd</t>
  </si>
  <si>
    <t>COSPOWER</t>
  </si>
  <si>
    <t>Polymechplast Machines Ltd</t>
  </si>
  <si>
    <t>POLYCHMP</t>
  </si>
  <si>
    <t>Arman Holdings Ltd</t>
  </si>
  <si>
    <t>ARMAN</t>
  </si>
  <si>
    <t>Bombay Wire Ropes Ltd</t>
  </si>
  <si>
    <t>BOMBWIR</t>
  </si>
  <si>
    <t>Mukand Engineers Ltd</t>
  </si>
  <si>
    <t>MUKANDENGG</t>
  </si>
  <si>
    <t>National General Industries Ltd</t>
  </si>
  <si>
    <t>NATGENI</t>
  </si>
  <si>
    <t>Mirae Asset Nifty India Manufacturing ETF</t>
  </si>
  <si>
    <t>MAKEINDIA</t>
  </si>
  <si>
    <t>Richirich Inventures Ltd</t>
  </si>
  <si>
    <t>KISAAN</t>
  </si>
  <si>
    <t>Shahi Shipping Ltd</t>
  </si>
  <si>
    <t>SHAHISHIP</t>
  </si>
  <si>
    <t>Mirae Asset Nifty Midcap 150 ETF</t>
  </si>
  <si>
    <t>MIDCAPETF</t>
  </si>
  <si>
    <t>Hindustan Fluoro Carbons Ltd</t>
  </si>
  <si>
    <t>HINFLUR</t>
  </si>
  <si>
    <t>Mega Flex Plastics Ltd</t>
  </si>
  <si>
    <t>MEGAFLEX</t>
  </si>
  <si>
    <t>Raw Edge Industrial Solutions Ltd</t>
  </si>
  <si>
    <t>RAWEDGE</t>
  </si>
  <si>
    <t>Bervin Investment and Leasing Ltd</t>
  </si>
  <si>
    <t>BERVINL</t>
  </si>
  <si>
    <t>Jainex Aamcol Ltd</t>
  </si>
  <si>
    <t>JAINEX</t>
  </si>
  <si>
    <t>Hybrid Financial Services Ltd</t>
  </si>
  <si>
    <t>HYBRIDFIN</t>
  </si>
  <si>
    <t>Silverline Technologies Ltd</t>
  </si>
  <si>
    <t>SILVERLINE</t>
  </si>
  <si>
    <t>Deep Diamond India Ltd</t>
  </si>
  <si>
    <t>DDIL</t>
  </si>
  <si>
    <t>Indo Cotspin Ltd</t>
  </si>
  <si>
    <t>ICL</t>
  </si>
  <si>
    <t>Aditya Spinners Ltd</t>
  </si>
  <si>
    <t>ADITYASP</t>
  </si>
  <si>
    <t>Challani Capital Ltd</t>
  </si>
  <si>
    <t>CHALLANI</t>
  </si>
  <si>
    <t>Unison Metals Ltd</t>
  </si>
  <si>
    <t>UNISON</t>
  </si>
  <si>
    <t>Varyaa Creations Ltd</t>
  </si>
  <si>
    <t>VARYAA</t>
  </si>
  <si>
    <t>Sawaca Business Machines Ltd</t>
  </si>
  <si>
    <t>SAWABUSI</t>
  </si>
  <si>
    <t>Benchmark Computer Solutions Ltd</t>
  </si>
  <si>
    <t>BENCHMARK</t>
  </si>
  <si>
    <t>Global Longlife Hospital and Research Ltd</t>
  </si>
  <si>
    <t>GLHRL</t>
  </si>
  <si>
    <t>Kapil Cotex Ltd</t>
  </si>
  <si>
    <t>KAPILCO</t>
  </si>
  <si>
    <t>Gabriel Pet Straps Ltd</t>
  </si>
  <si>
    <t>GPSL</t>
  </si>
  <si>
    <t>Roni Households Ltd</t>
  </si>
  <si>
    <t>RONI</t>
  </si>
  <si>
    <t>Infronics Systems Ltd</t>
  </si>
  <si>
    <t>INFRONICS</t>
  </si>
  <si>
    <t>Aastamangalam Finance Ltd</t>
  </si>
  <si>
    <t>AASTAFIN</t>
  </si>
  <si>
    <t>Axis Nifty 50 ETF</t>
  </si>
  <si>
    <t>AXISNIFTY</t>
  </si>
  <si>
    <t>Medinova Diagnostic Services Ltd</t>
  </si>
  <si>
    <t>MEDINOV</t>
  </si>
  <si>
    <t>Flora Textiles Ltd</t>
  </si>
  <si>
    <t>FLORATX</t>
  </si>
  <si>
    <t>DocMode Health Technologies Ltd</t>
  </si>
  <si>
    <t>DHTL</t>
  </si>
  <si>
    <t>Dhyaani Tradeventtures Ltd</t>
  </si>
  <si>
    <t>DHYAANITR</t>
  </si>
  <si>
    <t>Piotex Industries Ltd</t>
  </si>
  <si>
    <t>PIOTEX</t>
  </si>
  <si>
    <t>Swojas Energy Foods Ltd</t>
  </si>
  <si>
    <t>SWOEF</t>
  </si>
  <si>
    <t>Sadhna Broadcast Ltd</t>
  </si>
  <si>
    <t>SADHNA</t>
  </si>
  <si>
    <t>Maris Spinners Ltd</t>
  </si>
  <si>
    <t>MARIS</t>
  </si>
  <si>
    <t>Inditrade Capital Ltd</t>
  </si>
  <si>
    <t>INDICAP</t>
  </si>
  <si>
    <t>Orient Tradelink Ltd</t>
  </si>
  <si>
    <t>ORIENTTR</t>
  </si>
  <si>
    <t>Polysil Irrigation Systems Ltd</t>
  </si>
  <si>
    <t>POLYSIL</t>
  </si>
  <si>
    <t>Phaarmasia Ltd</t>
  </si>
  <si>
    <t>PHRMASI</t>
  </si>
  <si>
    <t>Nippon India Nifty Auto ETF</t>
  </si>
  <si>
    <t>AUTOBEES</t>
  </si>
  <si>
    <t>Maks Energy Solutions India Ltd</t>
  </si>
  <si>
    <t>MAKS</t>
  </si>
  <si>
    <t>Sabar Flex India Ltd</t>
  </si>
  <si>
    <t>SABAR</t>
  </si>
  <si>
    <t>Samyak International Ltd</t>
  </si>
  <si>
    <t>SAMYAKINT</t>
  </si>
  <si>
    <t>Sharma East India Hospitals and Medical Research Ltd</t>
  </si>
  <si>
    <t>SHARMEH</t>
  </si>
  <si>
    <t>Sai Swami Metals and Alloys Ltd</t>
  </si>
  <si>
    <t>SAI</t>
  </si>
  <si>
    <t>Tarapur Transformers Ltd</t>
  </si>
  <si>
    <t>TARAPUR</t>
  </si>
  <si>
    <t>Infomedia Press Ltd</t>
  </si>
  <si>
    <t>INFOMEDIA</t>
  </si>
  <si>
    <t>Sri Havisha Hospitality and Infrastructure Ltd</t>
  </si>
  <si>
    <t>HAVISHA</t>
  </si>
  <si>
    <t>Ecs Biztech Ltd</t>
  </si>
  <si>
    <t>ECS</t>
  </si>
  <si>
    <t>SVS Ventures Ltd</t>
  </si>
  <si>
    <t>SVS</t>
  </si>
  <si>
    <t>Zenith Fibres Ltd</t>
  </si>
  <si>
    <t>ZENIFIB</t>
  </si>
  <si>
    <t>Global Capital Markets Ltd</t>
  </si>
  <si>
    <t>GLOBALCA</t>
  </si>
  <si>
    <t>N K Industries Ltd</t>
  </si>
  <si>
    <t>NKIND</t>
  </si>
  <si>
    <t>S P Capital Financing Ltd</t>
  </si>
  <si>
    <t>SPCAPIT</t>
  </si>
  <si>
    <t>MPIL Corporation Ltd</t>
  </si>
  <si>
    <t>MPILCORPL</t>
  </si>
  <si>
    <t>Pro Fin Capital Services Ltd</t>
  </si>
  <si>
    <t>PROFINC</t>
  </si>
  <si>
    <t>Comfort Commotrade Ltd</t>
  </si>
  <si>
    <t>COMCL</t>
  </si>
  <si>
    <t>KJMC Financial Services Ltd</t>
  </si>
  <si>
    <t>KJMCFIN</t>
  </si>
  <si>
    <t>Concord Drugs Ltd</t>
  </si>
  <si>
    <t>CONCORD</t>
  </si>
  <si>
    <t>Jiwanram Sheoduttrai Industries Ltd</t>
  </si>
  <si>
    <t>JIWANRAM</t>
  </si>
  <si>
    <t>Popular Estate Management Ltd</t>
  </si>
  <si>
    <t>POPULARES</t>
  </si>
  <si>
    <t>Safa Systems &amp; Technologies Ltd</t>
  </si>
  <si>
    <t>SSTL</t>
  </si>
  <si>
    <t>Bhaskar Agro Chemicals Ltd</t>
  </si>
  <si>
    <t>BHASKAGR</t>
  </si>
  <si>
    <t>Jindal Capital Ltd</t>
  </si>
  <si>
    <t>JINDCAP</t>
  </si>
  <si>
    <t>SPA Capital Advisors Limited</t>
  </si>
  <si>
    <t>SPACAPS</t>
  </si>
  <si>
    <t>Libord Finance Ltd</t>
  </si>
  <si>
    <t>LIBORDFIN</t>
  </si>
  <si>
    <t>Greencrest Financial Services Ltd</t>
  </si>
  <si>
    <t>GREENCREST</t>
  </si>
  <si>
    <t>Kandarp Digi Smart Bpo Ltd</t>
  </si>
  <si>
    <t>KANDARP</t>
  </si>
  <si>
    <t>SMIFS Capital Markets Ltd</t>
  </si>
  <si>
    <t>SMIFS</t>
  </si>
  <si>
    <t>Arrowhead Seperation Engineering Ltd</t>
  </si>
  <si>
    <t>ARROWHEAD</t>
  </si>
  <si>
    <t>Adeshwar Meditex Ltd</t>
  </si>
  <si>
    <t>ADESHWAR</t>
  </si>
  <si>
    <t>DSP NIFTY 1D Rate Liquid ETF</t>
  </si>
  <si>
    <t>LIQUIDETF</t>
  </si>
  <si>
    <t>Shaival Reality Ltd</t>
  </si>
  <si>
    <t>SHAIVAL</t>
  </si>
  <si>
    <t>Solve Plastic Products Ltd</t>
  </si>
  <si>
    <t>BALCO</t>
  </si>
  <si>
    <t>Pratik Panels Ltd</t>
  </si>
  <si>
    <t>PRATIK</t>
  </si>
  <si>
    <t>DECO MICA Ltd</t>
  </si>
  <si>
    <t>DECOMIC</t>
  </si>
  <si>
    <t>Alan Scott Enterprises Ltd</t>
  </si>
  <si>
    <t>ALAN SCOTT</t>
  </si>
  <si>
    <t>Virtual Global Education Ltd</t>
  </si>
  <si>
    <t>VIRTUALG</t>
  </si>
  <si>
    <t>Sterling Powergensys Ltd</t>
  </si>
  <si>
    <t>STERPOW</t>
  </si>
  <si>
    <t>Gajanan Securities Services Ltd</t>
  </si>
  <si>
    <t>GAJANANSEC</t>
  </si>
  <si>
    <t>Parshwanath Corp Ltd</t>
  </si>
  <si>
    <t>PARSHWANA</t>
  </si>
  <si>
    <t>MPDLLtd</t>
  </si>
  <si>
    <t>MPDL</t>
  </si>
  <si>
    <t>Consecutive Investments &amp; Trading Co Ltd</t>
  </si>
  <si>
    <t>CITL</t>
  </si>
  <si>
    <t>Chordia Food Products Ltd</t>
  </si>
  <si>
    <t>CHORDIA</t>
  </si>
  <si>
    <t>HCKK Ventures Ltd</t>
  </si>
  <si>
    <t>HCKKVENTURE</t>
  </si>
  <si>
    <t>Tejassvi Aaharam Ltd</t>
  </si>
  <si>
    <t>TEJASSVI</t>
  </si>
  <si>
    <t>Ace Integrated Solutions Ltd</t>
  </si>
  <si>
    <t>ACEINTEG</t>
  </si>
  <si>
    <t>Nagarjuna Agri Tech Ltd</t>
  </si>
  <si>
    <t>NAGTECH</t>
  </si>
  <si>
    <t>Spenta International Ltd</t>
  </si>
  <si>
    <t>SPENTA</t>
  </si>
  <si>
    <t>Visagar Polytex Ltd</t>
  </si>
  <si>
    <t>VIVIDHA</t>
  </si>
  <si>
    <t>Lakhotia Polyesters (India) Ltd</t>
  </si>
  <si>
    <t>LAKHOTIA</t>
  </si>
  <si>
    <t>Antarctica Ltd</t>
  </si>
  <si>
    <t>ANTGRAPHIC</t>
  </si>
  <si>
    <t>TTI Enterprise Ltd</t>
  </si>
  <si>
    <t>TTIENT</t>
  </si>
  <si>
    <t>Suumaya Industries Ltd</t>
  </si>
  <si>
    <t>SUULD</t>
  </si>
  <si>
    <t>Cyber Media Research &amp; Services Ltd</t>
  </si>
  <si>
    <t>CMRSL</t>
  </si>
  <si>
    <t>Parabolic Drugs Ltd</t>
  </si>
  <si>
    <t>PARABDRUGS</t>
  </si>
  <si>
    <t>Vikas WSP Ltd</t>
  </si>
  <si>
    <t>VIKASWSP</t>
  </si>
  <si>
    <t>Gemstone Investments Ltd</t>
  </si>
  <si>
    <t>GEMSI</t>
  </si>
  <si>
    <t>A G Universal Ltd</t>
  </si>
  <si>
    <t>AGUL</t>
  </si>
  <si>
    <t>Adarsh Plant Protect Ltd</t>
  </si>
  <si>
    <t>ADARSHPL</t>
  </si>
  <si>
    <t>Purshottam Investofin Ltd</t>
  </si>
  <si>
    <t>PURSHOTTAM</t>
  </si>
  <si>
    <t>Rithwik Facility Management Services Ltd</t>
  </si>
  <si>
    <t>RITHWIKFMS</t>
  </si>
  <si>
    <t>Panjon Ltd</t>
  </si>
  <si>
    <t>PANJON</t>
  </si>
  <si>
    <t>BC Power Controls Ltd</t>
  </si>
  <si>
    <t>BCP</t>
  </si>
  <si>
    <t>Impex Ferro Tech Ltd</t>
  </si>
  <si>
    <t>IMPEXFERRO</t>
  </si>
  <si>
    <t>USG Tech Solutions Ltd</t>
  </si>
  <si>
    <t>USGTECH</t>
  </si>
  <si>
    <t>Stanrose Mafatlal Investments and Finance Ltd</t>
  </si>
  <si>
    <t>STANROS</t>
  </si>
  <si>
    <t>Laffans Petrochemicals Ltd</t>
  </si>
  <si>
    <t>LAFFANSQ</t>
  </si>
  <si>
    <t>Aspira Pathlab &amp; Diagnostics Ltd</t>
  </si>
  <si>
    <t>ASPIRA</t>
  </si>
  <si>
    <t>Croissance Ltd</t>
  </si>
  <si>
    <t>CROISSANCE</t>
  </si>
  <si>
    <t>Manbro Industries Ltd</t>
  </si>
  <si>
    <t>MANBRO</t>
  </si>
  <si>
    <t>Machhar Industries Ltd</t>
  </si>
  <si>
    <t>MACIND</t>
  </si>
  <si>
    <t>Blue Chip Tex Industries Ltd</t>
  </si>
  <si>
    <t>BLUECHIPT</t>
  </si>
  <si>
    <t>Marinetrans India Ltd</t>
  </si>
  <si>
    <t>MARINETRAN</t>
  </si>
  <si>
    <t>KK Shah Hospitals Limited</t>
  </si>
  <si>
    <t>KKSHL</t>
  </si>
  <si>
    <t>Nagreeka Capital &amp; Infrastructure Ltd</t>
  </si>
  <si>
    <t>NAGREEKCAP</t>
  </si>
  <si>
    <t>PBA Infrastructure Ltd</t>
  </si>
  <si>
    <t>PBAINFRA</t>
  </si>
  <si>
    <t>Madhusudan Securities Ltd</t>
  </si>
  <si>
    <t>MADHUSE</t>
  </si>
  <si>
    <t>Shricon Industries Ltd</t>
  </si>
  <si>
    <t>SHRICON</t>
  </si>
  <si>
    <t>Colorchips New Media Ltd</t>
  </si>
  <si>
    <t>COLORCHIPS</t>
  </si>
  <si>
    <t>MT Educare Ltd</t>
  </si>
  <si>
    <t>MTEDUCARE</t>
  </si>
  <si>
    <t>Kaushalya Infrastructure Development Corporation Ltd</t>
  </si>
  <si>
    <t>KAUSHALYA</t>
  </si>
  <si>
    <t>SP Refractories Ltd</t>
  </si>
  <si>
    <t>SPRL</t>
  </si>
  <si>
    <t>Madhusudan Industries Ltd</t>
  </si>
  <si>
    <t>MADHUDIN</t>
  </si>
  <si>
    <t>Abirami Financial Services (India) Ltd</t>
  </si>
  <si>
    <t>ABIRAFN</t>
  </si>
  <si>
    <t>Advance Lifestyles Ltd</t>
  </si>
  <si>
    <t>ADVLIFE</t>
  </si>
  <si>
    <t>Spectrum Foods Ltd</t>
  </si>
  <si>
    <t>SPECFOOD</t>
  </si>
  <si>
    <t>Texel Industries Ltd</t>
  </si>
  <si>
    <t>TEXELIN</t>
  </si>
  <si>
    <t>Kratos Energy &amp; Infrastructure Ltd</t>
  </si>
  <si>
    <t>KRATOSENER</t>
  </si>
  <si>
    <t>California Software Company Ltd</t>
  </si>
  <si>
    <t>CALSOFT</t>
  </si>
  <si>
    <t>Pentokey Organy (India) Ltd</t>
  </si>
  <si>
    <t>PNTKYOR</t>
  </si>
  <si>
    <t>Lypsa Gems &amp; Jewellery Ltd</t>
  </si>
  <si>
    <t>LYPSAGEMS</t>
  </si>
  <si>
    <t>Garden Silk Mills Ltd</t>
  </si>
  <si>
    <t>GARDENSILK</t>
  </si>
  <si>
    <t>DSP Nifty50 Equal weight ETF</t>
  </si>
  <si>
    <t>EQUAL50ADD</t>
  </si>
  <si>
    <t>Kizi Apparels Ltd</t>
  </si>
  <si>
    <t>KIZI</t>
  </si>
  <si>
    <t>SBI Nifty 200 Quality 30 ETF</t>
  </si>
  <si>
    <t>SBIETFQLTY</t>
  </si>
  <si>
    <t>Epuja Spiritech Ltd</t>
  </si>
  <si>
    <t>EPUJA</t>
  </si>
  <si>
    <t>Inducto Steels Ltd</t>
  </si>
  <si>
    <t>INDCTST</t>
  </si>
  <si>
    <t>Rodium Realty Ltd</t>
  </si>
  <si>
    <t>RODIUM</t>
  </si>
  <si>
    <t>TCM Ltd</t>
  </si>
  <si>
    <t>TCMLMTD</t>
  </si>
  <si>
    <t>Quadpro Ites Ltd</t>
  </si>
  <si>
    <t>QUADPRO</t>
  </si>
  <si>
    <t>Technopack Polymers Ltd</t>
  </si>
  <si>
    <t>TECHNOPACK</t>
  </si>
  <si>
    <t>Resourceful Automobile Ltd</t>
  </si>
  <si>
    <t>RAL</t>
  </si>
  <si>
    <t>Motilal Oswal M50 ETF</t>
  </si>
  <si>
    <t>MOM50</t>
  </si>
  <si>
    <t>Mega Corp Ltd</t>
  </si>
  <si>
    <t>MEGACOR</t>
  </si>
  <si>
    <t>Zenith Healthcare Ltd</t>
  </si>
  <si>
    <t>ZENITHHE</t>
  </si>
  <si>
    <t>Sparc Electrex Ltd</t>
  </si>
  <si>
    <t>SPAR</t>
  </si>
  <si>
    <t>Olympia Industries Ltd</t>
  </si>
  <si>
    <t>OLYMPTX</t>
  </si>
  <si>
    <t>Chothani Foods Ltd</t>
  </si>
  <si>
    <t>CHOTHANI</t>
  </si>
  <si>
    <t>Sagar Diamonds Ltd</t>
  </si>
  <si>
    <t>SAGAR</t>
  </si>
  <si>
    <t>Nippon India ETF Nifty 5 yr Benchmark G-Sec</t>
  </si>
  <si>
    <t>GILT5YBEES</t>
  </si>
  <si>
    <t>Gconnect Logitech and Supply Chain Ltd</t>
  </si>
  <si>
    <t>GCONNECT</t>
  </si>
  <si>
    <t>Cargo Ground Transportation</t>
  </si>
  <si>
    <t>Net Avenue Technologies Ltd</t>
  </si>
  <si>
    <t>CBAZAAR</t>
  </si>
  <si>
    <t>Lex Nimble Solutions Ltd</t>
  </si>
  <si>
    <t>LEX</t>
  </si>
  <si>
    <t>Narmada Agrobase Ltd</t>
  </si>
  <si>
    <t>NARMADA</t>
  </si>
  <si>
    <t>Bangalore Fort Farms Ltd</t>
  </si>
  <si>
    <t>BFFL</t>
  </si>
  <si>
    <t>Blue Chip India Ltd</t>
  </si>
  <si>
    <t>BLUECHIP</t>
  </si>
  <si>
    <t>Hindustan Agrigentics Ltd</t>
  </si>
  <si>
    <t>HINDUST</t>
  </si>
  <si>
    <t>COSYN Ltd</t>
  </si>
  <si>
    <t>COSYN</t>
  </si>
  <si>
    <t>Nalin Lease Finance Ltd</t>
  </si>
  <si>
    <t>NLFL</t>
  </si>
  <si>
    <t>Winsome Yarns Ltd</t>
  </si>
  <si>
    <t>WINSOME</t>
  </si>
  <si>
    <t>Jay Kailash Namkeen Ltd</t>
  </si>
  <si>
    <t>JAYKAILASH</t>
  </si>
  <si>
    <t>Narendra Properties Ltd</t>
  </si>
  <si>
    <t>NARPROP</t>
  </si>
  <si>
    <t>BAMPSL Securities Ltd</t>
  </si>
  <si>
    <t>BAMPSL</t>
  </si>
  <si>
    <t>Munoth Financial Services Ltd</t>
  </si>
  <si>
    <t>MUNOTHFI</t>
  </si>
  <si>
    <t>Pan Electronics (India) Ltd</t>
  </si>
  <si>
    <t>PANELEC</t>
  </si>
  <si>
    <t>Winro Commercial (India) Ltd</t>
  </si>
  <si>
    <t>WINROC</t>
  </si>
  <si>
    <t>Ventura Textiles Ltd</t>
  </si>
  <si>
    <t>VENTURA</t>
  </si>
  <si>
    <t>Cargosol Logistics Ltd</t>
  </si>
  <si>
    <t>CARGOSOL</t>
  </si>
  <si>
    <t>Choksi Imaging Ltd</t>
  </si>
  <si>
    <t>CHOKSI</t>
  </si>
  <si>
    <t>Neil Industries Ltd</t>
  </si>
  <si>
    <t>NEIL</t>
  </si>
  <si>
    <t>Asian Tea &amp; Exports Ltd</t>
  </si>
  <si>
    <t>ASIANTNE</t>
  </si>
  <si>
    <t>Adcon Capital Services Ltd</t>
  </si>
  <si>
    <t>ADCON</t>
  </si>
  <si>
    <t>PS IT Infrastructure &amp; Services Ltd</t>
  </si>
  <si>
    <t>PSITINFRA</t>
  </si>
  <si>
    <t>Best Eastern Hotels Ltd</t>
  </si>
  <si>
    <t>BESTEAST</t>
  </si>
  <si>
    <t>Natural Biocon (India) Ltd</t>
  </si>
  <si>
    <t>NATURAL</t>
  </si>
  <si>
    <t>CIL Securities Ltd</t>
  </si>
  <si>
    <t>CILSEC</t>
  </si>
  <si>
    <t>Valson Industries Ltd</t>
  </si>
  <si>
    <t>VALSONQ</t>
  </si>
  <si>
    <t>Onesource Ideas Venture Ltd</t>
  </si>
  <si>
    <t>OIVL</t>
  </si>
  <si>
    <t>EP Biocomposites Ltd</t>
  </si>
  <si>
    <t>EPBIO</t>
  </si>
  <si>
    <t>Castex Technologies Ltd</t>
  </si>
  <si>
    <t>CASTEXTECH</t>
  </si>
  <si>
    <t>Falcon Technoprojects India Ltd</t>
  </si>
  <si>
    <t>FALCONTECH</t>
  </si>
  <si>
    <t>Intec Capital Ltd</t>
  </si>
  <si>
    <t>INTECCAP</t>
  </si>
  <si>
    <t>Pasupati Spinning and Weaving Mills Ltd</t>
  </si>
  <si>
    <t>PASUSPG</t>
  </si>
  <si>
    <t>Nirmitee Robotics India Ltd</t>
  </si>
  <si>
    <t>NIRMITEE</t>
  </si>
  <si>
    <t>Steel Strips Infrastructures Ltd</t>
  </si>
  <si>
    <t>STLSTRINF</t>
  </si>
  <si>
    <t>Ajcon Global Services Ltd</t>
  </si>
  <si>
    <t>AJCON</t>
  </si>
  <si>
    <t>RAP Media Ltd</t>
  </si>
  <si>
    <t>RAP</t>
  </si>
  <si>
    <t>Kapil Raj Finance Ltd</t>
  </si>
  <si>
    <t>KAPILRAJ</t>
  </si>
  <si>
    <t>Quality Foils (India) Ltd</t>
  </si>
  <si>
    <t>QFIL</t>
  </si>
  <si>
    <t>PlatinumOne Business Services Ltd</t>
  </si>
  <si>
    <t>POBS</t>
  </si>
  <si>
    <t>KCD Industries India Ltd</t>
  </si>
  <si>
    <t>KCDGROUP</t>
  </si>
  <si>
    <t>Jayshree Chemicals Ltd</t>
  </si>
  <si>
    <t>JAYCH</t>
  </si>
  <si>
    <t>Mindpool Technologies Ltd</t>
  </si>
  <si>
    <t>MINDPOOL</t>
  </si>
  <si>
    <t>Aditya BSL Nifty IT ETF</t>
  </si>
  <si>
    <t>TECH</t>
  </si>
  <si>
    <t>Padam Cotton Yarns Ltd</t>
  </si>
  <si>
    <t>PADAMCO</t>
  </si>
  <si>
    <t>H S India Ltd</t>
  </si>
  <si>
    <t>HOTLSILV</t>
  </si>
  <si>
    <t>Goenka Diamond And Jewels Ltd</t>
  </si>
  <si>
    <t>GOENKA</t>
  </si>
  <si>
    <t>Vanta Bioscience Ltd</t>
  </si>
  <si>
    <t>VANTABIO</t>
  </si>
  <si>
    <t>Paragon Finance Ltd</t>
  </si>
  <si>
    <t>PARAGONF</t>
  </si>
  <si>
    <t>Sunil Industries Ltd</t>
  </si>
  <si>
    <t>SUNILTX</t>
  </si>
  <si>
    <t>Hiliks Technologies Ltd</t>
  </si>
  <si>
    <t>HILIKS</t>
  </si>
  <si>
    <t>Sreechem Resins Ltd</t>
  </si>
  <si>
    <t>SRECR</t>
  </si>
  <si>
    <t>ICICI Prudential S&amp;P BSE Midcap Select ETF</t>
  </si>
  <si>
    <t>MIDSELIETF</t>
  </si>
  <si>
    <t>Heads UP Ventures Limited</t>
  </si>
  <si>
    <t>HEADSUP</t>
  </si>
  <si>
    <t>Lerthai Finance Ltd</t>
  </si>
  <si>
    <t>LERTHAI</t>
  </si>
  <si>
    <t>SSPDL Ltd</t>
  </si>
  <si>
    <t>SSPDL</t>
  </si>
  <si>
    <t>Sangal Papers Ltd</t>
  </si>
  <si>
    <t>SANPA</t>
  </si>
  <si>
    <t>Sugal and Damani Share Brokers Ltd</t>
  </si>
  <si>
    <t>SUGALDAM</t>
  </si>
  <si>
    <t>Cargotrans Maritime Ltd</t>
  </si>
  <si>
    <t>CARGOTRANS</t>
  </si>
  <si>
    <t>Nirav Commercials Ltd</t>
  </si>
  <si>
    <t>NIRAVCOM</t>
  </si>
  <si>
    <t>Educomp Solutions Ltd</t>
  </si>
  <si>
    <t>EDUCOMP</t>
  </si>
  <si>
    <t>Shree Securities Ltd</t>
  </si>
  <si>
    <t>SHREESEC</t>
  </si>
  <si>
    <t>APT Packaging Ltd</t>
  </si>
  <si>
    <t>APTPACK</t>
  </si>
  <si>
    <t>Cochin Malabar Estates and Industries Ltd</t>
  </si>
  <si>
    <t>COCHMAL</t>
  </si>
  <si>
    <t>Benara Bearings and Pistons Ltd</t>
  </si>
  <si>
    <t>BENARA</t>
  </si>
  <si>
    <t>Sancode Technologies Ltd</t>
  </si>
  <si>
    <t>SANCODE</t>
  </si>
  <si>
    <t>Associated Coaters Ltd</t>
  </si>
  <si>
    <t>ASSOCIATED</t>
  </si>
  <si>
    <t>Diversified Metals &amp; Mining</t>
  </si>
  <si>
    <t>SBI Nifty 10 yr Benchmark G-Sec ETF</t>
  </si>
  <si>
    <t>SETF10GILT</t>
  </si>
  <si>
    <t>Adhbhut Infrastructure Ltd</t>
  </si>
  <si>
    <t>ADHBHUTIN</t>
  </si>
  <si>
    <t>Rishab Special Yarns Ltd</t>
  </si>
  <si>
    <t>RISHYRN</t>
  </si>
  <si>
    <t>Gujarat Raffia Industries Ltd</t>
  </si>
  <si>
    <t>GUJRAFFIA</t>
  </si>
  <si>
    <t>Sahara Housingfina Corporation Ltd</t>
  </si>
  <si>
    <t>SAHARAHOUS</t>
  </si>
  <si>
    <t>Roselabs Finance Ltd</t>
  </si>
  <si>
    <t>ROSELABS</t>
  </si>
  <si>
    <t>Miven Machine Tools Ltd</t>
  </si>
  <si>
    <t>MIVENMACH</t>
  </si>
  <si>
    <t>Cityman Ltd</t>
  </si>
  <si>
    <t>CITYMAN</t>
  </si>
  <si>
    <t>KJMC Corporate Advisors (India) Ltd</t>
  </si>
  <si>
    <t>KJMCCORP</t>
  </si>
  <si>
    <t>Kotak Nifty IT ETF</t>
  </si>
  <si>
    <t>IT</t>
  </si>
  <si>
    <t>Suncare Traders Ltd</t>
  </si>
  <si>
    <t>SCTL</t>
  </si>
  <si>
    <t>Sinnar Bidi Udyog Ltd</t>
  </si>
  <si>
    <t>SINNAR</t>
  </si>
  <si>
    <t>Shubham Polyspin Ltd</t>
  </si>
  <si>
    <t>SHUBHAM</t>
  </si>
  <si>
    <t>IB Infotech Enterprises Ltd</t>
  </si>
  <si>
    <t>IBINFO</t>
  </si>
  <si>
    <t>Shubhlaxmi Jewel Art Ltd</t>
  </si>
  <si>
    <t>SHUBHLAXMI</t>
  </si>
  <si>
    <t>Chennai Meenakshi Multispeciality Hospital Ltd</t>
  </si>
  <si>
    <t>CMMHOSP</t>
  </si>
  <si>
    <t>Amco India Ltd</t>
  </si>
  <si>
    <t>AMCOIND</t>
  </si>
  <si>
    <t>Martin Burn Ltd</t>
  </si>
  <si>
    <t>MARBU</t>
  </si>
  <si>
    <t>Command Polymers Ltd</t>
  </si>
  <si>
    <t>COMMAND</t>
  </si>
  <si>
    <t>MFL India Ltd</t>
  </si>
  <si>
    <t>MFLINDIA</t>
  </si>
  <si>
    <t>S R G Securities Finance Ltd</t>
  </si>
  <si>
    <t>SRGSFL</t>
  </si>
  <si>
    <t>Vilin Bio Med Ltd</t>
  </si>
  <si>
    <t>VILINBIO</t>
  </si>
  <si>
    <t>Dynamic Industries Ltd</t>
  </si>
  <si>
    <t>DYNAMIND</t>
  </si>
  <si>
    <t>Rapid Multimodal Logistics Ltd</t>
  </si>
  <si>
    <t>RAPID</t>
  </si>
  <si>
    <t>Frontline corporation Ltd</t>
  </si>
  <si>
    <t>FRONTCORP</t>
  </si>
  <si>
    <t>VR Films &amp; Studios Ltd</t>
  </si>
  <si>
    <t>VRFILMS</t>
  </si>
  <si>
    <t>Brisk Technovision Ltd</t>
  </si>
  <si>
    <t>BRISK</t>
  </si>
  <si>
    <t>Oneclick Logistics India Ltd</t>
  </si>
  <si>
    <t>OLIL</t>
  </si>
  <si>
    <t>Apex Capital and Finance Ltd</t>
  </si>
  <si>
    <t>ACFL</t>
  </si>
  <si>
    <t>Garware Marine Industries Ltd</t>
  </si>
  <si>
    <t>GARWAMAR</t>
  </si>
  <si>
    <t>Axis NIFTY Healthcare ETF</t>
  </si>
  <si>
    <t>AXISHCETF</t>
  </si>
  <si>
    <t>HDFC Nifty IT ETF</t>
  </si>
  <si>
    <t>HDFCNIFIT</t>
  </si>
  <si>
    <t>JHS Svendgaard Retail Ventures Ltd</t>
  </si>
  <si>
    <t>RETAIL</t>
  </si>
  <si>
    <t>Roopshri Resorts Ltd</t>
  </si>
  <si>
    <t>ROOPSHRI</t>
  </si>
  <si>
    <t>Elnet Technologies Ltd</t>
  </si>
  <si>
    <t>ELNET</t>
  </si>
  <si>
    <t>Secur Credentials Ltd</t>
  </si>
  <si>
    <t>SECURCRED</t>
  </si>
  <si>
    <t>Samsrita Labs Ltd</t>
  </si>
  <si>
    <t>SAMSRITA</t>
  </si>
  <si>
    <t>Life Sciences Tools &amp; Services</t>
  </si>
  <si>
    <t>Osiajee Texfab Ltd</t>
  </si>
  <si>
    <t>OSIAJEE</t>
  </si>
  <si>
    <t>Amin Tannery Ltd</t>
  </si>
  <si>
    <t>AMINTAN</t>
  </si>
  <si>
    <t>Mihika Industries Ltd</t>
  </si>
  <si>
    <t>MIHIKA</t>
  </si>
  <si>
    <t>Modern Steel Ltd</t>
  </si>
  <si>
    <t>MDRNSTL</t>
  </si>
  <si>
    <t>BNR Udyog Ltd</t>
  </si>
  <si>
    <t>BNRUDY</t>
  </si>
  <si>
    <t>EPIC Energy Ltd</t>
  </si>
  <si>
    <t>EPIC</t>
  </si>
  <si>
    <t>Innovatus Entertainment Networks Ltd</t>
  </si>
  <si>
    <t>INNOVATUS</t>
  </si>
  <si>
    <t>Sunrest Lifescience Ltd</t>
  </si>
  <si>
    <t>SUNREST</t>
  </si>
  <si>
    <t>Veerkrupa Jewellers Ltd</t>
  </si>
  <si>
    <t>VEERKRUPA</t>
  </si>
  <si>
    <t>Yuranus Infrastructure Ltd</t>
  </si>
  <si>
    <t>YURANUS</t>
  </si>
  <si>
    <t>Rajkamal Synthetics Ltd</t>
  </si>
  <si>
    <t>RAJKSYN</t>
  </si>
  <si>
    <t>Margo Finance Ltd</t>
  </si>
  <si>
    <t>MARGOFIN</t>
  </si>
  <si>
    <t>Daulat Securities Ltd</t>
  </si>
  <si>
    <t>DAULAT</t>
  </si>
  <si>
    <t>Zenlabs Ethica Ltd</t>
  </si>
  <si>
    <t>ZENLABS</t>
  </si>
  <si>
    <t>DCM Financial Services Ltd</t>
  </si>
  <si>
    <t>DCMFINSERV</t>
  </si>
  <si>
    <t>Yash Management &amp; Satellite Ltd.</t>
  </si>
  <si>
    <t>YASHMGM</t>
  </si>
  <si>
    <t>Bhakti Gems and Jewellery Ltd</t>
  </si>
  <si>
    <t>BGJL</t>
  </si>
  <si>
    <t>Vrundavan Plantation Ltd</t>
  </si>
  <si>
    <t>VPL</t>
  </si>
  <si>
    <t>Finelistings Technologies Ltd</t>
  </si>
  <si>
    <t>FTL</t>
  </si>
  <si>
    <t>Automotive Retail</t>
  </si>
  <si>
    <t>Broach Lifecare Hospital Ltd</t>
  </si>
  <si>
    <t>BROACH</t>
  </si>
  <si>
    <t>MRC Agrotech Ltd</t>
  </si>
  <si>
    <t>MRCAGRO</t>
  </si>
  <si>
    <t>NMS Global Ltd</t>
  </si>
  <si>
    <t>NMSRESRC</t>
  </si>
  <si>
    <t>Triveni Glass Ltd</t>
  </si>
  <si>
    <t>TRIVENIGQ</t>
  </si>
  <si>
    <t>Vikas Proppant &amp; Granite Ltd</t>
  </si>
  <si>
    <t>VIKASPROP</t>
  </si>
  <si>
    <t>NIKS Technology Ltd</t>
  </si>
  <si>
    <t>NIKSTECH</t>
  </si>
  <si>
    <t>Jagjanani Textiles Ltd</t>
  </si>
  <si>
    <t>JAGJANANI</t>
  </si>
  <si>
    <t>Prime Urban Development India Ltd</t>
  </si>
  <si>
    <t>PRIMEURB</t>
  </si>
  <si>
    <t>Novateor Research Laboratories Ltd</t>
  </si>
  <si>
    <t>NOVATEOR</t>
  </si>
  <si>
    <t>Kamanwala Housing Construction Ltd</t>
  </si>
  <si>
    <t>KAMANWALA</t>
  </si>
  <si>
    <t>Danube Industries Ltd</t>
  </si>
  <si>
    <t>DANUBE</t>
  </si>
  <si>
    <t>Grand Foundry Ltd</t>
  </si>
  <si>
    <t>GFSTEELS</t>
  </si>
  <si>
    <t>Glance Finance Ltd</t>
  </si>
  <si>
    <t>GLANCE</t>
  </si>
  <si>
    <t>Chandni Machines Ltd</t>
  </si>
  <si>
    <t>CHANDNIMACH</t>
  </si>
  <si>
    <t>Silly Monks Entertainment Ltd</t>
  </si>
  <si>
    <t>SILLYMONKS</t>
  </si>
  <si>
    <t>Octavius Plantations Ltd</t>
  </si>
  <si>
    <t>OCTAVIUSPL</t>
  </si>
  <si>
    <t>Sahaj Fashions Ltd</t>
  </si>
  <si>
    <t>SAHAJ</t>
  </si>
  <si>
    <t>Reliable Ventures India Ltd</t>
  </si>
  <si>
    <t>RELIABVEN</t>
  </si>
  <si>
    <t>Innovative Ideals and Services (India) Ltd</t>
  </si>
  <si>
    <t>INNOVATIVE</t>
  </si>
  <si>
    <t>Cella Space Ltd</t>
  </si>
  <si>
    <t>CELLA</t>
  </si>
  <si>
    <t>Sanblue Corporation Ltd</t>
  </si>
  <si>
    <t>SANBLUE</t>
  </si>
  <si>
    <t>Ishita Drugs and Industries Ltd</t>
  </si>
  <si>
    <t>ISHITADR</t>
  </si>
  <si>
    <t>Continental Securities Ltd</t>
  </si>
  <si>
    <t>CSL</t>
  </si>
  <si>
    <t>SBI Nifty Next 50 ETF</t>
  </si>
  <si>
    <t>SETFNN50</t>
  </si>
  <si>
    <t>Compuage Infocom Ltd</t>
  </si>
  <si>
    <t>COMPINFO</t>
  </si>
  <si>
    <t>Prima Industries Ltd</t>
  </si>
  <si>
    <t>PRIMAIN</t>
  </si>
  <si>
    <t>Octaware Technologies Ltd</t>
  </si>
  <si>
    <t>OCTAWARE</t>
  </si>
  <si>
    <t>White Organic Agro Ltd</t>
  </si>
  <si>
    <t>WHITEORG</t>
  </si>
  <si>
    <t>Billwin Industries Ltd</t>
  </si>
  <si>
    <t>BILLWIN</t>
  </si>
  <si>
    <t>Aditya BSL Nifty Healthcare ETF</t>
  </si>
  <si>
    <t>HEALTHY</t>
  </si>
  <si>
    <t>Plada Infotech Services Ltd</t>
  </si>
  <si>
    <t>PLADAINFO</t>
  </si>
  <si>
    <t>Suvidha Infraestate Corporation Ltd</t>
  </si>
  <si>
    <t>SICL</t>
  </si>
  <si>
    <t>ACI Infocom Ltd</t>
  </si>
  <si>
    <t>ACIIN</t>
  </si>
  <si>
    <t>Tasty Dairy Specialities Ltd</t>
  </si>
  <si>
    <t>TDSL</t>
  </si>
  <si>
    <t>Trustwave Securities Ltd</t>
  </si>
  <si>
    <t>STRLGUA</t>
  </si>
  <si>
    <t>Tuni Textile Mills Ltd</t>
  </si>
  <si>
    <t>TUNITEX</t>
  </si>
  <si>
    <t>Square Four Projects India Ltd</t>
  </si>
  <si>
    <t>SFPIL</t>
  </si>
  <si>
    <t>Sanghvi Forging and Engineering Ltd</t>
  </si>
  <si>
    <t>SANGHVIFOR</t>
  </si>
  <si>
    <t>Indifra Ltd</t>
  </si>
  <si>
    <t>INDIFRA</t>
  </si>
  <si>
    <t>Kcl Infra Projects Ltd</t>
  </si>
  <si>
    <t>KCLINFRA</t>
  </si>
  <si>
    <t>Easy Fincorp Ltd</t>
  </si>
  <si>
    <t>EASYFIN</t>
  </si>
  <si>
    <t>Naturo Indiabull Ltd</t>
  </si>
  <si>
    <t>NATURO</t>
  </si>
  <si>
    <t>Onelife Capital Advisors Ltd</t>
  </si>
  <si>
    <t>ONELIFECAP</t>
  </si>
  <si>
    <t>Marg Techno-Projects Ltd</t>
  </si>
  <si>
    <t>MTPL</t>
  </si>
  <si>
    <t>Gayatri Highways Ltd</t>
  </si>
  <si>
    <t>GAYAHWS</t>
  </si>
  <si>
    <t>Darshan Orna Ltd</t>
  </si>
  <si>
    <t>DARSHANORNA</t>
  </si>
  <si>
    <t>Interstate Oil Carrier Ltd</t>
  </si>
  <si>
    <t>INTSTOIL</t>
  </si>
  <si>
    <t>Samtex Fashions Ltd</t>
  </si>
  <si>
    <t>SAMTEX</t>
  </si>
  <si>
    <t>Bhanderi Infracon Ltd</t>
  </si>
  <si>
    <t>BHANDERI</t>
  </si>
  <si>
    <t>Dynamic Archistructures Ltd</t>
  </si>
  <si>
    <t>DAL</t>
  </si>
  <si>
    <t>Ironwood Education Ltd</t>
  </si>
  <si>
    <t>IRONWOOD</t>
  </si>
  <si>
    <t>Scarnose International Ltd</t>
  </si>
  <si>
    <t>SCARNOSE</t>
  </si>
  <si>
    <t>Jaipan Industries Ltd</t>
  </si>
  <si>
    <t>JAIPAN</t>
  </si>
  <si>
    <t>N D A Securities Ltd</t>
  </si>
  <si>
    <t>NDASEC</t>
  </si>
  <si>
    <t>Yaan Enterprises Ltd</t>
  </si>
  <si>
    <t>YAANENT</t>
  </si>
  <si>
    <t>Tai Industries Ltd</t>
  </si>
  <si>
    <t>TAIIND</t>
  </si>
  <si>
    <t>Anupam Finserv Ltd</t>
  </si>
  <si>
    <t>ANUPAM</t>
  </si>
  <si>
    <t>Bhudevi Infra Projects Ltd</t>
  </si>
  <si>
    <t>BHUDEVI</t>
  </si>
  <si>
    <t>Mahaan Foods Ltd</t>
  </si>
  <si>
    <t>MAHAANF</t>
  </si>
  <si>
    <t>Groarc Industries India Ltd</t>
  </si>
  <si>
    <t>TELESYS</t>
  </si>
  <si>
    <t>HDFC Silver ETF</t>
  </si>
  <si>
    <t>HDFCSILVER</t>
  </si>
  <si>
    <t>Kothari Industrial Corp Ltd</t>
  </si>
  <si>
    <t>KOTIC</t>
  </si>
  <si>
    <t>LWS Knitwear Ltd</t>
  </si>
  <si>
    <t>LWSKNIT</t>
  </si>
  <si>
    <t>TGIF Agribusiness Ltd</t>
  </si>
  <si>
    <t>TGIF</t>
  </si>
  <si>
    <t>Prag Bosimi Synthetics Ltd</t>
  </si>
  <si>
    <t>PRAGBOS</t>
  </si>
  <si>
    <t>Ashish Polyplast Ltd</t>
  </si>
  <si>
    <t>ASHISHPO</t>
  </si>
  <si>
    <t>Kunststoffe Industries Ltd</t>
  </si>
  <si>
    <t>KUNSTOFF</t>
  </si>
  <si>
    <t>Ajel Ltd</t>
  </si>
  <si>
    <t>AJEL</t>
  </si>
  <si>
    <t>Sungold Media and Entertainment Ltd</t>
  </si>
  <si>
    <t>SMEL</t>
  </si>
  <si>
    <t>WINPRO INDUSTRIES LIMITED</t>
  </si>
  <si>
    <t>WINPRO</t>
  </si>
  <si>
    <t>Jaihind Synthetics Ltd</t>
  </si>
  <si>
    <t>JAIHINDS</t>
  </si>
  <si>
    <t>Labelkraft Technologies Ltd</t>
  </si>
  <si>
    <t>LABELKRAFT</t>
  </si>
  <si>
    <t>Ritesh International Ltd</t>
  </si>
  <si>
    <t>RITESHIN</t>
  </si>
  <si>
    <t>Trans Freight Containers Ltd</t>
  </si>
  <si>
    <t>TRANSFRE</t>
  </si>
  <si>
    <t>Eastern Treads Ltd</t>
  </si>
  <si>
    <t>EASTRED</t>
  </si>
  <si>
    <t>Uniroyal Industries Ltd</t>
  </si>
  <si>
    <t>UNIROYAL</t>
  </si>
  <si>
    <t>Paramount Cosmetics (India) Ltd</t>
  </si>
  <si>
    <t>PARMCOS-B</t>
  </si>
  <si>
    <t>Caprolactam Chemicals Ltd</t>
  </si>
  <si>
    <t>CAPRO</t>
  </si>
  <si>
    <t>Jackson Investments Ltd</t>
  </si>
  <si>
    <t>JACKSON</t>
  </si>
  <si>
    <t>Indus Finance Ltd</t>
  </si>
  <si>
    <t>INDUSFINL</t>
  </si>
  <si>
    <t>BFL Asset Finvest Ltd</t>
  </si>
  <si>
    <t>BFLAFL</t>
  </si>
  <si>
    <t>Easun Capital Markets Ltd</t>
  </si>
  <si>
    <t>EASUN</t>
  </si>
  <si>
    <t>Shree Bhavya Fabrics Ltd</t>
  </si>
  <si>
    <t>SBFL</t>
  </si>
  <si>
    <t>Gujarat Lease Financing Ltd</t>
  </si>
  <si>
    <t>GLFL</t>
  </si>
  <si>
    <t>Tradewell Holdings Ltd</t>
  </si>
  <si>
    <t>TRADEWELL</t>
  </si>
  <si>
    <t>EVOQ Remedies Ltd</t>
  </si>
  <si>
    <t>EVOQ</t>
  </si>
  <si>
    <t>Indo-City Infotech Ltd</t>
  </si>
  <si>
    <t>INDOCITY</t>
  </si>
  <si>
    <t>Axis NIFTY India Consumption ETF</t>
  </si>
  <si>
    <t>AXISCETF</t>
  </si>
  <si>
    <t>Magenta Lifecare Ltd</t>
  </si>
  <si>
    <t>MAGENTA</t>
  </si>
  <si>
    <t>Karnavati Finance Ltd</t>
  </si>
  <si>
    <t>KARNAVATI</t>
  </si>
  <si>
    <t>Mask Investments Ltd</t>
  </si>
  <si>
    <t>MASKINVEST</t>
  </si>
  <si>
    <t>Euphoria Infotech (India) Ltd</t>
  </si>
  <si>
    <t>EUPHORIAIT</t>
  </si>
  <si>
    <t>Sarthak Industries Ltd</t>
  </si>
  <si>
    <t>SARTHAKIND</t>
  </si>
  <si>
    <t>Anka India Ltd</t>
  </si>
  <si>
    <t>ANKIN</t>
  </si>
  <si>
    <t>Neeraj Paper Marketing Ltd</t>
  </si>
  <si>
    <t>NEERAJ</t>
  </si>
  <si>
    <t>Gian Life Care Ltd</t>
  </si>
  <si>
    <t>GIANLIFE</t>
  </si>
  <si>
    <t>Mukat Pipes Ltd</t>
  </si>
  <si>
    <t>MUKATPIP</t>
  </si>
  <si>
    <t>York Exports Ltd</t>
  </si>
  <si>
    <t>YORKEXP</t>
  </si>
  <si>
    <t>RTCL Ltd</t>
  </si>
  <si>
    <t>RAGHUTOB</t>
  </si>
  <si>
    <t>ICICI Pru Nifty 5 yr Benchmark G-SEC ETF</t>
  </si>
  <si>
    <t>GSEC5IETF</t>
  </si>
  <si>
    <t>Palm Jewels Limited</t>
  </si>
  <si>
    <t>PALMJEWELS</t>
  </si>
  <si>
    <t>Gem Spinners India Ltd</t>
  </si>
  <si>
    <t>GEMSPIN</t>
  </si>
  <si>
    <t>Howard Hotels Ltd</t>
  </si>
  <si>
    <t>HOWARHO</t>
  </si>
  <si>
    <t>Gujarat Hy Spin Ltd</t>
  </si>
  <si>
    <t>GUJHYSPIN</t>
  </si>
  <si>
    <t>Richfield Financial Services Ltd</t>
  </si>
  <si>
    <t>RFSL</t>
  </si>
  <si>
    <t>Shashijit Infraprojects Ltd</t>
  </si>
  <si>
    <t>SHASHIJIT</t>
  </si>
  <si>
    <t>3C IT Solutions &amp; Telecoms (India) Ltd</t>
  </si>
  <si>
    <t>3CIT</t>
  </si>
  <si>
    <t>Internet Services &amp; Infrastructure</t>
  </si>
  <si>
    <t>Nippon India ETF Nifty IT</t>
  </si>
  <si>
    <t>ITBEES</t>
  </si>
  <si>
    <t>Janus Corporation Ltd</t>
  </si>
  <si>
    <t>JANUSCORP</t>
  </si>
  <si>
    <t>Southern Latex Ltd</t>
  </si>
  <si>
    <t>SOUTLAT</t>
  </si>
  <si>
    <t>Vedant Asset Ltd</t>
  </si>
  <si>
    <t>VEDANTASSET</t>
  </si>
  <si>
    <t>Gowra Leasing and Finance Ltd</t>
  </si>
  <si>
    <t>GOWRALE</t>
  </si>
  <si>
    <t>Rita Finance and Leasing Ltd</t>
  </si>
  <si>
    <t>RFLL</t>
  </si>
  <si>
    <t>O P Chains Ltd</t>
  </si>
  <si>
    <t>OPCHAINS</t>
  </si>
  <si>
    <t>Brandbucket Media &amp; Technology Ltd</t>
  </si>
  <si>
    <t>BRANDBUCKT</t>
  </si>
  <si>
    <t>Duke Offshore Ltd</t>
  </si>
  <si>
    <t>DUKEOFS</t>
  </si>
  <si>
    <t>Ace men engg works Ltd</t>
  </si>
  <si>
    <t>ACEMEN</t>
  </si>
  <si>
    <t>Nippon India ETF Nifty India Consumption</t>
  </si>
  <si>
    <t>CONSUMBEES</t>
  </si>
  <si>
    <t>IITL Projects Ltd</t>
  </si>
  <si>
    <t>IITLPROJ</t>
  </si>
  <si>
    <t>Adinath Textiles Ltd</t>
  </si>
  <si>
    <t>ADINATH</t>
  </si>
  <si>
    <t>DSP Silver ETF</t>
  </si>
  <si>
    <t>SILVERADD</t>
  </si>
  <si>
    <t>Vamshi Rubber Ltd</t>
  </si>
  <si>
    <t>VAMSHIRU</t>
  </si>
  <si>
    <t>Spice Islands Industries Ltd</t>
  </si>
  <si>
    <t>SPICEISLIN</t>
  </si>
  <si>
    <t>Synthiko Foils Ltd</t>
  </si>
  <si>
    <t>SYNTHFO</t>
  </si>
  <si>
    <t>Stampede Capital Ltd</t>
  </si>
  <si>
    <t>GATECHDVR</t>
  </si>
  <si>
    <t>Kahan Packaging Ltd</t>
  </si>
  <si>
    <t>KAHAN</t>
  </si>
  <si>
    <t>Sarvottam Finvest Ltd</t>
  </si>
  <si>
    <t>SARVOTTAM</t>
  </si>
  <si>
    <t>Yash Innoventures Ltd</t>
  </si>
  <si>
    <t>YASHINNO</t>
  </si>
  <si>
    <t>Genomic Valley Biotech Ltd</t>
  </si>
  <si>
    <t>GVBL</t>
  </si>
  <si>
    <t>Pradhin Ltd</t>
  </si>
  <si>
    <t>PRADHIN</t>
  </si>
  <si>
    <t>Jai Mata Glass Ltd</t>
  </si>
  <si>
    <t>JAIMATAG</t>
  </si>
  <si>
    <t>Sri Lakshmi Saraswathi Textiles (Arni) Ltd</t>
  </si>
  <si>
    <t>SLSTLQ</t>
  </si>
  <si>
    <t>Swarna Securities Ltd</t>
  </si>
  <si>
    <t>SWRNASE</t>
  </si>
  <si>
    <t>Transwind Infrastructures Ltd</t>
  </si>
  <si>
    <t>TRANSWIND</t>
  </si>
  <si>
    <t>Computer Point Ltd</t>
  </si>
  <si>
    <t>COMPUPN</t>
  </si>
  <si>
    <t>HB Leasing and Finance Co Ltd</t>
  </si>
  <si>
    <t>HBLEAS</t>
  </si>
  <si>
    <t>Shree Metalloys Ltd</t>
  </si>
  <si>
    <t>SHREMETAL</t>
  </si>
  <si>
    <t>Mid India Industries Ltd</t>
  </si>
  <si>
    <t>MIDINDIA</t>
  </si>
  <si>
    <t>Indiabulls NIFTY50 Exchange Traded Fund</t>
  </si>
  <si>
    <t>IBMFNIFTY</t>
  </si>
  <si>
    <t>Indergiri Finance Ltd</t>
  </si>
  <si>
    <t>INDERGR</t>
  </si>
  <si>
    <t>Polo Hotels Ltd</t>
  </si>
  <si>
    <t>POLOHOT</t>
  </si>
  <si>
    <t>Helpage Finlease Ltd</t>
  </si>
  <si>
    <t>HELPAGE</t>
  </si>
  <si>
    <t>IEL Ltd</t>
  </si>
  <si>
    <t>INDXTRA</t>
  </si>
  <si>
    <t>Omkar Speciality Chemicals Ltd</t>
  </si>
  <si>
    <t>OMKARCHEM</t>
  </si>
  <si>
    <t>Sibar Auto Parts Ltd</t>
  </si>
  <si>
    <t>SIBARAUT</t>
  </si>
  <si>
    <t>Shree Karthik Papers Ltd</t>
  </si>
  <si>
    <t>SHKARTP</t>
  </si>
  <si>
    <t>Ajwa Fun World and Resort Ltd</t>
  </si>
  <si>
    <t>AJWAFUN</t>
  </si>
  <si>
    <t>Shreevatsaa Finance and Leasing Ltd</t>
  </si>
  <si>
    <t>SHVFL</t>
  </si>
  <si>
    <t>Mayukh Dealtrade Ltd</t>
  </si>
  <si>
    <t>MAYUKH</t>
  </si>
  <si>
    <t>Nyssa Corporation Ltd</t>
  </si>
  <si>
    <t>NYSSACORP</t>
  </si>
  <si>
    <t>Ranjeet Mechatronics Ltd</t>
  </si>
  <si>
    <t>RANJEET</t>
  </si>
  <si>
    <t>BKV Industries Ltd</t>
  </si>
  <si>
    <t>BKV</t>
  </si>
  <si>
    <t>Nippon India ETF S&amp;P BSE Sensex Next 50</t>
  </si>
  <si>
    <t>SNXT50BEES</t>
  </si>
  <si>
    <t>Bright Solar Ltd</t>
  </si>
  <si>
    <t>Yogi Infra Projects Ltd</t>
  </si>
  <si>
    <t>YOGISUNG</t>
  </si>
  <si>
    <t>Triliance Polymers Ltd</t>
  </si>
  <si>
    <t>TRILIANCE</t>
  </si>
  <si>
    <t>Regent Enterprises Ltd</t>
  </si>
  <si>
    <t>REGENTRP</t>
  </si>
  <si>
    <t>Clinitech Laboratory Ltd</t>
  </si>
  <si>
    <t>CTLLAB</t>
  </si>
  <si>
    <t>Citizen Infoline Ltd</t>
  </si>
  <si>
    <t>CIL</t>
  </si>
  <si>
    <t>RICHA INFO SYSTEMS LIMITED</t>
  </si>
  <si>
    <t>RICHA</t>
  </si>
  <si>
    <t>Manraj Housing Finance Ltd</t>
  </si>
  <si>
    <t>MANRAJH</t>
  </si>
  <si>
    <t>Sujala Trading &amp; Holdings Ltd</t>
  </si>
  <si>
    <t>SUJALA</t>
  </si>
  <si>
    <t>Harish Textile Engineers Ltd</t>
  </si>
  <si>
    <t>HARISH</t>
  </si>
  <si>
    <t>Cindrella Hotels Ltd</t>
  </si>
  <si>
    <t>CINDHO</t>
  </si>
  <si>
    <t>Reetech International Cargo and Courier Ltd</t>
  </si>
  <si>
    <t>REETECH</t>
  </si>
  <si>
    <t>Usha Martin Education And Solutions Ltd</t>
  </si>
  <si>
    <t>UMESLTD</t>
  </si>
  <si>
    <t>G K P Printing &amp; Packaging Ltd</t>
  </si>
  <si>
    <t>GKP</t>
  </si>
  <si>
    <t>Patron Exim Ltd</t>
  </si>
  <si>
    <t>PATRON</t>
  </si>
  <si>
    <t>ICICI Prudential Nifty FMCG ETF</t>
  </si>
  <si>
    <t>FMCGIETF</t>
  </si>
  <si>
    <t>RKD Agri &amp; Retail Ltd</t>
  </si>
  <si>
    <t>RKDAGRRTL</t>
  </si>
  <si>
    <t>Midwest Gold Ltd</t>
  </si>
  <si>
    <t>MIDWEST</t>
  </si>
  <si>
    <t>Yunik Managing Advisors Ltd</t>
  </si>
  <si>
    <t>YUNIKM</t>
  </si>
  <si>
    <t>Hira Automobiles Ltd</t>
  </si>
  <si>
    <t>HIRAUTO</t>
  </si>
  <si>
    <t>Jattashankar Industries Ltd</t>
  </si>
  <si>
    <t>JATTAINDUS</t>
  </si>
  <si>
    <t>7NR Retail Ltd</t>
  </si>
  <si>
    <t>7NR</t>
  </si>
  <si>
    <t>NB Footwear Ltd</t>
  </si>
  <si>
    <t>NBFOOT</t>
  </si>
  <si>
    <t>Dipna Pharmachem Ltd</t>
  </si>
  <si>
    <t>DPL</t>
  </si>
  <si>
    <t>Titaanium Ten Enterprise Ltd</t>
  </si>
  <si>
    <t>TITAANIUM</t>
  </si>
  <si>
    <t>India Lease Development Ltd</t>
  </si>
  <si>
    <t>INDLEASE</t>
  </si>
  <si>
    <t>Bloom Industries Ltd</t>
  </si>
  <si>
    <t>BLOIN</t>
  </si>
  <si>
    <t>Globe Multi Ventures Ltd</t>
  </si>
  <si>
    <t>GLCL</t>
  </si>
  <si>
    <t>Shiva Granito Export Ltd</t>
  </si>
  <si>
    <t>SHIVAEXPO</t>
  </si>
  <si>
    <t>Husys Consulting Ltd</t>
  </si>
  <si>
    <t>HUSYSLTD</t>
  </si>
  <si>
    <t>Asian Petro Products and Exports Ltd</t>
  </si>
  <si>
    <t>ASINPET</t>
  </si>
  <si>
    <t>Switching Technologies Gunther Ltd</t>
  </si>
  <si>
    <t>SWITCHTE</t>
  </si>
  <si>
    <t>Scan Projects Ltd</t>
  </si>
  <si>
    <t>SCANPRO</t>
  </si>
  <si>
    <t>Cian Healthcare Ltd</t>
  </si>
  <si>
    <t>CHCL</t>
  </si>
  <si>
    <t>Link Pharmachem Ltd</t>
  </si>
  <si>
    <t>LINKPH</t>
  </si>
  <si>
    <t>Mansi Finance (Chennai) Ltd</t>
  </si>
  <si>
    <t>MANSIFIN</t>
  </si>
  <si>
    <t>Suncity Synthetics Ltd</t>
  </si>
  <si>
    <t>SUNCITYSY</t>
  </si>
  <si>
    <t>Sanghvi Brands Ltd</t>
  </si>
  <si>
    <t>SBRANDS</t>
  </si>
  <si>
    <t>Anna Infrastructures Ltd</t>
  </si>
  <si>
    <t>ANNAINFRA</t>
  </si>
  <si>
    <t>ICICI Prudential Nifty 100 ETF</t>
  </si>
  <si>
    <t>NIF100IETF</t>
  </si>
  <si>
    <t>ETT Ltd</t>
  </si>
  <si>
    <t>ETT</t>
  </si>
  <si>
    <t>Golechha Global Finance Ltd</t>
  </si>
  <si>
    <t>GOLECHA</t>
  </si>
  <si>
    <t>Crane Infrastructure Ltd</t>
  </si>
  <si>
    <t>CRANEINFRA</t>
  </si>
  <si>
    <t>Rishabh Digha Steel and Allied Products Ltd</t>
  </si>
  <si>
    <t>RISHDIGA</t>
  </si>
  <si>
    <t>R R Financial Consultants Ltd</t>
  </si>
  <si>
    <t>RRFIN</t>
  </si>
  <si>
    <t>SOFCOM Systems Ltd</t>
  </si>
  <si>
    <t>SOFCOM</t>
  </si>
  <si>
    <t>Classic Filaments Ltd</t>
  </si>
  <si>
    <t>CFL</t>
  </si>
  <si>
    <t>Asian Warehousing Ltd</t>
  </si>
  <si>
    <t>ASIAN</t>
  </si>
  <si>
    <t>Kotia Enterprises Ltd</t>
  </si>
  <si>
    <t>Grandma Trading and Agencies Ltd</t>
  </si>
  <si>
    <t>GRANDMA</t>
  </si>
  <si>
    <t>Ind Renewable Energy Ltd</t>
  </si>
  <si>
    <t>INDRENEW</t>
  </si>
  <si>
    <t>Diggi Multitrade Ltd</t>
  </si>
  <si>
    <t>DML</t>
  </si>
  <si>
    <t>Rite Zone Chemcon India Ltd</t>
  </si>
  <si>
    <t>RITEZONE</t>
  </si>
  <si>
    <t>Garbi Finvest Ltd</t>
  </si>
  <si>
    <t>GARBIFIN</t>
  </si>
  <si>
    <t>Franklin Leasing and Finance Ltd</t>
  </si>
  <si>
    <t>FRANKLIN</t>
  </si>
  <si>
    <t>Solid Stone Co Ltd</t>
  </si>
  <si>
    <t>SOLIDSTON</t>
  </si>
  <si>
    <t>Emmessar Biotech and Nutrition Ltd</t>
  </si>
  <si>
    <t>EMMESSA</t>
  </si>
  <si>
    <t>Econo Trade (India) Ltd</t>
  </si>
  <si>
    <t>ETIL</t>
  </si>
  <si>
    <t>Tarai Foods Ltd</t>
  </si>
  <si>
    <t>TARAI</t>
  </si>
  <si>
    <t>Gala Global Products Ltd</t>
  </si>
  <si>
    <t>GGPL</t>
  </si>
  <si>
    <t>Saroja Pharma Industries India Ltd</t>
  </si>
  <si>
    <t>SAROJA</t>
  </si>
  <si>
    <t>Ador Multi Products Ltd</t>
  </si>
  <si>
    <t>ADORMUL</t>
  </si>
  <si>
    <t>Asia Pack Ltd</t>
  </si>
  <si>
    <t>ASIAPAK</t>
  </si>
  <si>
    <t>Ras Resorts and Apart Hotels Ltd</t>
  </si>
  <si>
    <t>RASRESOR</t>
  </si>
  <si>
    <t>Gautam Exim Ltd</t>
  </si>
  <si>
    <t>GEL</t>
  </si>
  <si>
    <t>Fruition venture Ltd</t>
  </si>
  <si>
    <t>FRUTION</t>
  </si>
  <si>
    <t>Kretto Syscon Ltd</t>
  </si>
  <si>
    <t>KRETTOSYS</t>
  </si>
  <si>
    <t>Nippon India ETF Nifty Infrastructure BeES</t>
  </si>
  <si>
    <t>INFRABEES</t>
  </si>
  <si>
    <t>U H Zaveri Ltd</t>
  </si>
  <si>
    <t>UHZAVERI</t>
  </si>
  <si>
    <t>ISF Ltd</t>
  </si>
  <si>
    <t>ISFL</t>
  </si>
  <si>
    <t>United Credit Ltd</t>
  </si>
  <si>
    <t>UNITDCR</t>
  </si>
  <si>
    <t>GCM Securities Ltd</t>
  </si>
  <si>
    <t>GCMSECU</t>
  </si>
  <si>
    <t>Premier Capital Services Ltd</t>
  </si>
  <si>
    <t>PREMCAP</t>
  </si>
  <si>
    <t>Madhya Pradesh Today Media Ltd</t>
  </si>
  <si>
    <t>MPTODAY</t>
  </si>
  <si>
    <t>Bohra Industries Ltd</t>
  </si>
  <si>
    <t>BOHRAIND</t>
  </si>
  <si>
    <t>Amrapali Capital and Finance Services Ltd</t>
  </si>
  <si>
    <t>ACFSL</t>
  </si>
  <si>
    <t>Sterling Greenwoods Ltd</t>
  </si>
  <si>
    <t>STRGRENWO</t>
  </si>
  <si>
    <t>RO Jewels Ltd</t>
  </si>
  <si>
    <t>ROJL</t>
  </si>
  <si>
    <t>Prism Finance Ltd</t>
  </si>
  <si>
    <t>PRISMFN</t>
  </si>
  <si>
    <t>Amforge Industries Ltd</t>
  </si>
  <si>
    <t>AMFORG</t>
  </si>
  <si>
    <t>Metalyst Forgings Ltd</t>
  </si>
  <si>
    <t>METALFORGE</t>
  </si>
  <si>
    <t>Continental Chemicals Ltd</t>
  </si>
  <si>
    <t>CONTCHM</t>
  </si>
  <si>
    <t>Velan Hotels Ltd</t>
  </si>
  <si>
    <t>VELHO</t>
  </si>
  <si>
    <t>Sahara Maritime Ltd</t>
  </si>
  <si>
    <t>SMARITIME</t>
  </si>
  <si>
    <t>Sita Enterprises Ltd</t>
  </si>
  <si>
    <t>SITAENT</t>
  </si>
  <si>
    <t>Bothra Metals and Alloys Ltd</t>
  </si>
  <si>
    <t>BMAL</t>
  </si>
  <si>
    <t>Shree Ganesh Elastoplast Ltd</t>
  </si>
  <si>
    <t>SHGANEL</t>
  </si>
  <si>
    <t>Shanti Overseas (India) Ltd</t>
  </si>
  <si>
    <t>SHANTI</t>
  </si>
  <si>
    <t>MPL Plastics Ltd</t>
  </si>
  <si>
    <t>MPL</t>
  </si>
  <si>
    <t>Interactive Financial Services Ltd</t>
  </si>
  <si>
    <t>IFINSER</t>
  </si>
  <si>
    <t>Lime Chemicals Ltd</t>
  </si>
  <si>
    <t>LIMECHM</t>
  </si>
  <si>
    <t>Decipher Labs Ltd</t>
  </si>
  <si>
    <t>DECIPHER</t>
  </si>
  <si>
    <t>Norben Tea and Exports Ltd</t>
  </si>
  <si>
    <t>NORBTEAEXP</t>
  </si>
  <si>
    <t>Neueon Towers Ltd</t>
  </si>
  <si>
    <t>NTL</t>
  </si>
  <si>
    <t>Aditya BSL Silver ETF</t>
  </si>
  <si>
    <t>SILVER</t>
  </si>
  <si>
    <t>Shyam Telecom Ltd</t>
  </si>
  <si>
    <t>SHYAMTEL</t>
  </si>
  <si>
    <t>ICICI Prudential Nifty Healthcare ETF</t>
  </si>
  <si>
    <t>HEALTHIETF</t>
  </si>
  <si>
    <t>S M Gold Ltd</t>
  </si>
  <si>
    <t>SMGOLD</t>
  </si>
  <si>
    <t>Natraj Proteins Ltd</t>
  </si>
  <si>
    <t>NATRAJPR</t>
  </si>
  <si>
    <t>SRM Energy Ltd</t>
  </si>
  <si>
    <t>SRMENERGY</t>
  </si>
  <si>
    <t>Amrapali Fincap Ltd</t>
  </si>
  <si>
    <t>AMRAFIN</t>
  </si>
  <si>
    <t>ICICI Prudential Nifty Auto ETF</t>
  </si>
  <si>
    <t>AUTOIETF</t>
  </si>
  <si>
    <t>Seasons Textiles Ltd</t>
  </si>
  <si>
    <t>SEASONST</t>
  </si>
  <si>
    <t>KMG Milk Food Ltd</t>
  </si>
  <si>
    <t>KMGMILK</t>
  </si>
  <si>
    <t>Bharat Bhushan Finance &amp; Commodity Brokers Limited</t>
  </si>
  <si>
    <t>BHARAT</t>
  </si>
  <si>
    <t>Tokyo Finance Ltd</t>
  </si>
  <si>
    <t>TOKYOFIN</t>
  </si>
  <si>
    <t>Hisar Spinning Mills Ltd</t>
  </si>
  <si>
    <t>HISARSP</t>
  </si>
  <si>
    <t>A and M Jumbo Bags Ltd</t>
  </si>
  <si>
    <t>AMJUMBO</t>
  </si>
  <si>
    <t>Milestone Global Limited</t>
  </si>
  <si>
    <t>MILESTONE</t>
  </si>
  <si>
    <t>Super Fine Knitters Ltd</t>
  </si>
  <si>
    <t>SKL</t>
  </si>
  <si>
    <t>Muller and Phipps (India) Ltd</t>
  </si>
  <si>
    <t>MULLER</t>
  </si>
  <si>
    <t>Shree Hanuman Sugar &amp; Industries Ltd</t>
  </si>
  <si>
    <t>HANSUGAR</t>
  </si>
  <si>
    <t>Vivaa Tradecom Ltd</t>
  </si>
  <si>
    <t>VIVAA</t>
  </si>
  <si>
    <t>CRP Risk Management Ltd</t>
  </si>
  <si>
    <t>CRPRISK</t>
  </si>
  <si>
    <t>Panabyte Technologies Ltd</t>
  </si>
  <si>
    <t>PANABYTE</t>
  </si>
  <si>
    <t>Sonalis Consumer Products Ltd</t>
  </si>
  <si>
    <t>SONALIS</t>
  </si>
  <si>
    <t>Orosil Smiths India Ltd</t>
  </si>
  <si>
    <t>OROSMITHS</t>
  </si>
  <si>
    <t>Ortin Global Ltd</t>
  </si>
  <si>
    <t>ORTINGLOBE</t>
  </si>
  <si>
    <t>Kachchh Minerals Ltd</t>
  </si>
  <si>
    <t>KACHCHH</t>
  </si>
  <si>
    <t>Sumeru Industries Ltd</t>
  </si>
  <si>
    <t>SUMERUIND</t>
  </si>
  <si>
    <t>Esha Media Research Ltd</t>
  </si>
  <si>
    <t>ESHAMEDIA</t>
  </si>
  <si>
    <t>Garware Synthetics Ltd</t>
  </si>
  <si>
    <t>GARWSYN</t>
  </si>
  <si>
    <t>Rajasthan Tube Manufacturing Co Ltd</t>
  </si>
  <si>
    <t>RAJTUBE</t>
  </si>
  <si>
    <t>Pasari Spinning Mills Ltd</t>
  </si>
  <si>
    <t>PASARI</t>
  </si>
  <si>
    <t>Neelkanth Ltd</t>
  </si>
  <si>
    <t>NEELKANTH</t>
  </si>
  <si>
    <t>SBI Nifty Consumption ETF</t>
  </si>
  <si>
    <t>SBIETFCON</t>
  </si>
  <si>
    <t>Artificial Electronics Intelligent Material Ltd</t>
  </si>
  <si>
    <t>AEIM</t>
  </si>
  <si>
    <t>Vivanza Biosciences Ltd</t>
  </si>
  <si>
    <t>VIVANZA</t>
  </si>
  <si>
    <t>Rajdarshan Industries Ltd</t>
  </si>
  <si>
    <t>ARENTERP</t>
  </si>
  <si>
    <t>DSP Nifty Midcap 150 Quality 50 ETF</t>
  </si>
  <si>
    <t>MIDQ50ADD</t>
  </si>
  <si>
    <t>Enbee Trade and Finance Ltd</t>
  </si>
  <si>
    <t>ENBETRD</t>
  </si>
  <si>
    <t>Maitri Enterprises Ltd</t>
  </si>
  <si>
    <t>MAITRI</t>
  </si>
  <si>
    <t>Octal Credit Capital Ltd</t>
  </si>
  <si>
    <t>OCTAL</t>
  </si>
  <si>
    <t>NPR Finance Ltd</t>
  </si>
  <si>
    <t>NPRFIN</t>
  </si>
  <si>
    <t>Sovereign Diamonds Ltd</t>
  </si>
  <si>
    <t>SOVERDIA</t>
  </si>
  <si>
    <t>Moongipa Capital Finance Ltd</t>
  </si>
  <si>
    <t>MONGIPA</t>
  </si>
  <si>
    <t>Unistar Multimedia Ltd</t>
  </si>
  <si>
    <t>UNISTRMU</t>
  </si>
  <si>
    <t>Vishvprabha Ventures Ltd</t>
  </si>
  <si>
    <t>VISVEN</t>
  </si>
  <si>
    <t>HDFC Nifty50 Value 20 ETF</t>
  </si>
  <si>
    <t>HDFCVALUE</t>
  </si>
  <si>
    <t>Meyer Apparel Ltd</t>
  </si>
  <si>
    <t>Organic Coatings Ltd</t>
  </si>
  <si>
    <t>ORGCOAT</t>
  </si>
  <si>
    <t>Koura Fine Diamond Jewelry Ltd</t>
  </si>
  <si>
    <t>KOURA</t>
  </si>
  <si>
    <t>Hathway Bhawani Cabletel and Datacom Ltd</t>
  </si>
  <si>
    <t>HATHWAYB</t>
  </si>
  <si>
    <t>Beryl Drugs Ltd</t>
  </si>
  <si>
    <t>BERLDRG</t>
  </si>
  <si>
    <t>Jagsonpal Finance and Leasing Ltd</t>
  </si>
  <si>
    <t>JAGSONFI</t>
  </si>
  <si>
    <t>Perfect-Octave Media Projects Ltd</t>
  </si>
  <si>
    <t>OCTAVE</t>
  </si>
  <si>
    <t>Gilada Finance and Investments Ltd</t>
  </si>
  <si>
    <t>GILADAFINS</t>
  </si>
  <si>
    <t>Market Creators Ltd</t>
  </si>
  <si>
    <t>MKTCREAT</t>
  </si>
  <si>
    <t>Tirth Plastic Ltd</t>
  </si>
  <si>
    <t>TIRTPLS</t>
  </si>
  <si>
    <t>Lords Ishwar Hotels Ltd</t>
  </si>
  <si>
    <t>LORDSHOTL</t>
  </si>
  <si>
    <t>White Organic Retail Ltd</t>
  </si>
  <si>
    <t>WORL</t>
  </si>
  <si>
    <t>Tci Finance Ltd</t>
  </si>
  <si>
    <t>TCIFINANCE</t>
  </si>
  <si>
    <t>United Interactive Ltd</t>
  </si>
  <si>
    <t>UNITEDINT</t>
  </si>
  <si>
    <t>DAPS Advertising Ltd</t>
  </si>
  <si>
    <t>DAPS</t>
  </si>
  <si>
    <t>Sri Nachammai Cotton Mills Ltd</t>
  </si>
  <si>
    <t>SRINACHA</t>
  </si>
  <si>
    <t>Coastal Roadways Ltd</t>
  </si>
  <si>
    <t>COARO</t>
  </si>
  <si>
    <t>Tata Nifty India Digital Exchange Traded Fund</t>
  </si>
  <si>
    <t>TNIDETF</t>
  </si>
  <si>
    <t>Photoquip India Ltd</t>
  </si>
  <si>
    <t>PHOTOQUP</t>
  </si>
  <si>
    <t>GTN Textiles Ltd</t>
  </si>
  <si>
    <t>GTNTEX</t>
  </si>
  <si>
    <t>Prism Medico and Pharmacy Ltd</t>
  </si>
  <si>
    <t>PRISMMEDI</t>
  </si>
  <si>
    <t>Svaraj Trading and Agencies Ltd</t>
  </si>
  <si>
    <t>ZSVARAJT</t>
  </si>
  <si>
    <t>F G P Ltd</t>
  </si>
  <si>
    <t>FGP</t>
  </si>
  <si>
    <t>Harmony Capital Services Ltd</t>
  </si>
  <si>
    <t>HRMNYCP</t>
  </si>
  <si>
    <t>First Custodian Fund (India) Ltd</t>
  </si>
  <si>
    <t>1STCUS</t>
  </si>
  <si>
    <t>Navigant Corporate Advisors Ltd</t>
  </si>
  <si>
    <t>NAVIGANT</t>
  </si>
  <si>
    <t>HDFC Nifty 100 ETF</t>
  </si>
  <si>
    <t>HDFCNIF100</t>
  </si>
  <si>
    <t>Alps Industries Ltd</t>
  </si>
  <si>
    <t>ALPSINDUS</t>
  </si>
  <si>
    <t>Norris Medicines Ltd</t>
  </si>
  <si>
    <t>NORRIS</t>
  </si>
  <si>
    <t>Kotak Nifty Midcap 50 ETF</t>
  </si>
  <si>
    <t>MIDCAP</t>
  </si>
  <si>
    <t>Triveni Enterprises Ltd</t>
  </si>
  <si>
    <t>TRIVENIENT</t>
  </si>
  <si>
    <t>Integrated Capital Services Ltd</t>
  </si>
  <si>
    <t>ICSL</t>
  </si>
  <si>
    <t>Mitshi India Ltd</t>
  </si>
  <si>
    <t>MITSHI</t>
  </si>
  <si>
    <t>Alexander Stamps and Coin Ltd</t>
  </si>
  <si>
    <t>ALEXANDER</t>
  </si>
  <si>
    <t>Simplex Mills Company Ltd</t>
  </si>
  <si>
    <t>SIMPLXMIL</t>
  </si>
  <si>
    <t>Amalgamated Electricity Company Ltd</t>
  </si>
  <si>
    <t>AMALGAM</t>
  </si>
  <si>
    <t>Yashraj Containeurs Ltd</t>
  </si>
  <si>
    <t>YASHRAJC</t>
  </si>
  <si>
    <t>Bhagawati Oxygen Ltd</t>
  </si>
  <si>
    <t>BHAGWOX</t>
  </si>
  <si>
    <t>SI Capital &amp; Financial Services Ltd</t>
  </si>
  <si>
    <t>SICAPIT</t>
  </si>
  <si>
    <t>Catvision Ltd</t>
  </si>
  <si>
    <t>CATVISION</t>
  </si>
  <si>
    <t>Kush Industries Ltd</t>
  </si>
  <si>
    <t>KUSHIND</t>
  </si>
  <si>
    <t>Konark Synthetic Ltd</t>
  </si>
  <si>
    <t>KONARKSY</t>
  </si>
  <si>
    <t>Jet infraventure Ltd</t>
  </si>
  <si>
    <t>JETINFRA</t>
  </si>
  <si>
    <t>Abhishek Finlease Ltd</t>
  </si>
  <si>
    <t>ABHIFIN</t>
  </si>
  <si>
    <t>Opal Luxury Time Products Ltd</t>
  </si>
  <si>
    <t>OPAL</t>
  </si>
  <si>
    <t>R J Shah and Company Ltd</t>
  </si>
  <si>
    <t>RJSHAH</t>
  </si>
  <si>
    <t>Longview Tea Co Ltd</t>
  </si>
  <si>
    <t>LONTE</t>
  </si>
  <si>
    <t>Mirae Asset Hang Seng TECH ETF</t>
  </si>
  <si>
    <t>MAHKTECH</t>
  </si>
  <si>
    <t>Mehta Integrated Finance Ltd</t>
  </si>
  <si>
    <t>MEHIF</t>
  </si>
  <si>
    <t>Skyline Ventures India Ltd</t>
  </si>
  <si>
    <t>SKILVEN</t>
  </si>
  <si>
    <t>Supertex Industries Ltd</t>
  </si>
  <si>
    <t>SUPERTEX</t>
  </si>
  <si>
    <t>Times Green Energy (India) Ltd</t>
  </si>
  <si>
    <t>TIMESGREEN</t>
  </si>
  <si>
    <t>Dalal Street Investments Ltd</t>
  </si>
  <si>
    <t>DSINVEST</t>
  </si>
  <si>
    <t>Rajputana Investment &amp; Finance Ltd</t>
  </si>
  <si>
    <t>RAJPUTANA</t>
  </si>
  <si>
    <t>Amiable Logistics (India) Ltd</t>
  </si>
  <si>
    <t>AMIABLE</t>
  </si>
  <si>
    <t>Colinz Laboratories Ltd</t>
  </si>
  <si>
    <t>COLINZ</t>
  </si>
  <si>
    <t>Risa International Ltd</t>
  </si>
  <si>
    <t>RISAINTL</t>
  </si>
  <si>
    <t>Beryl Securities Ltd</t>
  </si>
  <si>
    <t>BERYLSE</t>
  </si>
  <si>
    <t>Supreme (India) Impex Ltd</t>
  </si>
  <si>
    <t>SIIL</t>
  </si>
  <si>
    <t>Cubical Financial Services Ltd</t>
  </si>
  <si>
    <t>CUBIFIN</t>
  </si>
  <si>
    <t>Dhanuka Realty Ltd</t>
  </si>
  <si>
    <t>DRL</t>
  </si>
  <si>
    <t>SK International Export Ltd</t>
  </si>
  <si>
    <t>SKIEL</t>
  </si>
  <si>
    <t>Vivo Collaboration Solutions Ltd</t>
  </si>
  <si>
    <t>VIVO</t>
  </si>
  <si>
    <t>Kakatiya Textiles Ltd</t>
  </si>
  <si>
    <t>KAKTEX</t>
  </si>
  <si>
    <t>Prima Agro Ltd</t>
  </si>
  <si>
    <t>PRIMAGR</t>
  </si>
  <si>
    <t>South Asian Enterprises Ltd</t>
  </si>
  <si>
    <t>SAENTER</t>
  </si>
  <si>
    <t>Ekennis Software Service Ltd</t>
  </si>
  <si>
    <t>EKENNIS</t>
  </si>
  <si>
    <t>ICICI Prudential Nifty50 Value 20 ETF</t>
  </si>
  <si>
    <t>NV20IETF</t>
  </si>
  <si>
    <t>Indo Euro Indchem Ltd</t>
  </si>
  <si>
    <t>INDOEURO</t>
  </si>
  <si>
    <t>Modern Shares and Stockbrokers Ltd</t>
  </si>
  <si>
    <t>MODRNSH</t>
  </si>
  <si>
    <t>Amraworld Agrico Ltd</t>
  </si>
  <si>
    <t>AMRAAGRI</t>
  </si>
  <si>
    <t>Radha Madhav Corp Ltd</t>
  </si>
  <si>
    <t>RMCL</t>
  </si>
  <si>
    <t>Glittek Granites Ltd</t>
  </si>
  <si>
    <t>GLITTEKG</t>
  </si>
  <si>
    <t>Velox Industries Ltd</t>
  </si>
  <si>
    <t>VELOXIND</t>
  </si>
  <si>
    <t>Galaxy Agrico Exports Ltd</t>
  </si>
  <si>
    <t>GALAGEX</t>
  </si>
  <si>
    <t>Raama Paper Mills Ltd</t>
  </si>
  <si>
    <t>RAMAPPR-B</t>
  </si>
  <si>
    <t>SMVD Poly Pack Ltd</t>
  </si>
  <si>
    <t>SMVD</t>
  </si>
  <si>
    <t>Suryavanshi Spinning Mills Ltd</t>
  </si>
  <si>
    <t>SURYVANSP</t>
  </si>
  <si>
    <t>Bridge Securities Ltd</t>
  </si>
  <si>
    <t>BRIDGESE</t>
  </si>
  <si>
    <t>Shah Foods Ltd</t>
  </si>
  <si>
    <t>SHAHFOOD</t>
  </si>
  <si>
    <t>Oswal Yarns Ltd</t>
  </si>
  <si>
    <t>OSWAYRN</t>
  </si>
  <si>
    <t>Vani Commercials Ltd</t>
  </si>
  <si>
    <t>VANICOM</t>
  </si>
  <si>
    <t>Step Two Corporation Ltd</t>
  </si>
  <si>
    <t>STEP2COR</t>
  </si>
  <si>
    <t>Premier Synthetics Ltd</t>
  </si>
  <si>
    <t>PREMSYN</t>
  </si>
  <si>
    <t>ICICI Prudential Nifty India Consumption ETF</t>
  </si>
  <si>
    <t>CONSUMIETF</t>
  </si>
  <si>
    <t>Prabhat Dairy Ltd</t>
  </si>
  <si>
    <t>PRABHAT</t>
  </si>
  <si>
    <t>Eurotex Industries and Exports Ltd</t>
  </si>
  <si>
    <t>EUROTEXIND</t>
  </si>
  <si>
    <t>Sun Retail Ltd</t>
  </si>
  <si>
    <t>SUNRETAIL</t>
  </si>
  <si>
    <t>Disha Resources Ltd</t>
  </si>
  <si>
    <t>Raj Packaging Industries Ltd</t>
  </si>
  <si>
    <t>RAJPACK</t>
  </si>
  <si>
    <t>Future Supply Chain Solutions Ltd</t>
  </si>
  <si>
    <t>FSC</t>
  </si>
  <si>
    <t>Pratiksha Chemicals Ltd</t>
  </si>
  <si>
    <t>PRATIKSH</t>
  </si>
  <si>
    <t>Libord Securities Ltd</t>
  </si>
  <si>
    <t>LIBORD</t>
  </si>
  <si>
    <t>Creative Eye Ltd</t>
  </si>
  <si>
    <t>CREATIVEYE</t>
  </si>
  <si>
    <t>Shree Steel Wire Ropes Ltd</t>
  </si>
  <si>
    <t>SSWRL</t>
  </si>
  <si>
    <t>Delta Industrial Resources Ltd</t>
  </si>
  <si>
    <t>DELTA</t>
  </si>
  <si>
    <t>Shukra Bullions Ltd</t>
  </si>
  <si>
    <t>SKRABUL</t>
  </si>
  <si>
    <t>Shakti Press Ltd</t>
  </si>
  <si>
    <t>SHAKTIPR</t>
  </si>
  <si>
    <t>Vaxtex Cotfab Ltd</t>
  </si>
  <si>
    <t>VCL</t>
  </si>
  <si>
    <t>Bisil Plast Ltd</t>
  </si>
  <si>
    <t>BISIL</t>
  </si>
  <si>
    <t>UTL Industries Ltd</t>
  </si>
  <si>
    <t>UTLINDS</t>
  </si>
  <si>
    <t>Jakharia Fabric Ltd</t>
  </si>
  <si>
    <t>JAKHARIA</t>
  </si>
  <si>
    <t>DSP Nifty 50 ETF</t>
  </si>
  <si>
    <t>NIFTY50ADD</t>
  </si>
  <si>
    <t>Elegant Floriculture &amp; Agrotech (India) Ltd</t>
  </si>
  <si>
    <t>ELEFLOR</t>
  </si>
  <si>
    <t>Vikalp Securities Ltd</t>
  </si>
  <si>
    <t>VIKALPS</t>
  </si>
  <si>
    <t>Sab Events &amp; Governance Now Media Ltd</t>
  </si>
  <si>
    <t>SABEVENTS</t>
  </si>
  <si>
    <t>HDFC Nifty Private Bank ETF</t>
  </si>
  <si>
    <t>HDFCPVTBAN</t>
  </si>
  <si>
    <t>Surya India Ltd</t>
  </si>
  <si>
    <t>SURYAINDIA</t>
  </si>
  <si>
    <t>Stellar Capital Services Ltd</t>
  </si>
  <si>
    <t>STELLAR</t>
  </si>
  <si>
    <t>Parmax Pharma Ltd</t>
  </si>
  <si>
    <t>PARMAX</t>
  </si>
  <si>
    <t>Anjani Finance Ltd</t>
  </si>
  <si>
    <t>ANJANIFIN</t>
  </si>
  <si>
    <t>Esaar (India) Ltd</t>
  </si>
  <si>
    <t>ESARIND</t>
  </si>
  <si>
    <t>Aditya BSL S&amp;P BSE Sensex ETF</t>
  </si>
  <si>
    <t>BSLSENETFG</t>
  </si>
  <si>
    <t>Soni Medicare Ltd</t>
  </si>
  <si>
    <t>SML</t>
  </si>
  <si>
    <t>Lippi Systems Ltd</t>
  </si>
  <si>
    <t>LIPPISYS</t>
  </si>
  <si>
    <t>Objectone Information Systems Ltd</t>
  </si>
  <si>
    <t>OONE</t>
  </si>
  <si>
    <t>Sea TV Network Ltd</t>
  </si>
  <si>
    <t>SEATV</t>
  </si>
  <si>
    <t>Nippon IN ETF Nifty 8-13 yr G-Sec Long Term Gilt</t>
  </si>
  <si>
    <t>LTGILTBEES</t>
  </si>
  <si>
    <t>Prime Capital Market Ltd</t>
  </si>
  <si>
    <t>PRIMECAPM</t>
  </si>
  <si>
    <t>S V Trading and Agencies Ltd</t>
  </si>
  <si>
    <t>ZSVTRADI</t>
  </si>
  <si>
    <t>Panth Infinity Ltd</t>
  </si>
  <si>
    <t>PANTH</t>
  </si>
  <si>
    <t>Padmanabh Alloys and Polymers Ltd</t>
  </si>
  <si>
    <t>PADALPO</t>
  </si>
  <si>
    <t>Manav Infra Projects Ltd</t>
  </si>
  <si>
    <t>MANAV</t>
  </si>
  <si>
    <t>CDG Petchem Ltd</t>
  </si>
  <si>
    <t>CDG</t>
  </si>
  <si>
    <t>Southern Infosys Ltd</t>
  </si>
  <si>
    <t>SOUTHERNIN</t>
  </si>
  <si>
    <t>Quasar India Ltd</t>
  </si>
  <si>
    <t>QUASAR</t>
  </si>
  <si>
    <t>Bazel International Ltd</t>
  </si>
  <si>
    <t>BAZELINTER</t>
  </si>
  <si>
    <t>Sailani Tours N Travel Limited</t>
  </si>
  <si>
    <t>SAILANI</t>
  </si>
  <si>
    <t>Aanchal Ispat Ltd</t>
  </si>
  <si>
    <t>AANCHALISP</t>
  </si>
  <si>
    <t>Northlink Fiscal and Capital Services Ltd</t>
  </si>
  <si>
    <t>NORTHLINK</t>
  </si>
  <si>
    <t>National Plywood Industries Ltd</t>
  </si>
  <si>
    <t>NATPLY</t>
  </si>
  <si>
    <t>Polycon International Ltd</t>
  </si>
  <si>
    <t>POLYCON</t>
  </si>
  <si>
    <t>Unjha Formulations Ltd</t>
  </si>
  <si>
    <t>UNJHAFOR</t>
  </si>
  <si>
    <t>Sirohia &amp; Sons Ltd</t>
  </si>
  <si>
    <t>SIROHIA</t>
  </si>
  <si>
    <t>Quantum Nifty 50 ETF</t>
  </si>
  <si>
    <t>QNIFTY</t>
  </si>
  <si>
    <t>C J Gelatine Products Ltd</t>
  </si>
  <si>
    <t>CJGEL</t>
  </si>
  <si>
    <t>Phyto Chem (India) Ltd</t>
  </si>
  <si>
    <t>PHYTO</t>
  </si>
  <si>
    <t>Goenka Business &amp; Finance Ltd</t>
  </si>
  <si>
    <t>GBFL</t>
  </si>
  <si>
    <t>Motilal Oswal S&amp;P BSE Low Volatility ETF</t>
  </si>
  <si>
    <t>MOLOWVOL</t>
  </si>
  <si>
    <t>Polymac Thermoformers Ltd</t>
  </si>
  <si>
    <t>POLYMAC</t>
  </si>
  <si>
    <t>Saianand Commercial Ltd</t>
  </si>
  <si>
    <t>SAICOM</t>
  </si>
  <si>
    <t>Shukra Jewellery Ltd</t>
  </si>
  <si>
    <t>SHUKJEW</t>
  </si>
  <si>
    <t>BCL Enterprises Ltd</t>
  </si>
  <si>
    <t>BCLENTERPR</t>
  </si>
  <si>
    <t>Univa Foods Ltd</t>
  </si>
  <si>
    <t>UNIVAFOODS</t>
  </si>
  <si>
    <t>Raconteur Global Resources Ltd</t>
  </si>
  <si>
    <t>RACONTEUR</t>
  </si>
  <si>
    <t>Ashtasidhhi Industries Ltd</t>
  </si>
  <si>
    <t>GUJINV</t>
  </si>
  <si>
    <t>Rajasthan Cylinders and Containers Ltd</t>
  </si>
  <si>
    <t>RCCL</t>
  </si>
  <si>
    <t>Kalyani Commercials Ltd</t>
  </si>
  <si>
    <t>Panafic Industrials Ltd</t>
  </si>
  <si>
    <t>PANAFIC</t>
  </si>
  <si>
    <t>Sanathnagar Enterprises Ltd</t>
  </si>
  <si>
    <t>Amarnath Securities Ltd</t>
  </si>
  <si>
    <t>AMARSEC</t>
  </si>
  <si>
    <t>Photon Capital Advisors Ltd</t>
  </si>
  <si>
    <t>PHOTON</t>
  </si>
  <si>
    <t>Setubandhan Infrastructure Ltd</t>
  </si>
  <si>
    <t>SETUINFRA</t>
  </si>
  <si>
    <t>Arihant's Securities Ltd</t>
  </si>
  <si>
    <t>ARISE</t>
  </si>
  <si>
    <t>Mystic Electronics Ltd</t>
  </si>
  <si>
    <t>MYSTICELE</t>
  </si>
  <si>
    <t>Kuwer Industries Ltd</t>
  </si>
  <si>
    <t>KUWERIN</t>
  </si>
  <si>
    <t>Kairosoft AI Solutions Ltd</t>
  </si>
  <si>
    <t>PANKAJPIYUS</t>
  </si>
  <si>
    <t>Gallops Enterprise Ltd</t>
  </si>
  <si>
    <t>GALLOPENT</t>
  </si>
  <si>
    <t>Jindal Leasefin Ltd</t>
  </si>
  <si>
    <t>JLL</t>
  </si>
  <si>
    <t>Premier Ltd</t>
  </si>
  <si>
    <t>PREMIER</t>
  </si>
  <si>
    <t>Kotak Nifty Alpha 50 ETF</t>
  </si>
  <si>
    <t>ALPHA</t>
  </si>
  <si>
    <t>Bacil Pharma Ltd</t>
  </si>
  <si>
    <t>BACPHAR</t>
  </si>
  <si>
    <t>Niraj Ispat Industries Ltd</t>
  </si>
  <si>
    <t>NIRAJISPAT</t>
  </si>
  <si>
    <t>Uniroyal Marine Exports Ltd</t>
  </si>
  <si>
    <t>UNRYLMA</t>
  </si>
  <si>
    <t>Rander Corp Ltd</t>
  </si>
  <si>
    <t>RANDER</t>
  </si>
  <si>
    <t>Mahan Industries Ltd</t>
  </si>
  <si>
    <t>MAHANIN</t>
  </si>
  <si>
    <t>Adline Chem Lab Ltd</t>
  </si>
  <si>
    <t>ADLINE</t>
  </si>
  <si>
    <t>VB Industries Ltd</t>
  </si>
  <si>
    <t>VBIND</t>
  </si>
  <si>
    <t>Millennium Online Solutions (India) Ltd</t>
  </si>
  <si>
    <t>MILLENNIUM</t>
  </si>
  <si>
    <t>Bindal Exports Ltd</t>
  </si>
  <si>
    <t>BINDALEXPO</t>
  </si>
  <si>
    <t>Seven Hill Industries Ltd</t>
  </si>
  <si>
    <t>SEVENHILL</t>
  </si>
  <si>
    <t>Kotak Nifty 100 Low Volatility 30 ETF</t>
  </si>
  <si>
    <t>LOWVOL1</t>
  </si>
  <si>
    <t>Shivagrico Implements Ltd</t>
  </si>
  <si>
    <t>SHIVAGR</t>
  </si>
  <si>
    <t>Eastcoast Steel Ltd</t>
  </si>
  <si>
    <t>ECSTSTL</t>
  </si>
  <si>
    <t>Sharpline Broadcast Ltd</t>
  </si>
  <si>
    <t>SHARPLINE</t>
  </si>
  <si>
    <t>Nippon India ETF Nifty 100</t>
  </si>
  <si>
    <t>NIF100BEES</t>
  </si>
  <si>
    <t>Pyxis Finvest Ltd</t>
  </si>
  <si>
    <t>PYXISFIN</t>
  </si>
  <si>
    <t>Shree Manufacturing Co Ltd</t>
  </si>
  <si>
    <t>SHRMFGC</t>
  </si>
  <si>
    <t>Shoora Designs Ltd</t>
  </si>
  <si>
    <t>SHOORA</t>
  </si>
  <si>
    <t>Blue Coast Hotels Ltd</t>
  </si>
  <si>
    <t>BLUECOAST</t>
  </si>
  <si>
    <t>Chemo Pharma Laboratories Ltd</t>
  </si>
  <si>
    <t>CHEMOPH</t>
  </si>
  <si>
    <t>Longspur International Ventures Ltd</t>
  </si>
  <si>
    <t>LONGSPUR</t>
  </si>
  <si>
    <t>Fone4 Communications(India) Ltd</t>
  </si>
  <si>
    <t>FONE4</t>
  </si>
  <si>
    <t>Vaksons Automobiles Ltd</t>
  </si>
  <si>
    <t>NAKSH</t>
  </si>
  <si>
    <t>RLF Ltd</t>
  </si>
  <si>
    <t>RLF</t>
  </si>
  <si>
    <t>Nippon India ETF Hang Seng BeES</t>
  </si>
  <si>
    <t>HNGSNGBEES</t>
  </si>
  <si>
    <t>Shangar Decor Ltd</t>
  </si>
  <si>
    <t>SHANGAR</t>
  </si>
  <si>
    <t>Motilal Oswal Nasdaq Q50 ETF</t>
  </si>
  <si>
    <t>MONQ50</t>
  </si>
  <si>
    <t>IEC Education Ltd</t>
  </si>
  <si>
    <t>IECEDU</t>
  </si>
  <si>
    <t>Integrated Proteins Ltd</t>
  </si>
  <si>
    <t>INTEGFD</t>
  </si>
  <si>
    <t>RGF Capital Markets Ltd</t>
  </si>
  <si>
    <t>RGF</t>
  </si>
  <si>
    <t>Suumaya Corporation Ltd</t>
  </si>
  <si>
    <t>SUUMAYA</t>
  </si>
  <si>
    <t>Universal Office Automation Ltd</t>
  </si>
  <si>
    <t>UNIOFFICE</t>
  </si>
  <si>
    <t>Shyamkamal Investments Ltd</t>
  </si>
  <si>
    <t>SHYMINV</t>
  </si>
  <si>
    <t>Tulasee Bio-Ethanol Ltd</t>
  </si>
  <si>
    <t>TULASEEBIOE</t>
  </si>
  <si>
    <t>Oil &amp; Gas Refining &amp; Marketing</t>
  </si>
  <si>
    <t>GCM Capital Advisors Ltd</t>
  </si>
  <si>
    <t>GCMCAPI</t>
  </si>
  <si>
    <t>Adinath Exim Resources Ltd</t>
  </si>
  <si>
    <t>ADIEXRE</t>
  </si>
  <si>
    <t>Mercury Trade Links Ltd</t>
  </si>
  <si>
    <t>MERCTRD</t>
  </si>
  <si>
    <t>SC Agrotech Ltd</t>
  </si>
  <si>
    <t>SCAGRO</t>
  </si>
  <si>
    <t>Ramsons Projects Ltd</t>
  </si>
  <si>
    <t>RAMSONS</t>
  </si>
  <si>
    <t>HDFC Nifty100 Quality 30 ETF</t>
  </si>
  <si>
    <t>HDFCQUAL</t>
  </si>
  <si>
    <t>GSB Finance Ltd</t>
  </si>
  <si>
    <t>GSBFIN</t>
  </si>
  <si>
    <t>Kumbhat Financial Services Ltd</t>
  </si>
  <si>
    <t>KUMPFIN</t>
  </si>
  <si>
    <t>Soma Papers and Industries Ltd</t>
  </si>
  <si>
    <t>SOMAPPR</t>
  </si>
  <si>
    <t>Radaan Media Works India Ltd</t>
  </si>
  <si>
    <t>RADAAN</t>
  </si>
  <si>
    <t>Taparia Tools Ltd</t>
  </si>
  <si>
    <t>TAPARIA</t>
  </si>
  <si>
    <t>Subhash Silk Mills Ltd</t>
  </si>
  <si>
    <t>SUBSM</t>
  </si>
  <si>
    <t>Kandagiri Spinning Millis Ltd</t>
  </si>
  <si>
    <t>KANDAGIRI</t>
  </si>
  <si>
    <t>K Z Leasing and Finance Ltd</t>
  </si>
  <si>
    <t>KZLFIN</t>
  </si>
  <si>
    <t>Quantum Build-Tech Ltd</t>
  </si>
  <si>
    <t>QUANTBUILD</t>
  </si>
  <si>
    <t>NCC Blue Water Products Ltd</t>
  </si>
  <si>
    <t>NCCBLUE</t>
  </si>
  <si>
    <t>Virgo Global Ltd</t>
  </si>
  <si>
    <t>VIRGOGLOB</t>
  </si>
  <si>
    <t>Sree Jayalakshmi Autospin Ltd</t>
  </si>
  <si>
    <t>SREEJAYA</t>
  </si>
  <si>
    <t>Gujarat Cotex Ltd</t>
  </si>
  <si>
    <t>GUJCOTEX</t>
  </si>
  <si>
    <t>Munoth Communication Ltd</t>
  </si>
  <si>
    <t>MCLTD</t>
  </si>
  <si>
    <t>Arunis Abode Ltd</t>
  </si>
  <si>
    <t>ARUNIS</t>
  </si>
  <si>
    <t>VCU Data Management Ltd</t>
  </si>
  <si>
    <t>VCU</t>
  </si>
  <si>
    <t>Trinity League India Ltd</t>
  </si>
  <si>
    <t>TRINITYLEA</t>
  </si>
  <si>
    <t>Span Divergent Ltd</t>
  </si>
  <si>
    <t>SDL</t>
  </si>
  <si>
    <t>Net Pix Shorts Digital Media Ltd</t>
  </si>
  <si>
    <t>NETPIX</t>
  </si>
  <si>
    <t>Abhinav Leasing &amp; Finance Ltd</t>
  </si>
  <si>
    <t>ALFL</t>
  </si>
  <si>
    <t>Lexoraa Industries Ltd</t>
  </si>
  <si>
    <t>SERVOTEACH</t>
  </si>
  <si>
    <t>Euro-Leder Fashion Ltd</t>
  </si>
  <si>
    <t>EUROLED</t>
  </si>
  <si>
    <t>Nexus Surgical and Medicare Ltd</t>
  </si>
  <si>
    <t>NEXUSSURGL</t>
  </si>
  <si>
    <t>Ladam Affordable Housing Ltd</t>
  </si>
  <si>
    <t>LAHL</t>
  </si>
  <si>
    <t>Gagan Gases Ltd</t>
  </si>
  <si>
    <t>GAGAN</t>
  </si>
  <si>
    <t>Sabrimala Industries India Ltd</t>
  </si>
  <si>
    <t>Krishna Capital and Securities Ltd</t>
  </si>
  <si>
    <t>KRISHNACAP</t>
  </si>
  <si>
    <t>Neo Infracon Ltd</t>
  </si>
  <si>
    <t>NEOINFRA</t>
  </si>
  <si>
    <t>Flora Corporation Ltd</t>
  </si>
  <si>
    <t>FLORACORP</t>
  </si>
  <si>
    <t>Symbiox Investment &amp; Trading Co Ltd</t>
  </si>
  <si>
    <t>SYMBIOX</t>
  </si>
  <si>
    <t>G K Consultants Ltd</t>
  </si>
  <si>
    <t>GKCONS</t>
  </si>
  <si>
    <t>Enterprise International Ltd</t>
  </si>
  <si>
    <t>ENTRINT</t>
  </si>
  <si>
    <t>Jointeca Education Solutions Ltd</t>
  </si>
  <si>
    <t>JOINTECAED</t>
  </si>
  <si>
    <t>Sanchay Finvest Ltd</t>
  </si>
  <si>
    <t>SANCF</t>
  </si>
  <si>
    <t>Siddha Ventures Ltd</t>
  </si>
  <si>
    <t>SIDDHA</t>
  </si>
  <si>
    <t>Chemiesynth (Vapi) Ltd</t>
  </si>
  <si>
    <t>CHEMIESYNT</t>
  </si>
  <si>
    <t>HDFC Nifty Growth Sectors 15 ETF</t>
  </si>
  <si>
    <t>HDFCGROWTH</t>
  </si>
  <si>
    <t>BKM Industries Ltd</t>
  </si>
  <si>
    <t>BKMINDST</t>
  </si>
  <si>
    <t>Ganga Pharmaceuticals Ltd</t>
  </si>
  <si>
    <t>GANGAPHARM</t>
  </si>
  <si>
    <t>J J Finance Corporation Ltd</t>
  </si>
  <si>
    <t>JJFINCOR</t>
  </si>
  <si>
    <t>Peeti Securities Ltd</t>
  </si>
  <si>
    <t>PEETISEC</t>
  </si>
  <si>
    <t>ANS Industries Ltd</t>
  </si>
  <si>
    <t>ANSINDUS</t>
  </si>
  <si>
    <t>KMF Builders and Developers Ltd</t>
  </si>
  <si>
    <t>KMFBLDR</t>
  </si>
  <si>
    <t>Dr Lalchandani Labs Ltd</t>
  </si>
  <si>
    <t>DLCL</t>
  </si>
  <si>
    <t>Swagtam Trading and Services Ltd</t>
  </si>
  <si>
    <t>SWAGTAM</t>
  </si>
  <si>
    <t>Filmcity Media Ltd</t>
  </si>
  <si>
    <t>FILME</t>
  </si>
  <si>
    <t>Olympic Oil Industries Ltd</t>
  </si>
  <si>
    <t>OLYOI</t>
  </si>
  <si>
    <t>Hindustan Bio Sciences Ltd</t>
  </si>
  <si>
    <t>HINDBIO</t>
  </si>
  <si>
    <t>Dhanvantri Jeevan Rekha Ltd</t>
  </si>
  <si>
    <t>ZDHJERK</t>
  </si>
  <si>
    <t>Minolta Finance Ltd</t>
  </si>
  <si>
    <t>MINOLTAF</t>
  </si>
  <si>
    <t>Accord Synergy Ltd</t>
  </si>
  <si>
    <t>ACCORD</t>
  </si>
  <si>
    <t>Shashwat Furnishing Solutions Ltd</t>
  </si>
  <si>
    <t>SFSL</t>
  </si>
  <si>
    <t>Nouveau Global Ventures Ltd</t>
  </si>
  <si>
    <t>NOUVEAU</t>
  </si>
  <si>
    <t>OTCO International Ltd</t>
  </si>
  <si>
    <t>OTCO</t>
  </si>
  <si>
    <t>Mount Housing and Infrastructure Ltd</t>
  </si>
  <si>
    <t>MOUNT</t>
  </si>
  <si>
    <t>Kashyap Tele-Medicines Ltd</t>
  </si>
  <si>
    <t>KASHYAP</t>
  </si>
  <si>
    <t>Zinema Media and Entertainment Ltd</t>
  </si>
  <si>
    <t>ZINEMA</t>
  </si>
  <si>
    <t>Chadha Papers Ltd</t>
  </si>
  <si>
    <t>CHADPAP</t>
  </si>
  <si>
    <t>Vision Cinemas Ltd</t>
  </si>
  <si>
    <t>VISIONCINE</t>
  </si>
  <si>
    <t>V B Desai Financial Services Ltd</t>
  </si>
  <si>
    <t>VBDESAI</t>
  </si>
  <si>
    <t>Narmada Macplast Drip Irrigation Systems Ltd</t>
  </si>
  <si>
    <t>NARMP</t>
  </si>
  <si>
    <t>Ramgopal Polytex Ltd</t>
  </si>
  <si>
    <t>RAMGOPOLY</t>
  </si>
  <si>
    <t>Kiran Print Pack Ltd</t>
  </si>
  <si>
    <t>KIRANPR</t>
  </si>
  <si>
    <t>Mukta Agriculture Ltd</t>
  </si>
  <si>
    <t>MUKTA</t>
  </si>
  <si>
    <t>Tashi India Ltd</t>
  </si>
  <si>
    <t>TASHIND</t>
  </si>
  <si>
    <t>Bloom Dekor Ltd</t>
  </si>
  <si>
    <t>BLOOM</t>
  </si>
  <si>
    <t>Simplex Papers Ltd</t>
  </si>
  <si>
    <t>SIMPLXPAP</t>
  </si>
  <si>
    <t>Haria Apparels Ltd</t>
  </si>
  <si>
    <t>HARIAAPL</t>
  </si>
  <si>
    <t>HDFC Nifty NEXT 50 ETF</t>
  </si>
  <si>
    <t>HDFCNEXT50</t>
  </si>
  <si>
    <t>First Fintec Ltd</t>
  </si>
  <si>
    <t>FIRSTFIN</t>
  </si>
  <si>
    <t>Shree Precoated Steels Ltd</t>
  </si>
  <si>
    <t>SPSL</t>
  </si>
  <si>
    <t>Jonjua Overseas Ltd</t>
  </si>
  <si>
    <t>JONJUA</t>
  </si>
  <si>
    <t>Industrial Conglomerates</t>
  </si>
  <si>
    <t>AMS Polymers Ltd</t>
  </si>
  <si>
    <t>AMS</t>
  </si>
  <si>
    <t>Super Bakers Ltd</t>
  </si>
  <si>
    <t>SUPERBAK</t>
  </si>
  <si>
    <t>Mafia Trends Ltd</t>
  </si>
  <si>
    <t>MAFIA</t>
  </si>
  <si>
    <t>Goyal Associates Ltd</t>
  </si>
  <si>
    <t>GOYALASS</t>
  </si>
  <si>
    <t>Tamil Nadu Steel Tubes Ltd</t>
  </si>
  <si>
    <t>TNSTLTU</t>
  </si>
  <si>
    <t>Hittco Tools Ltd</t>
  </si>
  <si>
    <t>HITTCO</t>
  </si>
  <si>
    <t>Minaxi Textiles Ltd</t>
  </si>
  <si>
    <t>MINAXI</t>
  </si>
  <si>
    <t>Sybly Industries Ltd</t>
  </si>
  <si>
    <t>SYBLY</t>
  </si>
  <si>
    <t>UTI S&amp;P BSE Sensex Next 50 Exchange Traded Fund</t>
  </si>
  <si>
    <t>UTISXN50</t>
  </si>
  <si>
    <t>Khandelwal Extractions Ltd</t>
  </si>
  <si>
    <t>ZKHANDEN</t>
  </si>
  <si>
    <t>VR Woodart Ltd</t>
  </si>
  <si>
    <t>VRWODAR</t>
  </si>
  <si>
    <t>Shree Salasar Investments Ltd</t>
  </si>
  <si>
    <t>SALSAIN</t>
  </si>
  <si>
    <t>Foundry Fuel Products Ltd</t>
  </si>
  <si>
    <t>FFPL</t>
  </si>
  <si>
    <t>VXL Instruments Ltd</t>
  </si>
  <si>
    <t>VXLINSTR</t>
  </si>
  <si>
    <t>RCI Industries &amp; Technologies Ltd</t>
  </si>
  <si>
    <t>RCIIND</t>
  </si>
  <si>
    <t>Integra Capital Ltd</t>
  </si>
  <si>
    <t>INTCAPL</t>
  </si>
  <si>
    <t>Continental Controls Ltd</t>
  </si>
  <si>
    <t>CONTICON</t>
  </si>
  <si>
    <t>Brijlaxmi Leasing &amp; Finance Ltd</t>
  </si>
  <si>
    <t>BRIJLEAS</t>
  </si>
  <si>
    <t>Vinayak Polycon International Ltd</t>
  </si>
  <si>
    <t>VINAYAKPOL</t>
  </si>
  <si>
    <t>Neelkanth Rock-Minerals Ltd</t>
  </si>
  <si>
    <t>NEELKAN</t>
  </si>
  <si>
    <t>Aravali Securities and Finance Ltd</t>
  </si>
  <si>
    <t>ARAVALIS</t>
  </si>
  <si>
    <t>Stanpacks (India) Ltd</t>
  </si>
  <si>
    <t>STANPACK</t>
  </si>
  <si>
    <t>Axis Silver ETF</t>
  </si>
  <si>
    <t>AXISILVER</t>
  </si>
  <si>
    <t>Navoday Enterprises Ltd</t>
  </si>
  <si>
    <t>NAVODAYENT</t>
  </si>
  <si>
    <t>Promact Impex Ltd</t>
  </si>
  <si>
    <t>PROMACT</t>
  </si>
  <si>
    <t>CMI Ltd</t>
  </si>
  <si>
    <t>CMICABLES</t>
  </si>
  <si>
    <t>Ganon Products Ltd</t>
  </si>
  <si>
    <t>GANONPRO</t>
  </si>
  <si>
    <t>Vision Corporation Ltd</t>
  </si>
  <si>
    <t>VISIONCO</t>
  </si>
  <si>
    <t>Umiya Tubes Ltd</t>
  </si>
  <si>
    <t>UMIYA</t>
  </si>
  <si>
    <t>Amit International Ltd</t>
  </si>
  <si>
    <t>AMITINT</t>
  </si>
  <si>
    <t>Parker Agro Chem Exports Ltd</t>
  </si>
  <si>
    <t>PARKERAC</t>
  </si>
  <si>
    <t>Sri Amarnath Finance Ltd</t>
  </si>
  <si>
    <t>AMARNATH</t>
  </si>
  <si>
    <t>Ushakiran Finance Ltd</t>
  </si>
  <si>
    <t>USHAKIRA</t>
  </si>
  <si>
    <t>Tranway Technologies Ltd</t>
  </si>
  <si>
    <t>TRANWAY</t>
  </si>
  <si>
    <t>Worldwide Aluminium Limited</t>
  </si>
  <si>
    <t>WWALUM</t>
  </si>
  <si>
    <t>Thirani Projects Ltd</t>
  </si>
  <si>
    <t>TPROJECT</t>
  </si>
  <si>
    <t>Mayur Floorings Ltd</t>
  </si>
  <si>
    <t>MAYURFL</t>
  </si>
  <si>
    <t>Aryan Share &amp; Stock Brokers Ltd</t>
  </si>
  <si>
    <t>ARYAN</t>
  </si>
  <si>
    <t>Agio Paper &amp; Industries Ltd</t>
  </si>
  <si>
    <t>AGIOPAPER</t>
  </si>
  <si>
    <t>Hasti Finance Ltd</t>
  </si>
  <si>
    <t>HASTIFIN</t>
  </si>
  <si>
    <t>Kabra Commercial Ltd</t>
  </si>
  <si>
    <t>KCL</t>
  </si>
  <si>
    <t>Kore Foods Ltd</t>
  </si>
  <si>
    <t>Vardhman Concrete Ltd</t>
  </si>
  <si>
    <t>VARDHMAN</t>
  </si>
  <si>
    <t>Shashank Traders Ltd</t>
  </si>
  <si>
    <t>SHASHANK</t>
  </si>
  <si>
    <t>Mathew Easow Research Securities Ltd</t>
  </si>
  <si>
    <t>MATHEWE</t>
  </si>
  <si>
    <t>Milestone Furniture Ltd</t>
  </si>
  <si>
    <t>MILEFUR</t>
  </si>
  <si>
    <t>Wherrelz IT Solutions Ltd</t>
  </si>
  <si>
    <t>WITS</t>
  </si>
  <si>
    <t>Ramchandra Leasing and Finance Ltd</t>
  </si>
  <si>
    <t>RLFL</t>
  </si>
  <si>
    <t>Jayatma Industries Ltd</t>
  </si>
  <si>
    <t>JAYIND</t>
  </si>
  <si>
    <t>Dhenu Buildcon Infra Ltd</t>
  </si>
  <si>
    <t>DHENUBUILD</t>
  </si>
  <si>
    <t>Trio Mercantile And Trading Ltd</t>
  </si>
  <si>
    <t>TRIOMERC</t>
  </si>
  <si>
    <t>IGC Industries Ltd</t>
  </si>
  <si>
    <t>IGCIL</t>
  </si>
  <si>
    <t>Integrated Hitech Ltd</t>
  </si>
  <si>
    <t>INTEGHIT</t>
  </si>
  <si>
    <t>MPAgro Industries Ltd</t>
  </si>
  <si>
    <t>MPAGI</t>
  </si>
  <si>
    <t>Citi Port Financial Services Ltd</t>
  </si>
  <si>
    <t>CITIPOR</t>
  </si>
  <si>
    <t>Golkonda Aluminium Extrusions Ltd</t>
  </si>
  <si>
    <t>GOLKONDA</t>
  </si>
  <si>
    <t>AVI Products India Ltd</t>
  </si>
  <si>
    <t>APIL</t>
  </si>
  <si>
    <t>SDC Techmedia Ltd</t>
  </si>
  <si>
    <t>SDC</t>
  </si>
  <si>
    <t>Kuber Udyog Ltd</t>
  </si>
  <si>
    <t>KUBERJI</t>
  </si>
  <si>
    <t>Jain Marmo Industries Ltd</t>
  </si>
  <si>
    <t>JAINMARMO</t>
  </si>
  <si>
    <t>TeleCanor Global Ltd</t>
  </si>
  <si>
    <t>TELECANOR</t>
  </si>
  <si>
    <t>S G N Telecoms Ltd</t>
  </si>
  <si>
    <t>SGNTE</t>
  </si>
  <si>
    <t>Ambassador Intra Holdings Ltd</t>
  </si>
  <si>
    <t>AIHL</t>
  </si>
  <si>
    <t>Aris International Ltd</t>
  </si>
  <si>
    <t>ARISINT</t>
  </si>
  <si>
    <t>Ashram Online.com Ltd</t>
  </si>
  <si>
    <t>ASHRAM</t>
  </si>
  <si>
    <t>Sheshadri Industries Ltd</t>
  </si>
  <si>
    <t>SHESHAINDS</t>
  </si>
  <si>
    <t>Rich Universe Network Ltd</t>
  </si>
  <si>
    <t>RICHUNV</t>
  </si>
  <si>
    <t>Decillion Finance Ltd</t>
  </si>
  <si>
    <t>DFL</t>
  </si>
  <si>
    <t>Voltaire Leasing and Finance Ltd</t>
  </si>
  <si>
    <t>VOLLF</t>
  </si>
  <si>
    <t>iStreet Network Ltd</t>
  </si>
  <si>
    <t>ISTRNETWK</t>
  </si>
  <si>
    <t>Nihar Info Global Ltd</t>
  </si>
  <si>
    <t>NIHARINF</t>
  </si>
  <si>
    <t>Vas Infrastructure Ltd</t>
  </si>
  <si>
    <t>VASINFRA</t>
  </si>
  <si>
    <t>Autoriders International Ltd</t>
  </si>
  <si>
    <t>AUTOINT</t>
  </si>
  <si>
    <t>KOBO Biotech Ltd</t>
  </si>
  <si>
    <t>KOBO</t>
  </si>
  <si>
    <t>Modella Woollens Ltd</t>
  </si>
  <si>
    <t>MODWOOL</t>
  </si>
  <si>
    <t>Bijoy Hans Ltd</t>
  </si>
  <si>
    <t>BIJHANS</t>
  </si>
  <si>
    <t>Gleam Fabmat Ltd</t>
  </si>
  <si>
    <t>GLEAM</t>
  </si>
  <si>
    <t>Clio Infotech Ltd</t>
  </si>
  <si>
    <t>CLIOINFO</t>
  </si>
  <si>
    <t>Unishire Urban Infra Ltd</t>
  </si>
  <si>
    <t>UNISHIRE</t>
  </si>
  <si>
    <t>Kanungo Financiers Ltd</t>
  </si>
  <si>
    <t>KANUNGO</t>
  </si>
  <si>
    <t>Quantum Digital Vision (India) Ltd</t>
  </si>
  <si>
    <t>QUANTDIA</t>
  </si>
  <si>
    <t>Transpact Enterprises Ltd</t>
  </si>
  <si>
    <t>TRANSPACT</t>
  </si>
  <si>
    <t>Ortel Communications Ltd</t>
  </si>
  <si>
    <t>ORTEL</t>
  </si>
  <si>
    <t>Tridev Infraestates Ltd</t>
  </si>
  <si>
    <t>ASHUTPM</t>
  </si>
  <si>
    <t>HDFC Nifty200 Momentum 30 ETF</t>
  </si>
  <si>
    <t>HDFCMOMENT</t>
  </si>
  <si>
    <t>Suryo Foods and Industries Ltd</t>
  </si>
  <si>
    <t>SURFI</t>
  </si>
  <si>
    <t>Amanaya Ventures Ltd</t>
  </si>
  <si>
    <t>AMANAYA</t>
  </si>
  <si>
    <t>Satiate Agri Ltd</t>
  </si>
  <si>
    <t>SATAGRI</t>
  </si>
  <si>
    <t>Sharanam Infraproject and Trading Ltd</t>
  </si>
  <si>
    <t>SIPTL</t>
  </si>
  <si>
    <t>Mega Nirman &amp; Industries Ltd</t>
  </si>
  <si>
    <t>MNIL</t>
  </si>
  <si>
    <t>Beeyu Overseas Ltd</t>
  </si>
  <si>
    <t>BEEYU</t>
  </si>
  <si>
    <t>Oswal Overseas Ltd</t>
  </si>
  <si>
    <t>OSWALOR</t>
  </si>
  <si>
    <t>Vaxfab Enterprises Ltd</t>
  </si>
  <si>
    <t>VEL</t>
  </si>
  <si>
    <t>Explicit Finance Ltd</t>
  </si>
  <si>
    <t>EXPLICITFIN</t>
  </si>
  <si>
    <t>Raghunath International Ltd</t>
  </si>
  <si>
    <t>RAGHUNAT</t>
  </si>
  <si>
    <t>Sanco Industries Ltd</t>
  </si>
  <si>
    <t>SANCO</t>
  </si>
  <si>
    <t>Nutech Global Ltd</t>
  </si>
  <si>
    <t>NUTECGLOB</t>
  </si>
  <si>
    <t>Ramasigns Industries Ltd</t>
  </si>
  <si>
    <t>RAMASIGNS</t>
  </si>
  <si>
    <t>Silver Pearl Hospitality &amp; Luxury Spaces Ltd</t>
  </si>
  <si>
    <t>SILVERPRL</t>
  </si>
  <si>
    <t>Incon Engineers Ltd</t>
  </si>
  <si>
    <t>INCON</t>
  </si>
  <si>
    <t>Ashiana Agro Industries Ltd</t>
  </si>
  <si>
    <t>ASHAI</t>
  </si>
  <si>
    <t>Agarwal Fortune India Ltd</t>
  </si>
  <si>
    <t>AGARWAL</t>
  </si>
  <si>
    <t>Epsom Properties Ltd</t>
  </si>
  <si>
    <t>EPSOMPRO</t>
  </si>
  <si>
    <t>Mahalaxmi Seamless Ltd</t>
  </si>
  <si>
    <t>MAHALXSE</t>
  </si>
  <si>
    <t>JMG Corporation Ltd</t>
  </si>
  <si>
    <t>JMGCORP</t>
  </si>
  <si>
    <t>Unitech International Ltd</t>
  </si>
  <si>
    <t>UNITINT</t>
  </si>
  <si>
    <t>Sophia Traexpo Ltd</t>
  </si>
  <si>
    <t>STRAEXPO</t>
  </si>
  <si>
    <t>Chandrima Mercantiles Ltd</t>
  </si>
  <si>
    <t>CHANDRIMA</t>
  </si>
  <si>
    <t>CHD Chemicals Ltd</t>
  </si>
  <si>
    <t>CHDCHEM</t>
  </si>
  <si>
    <t>Williamson Financial Services Ltd</t>
  </si>
  <si>
    <t>WILLIMFI</t>
  </si>
  <si>
    <t>Globale Tessile Ltd</t>
  </si>
  <si>
    <t>GLOBALE</t>
  </si>
  <si>
    <t>Sungold Capital Ltd</t>
  </si>
  <si>
    <t>SUNGOLD</t>
  </si>
  <si>
    <t>Wagend Infra Venture Ltd</t>
  </si>
  <si>
    <t>WAGEND</t>
  </si>
  <si>
    <t>Pro Clb Global Ltd</t>
  </si>
  <si>
    <t>PROCLB</t>
  </si>
  <si>
    <t>ICICI Prudential Nifty Infrastructure ETF</t>
  </si>
  <si>
    <t>INFRAIETF</t>
  </si>
  <si>
    <t>Vintage Securities Ltd</t>
  </si>
  <si>
    <t>VINTAGES</t>
  </si>
  <si>
    <t>Shri Ram Switchgears Ltd</t>
  </si>
  <si>
    <t>SRIRAM</t>
  </si>
  <si>
    <t>Jetmall Spices and Masala Ltd</t>
  </si>
  <si>
    <t>JETMALL</t>
  </si>
  <si>
    <t>Siddheswari Garments Ltd</t>
  </si>
  <si>
    <t>SIDDHEGA</t>
  </si>
  <si>
    <t>BGIL Films &amp; Technologies Ltd</t>
  </si>
  <si>
    <t>BGIL</t>
  </si>
  <si>
    <t>Jalan Transolutions (India) Ltd</t>
  </si>
  <si>
    <t>JALAN</t>
  </si>
  <si>
    <t>Motilal Oswal S&amp;P BSE Enhanced Value ETF</t>
  </si>
  <si>
    <t>MOVALUE</t>
  </si>
  <si>
    <t>Hanman Fit Ltd</t>
  </si>
  <si>
    <t>HANMAN</t>
  </si>
  <si>
    <t>ADITYA BSL Nifty 200 Momentum 30 ETF</t>
  </si>
  <si>
    <t>MOMENTUM</t>
  </si>
  <si>
    <t>Konndor Industries Ltd</t>
  </si>
  <si>
    <t>KONNDOR</t>
  </si>
  <si>
    <t>Shyama Infosys Ltd</t>
  </si>
  <si>
    <t>SHYAMAINFO</t>
  </si>
  <si>
    <t>Svam Software Ltd</t>
  </si>
  <si>
    <t>SVAMSOF</t>
  </si>
  <si>
    <t>Shamrock Industrial Company Ltd</t>
  </si>
  <si>
    <t>SHAMROIN</t>
  </si>
  <si>
    <t>Omni AX's Software Ltd</t>
  </si>
  <si>
    <t>OMNIAX</t>
  </si>
  <si>
    <t>Omnipotent Industries Ltd</t>
  </si>
  <si>
    <t>OMNIPOTENT</t>
  </si>
  <si>
    <t>Purohit Construction Ltd</t>
  </si>
  <si>
    <t>PUROHITCON</t>
  </si>
  <si>
    <t>Brawn Biotech Ltd</t>
  </si>
  <si>
    <t>BRAWN</t>
  </si>
  <si>
    <t>Afloat Enterprises Ltd</t>
  </si>
  <si>
    <t>ADISHAKTI</t>
  </si>
  <si>
    <t>Jainco Projects (India) Ltd</t>
  </si>
  <si>
    <t>JAINCO</t>
  </si>
  <si>
    <t>United Leasing &amp; Industries Ltd</t>
  </si>
  <si>
    <t>UNTTEMI</t>
  </si>
  <si>
    <t>Aadi Industries Ltd</t>
  </si>
  <si>
    <t>AADIIND</t>
  </si>
  <si>
    <t>Prashant India Ltd</t>
  </si>
  <si>
    <t>PRSNTIN</t>
  </si>
  <si>
    <t>Pankaj Polymers Ltd</t>
  </si>
  <si>
    <t>PANKAJPO</t>
  </si>
  <si>
    <t>Olympic Cards Ltd</t>
  </si>
  <si>
    <t>OLPCL</t>
  </si>
  <si>
    <t>Commercial Printing</t>
  </si>
  <si>
    <t>Svarnim Trade Udyog Ltd</t>
  </si>
  <si>
    <t>SNIM</t>
  </si>
  <si>
    <t>Pioneer Agro Extracts Ltd</t>
  </si>
  <si>
    <t>PIONAGR</t>
  </si>
  <si>
    <t>Aditya Ispat Ltd</t>
  </si>
  <si>
    <t>ADITYA</t>
  </si>
  <si>
    <t>International Data Management Ltd</t>
  </si>
  <si>
    <t>IDM</t>
  </si>
  <si>
    <t>Sunraj Diamond Exports Ltd</t>
  </si>
  <si>
    <t>SUNRAJDI</t>
  </si>
  <si>
    <t>Priya Ltd</t>
  </si>
  <si>
    <t>PRIYALT</t>
  </si>
  <si>
    <t>Motilal Oswal S&amp;P BSE Quality ETF</t>
  </si>
  <si>
    <t>MOQUALITY</t>
  </si>
  <si>
    <t>Gratex Industries Ltd</t>
  </si>
  <si>
    <t>GRATEXI</t>
  </si>
  <si>
    <t>Vallabh Steels Ltd</t>
  </si>
  <si>
    <t>VALLABHSQ</t>
  </si>
  <si>
    <t>Motilal Oswal S&amp;P BSE Healthcare ETF</t>
  </si>
  <si>
    <t>MOHEALTH</t>
  </si>
  <si>
    <t>Jayatma Enterprises Ltd</t>
  </si>
  <si>
    <t>JAYATMA</t>
  </si>
  <si>
    <t>Typhoon Financial Services Ltd</t>
  </si>
  <si>
    <t>TFSL</t>
  </si>
  <si>
    <t>Athena Constructions Ltd</t>
  </si>
  <si>
    <t>ATHCON</t>
  </si>
  <si>
    <t>Gyan Developers and Builders Ltd</t>
  </si>
  <si>
    <t>GYANDEV</t>
  </si>
  <si>
    <t>HDFC Nifty100 Low Volatility 30 ETF</t>
  </si>
  <si>
    <t>HDFCLOWVOL</t>
  </si>
  <si>
    <t>Looks Health Services Ltd</t>
  </si>
  <si>
    <t>LOOKS</t>
  </si>
  <si>
    <t>Ganesh Holdings Ltd</t>
  </si>
  <si>
    <t>GANHOLD</t>
  </si>
  <si>
    <t>Lakshmi Precision Screws Ltd</t>
  </si>
  <si>
    <t>LAKPRE</t>
  </si>
  <si>
    <t>Pradip Overseas Ltd</t>
  </si>
  <si>
    <t>PRADIP</t>
  </si>
  <si>
    <t>Scintilla Commercial &amp; Credit Ltd</t>
  </si>
  <si>
    <t>SCC</t>
  </si>
  <si>
    <t>Penta Gold Ltd</t>
  </si>
  <si>
    <t>PENTAGOLD</t>
  </si>
  <si>
    <t>Corporate Merchant Bankers Ltd</t>
  </si>
  <si>
    <t>CMBL</t>
  </si>
  <si>
    <t>Jyothi Infraventures Ltd</t>
  </si>
  <si>
    <t>JYOTHI</t>
  </si>
  <si>
    <t>Kotak Nifty MNC ETF</t>
  </si>
  <si>
    <t>MNC</t>
  </si>
  <si>
    <t>Cindrella Financial Services Ltd</t>
  </si>
  <si>
    <t>CINDRELL</t>
  </si>
  <si>
    <t>P M Telelinnks Ltd</t>
  </si>
  <si>
    <t>PMTELELIN</t>
  </si>
  <si>
    <t>Kotak Nifty India Consumption ETF</t>
  </si>
  <si>
    <t>CONS</t>
  </si>
  <si>
    <t>Jayabharat Credit Ltd</t>
  </si>
  <si>
    <t>JAYBHCR</t>
  </si>
  <si>
    <t>Relic Technologies Ltd</t>
  </si>
  <si>
    <t>RELICTEC</t>
  </si>
  <si>
    <t>ADITYA BSL Nifty 200 Quality 30 ETF</t>
  </si>
  <si>
    <t>NIFTYQLITY</t>
  </si>
  <si>
    <t>Progrex Ventures Ltd</t>
  </si>
  <si>
    <t>PROGREXV</t>
  </si>
  <si>
    <t>Ishaan Infrastructures and Shelters Ltd</t>
  </si>
  <si>
    <t>IISL</t>
  </si>
  <si>
    <t>Galada Finance Ltd</t>
  </si>
  <si>
    <t>GALADAFIN</t>
  </si>
  <si>
    <t>Karnimata Cold Storage Ltd</t>
  </si>
  <si>
    <t>KCSL</t>
  </si>
  <si>
    <t>52 Weeks Entertainment Ltd</t>
  </si>
  <si>
    <t>SHAQUAK</t>
  </si>
  <si>
    <t>Fabino Enterprises Ltd</t>
  </si>
  <si>
    <t>FABINO</t>
  </si>
  <si>
    <t>Richa Industries Ltd</t>
  </si>
  <si>
    <t>RICHAIND</t>
  </si>
  <si>
    <t>Futuristic Securities Ltd</t>
  </si>
  <si>
    <t>FUTURSEC</t>
  </si>
  <si>
    <t>Starlite Components Ltd</t>
  </si>
  <si>
    <t>STARLITE</t>
  </si>
  <si>
    <t>Asia Capital Ltd</t>
  </si>
  <si>
    <t>ASIACAP</t>
  </si>
  <si>
    <t>Sashwat Technocrats Ltd</t>
  </si>
  <si>
    <t>SASHWAT</t>
  </si>
  <si>
    <t>Chambal Breweries and Distilleries Ltd</t>
  </si>
  <si>
    <t>CHMBBRW</t>
  </si>
  <si>
    <t>Ekam Leasing and Finance Co Ltd</t>
  </si>
  <si>
    <t>EKAMLEA</t>
  </si>
  <si>
    <t>Sujana Universal Industries Ltd</t>
  </si>
  <si>
    <t>SUJANAUNI</t>
  </si>
  <si>
    <t>Pushpanjali Realms and Infratech Ltd</t>
  </si>
  <si>
    <t>PUSHPREALM</t>
  </si>
  <si>
    <t>Ontic Finserve Ltd</t>
  </si>
  <si>
    <t>ONTIC</t>
  </si>
  <si>
    <t>Aananda Lakshmi Spinning Mills Ltd</t>
  </si>
  <si>
    <t>AANANDALAK</t>
  </si>
  <si>
    <t>Kaarya Facilities &amp; Services Ltd</t>
  </si>
  <si>
    <t>KAARYAFSL</t>
  </si>
  <si>
    <t>Datiware Maritime Infra Ltd</t>
  </si>
  <si>
    <t>DATIWARE</t>
  </si>
  <si>
    <t>Mahaveer Infoway Ltd</t>
  </si>
  <si>
    <t>MINFY</t>
  </si>
  <si>
    <t>Amerise Biosciences Ltd</t>
  </si>
  <si>
    <t>AMERISE</t>
  </si>
  <si>
    <t>Sikozy Realtors Ltd</t>
  </si>
  <si>
    <t>SIKOZY</t>
  </si>
  <si>
    <t>Lead Financial Services Ltd</t>
  </si>
  <si>
    <t>LEADFIN</t>
  </si>
  <si>
    <t>Hemo Organic Ltd</t>
  </si>
  <si>
    <t>HEMORGANIC</t>
  </si>
  <si>
    <t>Bharatiya Global Infomedia Ltd</t>
  </si>
  <si>
    <t>BGLOBAL</t>
  </si>
  <si>
    <t>Atharv Enterprises Ltd</t>
  </si>
  <si>
    <t>ATHARVENT</t>
  </si>
  <si>
    <t>IMP Powers Ltd</t>
  </si>
  <si>
    <t>INDLMETER</t>
  </si>
  <si>
    <t>Ahimsa Industries Ltd</t>
  </si>
  <si>
    <t>AHIMSA</t>
  </si>
  <si>
    <t>AVI Polymers Ltd</t>
  </si>
  <si>
    <t>AVI</t>
  </si>
  <si>
    <t>Innocorp Ltd</t>
  </si>
  <si>
    <t>INNOCORP</t>
  </si>
  <si>
    <t>Starlit Power Systems Ltd</t>
  </si>
  <si>
    <t>STARLIT</t>
  </si>
  <si>
    <t>Encode Packaging India Ltd</t>
  </si>
  <si>
    <t>ENCODE</t>
  </si>
  <si>
    <t>Elango Industries Ltd</t>
  </si>
  <si>
    <t>ELANGO</t>
  </si>
  <si>
    <t>Multipurpose Trading and Agencies Ltd</t>
  </si>
  <si>
    <t>ZMULTIPU</t>
  </si>
  <si>
    <t>Manipal Finance Corp Ltd</t>
  </si>
  <si>
    <t>MNPLFIN</t>
  </si>
  <si>
    <t>Bansisons Tea Industries Ltd</t>
  </si>
  <si>
    <t>BANSTEA</t>
  </si>
  <si>
    <t>Ken Financial Services Ltd</t>
  </si>
  <si>
    <t>KENFIN</t>
  </si>
  <si>
    <t>GSL Securities Ltd</t>
  </si>
  <si>
    <t>GSLSEC</t>
  </si>
  <si>
    <t>Mahasagar Travels Ltd</t>
  </si>
  <si>
    <t>MHSGRMS</t>
  </si>
  <si>
    <t>Rajkot Investment Trust Ltd</t>
  </si>
  <si>
    <t>RAJKOTINV</t>
  </si>
  <si>
    <t>Desh Rakshak Aushdhalaya Ltd</t>
  </si>
  <si>
    <t>DESHRAK</t>
  </si>
  <si>
    <t>GCM Commodity &amp; Derivatives Ltd</t>
  </si>
  <si>
    <t>GCMCOMM</t>
  </si>
  <si>
    <t>Padmalaya Telefilms Ltd</t>
  </si>
  <si>
    <t>PADMALAYAT</t>
  </si>
  <si>
    <t>Patidar Buildcon Ltd</t>
  </si>
  <si>
    <t>PATIDAR</t>
  </si>
  <si>
    <t>S K S Textiles Ltd</t>
  </si>
  <si>
    <t>SKSTEXTILE</t>
  </si>
  <si>
    <t>Eureka Industries Ltd</t>
  </si>
  <si>
    <t>EUREKAI</t>
  </si>
  <si>
    <t>B J Duplex Boards Ltd</t>
  </si>
  <si>
    <t>BJDUP</t>
  </si>
  <si>
    <t>Garodia Chemicals Ltd</t>
  </si>
  <si>
    <t>GARODCH</t>
  </si>
  <si>
    <t>Gangotri Textiles Ltd</t>
  </si>
  <si>
    <t>GANGOTRI</t>
  </si>
  <si>
    <t>Ashoka Refineries Ltd</t>
  </si>
  <si>
    <t>ASHOKRE</t>
  </si>
  <si>
    <t>Quintegra Solutions Ltd</t>
  </si>
  <si>
    <t>QUINTEGRA</t>
  </si>
  <si>
    <t>Crimson Metal Engineering Company Ltd</t>
  </si>
  <si>
    <t>CRIMSON</t>
  </si>
  <si>
    <t>Aarcon Facilities Ltd</t>
  </si>
  <si>
    <t>RBGUPTA</t>
  </si>
  <si>
    <t>Fraser and Co Ltd</t>
  </si>
  <si>
    <t>FRASER</t>
  </si>
  <si>
    <t>People's Investment Ltd</t>
  </si>
  <si>
    <t>PEOPLIN</t>
  </si>
  <si>
    <t>Purple Entertainment Ltd</t>
  </si>
  <si>
    <t>PURPLE</t>
  </si>
  <si>
    <t>Superior Finlease Ltd</t>
  </si>
  <si>
    <t>SUPERIOR</t>
  </si>
  <si>
    <t>Classic Leasing &amp; Finance Ltd</t>
  </si>
  <si>
    <t>CLFL</t>
  </si>
  <si>
    <t>Space Incubatrics Technologies Ltd</t>
  </si>
  <si>
    <t>SPACEINCUBA</t>
  </si>
  <si>
    <t>Krishna Filament Industries Ltd</t>
  </si>
  <si>
    <t>KRIFILIND</t>
  </si>
  <si>
    <t>Retro Green Revolution Ltd</t>
  </si>
  <si>
    <t>RGRL</t>
  </si>
  <si>
    <t>Shelter Infra Projects Ltd</t>
  </si>
  <si>
    <t>SIPL</t>
  </si>
  <si>
    <t>Vasa Retail and Overseas Ltd</t>
  </si>
  <si>
    <t>VASA</t>
  </si>
  <si>
    <t>SW Investments Ltd</t>
  </si>
  <si>
    <t>SW1</t>
  </si>
  <si>
    <t>Mideast Portfolio Management Ltd</t>
  </si>
  <si>
    <t>MIDEASTP</t>
  </si>
  <si>
    <t>CMM Infraprojects Ltd</t>
  </si>
  <si>
    <t>CMMIPL</t>
  </si>
  <si>
    <t>Systematix Securities Ltd</t>
  </si>
  <si>
    <t>SYTIXSE</t>
  </si>
  <si>
    <t>Nikki Global Finance Ltd</t>
  </si>
  <si>
    <t>NIKKIGL</t>
  </si>
  <si>
    <t>Indra Industries Ltd</t>
  </si>
  <si>
    <t>INDRAIND</t>
  </si>
  <si>
    <t>Checkpoint Trends Ltd</t>
  </si>
  <si>
    <t>CHECKPOINT</t>
  </si>
  <si>
    <t>Adjia Technologies Ltd</t>
  </si>
  <si>
    <t>ADJIA</t>
  </si>
  <si>
    <t>Pasupati Fincap Ltd</t>
  </si>
  <si>
    <t>PASUFIN</t>
  </si>
  <si>
    <t>Gravity (India) Ltd</t>
  </si>
  <si>
    <t>GRAVITY</t>
  </si>
  <si>
    <t>Diksha Greens Ltd</t>
  </si>
  <si>
    <t>DGL</t>
  </si>
  <si>
    <t>CKP Leisure Ltd</t>
  </si>
  <si>
    <t>CKPLEISURE</t>
  </si>
  <si>
    <t>Nippon India ETF Nifty 50 Shariah BeES</t>
  </si>
  <si>
    <t>SHARIABEES</t>
  </si>
  <si>
    <t>Abhishek Infraventures Ltd</t>
  </si>
  <si>
    <t>ABHIINFRA</t>
  </si>
  <si>
    <t>Dharani Finance Ltd</t>
  </si>
  <si>
    <t>DHARFIN</t>
  </si>
  <si>
    <t>Regency Trust Ltd</t>
  </si>
  <si>
    <t>REGTRUS</t>
  </si>
  <si>
    <t>Hi-Klass Trading and Investment Ltd</t>
  </si>
  <si>
    <t>HIKLASS</t>
  </si>
  <si>
    <t>T Spiritual World Ltd</t>
  </si>
  <si>
    <t>TSPIRITUAL</t>
  </si>
  <si>
    <t>Khyati Multimedia Entertainment Ltd</t>
  </si>
  <si>
    <t>KHYATI</t>
  </si>
  <si>
    <t>SS Infrastructure Development Consultants Ltd</t>
  </si>
  <si>
    <t>SSINFRA</t>
  </si>
  <si>
    <t>Universal Arts Ltd</t>
  </si>
  <si>
    <t>UNIVARTS</t>
  </si>
  <si>
    <t>MFS Intercorp Ltd</t>
  </si>
  <si>
    <t>MFSINTRCRP</t>
  </si>
  <si>
    <t>Gopal Iron and Steels Company (Gujarat) Ltd</t>
  </si>
  <si>
    <t>GOPAIST</t>
  </si>
  <si>
    <t>Heera Ispat Ltd</t>
  </si>
  <si>
    <t>HEERAISP</t>
  </si>
  <si>
    <t>Kiran Syntex Ltd</t>
  </si>
  <si>
    <t>KIRANSY-B</t>
  </si>
  <si>
    <t>Jumbo Bag Ltd</t>
  </si>
  <si>
    <t>JUMBO</t>
  </si>
  <si>
    <t>Radhagobind Commercial Ltd</t>
  </si>
  <si>
    <t>RCL</t>
  </si>
  <si>
    <t>Edelweiss Nifty 50 ETF</t>
  </si>
  <si>
    <t>NIFTYEES</t>
  </si>
  <si>
    <t>Decorous Investment and Trading Co Ltd</t>
  </si>
  <si>
    <t>DITCO</t>
  </si>
  <si>
    <t>Jauss Polymers Ltd</t>
  </si>
  <si>
    <t>JAUSPOL</t>
  </si>
  <si>
    <t>Adarsh Mercantile Ltd</t>
  </si>
  <si>
    <t>ADARSH</t>
  </si>
  <si>
    <t>Rajvir Industries Ltd</t>
  </si>
  <si>
    <t>RAJVIR</t>
  </si>
  <si>
    <t>Ace Engitech Ltd</t>
  </si>
  <si>
    <t>ACEENGITEC</t>
  </si>
  <si>
    <t>Invesco India Nifty 50 ETF</t>
  </si>
  <si>
    <t>IVZINNIFTY</t>
  </si>
  <si>
    <t>Padmanabh Industries Ltd</t>
  </si>
  <si>
    <t>PADMAIND</t>
  </si>
  <si>
    <t>Arcee Industries Ltd</t>
  </si>
  <si>
    <t>ARCEEIN</t>
  </si>
  <si>
    <t>Natura Hue Chem Ltd</t>
  </si>
  <si>
    <t>NATHUEC</t>
  </si>
  <si>
    <t>City Online Services Ltd</t>
  </si>
  <si>
    <t>CITYONLINE</t>
  </si>
  <si>
    <t>JLA Infraville Shoppers Ltd</t>
  </si>
  <si>
    <t>JSHL</t>
  </si>
  <si>
    <t>Broadline Retail</t>
  </si>
  <si>
    <t>Kuberan Global Edu Solutions Ltd</t>
  </si>
  <si>
    <t>KGES</t>
  </si>
  <si>
    <t>SSPN Finance Ltd</t>
  </si>
  <si>
    <t>SSPNFIN</t>
  </si>
  <si>
    <t>Shiva Suitings Ltd</t>
  </si>
  <si>
    <t>SHVSUIT</t>
  </si>
  <si>
    <t>Spectra Industries Ltd</t>
  </si>
  <si>
    <t>SPECTRA</t>
  </si>
  <si>
    <t>Rajeswari Infrastructure Ltd</t>
  </si>
  <si>
    <t>RAJINFRA</t>
  </si>
  <si>
    <t>Pagaria Energy Ltd</t>
  </si>
  <si>
    <t>WOMENNET</t>
  </si>
  <si>
    <t>Nippon India ETF Nifty Dividend Opportunities 50</t>
  </si>
  <si>
    <t>DIVOPPBEES</t>
  </si>
  <si>
    <t>EMA India Ltd</t>
  </si>
  <si>
    <t>EMAINDIA</t>
  </si>
  <si>
    <t>Shri Kalyan Holdings Ltd</t>
  </si>
  <si>
    <t>SHKALYN</t>
  </si>
  <si>
    <t>Madhur Industries Ltd</t>
  </si>
  <si>
    <t>MADHURIND</t>
  </si>
  <si>
    <t>SBL Infratech Ltd</t>
  </si>
  <si>
    <t>SBLI</t>
  </si>
  <si>
    <t>Kovalam Investment and Trading Co Ltd</t>
  </si>
  <si>
    <t>ZKOVALIN</t>
  </si>
  <si>
    <t>Saptak Chem and Business Ltd</t>
  </si>
  <si>
    <t>SCBL</t>
  </si>
  <si>
    <t>Tricom Fruit Products Ltd</t>
  </si>
  <si>
    <t>TRICOMFRU</t>
  </si>
  <si>
    <t>Thakkers Group Limited</t>
  </si>
  <si>
    <t>THAKKERS</t>
  </si>
  <si>
    <t>Tiaan Consumer Ltd</t>
  </si>
  <si>
    <t>TIAANC</t>
  </si>
  <si>
    <t>AAR Shyam India Investment Company Ltd</t>
  </si>
  <si>
    <t>AARSHYAM</t>
  </si>
  <si>
    <t>R R Securities Ltd</t>
  </si>
  <si>
    <t>RRSECUR</t>
  </si>
  <si>
    <t>Euro Asia Exports Ltd</t>
  </si>
  <si>
    <t>EUROASIA</t>
  </si>
  <si>
    <t>IDFC Nifty 50 ETF</t>
  </si>
  <si>
    <t>IDFNIFTYET</t>
  </si>
  <si>
    <t>Stellant Securities (India) Ltd</t>
  </si>
  <si>
    <t>STELLANT</t>
  </si>
  <si>
    <t>Shivansh Finserve Ltd</t>
  </si>
  <si>
    <t>SHIVA</t>
  </si>
  <si>
    <t>SPV Global Trading Ltd</t>
  </si>
  <si>
    <t>SPVGLOBAL</t>
  </si>
  <si>
    <t>SVA India Ltd</t>
  </si>
  <si>
    <t>SVAINDIA</t>
  </si>
  <si>
    <t>Kanel Industries Ltd</t>
  </si>
  <si>
    <t>KANELIND</t>
  </si>
  <si>
    <t>G D L Leasing and Finance Ltd</t>
  </si>
  <si>
    <t>GDLLEAS</t>
  </si>
  <si>
    <t>Gaekwar Mills Ltd</t>
  </si>
  <si>
    <t>ZGAEKWAR</t>
  </si>
  <si>
    <t>Mardia Samyoung Capillary Tubes Company Ltd</t>
  </si>
  <si>
    <t>MSCTC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</si>
  <si>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</si>
  <si>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</si>
  <si>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</si>
  <si>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</si>
  <si>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</si>
  <si>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</si>
  <si>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</si>
  <si>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</si>
  <si>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</si>
  <si>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</si>
  <si>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</si>
  <si>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</si>
  <si>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Goldcoin Health Foods Ltd</t>
  </si>
  <si>
    <t>GOLDCOINHF</t>
  </si>
  <si>
    <t>Brilliant Portfolios Ltd</t>
  </si>
  <si>
    <t>BRIPORT</t>
  </si>
  <si>
    <t>ID Info Business Services Ltd</t>
  </si>
  <si>
    <t>IDINFO</t>
  </si>
  <si>
    <t>Mudra Financial Services Ltd</t>
  </si>
  <si>
    <t>MUDRA</t>
  </si>
  <si>
    <t>TMT (India) Ltd</t>
  </si>
  <si>
    <t>TMTIND-B1</t>
  </si>
  <si>
    <t>Sagar Systech Ltd</t>
  </si>
  <si>
    <t>SAGARSYST</t>
  </si>
  <si>
    <t>Powerful Technologies Ltd</t>
  </si>
  <si>
    <t>POWERFUL</t>
  </si>
  <si>
    <t>Edelweiss ETF-Nifty Bank</t>
  </si>
  <si>
    <t>EBANK</t>
  </si>
  <si>
    <t>Surbhi Industries Ltd</t>
  </si>
  <si>
    <t>SURBHIN</t>
  </si>
  <si>
    <t>Elitecon International Ltd</t>
  </si>
  <si>
    <t>ELITECON</t>
  </si>
  <si>
    <t>CES Ltd</t>
  </si>
  <si>
    <t>CESL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</si>
  <si>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</si>
  <si>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</si>
  <si>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</si>
  <si>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</si>
  <si>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</si>
  <si>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</si>
  <si>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</si>
  <si>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</si>
  <si>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</si>
  <si>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</si>
  <si>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</si>
  <si>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</si>
  <si>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</si>
  <si>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</si>
  <si>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</si>
  <si>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</si>
  <si>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</si>
  <si>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</si>
  <si>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</si>
  <si>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</si>
  <si>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</si>
  <si>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</si>
  <si>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</si>
  <si>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</si>
  <si>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</si>
  <si>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</si>
  <si>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</si>
  <si>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</si>
  <si>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</si>
  <si>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</si>
  <si>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</si>
  <si>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</si>
  <si>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</si>
  <si>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</si>
  <si>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</si>
  <si>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</si>
  <si>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</si>
  <si>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</si>
  <si>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</si>
  <si>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</si>
  <si>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</si>
  <si>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</si>
  <si>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</si>
  <si>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</si>
  <si>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</si>
  <si>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</si>
  <si>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</si>
  <si>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</si>
  <si>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</si>
  <si>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</si>
  <si>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</si>
  <si>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</si>
  <si>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</si>
  <si>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</si>
  <si>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</si>
  <si>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</si>
  <si>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PH Trading Ltd</t>
  </si>
  <si>
    <t>PHTRADING</t>
  </si>
  <si>
    <t>Melstar Information Technologies Ltd</t>
  </si>
  <si>
    <t>MELSTAR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</si>
  <si>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</si>
  <si>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</si>
  <si>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</si>
  <si>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</si>
  <si>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</si>
  <si>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</si>
  <si>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</si>
  <si>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</si>
  <si>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</si>
  <si>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</si>
  <si>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</si>
  <si>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</si>
  <si>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</si>
  <si>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</si>
  <si>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</si>
  <si>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</si>
  <si>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</si>
  <si>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</si>
  <si>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</si>
  <si>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</si>
  <si>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</si>
  <si>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</si>
  <si>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</si>
  <si>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</si>
  <si>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</si>
  <si>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</si>
  <si>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</si>
  <si>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</si>
  <si>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</si>
  <si>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</si>
  <si>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</si>
  <si>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</si>
  <si>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</si>
  <si>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</si>
  <si>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</si>
  <si>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</si>
  <si>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</si>
  <si>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</si>
  <si>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</si>
  <si>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</si>
  <si>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</si>
  <si>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</si>
  <si>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</si>
  <si>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</si>
  <si>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</si>
  <si>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</si>
  <si>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</si>
  <si>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</si>
  <si>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</si>
  <si>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</si>
  <si>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</si>
  <si>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</si>
  <si>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</si>
  <si>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</si>
  <si>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</si>
  <si>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</si>
  <si>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</si>
  <si>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</si>
  <si>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</si>
  <si>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</si>
  <si>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</si>
  <si>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</si>
  <si>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</si>
  <si>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</si>
  <si>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</si>
  <si>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</si>
  <si>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</si>
  <si>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</si>
  <si>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</si>
  <si>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</si>
  <si>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</si>
  <si>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</si>
  <si>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</si>
  <si>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</si>
  <si>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</si>
  <si>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</si>
  <si>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</si>
  <si>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</si>
  <si>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</si>
  <si>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</si>
  <si>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</si>
  <si>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</si>
  <si>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</si>
  <si>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</si>
  <si>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</si>
  <si>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</si>
  <si>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</si>
  <si>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</si>
  <si>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</si>
  <si>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</si>
  <si>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</si>
  <si>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</si>
  <si>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</si>
  <si>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</si>
  <si>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</si>
  <si>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</si>
  <si>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</si>
  <si>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</si>
  <si>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</si>
  <si>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</si>
  <si>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</si>
  <si>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</si>
  <si>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</si>
  <si>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</si>
  <si>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</si>
  <si>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</si>
  <si>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</si>
  <si>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</si>
  <si>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</si>
  <si>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</si>
  <si>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</si>
  <si>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</si>
  <si>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</si>
  <si>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</si>
  <si>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</si>
  <si>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</si>
  <si>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</si>
  <si>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</si>
  <si>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</si>
  <si>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</si>
  <si>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</si>
  <si>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</si>
  <si>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</si>
  <si>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</si>
  <si>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</si>
  <si>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</si>
  <si>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</si>
  <si>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</si>
  <si>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</si>
  <si>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</si>
  <si>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</si>
  <si>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</si>
  <si>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</si>
  <si>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</si>
  <si>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</si>
  <si>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</si>
  <si>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</si>
  <si>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</si>
  <si>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</si>
  <si>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</si>
  <si>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</si>
  <si>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</si>
  <si>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</si>
  <si>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</si>
  <si>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</si>
  <si>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</si>
  <si>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</si>
  <si>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</si>
  <si>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</si>
  <si>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</si>
  <si>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</si>
  <si>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</si>
  <si>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</si>
  <si>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</si>
  <si>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</si>
  <si>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</si>
  <si>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</si>
  <si>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</si>
  <si>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</si>
  <si>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</si>
  <si>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</si>
  <si>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</si>
  <si>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</si>
  <si>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</si>
  <si>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</si>
  <si>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</si>
  <si>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</si>
  <si>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</si>
  <si>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</si>
  <si>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</si>
  <si>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</si>
  <si>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</si>
  <si>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</si>
  <si>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</si>
  <si>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</si>
  <si>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</si>
  <si>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</si>
  <si>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</si>
  <si>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</si>
  <si>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</si>
  <si>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</si>
  <si>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</si>
  <si>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</si>
  <si>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</si>
  <si>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</si>
  <si>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</si>
  <si>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</si>
  <si>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</si>
  <si>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</si>
  <si>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</si>
  <si>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</si>
  <si>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</si>
  <si>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</si>
  <si>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</si>
  <si>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</si>
  <si>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</si>
  <si>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</si>
  <si>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</si>
  <si>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</si>
  <si>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</si>
  <si>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</si>
  <si>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</si>
  <si>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</si>
  <si>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</si>
  <si>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</si>
  <si>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</si>
  <si>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</si>
  <si>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</si>
  <si>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</si>
  <si>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</si>
  <si>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</si>
  <si>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</si>
  <si>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</si>
  <si>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</si>
  <si>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</si>
  <si>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</si>
  <si>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</si>
  <si>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</si>
  <si>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</si>
  <si>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</si>
  <si>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</si>
  <si>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</si>
  <si>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</si>
  <si>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</si>
  <si>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</si>
  <si>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</si>
  <si>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</si>
  <si>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</si>
  <si>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</si>
  <si>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</si>
  <si>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</si>
  <si>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</si>
  <si>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</si>
  <si>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</si>
  <si>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</si>
  <si>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</si>
  <si>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</si>
  <si>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</si>
  <si>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</si>
  <si>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</si>
  <si>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</si>
  <si>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</si>
  <si>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</si>
  <si>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</si>
  <si>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</si>
  <si>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</si>
  <si>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</si>
  <si>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</si>
  <si>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</si>
  <si>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</si>
  <si>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</si>
  <si>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</si>
  <si>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</si>
  <si>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</si>
  <si>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</si>
  <si>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</si>
  <si>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</si>
  <si>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</si>
  <si>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</si>
  <si>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</si>
  <si>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</si>
  <si>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</si>
  <si>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</si>
  <si>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</si>
  <si>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</si>
  <si>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</si>
  <si>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</si>
  <si>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</si>
  <si>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</si>
  <si>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</si>
  <si>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</si>
  <si>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</si>
  <si>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</si>
  <si>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</si>
  <si>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</si>
  <si>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</si>
  <si>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</si>
  <si>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</si>
  <si>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</si>
  <si>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</si>
  <si>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</si>
  <si>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</si>
  <si>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</si>
  <si>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</si>
  <si>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</si>
  <si>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</si>
  <si>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</si>
  <si>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</si>
  <si>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</si>
  <si>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</si>
  <si>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</si>
  <si>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</si>
  <si>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</si>
  <si>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</si>
  <si>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</si>
  <si>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</si>
  <si>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</si>
  <si>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</si>
  <si>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</si>
  <si>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</si>
  <si>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</si>
  <si>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</si>
  <si>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</si>
  <si>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</si>
  <si>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</si>
  <si>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</si>
  <si>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</si>
  <si>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</si>
  <si>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</si>
  <si>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</si>
  <si>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</si>
  <si>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</si>
  <si>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</si>
  <si>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</si>
  <si>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</si>
  <si>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</si>
  <si>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</si>
  <si>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</si>
  <si>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</si>
  <si>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</si>
  <si>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</si>
  <si>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</si>
  <si>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</si>
  <si>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</si>
  <si>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</si>
  <si>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</si>
  <si>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</si>
  <si>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</si>
  <si>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</si>
  <si>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</si>
  <si>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</si>
  <si>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</si>
  <si>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</si>
  <si>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</si>
  <si>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</si>
  <si>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</si>
  <si>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</si>
  <si>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</si>
  <si>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</si>
  <si>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</si>
  <si>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</si>
  <si>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</si>
  <si>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</si>
  <si>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</si>
  <si>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</si>
  <si>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</si>
  <si>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</si>
  <si>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</si>
  <si>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</si>
  <si>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Quest Softech (India) Ltd Partly Paidup</t>
  </si>
  <si>
    <t>AMPVOLTSPP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</si>
  <si>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</si>
  <si>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</si>
  <si>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</si>
  <si>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</si>
  <si>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</si>
  <si>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</si>
  <si>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</si>
  <si>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</si>
  <si>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</si>
  <si>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</si>
  <si>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</si>
  <si>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</si>
  <si>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</si>
  <si>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</si>
  <si>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</si>
  <si>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</si>
  <si>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</si>
  <si>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</si>
  <si>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</si>
  <si>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</si>
  <si>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</si>
  <si>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</si>
  <si>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</si>
  <si>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</si>
  <si>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</si>
  <si>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</si>
  <si>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</si>
  <si>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</si>
  <si>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</si>
  <si>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</si>
  <si>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</si>
  <si>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</si>
  <si>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</si>
  <si>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</si>
  <si>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</si>
  <si>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</si>
  <si>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</si>
  <si>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</si>
  <si>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</si>
  <si>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</si>
  <si>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VSF Projects Ltd Partly Paidup</t>
  </si>
  <si>
    <t>VSFPROJPP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</si>
  <si>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</si>
  <si>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</si>
  <si>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</si>
  <si>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</si>
  <si>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</si>
  <si>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</si>
  <si>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</si>
  <si>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</si>
  <si>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</si>
  <si>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</si>
  <si>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</si>
  <si>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</si>
  <si>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</si>
  <si>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</si>
  <si>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</si>
  <si>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</si>
  <si>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</si>
  <si>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</si>
  <si>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</si>
  <si>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Motilal Oswal Nifty India Defence ETF</t>
  </si>
  <si>
    <t>MODEFENCE</t>
  </si>
  <si>
    <t>Vdeal System Ltd</t>
  </si>
  <si>
    <t>VDEAL</t>
  </si>
  <si>
    <t>Indian Phosphate Ltd</t>
  </si>
  <si>
    <t>Indian Pho</t>
  </si>
  <si>
    <t>Premier Energies Ltd</t>
  </si>
  <si>
    <t>PREMIERENE</t>
  </si>
  <si>
    <t>Jay Bee Laminations Ltd</t>
  </si>
  <si>
    <t>JAYBEE</t>
  </si>
  <si>
    <t>Paramatrix Technologies Ltd</t>
  </si>
  <si>
    <t>PARAMATRIX</t>
  </si>
  <si>
    <t>Aeron Composites Ltd</t>
  </si>
  <si>
    <t>AERON</t>
  </si>
  <si>
    <t>Ecos (India) Mobility &amp; Hospitality Ltd</t>
  </si>
  <si>
    <t>ECOSMOBLTY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</si>
  <si>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</si>
  <si>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</si>
  <si>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</si>
  <si>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</si>
  <si>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</si>
  <si>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</si>
  <si>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</si>
  <si>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</si>
  <si>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Automobile and Auto Components</t>
  </si>
  <si>
    <t>Power</t>
  </si>
  <si>
    <t>Metals &amp; Mining</t>
  </si>
  <si>
    <t>Consumer Services</t>
  </si>
  <si>
    <t>Services</t>
  </si>
  <si>
    <t>Consumer Durables</t>
  </si>
  <si>
    <t>Capital Goods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</si>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</sst>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DFC7FB-AD38-4421-BA76-8273C36F10DD}" name="Table3" displayName="Table3" ref="A1:Z122" totalsRowShown="0">
  <autoFilter ref="A1:Z122" xr:uid="{0ADFC7FB-AD38-4421-BA76-8273C36F10DD}"/>
  <sortState xmlns:xlrd2="http://schemas.microsoft.com/office/spreadsheetml/2017/richdata2" ref="A2:Z122">
    <sortCondition ref="Z1:Z122"/>
  </sortState>
  <tableColumns count="26">
    <tableColumn id="1" xr3:uid="{DF89F46E-96C5-4E41-88D1-DA69A7E916A5}" name="Sub-Sector"/>
    <tableColumn id="2" xr3:uid="{AF8D4797-2CA8-46B1-8492-60258BEA0F62}" name="Count" dataDxfId="56">
      <calculatedColumnFormula>COUNTIFS(Table2[Sub-Sector],Table3[[#This Row],[Sub-Sector]])</calculatedColumnFormula>
    </tableColumn>
    <tableColumn id="3" xr3:uid="{82FF58D4-8F68-4E6C-946C-833291D3C0C5}" name="Uptrend" dataDxfId="55">
      <calculatedColumnFormula>COUNTIFS(Table2[Sub-Sector],Table3[[#This Row],[Sub-Sector]],Table2[Uptrend],"Uptrend")/Table3[[#This Row],[Count]]</calculatedColumnFormula>
    </tableColumn>
    <tableColumn id="4" xr3:uid="{87CDA66E-FDC8-4657-BAE4-8260293562E6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51CAA0B8-0D0E-4B17-AB6A-BD7EDF0F727F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860721F6-7330-4889-A517-584BD568342C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AF847101-5AE1-43D6-A931-986A73A42EF4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8AAB77CE-982C-4FAA-8815-AF4C730D5B5F}" name="RSI" dataDxfId="50">
      <calculatedColumnFormula>COUNTIFS(Table2[Sub-Sector],Table3[[#This Row],[Sub-Sector]],Table2[RSI Exponential â€“ 14D],"&gt;=50")/Table3[[#This Row],[Count]]</calculatedColumnFormula>
    </tableColumn>
    <tableColumn id="9" xr3:uid="{DEF0BDEE-3FA9-41C9-8C8C-2736514B0992}" name="Relative Volume" dataDxfId="49">
      <calculatedColumnFormula>COUNTIFS(Table2[Sub-Sector],Table3[[#This Row],[Sub-Sector]],Table2[Relative Volume],"&gt;=1")/Table3[[#This Row],[Count]]</calculatedColumnFormula>
    </tableColumn>
    <tableColumn id="10" xr3:uid="{5281C31E-C445-4DE0-857A-CFFD4E3424FA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EC038137-182B-4827-8BF5-359236BDCB9C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D7C855A0-7DEE-45A2-973B-D111F30AA6B7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2E1EF033-6152-4AD3-860E-7731C7635813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6E53E084-6CAC-44B5-B875-87E2E40C81AA}" name="% Away From Current Month Low" dataDxfId="44">
      <calculatedColumnFormula>COUNTIFS(Table2[Sub-Sector],Table3[[#This Row],[Sub-Sector]],Table2[% Away From Current Month Low],"&gt;=0.05")/Table3[[#This Row],[Count]]</calculatedColumnFormula>
    </tableColumn>
    <tableColumn id="15" xr3:uid="{2A76FED3-EB21-4655-8F94-894A58E7D5F5}" name="% Away From Current Month High" dataDxfId="43">
      <calculatedColumnFormula>COUNTIFS(Table2[Sub-Sector],Table3[[#This Row],[Sub-Sector]],Table2[% Away From Current Month High],"&lt;=0.05")/Table3[[#This Row],[Count]]</calculatedColumnFormula>
    </tableColumn>
    <tableColumn id="16" xr3:uid="{085A75F9-9ADC-4398-B3AD-F6D5B6DA4213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640645DF-2C74-42E0-B8A5-B5D5209735AB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06A0733F-05A0-4FB6-AF6F-D356C59700AE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939DC4C2-A591-47AD-AE7C-61BF6FFFC856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65289C1C-082C-48A3-8B81-7E86E8AA52A7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A7F70E24-E758-4D8C-8140-BEC68B199BAC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41A14726-A7DE-45AE-9ACB-E17C871AA23D}" name="Sharpe Ratio" dataDxfId="36">
      <calculatedColumnFormula>COUNTIFS(Table2[Sub-Sector],Table3[[#This Row],[Sub-Sector]],Table2[Sharpe Ratio],"&gt;=0.10")/Table3[[#This Row],[Count]]</calculatedColumnFormula>
    </tableColumn>
    <tableColumn id="23" xr3:uid="{97EC3717-3F4A-4A5F-AA9C-D1628086B303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0650506E-26CC-46F3-94CB-47A52585E099}" name="Rank" dataDxfId="34">
      <calculatedColumnFormula>_xlfn.RANK.AVG(Table3[[#This Row],[Score]],Table3[Score],1)</calculatedColumnFormula>
    </tableColumn>
    <tableColumn id="25" xr3:uid="{9E9519E2-983A-4509-A2FE-36C293EFBE67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04CC649E-1580-4069-A97D-876A505E0686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1C44E5-2E71-4234-9534-BF544EE5876F}" name="Table2" displayName="Table2" ref="A1:AV738" totalsRowShown="0">
  <sortState xmlns:xlrd2="http://schemas.microsoft.com/office/spreadsheetml/2017/richdata2" ref="A2:AV738">
    <sortCondition ref="AV1:AV738"/>
  </sortState>
  <tableColumns count="48">
    <tableColumn id="1" xr3:uid="{D65AE51C-8E40-430F-8D02-34BF9E413EFE}" name="Name"/>
    <tableColumn id="2" xr3:uid="{2868FDC8-39DE-4D86-9029-10BC7A375903}" name="Ticker"/>
    <tableColumn id="3" xr3:uid="{0D395466-3052-4DF9-8BC2-CA797D3CB37D}" name="Industry"/>
    <tableColumn id="4" xr3:uid="{16C0C8ED-E686-41CE-B90D-F15B21EE75DE}" name="Sub-Sector"/>
    <tableColumn id="5" xr3:uid="{8E47EC26-CF64-43F8-A605-624B3F8F5367}" name="Market Cap"/>
    <tableColumn id="6" xr3:uid="{8DF82925-ABA4-4AB4-8F00-40838FBBB65F}" name="Close Price"/>
    <tableColumn id="7" xr3:uid="{50832275-7F58-48C8-BD66-23964687BE33}" name="1Y Return vs Nifty"/>
    <tableColumn id="18" xr3:uid="{AC566E84-A868-4C2B-A55F-7805948AFA8D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FFFB1575-FC31-4138-B219-A46F39D04445}" name="1M Return vs Nifty"/>
    <tableColumn id="19" xr3:uid="{0F07EA81-9CCF-4BF5-B80D-815DA51D0F4A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5EF7BA9A-336B-485D-A2D2-C5B9ED101A32}" name="6M Return vs Nifty"/>
    <tableColumn id="20" xr3:uid="{8546E085-B6E6-4705-B038-48A10FC2AA85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155E517F-8C73-4B9A-933A-EBECF54245B7}" name="1W Return vs Nifty"/>
    <tableColumn id="22" xr3:uid="{1D22F7AB-F0C9-4415-96F4-15B5182402A8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6A1C8FD5-1074-461C-B290-412A319515F6}" name="20D EMA" dataDxfId="27"/>
    <tableColumn id="11" xr3:uid="{8333E8B5-75CB-46B8-B248-A4B2D5AE32FE}" name="50D EMA"/>
    <tableColumn id="12" xr3:uid="{A309A993-2A9E-4E61-9EB3-FDC36E40D5F5}" name="200D EMA"/>
    <tableColumn id="13" xr3:uid="{53F51B43-1024-48D4-9395-774DE9A9F52D}" name="RSI Exponential â€“ 14D"/>
    <tableColumn id="25" xr3:uid="{E7B0019D-C066-4E16-952D-02889927C087}" name="% Price above 20 EMA" dataDxfId="26">
      <calculatedColumnFormula>(Table2[[#This Row],[Close Price]]-Table2[[#This Row],[20D EMA]])/Table2[[#This Row],[20D EMA]]</calculatedColumnFormula>
    </tableColumn>
    <tableColumn id="24" xr3:uid="{0AEE9120-F7C1-4567-9B0A-8018C635F7F7}" name="% Price above 50 EMA" dataDxfId="25">
      <calculatedColumnFormula>(Table2[[#This Row],[Close Price]]-Table2[[#This Row],[50D EMA]])/Table2[[#This Row],[50D EMA]]</calculatedColumnFormula>
    </tableColumn>
    <tableColumn id="23" xr3:uid="{23473363-5F23-4081-A95E-0701B2302311}" name="% Price above 200 EMA" dataDxfId="24">
      <calculatedColumnFormula>(Table2[[#This Row],[Close Price]]-Table2[[#This Row],[200D EMA]])/Table2[[#This Row],[200D EMA]]</calculatedColumnFormula>
    </tableColumn>
    <tableColumn id="14" xr3:uid="{A4B424D9-8A78-45A9-AECC-0FC3C746571D}" name="Relative Volume"/>
    <tableColumn id="37" xr3:uid="{433BB91F-6699-4CA8-884B-5EF75EDD6548}" name="Day Low" dataDxfId="23"/>
    <tableColumn id="36" xr3:uid="{76EB022E-D2C4-4889-8066-E632C194ECFE}" name="Day High" dataDxfId="22"/>
    <tableColumn id="35" xr3:uid="{6F31D2A2-9A07-4C75-AB20-B24B89F1D0A0}" name="Current Week Low" dataDxfId="21"/>
    <tableColumn id="34" xr3:uid="{182B88AD-E653-4C56-A48E-87872F849F17}" name="Current Week High" dataDxfId="20"/>
    <tableColumn id="33" xr3:uid="{CDF1104F-431F-440F-8ED7-9A0F4F95357E}" name="Current Month Low" dataDxfId="19"/>
    <tableColumn id="32" xr3:uid="{F8C8F4F4-9D44-4500-89E4-6D88356C7D7B}" name="Current Month High" dataDxfId="18"/>
    <tableColumn id="31" xr3:uid="{D276AE17-C973-453B-8BE8-73A70EE9DF5C}" name="% Away From Day Low" dataDxfId="17">
      <calculatedColumnFormula>(Table2[[#This Row],[Close Price]]/Table2[[#This Row],[Day Low]])-1</calculatedColumnFormula>
    </tableColumn>
    <tableColumn id="30" xr3:uid="{3228DF69-DE1F-458A-9590-BEFFBA82BFF4}" name="% Away From Day High" dataDxfId="16">
      <calculatedColumnFormula>(Table2[[#This Row],[Day High]]/Table2[[#This Row],[Close Price]])-1</calculatedColumnFormula>
    </tableColumn>
    <tableColumn id="29" xr3:uid="{D2D32D37-E6B7-40E3-B1EB-1BFEFE05A365}" name="% Away From Current Week Low" dataDxfId="15">
      <calculatedColumnFormula>(Table2[[#This Row],[Close Price]]/Table2[[#This Row],[Current Week Low]])-1</calculatedColumnFormula>
    </tableColumn>
    <tableColumn id="28" xr3:uid="{A0909549-5E22-4FA7-B51B-013BC886B2DC}" name="% Away From Current Week High" dataDxfId="14">
      <calculatedColumnFormula>(Table2[[#This Row],[Current Week High]]/Table2[[#This Row],[Close Price]])-1</calculatedColumnFormula>
    </tableColumn>
    <tableColumn id="27" xr3:uid="{6B608847-E4F6-447D-A7E4-57CAA975D8CD}" name="% Away From Current Month Low" dataDxfId="13">
      <calculatedColumnFormula>(Table2[[#This Row],[Close Price]]/Table2[[#This Row],[Current Month Low]])-1</calculatedColumnFormula>
    </tableColumn>
    <tableColumn id="26" xr3:uid="{22EB115F-B493-4B76-83EA-CEF0974B7158}" name="% Away From Current Month High" dataDxfId="12">
      <calculatedColumnFormula>(Table2[[#This Row],[Current Month High]]/Table2[[#This Row],[Close Price]])-1</calculatedColumnFormula>
    </tableColumn>
    <tableColumn id="15" xr3:uid="{8D64B843-CFD2-4613-ACEB-01BF5110B50A}" name="% Away From 52W High"/>
    <tableColumn id="16" xr3:uid="{7FE4C7C3-146E-407C-9685-93C6F7954E9A}" name="% Away From 52W Low"/>
    <tableColumn id="42" xr3:uid="{7399A773-930D-479C-9875-1591D0C69E44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621FEDC1-55A5-4A39-8CE5-19AA5B54C1DF}" name="Relative Strength Sector Index" dataDxfId="10"/>
    <tableColumn id="40" xr3:uid="{21739046-DE6A-4382-875A-88E3A2E26A22}" name="Relative Strength Sector Index - Zone" dataDxfId="9"/>
    <tableColumn id="39" xr3:uid="{6B9D5B53-AD74-43BD-905F-14759566690E}" name="Rate of Change" dataDxfId="8"/>
    <tableColumn id="38" xr3:uid="{27A1A332-5489-4068-9352-D12F08531F5A}" name="Rate of Change - Zone" dataDxfId="7"/>
    <tableColumn id="17" xr3:uid="{0FE0F34E-4C01-47E0-A531-8968AE69C238}" name="Sharpe Ratio"/>
    <tableColumn id="43" xr3:uid="{76090937-2690-4CB2-9A71-DF2ABA7A54A4}" name="Sharpe Ratio Z-Score" dataDxfId="6">
      <calculatedColumnFormula>(Table2[[#This Row],[Sharpe Ratio]]-AVERAGE(Table2[Sharpe Ratio]))/_xlfn.STDEV.P(Table2[Sharpe Ratio])</calculatedColumnFormula>
    </tableColumn>
    <tableColumn id="44" xr3:uid="{77B99D2B-1002-4F5E-8C12-EB4D5E960D67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00EBDB0C-6DB4-486A-B9FE-F4B7B0D579E6}" name="Rank 1Y" dataDxfId="4">
      <calculatedColumnFormula>_xlfn.RANK.AVG(Table2[[#This Row],[1Y Return vs Nifty Z-Score]],Table2[1Y Return vs Nifty Z-Score])</calculatedColumnFormula>
    </tableColumn>
    <tableColumn id="46" xr3:uid="{9BCA0C51-A637-4719-BE3E-CEB81E00834E}" name="Rank 6M" dataDxfId="3">
      <calculatedColumnFormula>_xlfn.RANK.AVG(Table2[[#This Row],[6M Return vs Nifty Z-Score]],Table2[6M Return vs Nifty Z-Score])</calculatedColumnFormula>
    </tableColumn>
    <tableColumn id="47" xr3:uid="{C1B7258A-9958-492E-AD6C-E9662402BB19}" name="Rank Sharpe" dataDxfId="2">
      <calculatedColumnFormula>_xlfn.RANK.AVG(Table2[[#This Row],[Sharpe Ratio Z-Score]],Table2[Sharpe Ratio Z-Score])</calculatedColumnFormula>
    </tableColumn>
    <tableColumn id="48" xr3:uid="{DBB03D7C-CA5F-4AC8-B9B9-CB1EE69CFCC4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3E86AA-8FE5-4763-9AF9-935CD4CD51AB}" name="Table1" displayName="Table1" ref="A1:Q5040" totalsRowShown="0">
  <autoFilter ref="A1:Q5040" xr:uid="{0A3E86AA-8FE5-4763-9AF9-935CD4CD51AB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3DB91285-0451-4505-BC04-C574A6A55D57}" name="Name"/>
    <tableColumn id="2" xr3:uid="{0E715269-52F0-4908-ACE4-782DAB6AE862}" name="Ticker"/>
    <tableColumn id="17" xr3:uid="{23D10DDB-4D7E-413B-90F9-A76F73B16124}" name="Industry" dataDxfId="0"/>
    <tableColumn id="3" xr3:uid="{3A68A1A1-7390-4CF3-9D85-F752CF5E6805}" name="Sub-Sector"/>
    <tableColumn id="4" xr3:uid="{4EBACFC5-B438-4ED7-8EE7-FCF0198C8BA3}" name="Market Cap"/>
    <tableColumn id="5" xr3:uid="{216D245C-4F99-4B62-AED4-EB18C4D75006}" name="Close Price"/>
    <tableColumn id="6" xr3:uid="{4BD128D8-D4B9-4644-B785-1C86A120BC4C}" name="1Y Return vs Nifty"/>
    <tableColumn id="7" xr3:uid="{50A352CE-DBD2-4956-8EC1-EBF342B2FD18}" name="1M Return vs Nifty"/>
    <tableColumn id="8" xr3:uid="{CC84F085-F275-4E40-AD15-DB6C345A4759}" name="6M Return vs Nifty"/>
    <tableColumn id="9" xr3:uid="{6F90D9A7-FF9E-48A2-BFF3-C804A281215B}" name="1W Return vs Nifty"/>
    <tableColumn id="10" xr3:uid="{1BADCB54-E9F7-4A7B-91BF-6A6229F6481D}" name="50D EMA"/>
    <tableColumn id="11" xr3:uid="{4208F4B0-0D08-4025-B565-92C66BA78CCD}" name="200D EMA"/>
    <tableColumn id="12" xr3:uid="{FC7DC5FA-3971-4608-BF9C-D4EE9620DE5C}" name="RSI Exponential â€“ 14D"/>
    <tableColumn id="13" xr3:uid="{D742558F-C0B9-4E0D-966C-2CFF093D14A7}" name="Relative Volume"/>
    <tableColumn id="14" xr3:uid="{6C04286E-4081-44E8-AFF9-D273124CB423}" name="% Away From 52W High"/>
    <tableColumn id="15" xr3:uid="{62BC196B-1810-41C4-A161-1E00DBC61994}" name="% Away From 52W Low"/>
    <tableColumn id="16" xr3:uid="{6B46D998-6636-434E-82A2-9CB3E30ED14E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81A7-16CE-4FE2-A342-493B84F59945}">
  <dimension ref="A1:Z122"/>
  <sheetViews>
    <sheetView topLeftCell="H1" workbookViewId="0">
      <selection activeCell="O3" sqref="O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10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10367</v>
      </c>
      <c r="C1" t="s">
        <v>10353</v>
      </c>
      <c r="D1" t="s">
        <v>10368</v>
      </c>
      <c r="E1" t="s">
        <v>10369</v>
      </c>
      <c r="F1" t="s">
        <v>7</v>
      </c>
      <c r="G1" t="s">
        <v>5</v>
      </c>
      <c r="H1" t="s">
        <v>10370</v>
      </c>
      <c r="I1" t="s">
        <v>12</v>
      </c>
      <c r="J1" t="s">
        <v>10347</v>
      </c>
      <c r="K1" t="s">
        <v>10348</v>
      </c>
      <c r="L1" t="s">
        <v>10349</v>
      </c>
      <c r="M1" t="s">
        <v>10350</v>
      </c>
      <c r="N1" t="s">
        <v>10351</v>
      </c>
      <c r="O1" t="s">
        <v>10352</v>
      </c>
      <c r="P1" t="s">
        <v>13</v>
      </c>
      <c r="Q1" t="s">
        <v>14</v>
      </c>
      <c r="R1" t="s">
        <v>10371</v>
      </c>
      <c r="S1" t="s">
        <v>10339</v>
      </c>
      <c r="T1" t="s">
        <v>10340</v>
      </c>
      <c r="U1" t="s">
        <v>10357</v>
      </c>
      <c r="V1" t="s">
        <v>15</v>
      </c>
      <c r="W1" t="s">
        <v>10362</v>
      </c>
      <c r="X1" t="s">
        <v>10372</v>
      </c>
      <c r="Y1" t="s">
        <v>10373</v>
      </c>
      <c r="Z1" t="s">
        <v>10374</v>
      </c>
    </row>
    <row r="2" spans="1:26" x14ac:dyDescent="0.3">
      <c r="A2" t="s">
        <v>151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0</v>
      </c>
      <c r="O2" s="2">
        <f>COUNTIFS(Table2[Sub-Sector],Table3[[#This Row],[Sub-Sector]],Table2[% Away From Current Month High],"&lt;=0.05")/Table3[[#This Row],[Count]]</f>
        <v>1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143.5</v>
      </c>
      <c r="X2">
        <f>_xlfn.RANK.AVG(Table3[[#This Row],[Score]],Table3[Score],1)</f>
        <v>2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47</v>
      </c>
      <c r="Z2">
        <f>_xlfn.RANK.AVG(Table3[[#This Row],[Score 2 ]],Table3[[Score 2 ]],1)</f>
        <v>1.5</v>
      </c>
    </row>
    <row r="3" spans="1:26" x14ac:dyDescent="0.3">
      <c r="A3" t="s">
        <v>402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0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0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237.5</v>
      </c>
      <c r="X3">
        <f>_xlfn.RANK.AVG(Table3[[#This Row],[Score]],Table3[Score],1)</f>
        <v>10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47</v>
      </c>
      <c r="Z3">
        <f>_xlfn.RANK.AVG(Table3[[#This Row],[Score 2 ]],Table3[[Score 2 ]],1)</f>
        <v>1.5</v>
      </c>
    </row>
    <row r="4" spans="1:26" x14ac:dyDescent="0.3">
      <c r="A4" t="s">
        <v>98</v>
      </c>
      <c r="B4">
        <f>COUNTIFS(Table2[Sub-Sector],Table3[[#This Row],[Sub-Sector]])</f>
        <v>3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0.33333333333333331</v>
      </c>
      <c r="E4" s="2">
        <f>COUNTIFS(Table2[Sub-Sector],Table3[[#This Row],[Sub-Sector]],Table2[1M Return vs Nifty],"&gt;=5")/Table3[[#This Row],[Count]]</f>
        <v>0.66666666666666663</v>
      </c>
      <c r="F4" s="2">
        <f>COUNTIFS(Table2[Sub-Sector],Table3[[#This Row],[Sub-Sector]],Table2[6M Return vs Nifty],"&gt;=10")/Table3[[#This Row],[Count]]</f>
        <v>0.66666666666666663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0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0.66666666666666663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104.5</v>
      </c>
      <c r="X4">
        <f>_xlfn.RANK.AVG(Table3[[#This Row],[Score]],Table3[Score],1)</f>
        <v>1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68</v>
      </c>
      <c r="Z4">
        <f>_xlfn.RANK.AVG(Table3[[#This Row],[Score 2 ]],Table3[[Score 2 ]],1)</f>
        <v>3</v>
      </c>
    </row>
    <row r="5" spans="1:26" x14ac:dyDescent="0.3">
      <c r="A5" t="s">
        <v>225</v>
      </c>
      <c r="B5">
        <f>COUNTIFS(Table2[Sub-Sector],Table3[[#This Row],[Sub-Sector]])</f>
        <v>7</v>
      </c>
      <c r="C5" s="2">
        <f>COUNTIFS(Table2[Sub-Sector],Table3[[#This Row],[Sub-Sector]],Table2[Uptrend],"Uptrend")/Table3[[#This Row],[Count]]</f>
        <v>0.8571428571428571</v>
      </c>
      <c r="D5" s="2">
        <f>COUNTIFS(Table2[Sub-Sector],Table3[[#This Row],[Sub-Sector]],Table2[1W Return vs Nifty],"&gt;=5")/Table3[[#This Row],[Count]]</f>
        <v>0.2857142857142857</v>
      </c>
      <c r="E5" s="2">
        <f>COUNTIFS(Table2[Sub-Sector],Table3[[#This Row],[Sub-Sector]],Table2[1M Return vs Nifty],"&gt;=5")/Table3[[#This Row],[Count]]</f>
        <v>0.7142857142857143</v>
      </c>
      <c r="F5" s="2">
        <f>COUNTIFS(Table2[Sub-Sector],Table3[[#This Row],[Sub-Sector]],Table2[6M Return vs Nifty],"&gt;=10")/Table3[[#This Row],[Count]]</f>
        <v>0.42857142857142855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0.8571428571428571</v>
      </c>
      <c r="I5" s="2">
        <f>COUNTIFS(Table2[Sub-Sector],Table3[[#This Row],[Sub-Sector]],Table2[Relative Volume],"&gt;=1")/Table3[[#This Row],[Count]]</f>
        <v>0.7142857142857143</v>
      </c>
      <c r="J5" s="2">
        <f>COUNTIFS(Table2[Sub-Sector],Table3[[#This Row],[Sub-Sector]],Table2[% Away From Day Low],"&gt;=0.05")/Table3[[#This Row],[Count]]</f>
        <v>0.14285714285714285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0.2857142857142857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0.2857142857142857</v>
      </c>
      <c r="O5" s="2">
        <f>COUNTIFS(Table2[Sub-Sector],Table3[[#This Row],[Sub-Sector]],Table2[% Away From Current Month High],"&lt;=0.05")/Table3[[#This Row],[Count]]</f>
        <v>1</v>
      </c>
      <c r="P5" s="2">
        <f>COUNTIFS(Table2[Sub-Sector],Table3[[#This Row],[Sub-Sector]],Table2[% Away From 52W High],"&lt;=10")/Table3[[#This Row],[Count]]</f>
        <v>0.7142857142857143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0.42857142857142855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161</v>
      </c>
      <c r="X5">
        <f>_xlfn.RANK.AVG(Table3[[#This Row],[Score]],Table3[Score],1)</f>
        <v>3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104.5</v>
      </c>
      <c r="Z5">
        <f>_xlfn.RANK.AVG(Table3[[#This Row],[Score 2 ]],Table3[[Score 2 ]],1)</f>
        <v>4</v>
      </c>
    </row>
    <row r="6" spans="1:26" x14ac:dyDescent="0.3">
      <c r="A6" t="s">
        <v>773</v>
      </c>
      <c r="B6">
        <f>COUNTIFS(Table2[Sub-Sector],Table3[[#This Row],[Sub-Sector]])</f>
        <v>3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1</v>
      </c>
      <c r="F6" s="2">
        <f>COUNTIFS(Table2[Sub-Sector],Table3[[#This Row],[Sub-Sector]],Table2[6M Return vs Nifty],"&gt;=10")/Table3[[#This Row],[Count]]</f>
        <v>0.33333333333333331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1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0.33333333333333331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0.33333333333333331</v>
      </c>
      <c r="O6" s="2">
        <f>COUNTIFS(Table2[Sub-Sector],Table3[[#This Row],[Sub-Sector]],Table2[% Away From Current Month High],"&lt;=0.05")/Table3[[#This Row],[Count]]</f>
        <v>1</v>
      </c>
      <c r="P6" s="2">
        <f>COUNTIFS(Table2[Sub-Sector],Table3[[#This Row],[Sub-Sector]],Table2[% Away From 52W High],"&lt;=10")/Table3[[#This Row],[Count]]</f>
        <v>0.66666666666666663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0.33333333333333331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211.5</v>
      </c>
      <c r="X6">
        <f>_xlfn.RANK.AVG(Table3[[#This Row],[Score]],Table3[Score],1)</f>
        <v>6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115</v>
      </c>
      <c r="Z6">
        <f>_xlfn.RANK.AVG(Table3[[#This Row],[Score 2 ]],Table3[[Score 2 ]],1)</f>
        <v>5</v>
      </c>
    </row>
    <row r="7" spans="1:26" x14ac:dyDescent="0.3">
      <c r="A7" t="s">
        <v>43</v>
      </c>
      <c r="B7">
        <f>COUNTIFS(Table2[Sub-Sector],Table3[[#This Row],[Sub-Sector]])</f>
        <v>2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0.5</v>
      </c>
      <c r="E7" s="2">
        <f>COUNTIFS(Table2[Sub-Sector],Table3[[#This Row],[Sub-Sector]],Table2[1M Return vs Nifty],"&gt;=5")/Table3[[#This Row],[Count]]</f>
        <v>0.5</v>
      </c>
      <c r="F7" s="2">
        <f>COUNTIFS(Table2[Sub-Sector],Table3[[#This Row],[Sub-Sector]],Table2[6M Return vs Nifty],"&gt;=10")/Table3[[#This Row],[Count]]</f>
        <v>1</v>
      </c>
      <c r="G7" s="2">
        <f>COUNTIFS(Table2[Sub-Sector],Table3[[#This Row],[Sub-Sector]],Table2[1Y Return vs Nifty],"&gt;=10")/Table3[[#This Row],[Count]]</f>
        <v>0.5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0.5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0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1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1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162</v>
      </c>
      <c r="X7">
        <f>_xlfn.RANK.AVG(Table3[[#This Row],[Score]],Table3[Score],1)</f>
        <v>4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116</v>
      </c>
      <c r="Z7">
        <f>_xlfn.RANK.AVG(Table3[[#This Row],[Score 2 ]],Table3[[Score 2 ]],1)</f>
        <v>6</v>
      </c>
    </row>
    <row r="8" spans="1:26" x14ac:dyDescent="0.3">
      <c r="A8" t="s">
        <v>113</v>
      </c>
      <c r="B8">
        <f>COUNTIFS(Table2[Sub-Sector],Table3[[#This Row],[Sub-Sector]])</f>
        <v>3</v>
      </c>
      <c r="C8" s="2">
        <f>COUNTIFS(Table2[Sub-Sector],Table3[[#This Row],[Sub-Sector]],Table2[Uptrend],"Uptrend")/Table3[[#This Row],[Count]]</f>
        <v>0.66666666666666663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0.33333333333333331</v>
      </c>
      <c r="F8" s="2">
        <f>COUNTIFS(Table2[Sub-Sector],Table3[[#This Row],[Sub-Sector]],Table2[6M Return vs Nifty],"&gt;=10")/Table3[[#This Row],[Count]]</f>
        <v>0.66666666666666663</v>
      </c>
      <c r="G8" s="2">
        <f>COUNTIFS(Table2[Sub-Sector],Table3[[#This Row],[Sub-Sector]],Table2[1Y Return vs Nifty],"&gt;=10")/Table3[[#This Row],[Count]]</f>
        <v>1</v>
      </c>
      <c r="H8" s="2">
        <f>COUNTIFS(Table2[Sub-Sector],Table3[[#This Row],[Sub-Sector]],Table2[RSI Exponential â€“ 14D],"&gt;=50")/Table3[[#This Row],[Count]]</f>
        <v>0.66666666666666663</v>
      </c>
      <c r="I8" s="2">
        <f>COUNTIFS(Table2[Sub-Sector],Table3[[#This Row],[Sub-Sector]],Table2[Relative Volume],"&gt;=1")/Table3[[#This Row],[Count]]</f>
        <v>0.66666666666666663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</v>
      </c>
      <c r="O8" s="2">
        <f>COUNTIFS(Table2[Sub-Sector],Table3[[#This Row],[Sub-Sector]],Table2[% Away From Current Month High],"&lt;=0.05")/Table3[[#This Row],[Count]]</f>
        <v>1</v>
      </c>
      <c r="P8" s="2">
        <f>COUNTIFS(Table2[Sub-Sector],Table3[[#This Row],[Sub-Sector]],Table2[% Away From 52W High],"&lt;=10")/Table3[[#This Row],[Count]]</f>
        <v>0.33333333333333331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0.66666666666666663</v>
      </c>
      <c r="S8" s="2">
        <f>COUNTIFS(Table2[Sub-Sector],Table3[[#This Row],[Sub-Sector]],Table2[% Price above 50 EMA],"&gt;=0")/Table3[[#This Row],[Count]]</f>
        <v>0.33333333333333331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0.66666666666666663</v>
      </c>
      <c r="V8" s="2">
        <f>COUNTIFS(Table2[Sub-Sector],Table3[[#This Row],[Sub-Sector]],Table2[Sharpe Ratio],"&gt;=0.10")/Table3[[#This Row],[Count]]</f>
        <v>0.33333333333333331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310.5</v>
      </c>
      <c r="X8">
        <f>_xlfn.RANK.AVG(Table3[[#This Row],[Score]],Table3[Score],1)</f>
        <v>21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129.5</v>
      </c>
      <c r="Z8">
        <f>_xlfn.RANK.AVG(Table3[[#This Row],[Score 2 ]],Table3[[Score 2 ]],1)</f>
        <v>7</v>
      </c>
    </row>
    <row r="9" spans="1:26" x14ac:dyDescent="0.3">
      <c r="A9" t="s">
        <v>977</v>
      </c>
      <c r="B9">
        <f>COUNTIFS(Table2[Sub-Sector],Table3[[#This Row],[Sub-Sector]])</f>
        <v>1</v>
      </c>
      <c r="C9" s="2">
        <f>COUNTIFS(Table2[Sub-Sector],Table3[[#This Row],[Sub-Sector]],Table2[Uptrend],"Uptrend")/Table3[[#This Row],[Count]]</f>
        <v>1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1</v>
      </c>
      <c r="F9" s="2">
        <f>COUNTIFS(Table2[Sub-Sector],Table3[[#This Row],[Sub-Sector]],Table2[6M Return vs Nifty],"&gt;=10")/Table3[[#This Row],[Count]]</f>
        <v>1</v>
      </c>
      <c r="G9" s="2">
        <f>COUNTIFS(Table2[Sub-Sector],Table3[[#This Row],[Sub-Sector]],Table2[1Y Return vs Nifty],"&gt;=10")/Table3[[#This Row],[Count]]</f>
        <v>1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0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0</v>
      </c>
      <c r="N9" s="2">
        <f>COUNTIFS(Table2[Sub-Sector],Table3[[#This Row],[Sub-Sector]],Table2[% Away From Current Month Low],"&gt;=0.05")/Table3[[#This Row],[Count]]</f>
        <v>0</v>
      </c>
      <c r="O9" s="2">
        <f>COUNTIFS(Table2[Sub-Sector],Table3[[#This Row],[Sub-Sector]],Table2[% Away From Current Month High],"&lt;=0.05")/Table3[[#This Row],[Count]]</f>
        <v>0</v>
      </c>
      <c r="P9" s="2">
        <f>COUNTIFS(Table2[Sub-Sector],Table3[[#This Row],[Sub-Sector]],Table2[% Away From 52W High],"&lt;=10")/Table3[[#This Row],[Count]]</f>
        <v>0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1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1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236.5</v>
      </c>
      <c r="X9">
        <f>_xlfn.RANK.AVG(Table3[[#This Row],[Score]],Table3[Score],1)</f>
        <v>8.5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140</v>
      </c>
      <c r="Z9">
        <f>_xlfn.RANK.AVG(Table3[[#This Row],[Score 2 ]],Table3[[Score 2 ]],1)</f>
        <v>9.5</v>
      </c>
    </row>
    <row r="10" spans="1:26" x14ac:dyDescent="0.3">
      <c r="A10" t="s">
        <v>228</v>
      </c>
      <c r="B10">
        <f>COUNTIFS(Table2[Sub-Sector],Table3[[#This Row],[Sub-Sector]])</f>
        <v>1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</v>
      </c>
      <c r="E10" s="2">
        <f>COUNTIFS(Table2[Sub-Sector],Table3[[#This Row],[Sub-Sector]],Table2[1M Return vs Nifty],"&gt;=5")/Table3[[#This Row],[Count]]</f>
        <v>0</v>
      </c>
      <c r="F10" s="2">
        <f>COUNTIFS(Table2[Sub-Sector],Table3[[#This Row],[Sub-Sector]],Table2[6M Return vs Nifty],"&gt;=10")/Table3[[#This Row],[Count]]</f>
        <v>1</v>
      </c>
      <c r="G10" s="2">
        <f>COUNTIFS(Table2[Sub-Sector],Table3[[#This Row],[Sub-Sector]],Table2[1Y Return vs Nifty],"&gt;=10")/Table3[[#This Row],[Count]]</f>
        <v>1</v>
      </c>
      <c r="H10" s="2">
        <f>COUNTIFS(Table2[Sub-Sector],Table3[[#This Row],[Sub-Sector]],Table2[RSI Exponential â€“ 14D],"&gt;=50")/Table3[[#This Row],[Count]]</f>
        <v>1</v>
      </c>
      <c r="I10" s="2">
        <f>COUNTIFS(Table2[Sub-Sector],Table3[[#This Row],[Sub-Sector]],Table2[Relative Volume],"&gt;=1")/Table3[[#This Row],[Count]]</f>
        <v>0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0</v>
      </c>
      <c r="O10" s="2">
        <f>COUNTIFS(Table2[Sub-Sector],Table3[[#This Row],[Sub-Sector]],Table2[% Away From Current Month High],"&lt;=0.05")/Table3[[#This Row],[Count]]</f>
        <v>1</v>
      </c>
      <c r="P10" s="2">
        <f>COUNTIFS(Table2[Sub-Sector],Table3[[#This Row],[Sub-Sector]],Table2[% Away From 52W High],"&lt;=10")/Table3[[#This Row],[Count]]</f>
        <v>1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1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330.5</v>
      </c>
      <c r="X10">
        <f>_xlfn.RANK.AVG(Table3[[#This Row],[Score]],Table3[Score],1)</f>
        <v>26.5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140</v>
      </c>
      <c r="Z10">
        <f>_xlfn.RANK.AVG(Table3[[#This Row],[Score 2 ]],Table3[[Score 2 ]],1)</f>
        <v>9.5</v>
      </c>
    </row>
    <row r="11" spans="1:26" x14ac:dyDescent="0.3">
      <c r="A11" t="s">
        <v>750</v>
      </c>
      <c r="B11">
        <f>COUNTIFS(Table2[Sub-Sector],Table3[[#This Row],[Sub-Sector]])</f>
        <v>1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1</v>
      </c>
      <c r="G11" s="2">
        <f>COUNTIFS(Table2[Sub-Sector],Table3[[#This Row],[Sub-Sector]],Table2[1Y Return vs Nifty],"&gt;=10")/Table3[[#This Row],[Count]]</f>
        <v>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236.5</v>
      </c>
      <c r="X11">
        <f>_xlfn.RANK.AVG(Table3[[#This Row],[Score]],Table3[Score],1)</f>
        <v>8.5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140</v>
      </c>
      <c r="Z11">
        <f>_xlfn.RANK.AVG(Table3[[#This Row],[Score 2 ]],Table3[[Score 2 ]],1)</f>
        <v>9.5</v>
      </c>
    </row>
    <row r="12" spans="1:26" x14ac:dyDescent="0.3">
      <c r="A12" t="s">
        <v>1658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0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0</v>
      </c>
      <c r="I12" s="2">
        <f>COUNTIFS(Table2[Sub-Sector],Table3[[#This Row],[Sub-Sector]],Table2[Relative Volume],"&gt;=1")/Table3[[#This Row],[Count]]</f>
        <v>0</v>
      </c>
      <c r="J12" s="2">
        <f>COUNTIFS(Table2[Sub-Sector],Table3[[#This Row],[Sub-Sector]],Table2[% Away From Day Low],"&gt;=0.05")/Table3[[#This Row],[Count]]</f>
        <v>1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1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1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0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330.5</v>
      </c>
      <c r="X12">
        <f>_xlfn.RANK.AVG(Table3[[#This Row],[Score]],Table3[Score],1)</f>
        <v>26.5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140</v>
      </c>
      <c r="Z12">
        <f>_xlfn.RANK.AVG(Table3[[#This Row],[Score 2 ]],Table3[[Score 2 ]],1)</f>
        <v>9.5</v>
      </c>
    </row>
    <row r="13" spans="1:26" x14ac:dyDescent="0.3">
      <c r="A13" t="s">
        <v>405</v>
      </c>
      <c r="B13">
        <f>COUNTIFS(Table2[Sub-Sector],Table3[[#This Row],[Sub-Sector]])</f>
        <v>11</v>
      </c>
      <c r="C13" s="2">
        <f>COUNTIFS(Table2[Sub-Sector],Table3[[#This Row],[Sub-Sector]],Table2[Uptrend],"Uptrend")/Table3[[#This Row],[Count]]</f>
        <v>0.63636363636363635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0.45454545454545453</v>
      </c>
      <c r="F13" s="2">
        <f>COUNTIFS(Table2[Sub-Sector],Table3[[#This Row],[Sub-Sector]],Table2[6M Return vs Nifty],"&gt;=10")/Table3[[#This Row],[Count]]</f>
        <v>0.54545454545454541</v>
      </c>
      <c r="G13" s="2">
        <f>COUNTIFS(Table2[Sub-Sector],Table3[[#This Row],[Sub-Sector]],Table2[1Y Return vs Nifty],"&gt;=10")/Table3[[#This Row],[Count]]</f>
        <v>0.54545454545454541</v>
      </c>
      <c r="H13" s="2">
        <f>COUNTIFS(Table2[Sub-Sector],Table3[[#This Row],[Sub-Sector]],Table2[RSI Exponential â€“ 14D],"&gt;=50")/Table3[[#This Row],[Count]]</f>
        <v>0.90909090909090906</v>
      </c>
      <c r="I13" s="2">
        <f>COUNTIFS(Table2[Sub-Sector],Table3[[#This Row],[Sub-Sector]],Table2[Relative Volume],"&gt;=1")/Table3[[#This Row],[Count]]</f>
        <v>0.45454545454545453</v>
      </c>
      <c r="J13" s="2">
        <f>COUNTIFS(Table2[Sub-Sector],Table3[[#This Row],[Sub-Sector]],Table2[% Away From Day Low],"&gt;=0.05")/Table3[[#This Row],[Count]]</f>
        <v>9.0909090909090912E-2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0.27272727272727271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0.27272727272727271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0.63636363636363635</v>
      </c>
      <c r="Q13" s="2">
        <f>COUNTIFS(Table2[Sub-Sector],Table3[[#This Row],[Sub-Sector]],Table2[% Away From 52W Low],"&gt;=10")/Table3[[#This Row],[Count]]</f>
        <v>0.72727272727272729</v>
      </c>
      <c r="R13" s="2">
        <f>COUNTIFS(Table2[Sub-Sector],Table3[[#This Row],[Sub-Sector]],Table2[% Price above 20 EMA],"&gt;=0")/Table3[[#This Row],[Count]]</f>
        <v>0.81818181818181823</v>
      </c>
      <c r="S13" s="2">
        <f>COUNTIFS(Table2[Sub-Sector],Table3[[#This Row],[Sub-Sector]],Table2[% Price above 50 EMA],"&gt;=0")/Table3[[#This Row],[Count]]</f>
        <v>0.81818181818181823</v>
      </c>
      <c r="T13" s="2">
        <f>COUNTIFS(Table2[Sub-Sector],Table3[[#This Row],[Sub-Sector]],Table2[% Price above 200 EMA],"&gt;=0")/Table3[[#This Row],[Count]]</f>
        <v>0.72727272727272729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0.36363636363636365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321.5</v>
      </c>
      <c r="X13">
        <f>_xlfn.RANK.AVG(Table3[[#This Row],[Score]],Table3[Score],1)</f>
        <v>24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145</v>
      </c>
      <c r="Z13">
        <f>_xlfn.RANK.AVG(Table3[[#This Row],[Score 2 ]],Table3[[Score 2 ]],1)</f>
        <v>12</v>
      </c>
    </row>
    <row r="14" spans="1:26" x14ac:dyDescent="0.3">
      <c r="A14" t="s">
        <v>252</v>
      </c>
      <c r="B14">
        <f>COUNTIFS(Table2[Sub-Sector],Table3[[#This Row],[Sub-Sector]])</f>
        <v>6</v>
      </c>
      <c r="C14" s="2">
        <f>COUNTIFS(Table2[Sub-Sector],Table3[[#This Row],[Sub-Sector]],Table2[Uptrend],"Uptrend")/Table3[[#This Row],[Count]]</f>
        <v>0.83333333333333337</v>
      </c>
      <c r="D14" s="2">
        <f>COUNTIFS(Table2[Sub-Sector],Table3[[#This Row],[Sub-Sector]],Table2[1W Return vs Nifty],"&gt;=5")/Table3[[#This Row],[Count]]</f>
        <v>0.5</v>
      </c>
      <c r="E14" s="2">
        <f>COUNTIFS(Table2[Sub-Sector],Table3[[#This Row],[Sub-Sector]],Table2[1M Return vs Nifty],"&gt;=5")/Table3[[#This Row],[Count]]</f>
        <v>0.5</v>
      </c>
      <c r="F14" s="2">
        <f>COUNTIFS(Table2[Sub-Sector],Table3[[#This Row],[Sub-Sector]],Table2[6M Return vs Nifty],"&gt;=10")/Table3[[#This Row],[Count]]</f>
        <v>0.66666666666666663</v>
      </c>
      <c r="G14" s="2">
        <f>COUNTIFS(Table2[Sub-Sector],Table3[[#This Row],[Sub-Sector]],Table2[1Y Return vs Nifty],"&gt;=10")/Table3[[#This Row],[Count]]</f>
        <v>0.33333333333333331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0.66666666666666663</v>
      </c>
      <c r="J14" s="2">
        <f>COUNTIFS(Table2[Sub-Sector],Table3[[#This Row],[Sub-Sector]],Table2[% Away From Day Low],"&gt;=0.05")/Table3[[#This Row],[Count]]</f>
        <v>0.16666666666666666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0.33333333333333331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0.33333333333333331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0.83333333333333337</v>
      </c>
      <c r="Q14" s="2">
        <f>COUNTIFS(Table2[Sub-Sector],Table3[[#This Row],[Sub-Sector]],Table2[% Away From 52W Low],"&gt;=10")/Table3[[#This Row],[Count]]</f>
        <v>0.83333333333333337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0.83333333333333337</v>
      </c>
      <c r="T14" s="2">
        <f>COUNTIFS(Table2[Sub-Sector],Table3[[#This Row],[Sub-Sector]],Table2[% Price above 200 EMA],"&gt;=0")/Table3[[#This Row],[Count]]</f>
        <v>0.83333333333333337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0.16666666666666666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215</v>
      </c>
      <c r="X14">
        <f>_xlfn.RANK.AVG(Table3[[#This Row],[Score]],Table3[Score],1)</f>
        <v>7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146.5</v>
      </c>
      <c r="Z14">
        <f>_xlfn.RANK.AVG(Table3[[#This Row],[Score 2 ]],Table3[[Score 2 ]],1)</f>
        <v>13</v>
      </c>
    </row>
    <row r="15" spans="1:26" x14ac:dyDescent="0.3">
      <c r="A15" t="s">
        <v>612</v>
      </c>
      <c r="B15">
        <f>COUNTIFS(Table2[Sub-Sector],Table3[[#This Row],[Sub-Sector]])</f>
        <v>1</v>
      </c>
      <c r="C15" s="2">
        <f>COUNTIFS(Table2[Sub-Sector],Table3[[#This Row],[Sub-Sector]],Table2[Uptrend],"Uptrend")/Table3[[#This Row],[Count]]</f>
        <v>0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</v>
      </c>
      <c r="F15" s="2">
        <f>COUNTIFS(Table2[Sub-Sector],Table3[[#This Row],[Sub-Sector]],Table2[6M Return vs Nifty],"&gt;=10")/Table3[[#This Row],[Count]]</f>
        <v>0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0</v>
      </c>
      <c r="I15" s="2">
        <f>COUNTIFS(Table2[Sub-Sector],Table3[[#This Row],[Sub-Sector]],Table2[Relative Volume],"&gt;=1")/Table3[[#This Row],[Count]]</f>
        <v>1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</v>
      </c>
      <c r="O15" s="2">
        <f>COUNTIFS(Table2[Sub-Sector],Table3[[#This Row],[Sub-Sector]],Table2[% Away From Current Month High],"&lt;=0.05")/Table3[[#This Row],[Count]]</f>
        <v>1</v>
      </c>
      <c r="P15" s="2">
        <f>COUNTIFS(Table2[Sub-Sector],Table3[[#This Row],[Sub-Sector]],Table2[% Away From 52W High],"&lt;=10")/Table3[[#This Row],[Count]]</f>
        <v>0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</v>
      </c>
      <c r="S15" s="2">
        <f>COUNTIFS(Table2[Sub-Sector],Table3[[#This Row],[Sub-Sector]],Table2[% Price above 50 EMA],"&gt;=0")/Table3[[#This Row],[Count]]</f>
        <v>0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1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437</v>
      </c>
      <c r="X15">
        <f>_xlfn.RANK.AVG(Table3[[#This Row],[Score]],Table3[Score],1)</f>
        <v>70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</v>
      </c>
      <c r="Z15">
        <f>_xlfn.RANK.AVG(Table3[[#This Row],[Score 2 ]],Table3[[Score 2 ]],1)</f>
        <v>14</v>
      </c>
    </row>
    <row r="16" spans="1:26" x14ac:dyDescent="0.3">
      <c r="A16" t="s">
        <v>989</v>
      </c>
      <c r="B16">
        <f>COUNTIFS(Table2[Sub-Sector],Table3[[#This Row],[Sub-Sector]])</f>
        <v>6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0.16666666666666666</v>
      </c>
      <c r="E16" s="2">
        <f>COUNTIFS(Table2[Sub-Sector],Table3[[#This Row],[Sub-Sector]],Table2[1M Return vs Nifty],"&gt;=5")/Table3[[#This Row],[Count]]</f>
        <v>0.66666666666666663</v>
      </c>
      <c r="F16" s="2">
        <f>COUNTIFS(Table2[Sub-Sector],Table3[[#This Row],[Sub-Sector]],Table2[6M Return vs Nifty],"&gt;=10")/Table3[[#This Row],[Count]]</f>
        <v>0.5</v>
      </c>
      <c r="G16" s="2">
        <f>COUNTIFS(Table2[Sub-Sector],Table3[[#This Row],[Sub-Sector]],Table2[1Y Return vs Nifty],"&gt;=10")/Table3[[#This Row],[Count]]</f>
        <v>0.5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0.5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0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0.66666666666666663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0.16666666666666666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199</v>
      </c>
      <c r="X16">
        <f>_xlfn.RANK.AVG(Table3[[#This Row],[Score]],Table3[Score],1)</f>
        <v>5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157.5</v>
      </c>
      <c r="Z16">
        <f>_xlfn.RANK.AVG(Table3[[#This Row],[Score 2 ]],Table3[[Score 2 ]],1)</f>
        <v>16.5</v>
      </c>
    </row>
    <row r="17" spans="1:26" x14ac:dyDescent="0.3">
      <c r="A17" t="s">
        <v>1105</v>
      </c>
      <c r="B17">
        <f>COUNTIFS(Table2[Sub-Sector],Table3[[#This Row],[Sub-Sector]])</f>
        <v>2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0.5</v>
      </c>
      <c r="F17" s="2">
        <f>COUNTIFS(Table2[Sub-Sector],Table3[[#This Row],[Sub-Sector]],Table2[6M Return vs Nifty],"&gt;=10")/Table3[[#This Row],[Count]]</f>
        <v>0.5</v>
      </c>
      <c r="G17" s="2">
        <f>COUNTIFS(Table2[Sub-Sector],Table3[[#This Row],[Sub-Sector]],Table2[1Y Return vs Nifty],"&gt;=10")/Table3[[#This Row],[Count]]</f>
        <v>0.5</v>
      </c>
      <c r="H17" s="2">
        <f>COUNTIFS(Table2[Sub-Sector],Table3[[#This Row],[Sub-Sector]],Table2[RSI Exponential â€“ 14D],"&gt;=50")/Table3[[#This Row],[Count]]</f>
        <v>1</v>
      </c>
      <c r="I17" s="2">
        <f>COUNTIFS(Table2[Sub-Sector],Table3[[#This Row],[Sub-Sector]],Table2[Relative Volume],"&gt;=1")/Table3[[#This Row],[Count]]</f>
        <v>0.5</v>
      </c>
      <c r="J17" s="2">
        <f>COUNTIFS(Table2[Sub-Sector],Table3[[#This Row],[Sub-Sector]],Table2[% Away From Day Low],"&gt;=0.05")/Table3[[#This Row],[Count]]</f>
        <v>0.5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0.5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0.5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0.5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1</v>
      </c>
      <c r="S17" s="2">
        <f>COUNTIFS(Table2[Sub-Sector],Table3[[#This Row],[Sub-Sector]],Table2[% Price above 50 EMA],"&gt;=0")/Table3[[#This Row],[Count]]</f>
        <v>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0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276</v>
      </c>
      <c r="X17">
        <f>_xlfn.RANK.AVG(Table3[[#This Row],[Score]],Table3[Score],1)</f>
        <v>16.5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157.5</v>
      </c>
      <c r="Z17">
        <f>_xlfn.RANK.AVG(Table3[[#This Row],[Score 2 ]],Table3[[Score 2 ]],1)</f>
        <v>16.5</v>
      </c>
    </row>
    <row r="18" spans="1:26" x14ac:dyDescent="0.3">
      <c r="A18" t="s">
        <v>950</v>
      </c>
      <c r="B18">
        <f>COUNTIFS(Table2[Sub-Sector],Table3[[#This Row],[Sub-Sector]])</f>
        <v>2</v>
      </c>
      <c r="C18" s="2">
        <f>COUNTIFS(Table2[Sub-Sector],Table3[[#This Row],[Sub-Sector]],Table2[Uptrend],"Uptrend")/Table3[[#This Row],[Count]]</f>
        <v>0.5</v>
      </c>
      <c r="D18" s="2">
        <f>COUNTIFS(Table2[Sub-Sector],Table3[[#This Row],[Sub-Sector]],Table2[1W Return vs Nifty],"&gt;=5")/Table3[[#This Row],[Count]]</f>
        <v>0.5</v>
      </c>
      <c r="E18" s="2">
        <f>COUNTIFS(Table2[Sub-Sector],Table3[[#This Row],[Sub-Sector]],Table2[1M Return vs Nifty],"&gt;=5")/Table3[[#This Row],[Count]]</f>
        <v>0.5</v>
      </c>
      <c r="F18" s="2">
        <f>COUNTIFS(Table2[Sub-Sector],Table3[[#This Row],[Sub-Sector]],Table2[6M Return vs Nifty],"&gt;=10")/Table3[[#This Row],[Count]]</f>
        <v>0.5</v>
      </c>
      <c r="G18" s="2">
        <f>COUNTIFS(Table2[Sub-Sector],Table3[[#This Row],[Sub-Sector]],Table2[1Y Return vs Nifty],"&gt;=10")/Table3[[#This Row],[Count]]</f>
        <v>0.5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Volume],"&gt;=1")/Table3[[#This Row],[Count]]</f>
        <v>0.5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0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0.5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0.5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267.5</v>
      </c>
      <c r="X18">
        <f>_xlfn.RANK.AVG(Table3[[#This Row],[Score]],Table3[Score],1)</f>
        <v>13.5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157.5</v>
      </c>
      <c r="Z18">
        <f>_xlfn.RANK.AVG(Table3[[#This Row],[Score 2 ]],Table3[[Score 2 ]],1)</f>
        <v>16.5</v>
      </c>
    </row>
    <row r="19" spans="1:26" x14ac:dyDescent="0.3">
      <c r="A19" t="s">
        <v>723</v>
      </c>
      <c r="B19">
        <f>COUNTIFS(Table2[Sub-Sector],Table3[[#This Row],[Sub-Sector]])</f>
        <v>2</v>
      </c>
      <c r="C19" s="2">
        <f>COUNTIFS(Table2[Sub-Sector],Table3[[#This Row],[Sub-Sector]],Table2[Uptrend],"Uptrend")/Table3[[#This Row],[Count]]</f>
        <v>0.5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0.5</v>
      </c>
      <c r="F19" s="2">
        <f>COUNTIFS(Table2[Sub-Sector],Table3[[#This Row],[Sub-Sector]],Table2[6M Return vs Nifty],"&gt;=10")/Table3[[#This Row],[Count]]</f>
        <v>0.5</v>
      </c>
      <c r="G19" s="2">
        <f>COUNTIFS(Table2[Sub-Sector],Table3[[#This Row],[Sub-Sector]],Table2[1Y Return vs Nifty],"&gt;=10")/Table3[[#This Row],[Count]]</f>
        <v>0.5</v>
      </c>
      <c r="H19" s="2">
        <f>COUNTIFS(Table2[Sub-Sector],Table3[[#This Row],[Sub-Sector]],Table2[RSI Exponential â€“ 14D],"&gt;=50")/Table3[[#This Row],[Count]]</f>
        <v>0.5</v>
      </c>
      <c r="I19" s="2">
        <f>COUNTIFS(Table2[Sub-Sector],Table3[[#This Row],[Sub-Sector]],Table2[Relative Volume],"&gt;=1")/Table3[[#This Row],[Count]]</f>
        <v>0.5</v>
      </c>
      <c r="J19" s="2">
        <f>COUNTIFS(Table2[Sub-Sector],Table3[[#This Row],[Sub-Sector]],Table2[% Away From Day Low],"&gt;=0.05")/Table3[[#This Row],[Count]]</f>
        <v>0.5</v>
      </c>
      <c r="K19" s="2">
        <f>COUNTIFS(Table2[Sub-Sector],Table3[[#This Row],[Sub-Sector]],Table2[% Away From Day High],"&lt;=0.05")/Table3[[#This Row],[Count]]</f>
        <v>0.5</v>
      </c>
      <c r="L19" s="2">
        <f>COUNTIFS(Table2[Sub-Sector],Table3[[#This Row],[Sub-Sector]],Table2[% Away From Current Week Low],"&gt;=0.05")/Table3[[#This Row],[Count]]</f>
        <v>0.5</v>
      </c>
      <c r="M19" s="2">
        <f>COUNTIFS(Table2[Sub-Sector],Table3[[#This Row],[Sub-Sector]],Table2[% Away From Current Week High],"&lt;=0.05")/Table3[[#This Row],[Count]]</f>
        <v>0.5</v>
      </c>
      <c r="N19" s="2">
        <f>COUNTIFS(Table2[Sub-Sector],Table3[[#This Row],[Sub-Sector]],Table2[% Away From Current Month Low],"&gt;=0.05")/Table3[[#This Row],[Count]]</f>
        <v>0.5</v>
      </c>
      <c r="O19" s="2">
        <f>COUNTIFS(Table2[Sub-Sector],Table3[[#This Row],[Sub-Sector]],Table2[% Away From Current Month High],"&lt;=0.05")/Table3[[#This Row],[Count]]</f>
        <v>0.5</v>
      </c>
      <c r="P19" s="2">
        <f>COUNTIFS(Table2[Sub-Sector],Table3[[#This Row],[Sub-Sector]],Table2[% Away From 52W High],"&lt;=10")/Table3[[#This Row],[Count]]</f>
        <v>0.5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0.5</v>
      </c>
      <c r="S19" s="2">
        <f>COUNTIFS(Table2[Sub-Sector],Table3[[#This Row],[Sub-Sector]],Table2[% Price above 50 EMA],"&gt;=0")/Table3[[#This Row],[Count]]</f>
        <v>0.5</v>
      </c>
      <c r="T19" s="2">
        <f>COUNTIFS(Table2[Sub-Sector],Table3[[#This Row],[Sub-Sector]],Table2[% Price above 200 EMA],"&gt;=0")/Table3[[#This Row],[Count]]</f>
        <v>0.5</v>
      </c>
      <c r="U19" s="2">
        <f>COUNTIFS(Table2[Sub-Sector],Table3[[#This Row],[Sub-Sector]],Table2[Rate of Change - Zone],"Positive")/Table3[[#This Row],[Count]]</f>
        <v>1</v>
      </c>
      <c r="V19" s="2">
        <f>COUNTIFS(Table2[Sub-Sector],Table3[[#This Row],[Sub-Sector]],Table2[Sharpe Ratio],"&gt;=0.10")/Table3[[#This Row],[Count]]</f>
        <v>0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</v>
      </c>
      <c r="X19">
        <f>_xlfn.RANK.AVG(Table3[[#This Row],[Score]],Table3[Score],1)</f>
        <v>30.5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157.5</v>
      </c>
      <c r="Z19">
        <f>_xlfn.RANK.AVG(Table3[[#This Row],[Score 2 ]],Table3[[Score 2 ]],1)</f>
        <v>16.5</v>
      </c>
    </row>
    <row r="20" spans="1:26" x14ac:dyDescent="0.3">
      <c r="A20" t="s">
        <v>195</v>
      </c>
      <c r="B20">
        <f>COUNTIFS(Table2[Sub-Sector],Table3[[#This Row],[Sub-Sector]])</f>
        <v>4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</v>
      </c>
      <c r="F20" s="2">
        <f>COUNTIFS(Table2[Sub-Sector],Table3[[#This Row],[Sub-Sector]],Table2[6M Return vs Nifty],"&gt;=10")/Table3[[#This Row],[Count]]</f>
        <v>0.75</v>
      </c>
      <c r="G20" s="2">
        <f>COUNTIFS(Table2[Sub-Sector],Table3[[#This Row],[Sub-Sector]],Table2[1Y Return vs Nifty],"&gt;=10")/Table3[[#This Row],[Count]]</f>
        <v>0.25</v>
      </c>
      <c r="H20" s="2">
        <f>COUNTIFS(Table2[Sub-Sector],Table3[[#This Row],[Sub-Sector]],Table2[RSI Exponential â€“ 14D],"&gt;=50")/Table3[[#This Row],[Count]]</f>
        <v>1</v>
      </c>
      <c r="I20" s="2">
        <f>COUNTIFS(Table2[Sub-Sector],Table3[[#This Row],[Sub-Sector]],Table2[Relative Volume],"&gt;=1")/Table3[[#This Row],[Count]]</f>
        <v>0.5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0</v>
      </c>
      <c r="O20" s="2">
        <f>COUNTIFS(Table2[Sub-Sector],Table3[[#This Row],[Sub-Sector]],Table2[% Away From Current Month High],"&lt;=0.05")/Table3[[#This Row],[Count]]</f>
        <v>1</v>
      </c>
      <c r="P20" s="2">
        <f>COUNTIFS(Table2[Sub-Sector],Table3[[#This Row],[Sub-Sector]],Table2[% Away From 52W High],"&lt;=10")/Table3[[#This Row],[Count]]</f>
        <v>0.75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1</v>
      </c>
      <c r="V20" s="2">
        <f>COUNTIFS(Table2[Sub-Sector],Table3[[#This Row],[Sub-Sector]],Table2[Sharpe Ratio],"&gt;=0.10")/Table3[[#This Row],[Count]]</f>
        <v>0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348.5</v>
      </c>
      <c r="X20">
        <f>_xlfn.RANK.AVG(Table3[[#This Row],[Score]],Table3[Score],1)</f>
        <v>35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158</v>
      </c>
      <c r="Z20">
        <f>_xlfn.RANK.AVG(Table3[[#This Row],[Score 2 ]],Table3[[Score 2 ]],1)</f>
        <v>19</v>
      </c>
    </row>
    <row r="21" spans="1:26" x14ac:dyDescent="0.3">
      <c r="A21" t="s">
        <v>276</v>
      </c>
      <c r="B21">
        <f>COUNTIFS(Table2[Sub-Sector],Table3[[#This Row],[Sub-Sector]])</f>
        <v>21</v>
      </c>
      <c r="C21" s="2">
        <f>COUNTIFS(Table2[Sub-Sector],Table3[[#This Row],[Sub-Sector]],Table2[Uptrend],"Uptrend")/Table3[[#This Row],[Count]]</f>
        <v>0.8571428571428571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0.42857142857142855</v>
      </c>
      <c r="F21" s="2">
        <f>COUNTIFS(Table2[Sub-Sector],Table3[[#This Row],[Sub-Sector]],Table2[6M Return vs Nifty],"&gt;=10")/Table3[[#This Row],[Count]]</f>
        <v>0.76190476190476186</v>
      </c>
      <c r="G21" s="2">
        <f>COUNTIFS(Table2[Sub-Sector],Table3[[#This Row],[Sub-Sector]],Table2[1Y Return vs Nifty],"&gt;=10")/Table3[[#This Row],[Count]]</f>
        <v>0.52380952380952384</v>
      </c>
      <c r="H21" s="2">
        <f>COUNTIFS(Table2[Sub-Sector],Table3[[#This Row],[Sub-Sector]],Table2[RSI Exponential â€“ 14D],"&gt;=50")/Table3[[#This Row],[Count]]</f>
        <v>0.61904761904761907</v>
      </c>
      <c r="I21" s="2">
        <f>COUNTIFS(Table2[Sub-Sector],Table3[[#This Row],[Sub-Sector]],Table2[Relative Volume],"&gt;=1")/Table3[[#This Row],[Count]]</f>
        <v>0.38095238095238093</v>
      </c>
      <c r="J21" s="2">
        <f>COUNTIFS(Table2[Sub-Sector],Table3[[#This Row],[Sub-Sector]],Table2[% Away From Day Low],"&gt;=0.05")/Table3[[#This Row],[Count]]</f>
        <v>4.7619047619047616E-2</v>
      </c>
      <c r="K21" s="2">
        <f>COUNTIFS(Table2[Sub-Sector],Table3[[#This Row],[Sub-Sector]],Table2[% Away From Day High],"&lt;=0.05")/Table3[[#This Row],[Count]]</f>
        <v>0.95238095238095233</v>
      </c>
      <c r="L21" s="2">
        <f>COUNTIFS(Table2[Sub-Sector],Table3[[#This Row],[Sub-Sector]],Table2[% Away From Current Week Low],"&gt;=0.05")/Table3[[#This Row],[Count]]</f>
        <v>4.7619047619047616E-2</v>
      </c>
      <c r="M21" s="2">
        <f>COUNTIFS(Table2[Sub-Sector],Table3[[#This Row],[Sub-Sector]],Table2[% Away From Current Week High],"&lt;=0.05")/Table3[[#This Row],[Count]]</f>
        <v>0.90476190476190477</v>
      </c>
      <c r="N21" s="2">
        <f>COUNTIFS(Table2[Sub-Sector],Table3[[#This Row],[Sub-Sector]],Table2[% Away From Current Month Low],"&gt;=0.05")/Table3[[#This Row],[Count]]</f>
        <v>4.7619047619047616E-2</v>
      </c>
      <c r="O21" s="2">
        <f>COUNTIFS(Table2[Sub-Sector],Table3[[#This Row],[Sub-Sector]],Table2[% Away From Current Month High],"&lt;=0.05")/Table3[[#This Row],[Count]]</f>
        <v>0.90476190476190477</v>
      </c>
      <c r="P21" s="2">
        <f>COUNTIFS(Table2[Sub-Sector],Table3[[#This Row],[Sub-Sector]],Table2[% Away From 52W High],"&lt;=10")/Table3[[#This Row],[Count]]</f>
        <v>0.52380952380952384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0.7142857142857143</v>
      </c>
      <c r="S21" s="2">
        <f>COUNTIFS(Table2[Sub-Sector],Table3[[#This Row],[Sub-Sector]],Table2[% Price above 50 EMA],"&gt;=0")/Table3[[#This Row],[Count]]</f>
        <v>0.90476190476190477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0.8571428571428571</v>
      </c>
      <c r="V21" s="2">
        <f>COUNTIFS(Table2[Sub-Sector],Table3[[#This Row],[Sub-Sector]],Table2[Sharpe Ratio],"&gt;=0.10")/Table3[[#This Row],[Count]]</f>
        <v>0.23809523809523808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306</v>
      </c>
      <c r="X21">
        <f>_xlfn.RANK.AVG(Table3[[#This Row],[Score]],Table3[Score],1)</f>
        <v>20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158.5</v>
      </c>
      <c r="Z21">
        <f>_xlfn.RANK.AVG(Table3[[#This Row],[Score 2 ]],Table3[[Score 2 ]],1)</f>
        <v>20</v>
      </c>
    </row>
    <row r="22" spans="1:26" x14ac:dyDescent="0.3">
      <c r="A22" t="s">
        <v>63</v>
      </c>
      <c r="B22">
        <f>COUNTIFS(Table2[Sub-Sector],Table3[[#This Row],[Sub-Sector]])</f>
        <v>6</v>
      </c>
      <c r="C22" s="2">
        <f>COUNTIFS(Table2[Sub-Sector],Table3[[#This Row],[Sub-Sector]],Table2[Uptrend],"Uptrend")/Table3[[#This Row],[Count]]</f>
        <v>0.83333333333333337</v>
      </c>
      <c r="D22" s="2">
        <f>COUNTIFS(Table2[Sub-Sector],Table3[[#This Row],[Sub-Sector]],Table2[1W Return vs Nifty],"&gt;=5")/Table3[[#This Row],[Count]]</f>
        <v>0</v>
      </c>
      <c r="E22" s="2">
        <f>COUNTIFS(Table2[Sub-Sector],Table3[[#This Row],[Sub-Sector]],Table2[1M Return vs Nifty],"&gt;=5")/Table3[[#This Row],[Count]]</f>
        <v>0.16666666666666666</v>
      </c>
      <c r="F22" s="2">
        <f>COUNTIFS(Table2[Sub-Sector],Table3[[#This Row],[Sub-Sector]],Table2[6M Return vs Nifty],"&gt;=10")/Table3[[#This Row],[Count]]</f>
        <v>0.66666666666666663</v>
      </c>
      <c r="G22" s="2">
        <f>COUNTIFS(Table2[Sub-Sector],Table3[[#This Row],[Sub-Sector]],Table2[1Y Return vs Nifty],"&gt;=10")/Table3[[#This Row],[Count]]</f>
        <v>1</v>
      </c>
      <c r="H22" s="2">
        <f>COUNTIFS(Table2[Sub-Sector],Table3[[#This Row],[Sub-Sector]],Table2[RSI Exponential â€“ 14D],"&gt;=50")/Table3[[#This Row],[Count]]</f>
        <v>0.5</v>
      </c>
      <c r="I22" s="2">
        <f>COUNTIFS(Table2[Sub-Sector],Table3[[#This Row],[Sub-Sector]],Table2[Relative Volume],"&gt;=1")/Table3[[#This Row],[Count]]</f>
        <v>0.33333333333333331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</v>
      </c>
      <c r="M22" s="2">
        <f>COUNTIFS(Table2[Sub-Sector],Table3[[#This Row],[Sub-Sector]],Table2[% Away From Current Week High],"&lt;=0.05")/Table3[[#This Row],[Count]]</f>
        <v>1</v>
      </c>
      <c r="N22" s="2">
        <f>COUNTIFS(Table2[Sub-Sector],Table3[[#This Row],[Sub-Sector]],Table2[% Away From Current Month Low],"&gt;=0.05")/Table3[[#This Row],[Count]]</f>
        <v>0</v>
      </c>
      <c r="O22" s="2">
        <f>COUNTIFS(Table2[Sub-Sector],Table3[[#This Row],[Sub-Sector]],Table2[% Away From Current Month High],"&lt;=0.05")/Table3[[#This Row],[Count]]</f>
        <v>1</v>
      </c>
      <c r="P22" s="2">
        <f>COUNTIFS(Table2[Sub-Sector],Table3[[#This Row],[Sub-Sector]],Table2[% Away From 52W High],"&lt;=10")/Table3[[#This Row],[Count]]</f>
        <v>0.5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0.33333333333333331</v>
      </c>
      <c r="S22" s="2">
        <f>COUNTIFS(Table2[Sub-Sector],Table3[[#This Row],[Sub-Sector]],Table2[% Price above 50 EMA],"&gt;=0")/Table3[[#This Row],[Count]]</f>
        <v>0.33333333333333331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0.66666666666666663</v>
      </c>
      <c r="V22" s="2">
        <f>COUNTIFS(Table2[Sub-Sector],Table3[[#This Row],[Sub-Sector]],Table2[Sharpe Ratio],"&gt;=0.10")/Table3[[#This Row],[Count]]</f>
        <v>0.66666666666666663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345</v>
      </c>
      <c r="X22">
        <f>_xlfn.RANK.AVG(Table3[[#This Row],[Score]],Table3[Score],1)</f>
        <v>33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162.5</v>
      </c>
      <c r="Z22">
        <f>_xlfn.RANK.AVG(Table3[[#This Row],[Score 2 ]],Table3[[Score 2 ]],1)</f>
        <v>21.5</v>
      </c>
    </row>
    <row r="23" spans="1:26" x14ac:dyDescent="0.3">
      <c r="A23" t="s">
        <v>57</v>
      </c>
      <c r="B23">
        <f>COUNTIFS(Table2[Sub-Sector],Table3[[#This Row],[Sub-Sector]])</f>
        <v>3</v>
      </c>
      <c r="C23" s="2">
        <f>COUNTIFS(Table2[Sub-Sector],Table3[[#This Row],[Sub-Sector]],Table2[Uptrend],"Uptrend")/Table3[[#This Row],[Count]]</f>
        <v>1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0.33333333333333331</v>
      </c>
      <c r="F23" s="2">
        <f>COUNTIFS(Table2[Sub-Sector],Table3[[#This Row],[Sub-Sector]],Table2[6M Return vs Nifty],"&gt;=10")/Table3[[#This Row],[Count]]</f>
        <v>0.66666666666666663</v>
      </c>
      <c r="G23" s="2">
        <f>COUNTIFS(Table2[Sub-Sector],Table3[[#This Row],[Sub-Sector]],Table2[1Y Return vs Nifty],"&gt;=10")/Table3[[#This Row],[Count]]</f>
        <v>1</v>
      </c>
      <c r="H23" s="2">
        <f>COUNTIFS(Table2[Sub-Sector],Table3[[#This Row],[Sub-Sector]],Table2[RSI Exponential â€“ 14D],"&gt;=50")/Table3[[#This Row],[Count]]</f>
        <v>0.33333333333333331</v>
      </c>
      <c r="I23" s="2">
        <f>COUNTIFS(Table2[Sub-Sector],Table3[[#This Row],[Sub-Sector]],Table2[Relative Volume],"&gt;=1")/Table3[[#This Row],[Count]]</f>
        <v>0.33333333333333331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</v>
      </c>
      <c r="O23" s="2">
        <f>COUNTIFS(Table2[Sub-Sector],Table3[[#This Row],[Sub-Sector]],Table2[% Away From Current Month High],"&lt;=0.05")/Table3[[#This Row],[Count]]</f>
        <v>1</v>
      </c>
      <c r="P23" s="2">
        <f>COUNTIFS(Table2[Sub-Sector],Table3[[#This Row],[Sub-Sector]],Table2[% Away From 52W High],"&lt;=10")/Table3[[#This Row],[Count]]</f>
        <v>0.66666666666666663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0.66666666666666663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0.66666666666666663</v>
      </c>
      <c r="V23" s="2">
        <f>COUNTIFS(Table2[Sub-Sector],Table3[[#This Row],[Sub-Sector]],Table2[Sharpe Ratio],"&gt;=0.10")/Table3[[#This Row],[Count]]</f>
        <v>0.66666666666666663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300</v>
      </c>
      <c r="X23">
        <f>_xlfn.RANK.AVG(Table3[[#This Row],[Score]],Table3[Score],1)</f>
        <v>18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162.5</v>
      </c>
      <c r="Z23">
        <f>_xlfn.RANK.AVG(Table3[[#This Row],[Score 2 ]],Table3[[Score 2 ]],1)</f>
        <v>21.5</v>
      </c>
    </row>
    <row r="24" spans="1:26" x14ac:dyDescent="0.3">
      <c r="A24" t="s">
        <v>54</v>
      </c>
      <c r="B24">
        <f>COUNTIFS(Table2[Sub-Sector],Table3[[#This Row],[Sub-Sector]])</f>
        <v>44</v>
      </c>
      <c r="C24" s="2">
        <f>COUNTIFS(Table2[Sub-Sector],Table3[[#This Row],[Sub-Sector]],Table2[Uptrend],"Uptrend")/Table3[[#This Row],[Count]]</f>
        <v>0.93181818181818177</v>
      </c>
      <c r="D24" s="2">
        <f>COUNTIFS(Table2[Sub-Sector],Table3[[#This Row],[Sub-Sector]],Table2[1W Return vs Nifty],"&gt;=5")/Table3[[#This Row],[Count]]</f>
        <v>6.8181818181818177E-2</v>
      </c>
      <c r="E24" s="2">
        <f>COUNTIFS(Table2[Sub-Sector],Table3[[#This Row],[Sub-Sector]],Table2[1M Return vs Nifty],"&gt;=5")/Table3[[#This Row],[Count]]</f>
        <v>0.65909090909090906</v>
      </c>
      <c r="F24" s="2">
        <f>COUNTIFS(Table2[Sub-Sector],Table3[[#This Row],[Sub-Sector]],Table2[6M Return vs Nifty],"&gt;=10")/Table3[[#This Row],[Count]]</f>
        <v>0.56818181818181823</v>
      </c>
      <c r="G24" s="2">
        <f>COUNTIFS(Table2[Sub-Sector],Table3[[#This Row],[Sub-Sector]],Table2[1Y Return vs Nifty],"&gt;=10")/Table3[[#This Row],[Count]]</f>
        <v>0.65909090909090906</v>
      </c>
      <c r="H24" s="2">
        <f>COUNTIFS(Table2[Sub-Sector],Table3[[#This Row],[Sub-Sector]],Table2[RSI Exponential â€“ 14D],"&gt;=50")/Table3[[#This Row],[Count]]</f>
        <v>0.84090909090909094</v>
      </c>
      <c r="I24" s="2">
        <f>COUNTIFS(Table2[Sub-Sector],Table3[[#This Row],[Sub-Sector]],Table2[Relative Volume],"&gt;=1")/Table3[[#This Row],[Count]]</f>
        <v>0.38636363636363635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6.8181818181818177E-2</v>
      </c>
      <c r="M24" s="2">
        <f>COUNTIFS(Table2[Sub-Sector],Table3[[#This Row],[Sub-Sector]],Table2[% Away From Current Week High],"&lt;=0.05")/Table3[[#This Row],[Count]]</f>
        <v>0.93181818181818177</v>
      </c>
      <c r="N24" s="2">
        <f>COUNTIFS(Table2[Sub-Sector],Table3[[#This Row],[Sub-Sector]],Table2[% Away From Current Month Low],"&gt;=0.05")/Table3[[#This Row],[Count]]</f>
        <v>6.8181818181818177E-2</v>
      </c>
      <c r="O24" s="2">
        <f>COUNTIFS(Table2[Sub-Sector],Table3[[#This Row],[Sub-Sector]],Table2[% Away From Current Month High],"&lt;=0.05")/Table3[[#This Row],[Count]]</f>
        <v>0.93181818181818177</v>
      </c>
      <c r="P24" s="2">
        <f>COUNTIFS(Table2[Sub-Sector],Table3[[#This Row],[Sub-Sector]],Table2[% Away From 52W High],"&lt;=10")/Table3[[#This Row],[Count]]</f>
        <v>0.81818181818181823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0.86363636363636365</v>
      </c>
      <c r="S24" s="2">
        <f>COUNTIFS(Table2[Sub-Sector],Table3[[#This Row],[Sub-Sector]],Table2[% Price above 50 EMA],"&gt;=0")/Table3[[#This Row],[Count]]</f>
        <v>0.90909090909090906</v>
      </c>
      <c r="T24" s="2">
        <f>COUNTIFS(Table2[Sub-Sector],Table3[[#This Row],[Sub-Sector]],Table2[% Price above 200 EMA],"&gt;=0")/Table3[[#This Row],[Count]]</f>
        <v>0.97727272727272729</v>
      </c>
      <c r="U24" s="2">
        <f>COUNTIFS(Table2[Sub-Sector],Table3[[#This Row],[Sub-Sector]],Table2[Rate of Change - Zone],"Positive")/Table3[[#This Row],[Count]]</f>
        <v>0.88636363636363635</v>
      </c>
      <c r="V24" s="2">
        <f>COUNTIFS(Table2[Sub-Sector],Table3[[#This Row],[Sub-Sector]],Table2[Sharpe Ratio],"&gt;=0.10")/Table3[[#This Row],[Count]]</f>
        <v>0.13636363636363635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241</v>
      </c>
      <c r="X24">
        <f>_xlfn.RANK.AVG(Table3[[#This Row],[Score]],Table3[Score],1)</f>
        <v>11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</v>
      </c>
      <c r="Z24">
        <f>_xlfn.RANK.AVG(Table3[[#This Row],[Score 2 ]],Table3[[Score 2 ]],1)</f>
        <v>23</v>
      </c>
    </row>
    <row r="25" spans="1:26" x14ac:dyDescent="0.3">
      <c r="A25" t="s">
        <v>37</v>
      </c>
      <c r="B25">
        <f>COUNTIFS(Table2[Sub-Sector],Table3[[#This Row],[Sub-Sector]])</f>
        <v>10</v>
      </c>
      <c r="C25" s="2">
        <f>COUNTIFS(Table2[Sub-Sector],Table3[[#This Row],[Sub-Sector]],Table2[Uptrend],"Uptrend")/Table3[[#This Row],[Count]]</f>
        <v>1</v>
      </c>
      <c r="D25" s="2">
        <f>COUNTIFS(Table2[Sub-Sector],Table3[[#This Row],[Sub-Sector]],Table2[1W Return vs Nifty],"&gt;=5")/Table3[[#This Row],[Count]]</f>
        <v>0.1</v>
      </c>
      <c r="E25" s="2">
        <f>COUNTIFS(Table2[Sub-Sector],Table3[[#This Row],[Sub-Sector]],Table2[1M Return vs Nifty],"&gt;=5")/Table3[[#This Row],[Count]]</f>
        <v>0.4</v>
      </c>
      <c r="F25" s="2">
        <f>COUNTIFS(Table2[Sub-Sector],Table3[[#This Row],[Sub-Sector]],Table2[6M Return vs Nifty],"&gt;=10")/Table3[[#This Row],[Count]]</f>
        <v>0.4</v>
      </c>
      <c r="G25" s="2">
        <f>COUNTIFS(Table2[Sub-Sector],Table3[[#This Row],[Sub-Sector]],Table2[1Y Return vs Nifty],"&gt;=10")/Table3[[#This Row],[Count]]</f>
        <v>0.5</v>
      </c>
      <c r="H25" s="2">
        <f>COUNTIFS(Table2[Sub-Sector],Table3[[#This Row],[Sub-Sector]],Table2[RSI Exponential â€“ 14D],"&gt;=50")/Table3[[#This Row],[Count]]</f>
        <v>0.9</v>
      </c>
      <c r="I25" s="2">
        <f>COUNTIFS(Table2[Sub-Sector],Table3[[#This Row],[Sub-Sector]],Table2[Relative Volume],"&gt;=1")/Table3[[#This Row],[Count]]</f>
        <v>0.5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</v>
      </c>
      <c r="M25" s="2">
        <f>COUNTIFS(Table2[Sub-Sector],Table3[[#This Row],[Sub-Sector]],Table2[% Away From Current Week High],"&lt;=0.05")/Table3[[#This Row],[Count]]</f>
        <v>1</v>
      </c>
      <c r="N25" s="2">
        <f>COUNTIFS(Table2[Sub-Sector],Table3[[#This Row],[Sub-Sector]],Table2[% Away From Current Month Low],"&gt;=0.05")/Table3[[#This Row],[Count]]</f>
        <v>0</v>
      </c>
      <c r="O25" s="2">
        <f>COUNTIFS(Table2[Sub-Sector],Table3[[#This Row],[Sub-Sector]],Table2[% Away From Current Month High],"&lt;=0.05")/Table3[[#This Row],[Count]]</f>
        <v>1</v>
      </c>
      <c r="P25" s="2">
        <f>COUNTIFS(Table2[Sub-Sector],Table3[[#This Row],[Sub-Sector]],Table2[% Away From 52W High],"&lt;=10")/Table3[[#This Row],[Count]]</f>
        <v>0.7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0.9</v>
      </c>
      <c r="S25" s="2">
        <f>COUNTIFS(Table2[Sub-Sector],Table3[[#This Row],[Sub-Sector]],Table2[% Price above 50 EMA],"&gt;=0")/Table3[[#This Row],[Count]]</f>
        <v>0.9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1</v>
      </c>
      <c r="V25" s="2">
        <f>COUNTIFS(Table2[Sub-Sector],Table3[[#This Row],[Sub-Sector]],Table2[Sharpe Ratio],"&gt;=0.10")/Table3[[#This Row],[Count]]</f>
        <v>0.1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248.5</v>
      </c>
      <c r="X25">
        <f>_xlfn.RANK.AVG(Table3[[#This Row],[Score]],Table3[Score],1)</f>
        <v>12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</v>
      </c>
      <c r="Z25">
        <f>_xlfn.RANK.AVG(Table3[[#This Row],[Score 2 ]],Table3[[Score 2 ]],1)</f>
        <v>24</v>
      </c>
    </row>
    <row r="26" spans="1:26" x14ac:dyDescent="0.3">
      <c r="A26" t="s">
        <v>118</v>
      </c>
      <c r="B26">
        <f>COUNTIFS(Table2[Sub-Sector],Table3[[#This Row],[Sub-Sector]])</f>
        <v>8</v>
      </c>
      <c r="C26" s="2">
        <f>COUNTIFS(Table2[Sub-Sector],Table3[[#This Row],[Sub-Sector]],Table2[Uptrend],"Uptrend")/Table3[[#This Row],[Count]]</f>
        <v>0.75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0.25</v>
      </c>
      <c r="F26" s="2">
        <f>COUNTIFS(Table2[Sub-Sector],Table3[[#This Row],[Sub-Sector]],Table2[6M Return vs Nifty],"&gt;=10")/Table3[[#This Row],[Count]]</f>
        <v>0.625</v>
      </c>
      <c r="G26" s="2">
        <f>COUNTIFS(Table2[Sub-Sector],Table3[[#This Row],[Sub-Sector]],Table2[1Y Return vs Nifty],"&gt;=10")/Table3[[#This Row],[Count]]</f>
        <v>0.5</v>
      </c>
      <c r="H26" s="2">
        <f>COUNTIFS(Table2[Sub-Sector],Table3[[#This Row],[Sub-Sector]],Table2[RSI Exponential â€“ 14D],"&gt;=50")/Table3[[#This Row],[Count]]</f>
        <v>0.625</v>
      </c>
      <c r="I26" s="2">
        <f>COUNTIFS(Table2[Sub-Sector],Table3[[#This Row],[Sub-Sector]],Table2[Relative Volume],"&gt;=1")/Table3[[#This Row],[Count]]</f>
        <v>0.25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0.875</v>
      </c>
      <c r="L26" s="2">
        <f>COUNTIFS(Table2[Sub-Sector],Table3[[#This Row],[Sub-Sector]],Table2[% Away From Current Week Low],"&gt;=0.05")/Table3[[#This Row],[Count]]</f>
        <v>0.125</v>
      </c>
      <c r="M26" s="2">
        <f>COUNTIFS(Table2[Sub-Sector],Table3[[#This Row],[Sub-Sector]],Table2[% Away From Current Week High],"&lt;=0.05")/Table3[[#This Row],[Count]]</f>
        <v>0.875</v>
      </c>
      <c r="N26" s="2">
        <f>COUNTIFS(Table2[Sub-Sector],Table3[[#This Row],[Sub-Sector]],Table2[% Away From Current Month Low],"&gt;=0.05")/Table3[[#This Row],[Count]]</f>
        <v>0.125</v>
      </c>
      <c r="O26" s="2">
        <f>COUNTIFS(Table2[Sub-Sector],Table3[[#This Row],[Sub-Sector]],Table2[% Away From Current Month High],"&lt;=0.05")/Table3[[#This Row],[Count]]</f>
        <v>0.875</v>
      </c>
      <c r="P26" s="2">
        <f>COUNTIFS(Table2[Sub-Sector],Table3[[#This Row],[Sub-Sector]],Table2[% Away From 52W High],"&lt;=10")/Table3[[#This Row],[Count]]</f>
        <v>0.625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0.875</v>
      </c>
      <c r="S26" s="2">
        <f>COUNTIFS(Table2[Sub-Sector],Table3[[#This Row],[Sub-Sector]],Table2[% Price above 50 EMA],"&gt;=0")/Table3[[#This Row],[Count]]</f>
        <v>1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1</v>
      </c>
      <c r="V26" s="2">
        <f>COUNTIFS(Table2[Sub-Sector],Table3[[#This Row],[Sub-Sector]],Table2[Sharpe Ratio],"&gt;=0.10")/Table3[[#This Row],[Count]]</f>
        <v>0.125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355.5</v>
      </c>
      <c r="X26">
        <f>_xlfn.RANK.AVG(Table3[[#This Row],[Score]],Table3[Score],1)</f>
        <v>36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177</v>
      </c>
      <c r="Z26">
        <f>_xlfn.RANK.AVG(Table3[[#This Row],[Score 2 ]],Table3[[Score 2 ]],1)</f>
        <v>25</v>
      </c>
    </row>
    <row r="27" spans="1:26" x14ac:dyDescent="0.3">
      <c r="A27" t="s">
        <v>1401</v>
      </c>
      <c r="B27">
        <f>COUNTIFS(Table2[Sub-Sector],Table3[[#This Row],[Sub-Sector]])</f>
        <v>3</v>
      </c>
      <c r="C27" s="2">
        <f>COUNTIFS(Table2[Sub-Sector],Table3[[#This Row],[Sub-Sector]],Table2[Uptrend],"Uptrend")/Table3[[#This Row],[Count]]</f>
        <v>1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1</v>
      </c>
      <c r="F27" s="2">
        <f>COUNTIFS(Table2[Sub-Sector],Table3[[#This Row],[Sub-Sector]],Table2[6M Return vs Nifty],"&gt;=10")/Table3[[#This Row],[Count]]</f>
        <v>0.66666666666666663</v>
      </c>
      <c r="G27" s="2">
        <f>COUNTIFS(Table2[Sub-Sector],Table3[[#This Row],[Sub-Sector]],Table2[1Y Return vs Nifty],"&gt;=10")/Table3[[#This Row],[Count]]</f>
        <v>0.33333333333333331</v>
      </c>
      <c r="H27" s="2">
        <f>COUNTIFS(Table2[Sub-Sector],Table3[[#This Row],[Sub-Sector]],Table2[RSI Exponential â€“ 14D],"&gt;=50")/Table3[[#This Row],[Count]]</f>
        <v>1</v>
      </c>
      <c r="I27" s="2">
        <f>COUNTIFS(Table2[Sub-Sector],Table3[[#This Row],[Sub-Sector]],Table2[Relative Volume],"&gt;=1")/Table3[[#This Row],[Count]]</f>
        <v>0.33333333333333331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1</v>
      </c>
      <c r="N27" s="2">
        <f>COUNTIFS(Table2[Sub-Sector],Table3[[#This Row],[Sub-Sector]],Table2[% Away From Current Month Low],"&gt;=0.05")/Table3[[#This Row],[Count]]</f>
        <v>0</v>
      </c>
      <c r="O27" s="2">
        <f>COUNTIFS(Table2[Sub-Sector],Table3[[#This Row],[Sub-Sector]],Table2[% Away From Current Month High],"&lt;=0.05")/Table3[[#This Row],[Count]]</f>
        <v>1</v>
      </c>
      <c r="P27" s="2">
        <f>COUNTIFS(Table2[Sub-Sector],Table3[[#This Row],[Sub-Sector]],Table2[% Away From 52W High],"&lt;=10")/Table3[[#This Row],[Count]]</f>
        <v>0.33333333333333331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1</v>
      </c>
      <c r="S27" s="2">
        <f>COUNTIFS(Table2[Sub-Sector],Table3[[#This Row],[Sub-Sector]],Table2[% Price above 50 EMA],"&gt;=0")/Table3[[#This Row],[Count]]</f>
        <v>1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1</v>
      </c>
      <c r="V27" s="2">
        <f>COUNTIFS(Table2[Sub-Sector],Table3[[#This Row],[Sub-Sector]],Table2[Sharpe Ratio],"&gt;=0.10")/Table3[[#This Row],[Count]]</f>
        <v>0.33333333333333331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276</v>
      </c>
      <c r="X27">
        <f>_xlfn.RANK.AVG(Table3[[#This Row],[Score]],Table3[Score],1)</f>
        <v>16.5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179.5</v>
      </c>
      <c r="Z27">
        <f>_xlfn.RANK.AVG(Table3[[#This Row],[Score 2 ]],Table3[[Score 2 ]],1)</f>
        <v>26</v>
      </c>
    </row>
    <row r="28" spans="1:26" x14ac:dyDescent="0.3">
      <c r="A28" t="s">
        <v>933</v>
      </c>
      <c r="B28">
        <f>COUNTIFS(Table2[Sub-Sector],Table3[[#This Row],[Sub-Sector]])</f>
        <v>2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</v>
      </c>
      <c r="E28" s="2">
        <f>COUNTIFS(Table2[Sub-Sector],Table3[[#This Row],[Sub-Sector]],Table2[1M Return vs Nifty],"&gt;=5")/Table3[[#This Row],[Count]]</f>
        <v>0</v>
      </c>
      <c r="F28" s="2">
        <f>COUNTIFS(Table2[Sub-Sector],Table3[[#This Row],[Sub-Sector]],Table2[6M Return vs Nifty],"&gt;=10")/Table3[[#This Row],[Count]]</f>
        <v>0.5</v>
      </c>
      <c r="G28" s="2">
        <f>COUNTIFS(Table2[Sub-Sector],Table3[[#This Row],[Sub-Sector]],Table2[1Y Return vs Nifty],"&gt;=10")/Table3[[#This Row],[Count]]</f>
        <v>1</v>
      </c>
      <c r="H28" s="2">
        <f>COUNTIFS(Table2[Sub-Sector],Table3[[#This Row],[Sub-Sector]],Table2[RSI Exponential â€“ 14D],"&gt;=50")/Table3[[#This Row],[Count]]</f>
        <v>1</v>
      </c>
      <c r="I28" s="2">
        <f>COUNTIFS(Table2[Sub-Sector],Table3[[#This Row],[Sub-Sector]],Table2[Relative Volume],"&gt;=1")/Table3[[#This Row],[Count]]</f>
        <v>0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1</v>
      </c>
      <c r="N28" s="2">
        <f>COUNTIFS(Table2[Sub-Sector],Table3[[#This Row],[Sub-Sector]],Table2[% Away From Current Month Low],"&gt;=0.05")/Table3[[#This Row],[Count]]</f>
        <v>0</v>
      </c>
      <c r="O28" s="2">
        <f>COUNTIFS(Table2[Sub-Sector],Table3[[#This Row],[Sub-Sector]],Table2[% Away From Current Month High],"&lt;=0.05")/Table3[[#This Row],[Count]]</f>
        <v>1</v>
      </c>
      <c r="P28" s="2">
        <f>COUNTIFS(Table2[Sub-Sector],Table3[[#This Row],[Sub-Sector]],Table2[% Away From 52W High],"&lt;=10")/Table3[[#This Row],[Count]]</f>
        <v>0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1</v>
      </c>
      <c r="S28" s="2">
        <f>COUNTIFS(Table2[Sub-Sector],Table3[[#This Row],[Sub-Sector]],Table2[% Price above 50 EMA],"&gt;=0")/Table3[[#This Row],[Count]]</f>
        <v>1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1</v>
      </c>
      <c r="V28" s="2">
        <f>COUNTIFS(Table2[Sub-Sector],Table3[[#This Row],[Sub-Sector]],Table2[Sharpe Ratio],"&gt;=0.10")/Table3[[#This Row],[Count]]</f>
        <v>1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372</v>
      </c>
      <c r="X28">
        <f>_xlfn.RANK.AVG(Table3[[#This Row],[Score]],Table3[Score],1)</f>
        <v>39.5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181.5</v>
      </c>
      <c r="Z28">
        <f>_xlfn.RANK.AVG(Table3[[#This Row],[Score 2 ]],Table3[[Score 2 ]],1)</f>
        <v>27</v>
      </c>
    </row>
    <row r="29" spans="1:26" x14ac:dyDescent="0.3">
      <c r="A29" t="s">
        <v>305</v>
      </c>
      <c r="B29">
        <f>COUNTIFS(Table2[Sub-Sector],Table3[[#This Row],[Sub-Sector]])</f>
        <v>6</v>
      </c>
      <c r="C29" s="2">
        <f>COUNTIFS(Table2[Sub-Sector],Table3[[#This Row],[Sub-Sector]],Table2[Uptrend],"Uptrend")/Table3[[#This Row],[Count]]</f>
        <v>0.5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0.16666666666666666</v>
      </c>
      <c r="F29" s="2">
        <f>COUNTIFS(Table2[Sub-Sector],Table3[[#This Row],[Sub-Sector]],Table2[6M Return vs Nifty],"&gt;=10")/Table3[[#This Row],[Count]]</f>
        <v>0</v>
      </c>
      <c r="G29" s="2">
        <f>COUNTIFS(Table2[Sub-Sector],Table3[[#This Row],[Sub-Sector]],Table2[1Y Return vs Nifty],"&gt;=10")/Table3[[#This Row],[Count]]</f>
        <v>0.66666666666666663</v>
      </c>
      <c r="H29" s="2">
        <f>COUNTIFS(Table2[Sub-Sector],Table3[[#This Row],[Sub-Sector]],Table2[RSI Exponential â€“ 14D],"&gt;=50")/Table3[[#This Row],[Count]]</f>
        <v>0.83333333333333337</v>
      </c>
      <c r="I29" s="2">
        <f>COUNTIFS(Table2[Sub-Sector],Table3[[#This Row],[Sub-Sector]],Table2[Relative Volume],"&gt;=1")/Table3[[#This Row],[Count]]</f>
        <v>0.66666666666666663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0.33333333333333331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0.33333333333333331</v>
      </c>
      <c r="O29" s="2">
        <f>COUNTIFS(Table2[Sub-Sector],Table3[[#This Row],[Sub-Sector]],Table2[% Away From Current Month High],"&lt;=0.05")/Table3[[#This Row],[Count]]</f>
        <v>1</v>
      </c>
      <c r="P29" s="2">
        <f>COUNTIFS(Table2[Sub-Sector],Table3[[#This Row],[Sub-Sector]],Table2[% Away From 52W High],"&lt;=10")/Table3[[#This Row],[Count]]</f>
        <v>0.33333333333333331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0.83333333333333337</v>
      </c>
      <c r="S29" s="2">
        <f>COUNTIFS(Table2[Sub-Sector],Table3[[#This Row],[Sub-Sector]],Table2[% Price above 50 EMA],"&gt;=0")/Table3[[#This Row],[Count]]</f>
        <v>0.66666666666666663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1</v>
      </c>
      <c r="V29" s="2">
        <f>COUNTIFS(Table2[Sub-Sector],Table3[[#This Row],[Sub-Sector]],Table2[Sharpe Ratio],"&gt;=0.10")/Table3[[#This Row],[Count]]</f>
        <v>0.66666666666666663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407</v>
      </c>
      <c r="X29">
        <f>_xlfn.RANK.AVG(Table3[[#This Row],[Score]],Table3[Score],1)</f>
        <v>52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183</v>
      </c>
      <c r="Z29">
        <f>_xlfn.RANK.AVG(Table3[[#This Row],[Score 2 ]],Table3[[Score 2 ]],1)</f>
        <v>28</v>
      </c>
    </row>
    <row r="30" spans="1:26" x14ac:dyDescent="0.3">
      <c r="A30" t="s">
        <v>177</v>
      </c>
      <c r="B30">
        <f>COUNTIFS(Table2[Sub-Sector],Table3[[#This Row],[Sub-Sector]])</f>
        <v>6</v>
      </c>
      <c r="C30" s="2">
        <f>COUNTIFS(Table2[Sub-Sector],Table3[[#This Row],[Sub-Sector]],Table2[Uptrend],"Uptrend")/Table3[[#This Row],[Count]]</f>
        <v>0.83333333333333337</v>
      </c>
      <c r="D30" s="2">
        <f>COUNTIFS(Table2[Sub-Sector],Table3[[#This Row],[Sub-Sector]],Table2[1W Return vs Nifty],"&gt;=5")/Table3[[#This Row],[Count]]</f>
        <v>0.33333333333333331</v>
      </c>
      <c r="E30" s="2">
        <f>COUNTIFS(Table2[Sub-Sector],Table3[[#This Row],[Sub-Sector]],Table2[1M Return vs Nifty],"&gt;=5")/Table3[[#This Row],[Count]]</f>
        <v>0.16666666666666666</v>
      </c>
      <c r="F30" s="2">
        <f>COUNTIFS(Table2[Sub-Sector],Table3[[#This Row],[Sub-Sector]],Table2[6M Return vs Nifty],"&gt;=10")/Table3[[#This Row],[Count]]</f>
        <v>0.33333333333333331</v>
      </c>
      <c r="G30" s="2">
        <f>COUNTIFS(Table2[Sub-Sector],Table3[[#This Row],[Sub-Sector]],Table2[1Y Return vs Nifty],"&gt;=10")/Table3[[#This Row],[Count]]</f>
        <v>0.66666666666666663</v>
      </c>
      <c r="H30" s="2">
        <f>COUNTIFS(Table2[Sub-Sector],Table3[[#This Row],[Sub-Sector]],Table2[RSI Exponential â€“ 14D],"&gt;=50")/Table3[[#This Row],[Count]]</f>
        <v>0.83333333333333337</v>
      </c>
      <c r="I30" s="2">
        <f>COUNTIFS(Table2[Sub-Sector],Table3[[#This Row],[Sub-Sector]],Table2[Relative Volume],"&gt;=1")/Table3[[#This Row],[Count]]</f>
        <v>0.5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0.33333333333333331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0.33333333333333331</v>
      </c>
      <c r="O30" s="2">
        <f>COUNTIFS(Table2[Sub-Sector],Table3[[#This Row],[Sub-Sector]],Table2[% Away From Current Month High],"&lt;=0.05")/Table3[[#This Row],[Count]]</f>
        <v>1</v>
      </c>
      <c r="P30" s="2">
        <f>COUNTIFS(Table2[Sub-Sector],Table3[[#This Row],[Sub-Sector]],Table2[% Away From 52W High],"&lt;=10")/Table3[[#This Row],[Count]]</f>
        <v>0.83333333333333337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0.66666666666666663</v>
      </c>
      <c r="S30" s="2">
        <f>COUNTIFS(Table2[Sub-Sector],Table3[[#This Row],[Sub-Sector]],Table2[% Price above 50 EMA],"&gt;=0")/Table3[[#This Row],[Count]]</f>
        <v>0.83333333333333337</v>
      </c>
      <c r="T30" s="2">
        <f>COUNTIFS(Table2[Sub-Sector],Table3[[#This Row],[Sub-Sector]],Table2[% Price above 200 EMA],"&gt;=0")/Table3[[#This Row],[Count]]</f>
        <v>0.83333333333333337</v>
      </c>
      <c r="U30" s="2">
        <f>COUNTIFS(Table2[Sub-Sector],Table3[[#This Row],[Sub-Sector]],Table2[Rate of Change - Zone],"Positive")/Table3[[#This Row],[Count]]</f>
        <v>0.83333333333333337</v>
      </c>
      <c r="V30" s="2">
        <f>COUNTIFS(Table2[Sub-Sector],Table3[[#This Row],[Sub-Sector]],Table2[Sharpe Ratio],"&gt;=0.10")/Table3[[#This Row],[Count]]</f>
        <v>0.16666666666666666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305.5</v>
      </c>
      <c r="X30">
        <f>_xlfn.RANK.AVG(Table3[[#This Row],[Score]],Table3[Score],1)</f>
        <v>19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191</v>
      </c>
      <c r="Z30">
        <f>_xlfn.RANK.AVG(Table3[[#This Row],[Score 2 ]],Table3[[Score 2 ]],1)</f>
        <v>29.5</v>
      </c>
    </row>
    <row r="31" spans="1:26" x14ac:dyDescent="0.3">
      <c r="A31" t="s">
        <v>338</v>
      </c>
      <c r="B31">
        <f>COUNTIFS(Table2[Sub-Sector],Table3[[#This Row],[Sub-Sector]])</f>
        <v>10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0.1</v>
      </c>
      <c r="E31" s="2">
        <f>COUNTIFS(Table2[Sub-Sector],Table3[[#This Row],[Sub-Sector]],Table2[1M Return vs Nifty],"&gt;=5")/Table3[[#This Row],[Count]]</f>
        <v>0.4</v>
      </c>
      <c r="F31" s="2">
        <f>COUNTIFS(Table2[Sub-Sector],Table3[[#This Row],[Sub-Sector]],Table2[6M Return vs Nifty],"&gt;=10")/Table3[[#This Row],[Count]]</f>
        <v>0.8</v>
      </c>
      <c r="G31" s="2">
        <f>COUNTIFS(Table2[Sub-Sector],Table3[[#This Row],[Sub-Sector]],Table2[1Y Return vs Nifty],"&gt;=10")/Table3[[#This Row],[Count]]</f>
        <v>0.7</v>
      </c>
      <c r="H31" s="2">
        <f>COUNTIFS(Table2[Sub-Sector],Table3[[#This Row],[Sub-Sector]],Table2[RSI Exponential â€“ 14D],"&gt;=50")/Table3[[#This Row],[Count]]</f>
        <v>0.5</v>
      </c>
      <c r="I31" s="2">
        <f>COUNTIFS(Table2[Sub-Sector],Table3[[#This Row],[Sub-Sector]],Table2[Relative Volume],"&gt;=1")/Table3[[#This Row],[Count]]</f>
        <v>0.3</v>
      </c>
      <c r="J31" s="2">
        <f>COUNTIFS(Table2[Sub-Sector],Table3[[#This Row],[Sub-Sector]],Table2[% Away From Day Low],"&gt;=0.05")/Table3[[#This Row],[Count]]</f>
        <v>0.1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0.1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0.1</v>
      </c>
      <c r="O31" s="2">
        <f>COUNTIFS(Table2[Sub-Sector],Table3[[#This Row],[Sub-Sector]],Table2[% Away From Current Month High],"&lt;=0.05")/Table3[[#This Row],[Count]]</f>
        <v>1</v>
      </c>
      <c r="P31" s="2">
        <f>COUNTIFS(Table2[Sub-Sector],Table3[[#This Row],[Sub-Sector]],Table2[% Away From 52W High],"&lt;=10")/Table3[[#This Row],[Count]]</f>
        <v>0.7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0.6</v>
      </c>
      <c r="S31" s="2">
        <f>COUNTIFS(Table2[Sub-Sector],Table3[[#This Row],[Sub-Sector]],Table2[% Price above 50 EMA],"&gt;=0")/Table3[[#This Row],[Count]]</f>
        <v>0.9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0.6</v>
      </c>
      <c r="V31" s="2">
        <f>COUNTIFS(Table2[Sub-Sector],Table3[[#This Row],[Sub-Sector]],Table2[Sharpe Ratio],"&gt;=0.10")/Table3[[#This Row],[Count]]</f>
        <v>0.2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268.5</v>
      </c>
      <c r="X31">
        <f>_xlfn.RANK.AVG(Table3[[#This Row],[Score]],Table3[Score],1)</f>
        <v>15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191</v>
      </c>
      <c r="Z31">
        <f>_xlfn.RANK.AVG(Table3[[#This Row],[Score 2 ]],Table3[[Score 2 ]],1)</f>
        <v>29.5</v>
      </c>
    </row>
    <row r="32" spans="1:26" x14ac:dyDescent="0.3">
      <c r="A32" t="s">
        <v>135</v>
      </c>
      <c r="B32">
        <f>COUNTIFS(Table2[Sub-Sector],Table3[[#This Row],[Sub-Sector]])</f>
        <v>8</v>
      </c>
      <c r="C32" s="2">
        <f>COUNTIFS(Table2[Sub-Sector],Table3[[#This Row],[Sub-Sector]],Table2[Uptrend],"Uptrend")/Table3[[#This Row],[Count]]</f>
        <v>0.75</v>
      </c>
      <c r="D32" s="2">
        <f>COUNTIFS(Table2[Sub-Sector],Table3[[#This Row],[Sub-Sector]],Table2[1W Return vs Nifty],"&gt;=5")/Table3[[#This Row],[Count]]</f>
        <v>0.125</v>
      </c>
      <c r="E32" s="2">
        <f>COUNTIFS(Table2[Sub-Sector],Table3[[#This Row],[Sub-Sector]],Table2[1M Return vs Nifty],"&gt;=5")/Table3[[#This Row],[Count]]</f>
        <v>0.25</v>
      </c>
      <c r="F32" s="2">
        <f>COUNTIFS(Table2[Sub-Sector],Table3[[#This Row],[Sub-Sector]],Table2[6M Return vs Nifty],"&gt;=10")/Table3[[#This Row],[Count]]</f>
        <v>0.5</v>
      </c>
      <c r="G32" s="2">
        <f>COUNTIFS(Table2[Sub-Sector],Table3[[#This Row],[Sub-Sector]],Table2[1Y Return vs Nifty],"&gt;=10")/Table3[[#This Row],[Count]]</f>
        <v>0.625</v>
      </c>
      <c r="H32" s="2">
        <f>COUNTIFS(Table2[Sub-Sector],Table3[[#This Row],[Sub-Sector]],Table2[RSI Exponential â€“ 14D],"&gt;=50")/Table3[[#This Row],[Count]]</f>
        <v>0.625</v>
      </c>
      <c r="I32" s="2">
        <f>COUNTIFS(Table2[Sub-Sector],Table3[[#This Row],[Sub-Sector]],Table2[Relative Volume],"&gt;=1")/Table3[[#This Row],[Count]]</f>
        <v>0.375</v>
      </c>
      <c r="J32" s="2">
        <f>COUNTIFS(Table2[Sub-Sector],Table3[[#This Row],[Sub-Sector]],Table2[% Away From Day Low],"&gt;=0.05")/Table3[[#This Row],[Count]]</f>
        <v>0.125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0.125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0.125</v>
      </c>
      <c r="O32" s="2">
        <f>COUNTIFS(Table2[Sub-Sector],Table3[[#This Row],[Sub-Sector]],Table2[% Away From Current Month High],"&lt;=0.05")/Table3[[#This Row],[Count]]</f>
        <v>1</v>
      </c>
      <c r="P32" s="2">
        <f>COUNTIFS(Table2[Sub-Sector],Table3[[#This Row],[Sub-Sector]],Table2[% Away From 52W High],"&lt;=10")/Table3[[#This Row],[Count]]</f>
        <v>0.625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0.875</v>
      </c>
      <c r="S32" s="2">
        <f>COUNTIFS(Table2[Sub-Sector],Table3[[#This Row],[Sub-Sector]],Table2[% Price above 50 EMA],"&gt;=0")/Table3[[#This Row],[Count]]</f>
        <v>0.875</v>
      </c>
      <c r="T32" s="2">
        <f>COUNTIFS(Table2[Sub-Sector],Table3[[#This Row],[Sub-Sector]],Table2[% Price above 200 EMA],"&gt;=0")/Table3[[#This Row],[Count]]</f>
        <v>0.875</v>
      </c>
      <c r="U32" s="2">
        <f>COUNTIFS(Table2[Sub-Sector],Table3[[#This Row],[Sub-Sector]],Table2[Rate of Change - Zone],"Positive")/Table3[[#This Row],[Count]]</f>
        <v>0.75</v>
      </c>
      <c r="V32" s="2">
        <f>COUNTIFS(Table2[Sub-Sector],Table3[[#This Row],[Sub-Sector]],Table2[Sharpe Ratio],"&gt;=0.10")/Table3[[#This Row],[Count]]</f>
        <v>0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315.5</v>
      </c>
      <c r="X32">
        <f>_xlfn.RANK.AVG(Table3[[#This Row],[Score]],Table3[Score],1)</f>
        <v>22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195.5</v>
      </c>
      <c r="Z32">
        <f>_xlfn.RANK.AVG(Table3[[#This Row],[Score 2 ]],Table3[[Score 2 ]],1)</f>
        <v>31</v>
      </c>
    </row>
    <row r="33" spans="1:26" x14ac:dyDescent="0.3">
      <c r="A33" t="s">
        <v>89</v>
      </c>
      <c r="B33">
        <f>COUNTIFS(Table2[Sub-Sector],Table3[[#This Row],[Sub-Sector]])</f>
        <v>5</v>
      </c>
      <c r="C33" s="2">
        <f>COUNTIFS(Table2[Sub-Sector],Table3[[#This Row],[Sub-Sector]],Table2[Uptrend],"Uptrend")/Table3[[#This Row],[Count]]</f>
        <v>0.8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0.8</v>
      </c>
      <c r="F33" s="2">
        <f>COUNTIFS(Table2[Sub-Sector],Table3[[#This Row],[Sub-Sector]],Table2[6M Return vs Nifty],"&gt;=10")/Table3[[#This Row],[Count]]</f>
        <v>0.4</v>
      </c>
      <c r="G33" s="2">
        <f>COUNTIFS(Table2[Sub-Sector],Table3[[#This Row],[Sub-Sector]],Table2[1Y Return vs Nifty],"&gt;=10")/Table3[[#This Row],[Count]]</f>
        <v>0.6</v>
      </c>
      <c r="H33" s="2">
        <f>COUNTIFS(Table2[Sub-Sector],Table3[[#This Row],[Sub-Sector]],Table2[RSI Exponential â€“ 14D],"&gt;=50")/Table3[[#This Row],[Count]]</f>
        <v>0.8</v>
      </c>
      <c r="I33" s="2">
        <f>COUNTIFS(Table2[Sub-Sector],Table3[[#This Row],[Sub-Sector]],Table2[Relative Volume],"&gt;=1")/Table3[[#This Row],[Count]]</f>
        <v>0.4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0.4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0.4</v>
      </c>
      <c r="O33" s="2">
        <f>COUNTIFS(Table2[Sub-Sector],Table3[[#This Row],[Sub-Sector]],Table2[% Away From Current Month High],"&lt;=0.05")/Table3[[#This Row],[Count]]</f>
        <v>1</v>
      </c>
      <c r="P33" s="2">
        <f>COUNTIFS(Table2[Sub-Sector],Table3[[#This Row],[Sub-Sector]],Table2[% Away From 52W High],"&lt;=10")/Table3[[#This Row],[Count]]</f>
        <v>0.8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0.8</v>
      </c>
      <c r="S33" s="2">
        <f>COUNTIFS(Table2[Sub-Sector],Table3[[#This Row],[Sub-Sector]],Table2[% Price above 50 EMA],"&gt;=0")/Table3[[#This Row],[Count]]</f>
        <v>0.8</v>
      </c>
      <c r="T33" s="2">
        <f>COUNTIFS(Table2[Sub-Sector],Table3[[#This Row],[Sub-Sector]],Table2[% Price above 200 EMA],"&gt;=0")/Table3[[#This Row],[Count]]</f>
        <v>0.8</v>
      </c>
      <c r="U33" s="2">
        <f>COUNTIFS(Table2[Sub-Sector],Table3[[#This Row],[Sub-Sector]],Table2[Rate of Change - Zone],"Positive")/Table3[[#This Row],[Count]]</f>
        <v>0.8</v>
      </c>
      <c r="V33" s="2">
        <f>COUNTIFS(Table2[Sub-Sector],Table3[[#This Row],[Sub-Sector]],Table2[Sharpe Ratio],"&gt;=0.10")/Table3[[#This Row],[Count]]</f>
        <v>0.4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325.5</v>
      </c>
      <c r="X33">
        <f>_xlfn.RANK.AVG(Table3[[#This Row],[Score]],Table3[Score],1)</f>
        <v>25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200</v>
      </c>
      <c r="Z33">
        <f>_xlfn.RANK.AVG(Table3[[#This Row],[Score 2 ]],Table3[[Score 2 ]],1)</f>
        <v>32</v>
      </c>
    </row>
    <row r="34" spans="1:26" x14ac:dyDescent="0.3">
      <c r="A34" t="s">
        <v>428</v>
      </c>
      <c r="B34">
        <f>COUNTIFS(Table2[Sub-Sector],Table3[[#This Row],[Sub-Sector]])</f>
        <v>4</v>
      </c>
      <c r="C34" s="2">
        <f>COUNTIFS(Table2[Sub-Sector],Table3[[#This Row],[Sub-Sector]],Table2[Uptrend],"Uptrend")/Table3[[#This Row],[Count]]</f>
        <v>0.75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0.25</v>
      </c>
      <c r="F34" s="2">
        <f>COUNTIFS(Table2[Sub-Sector],Table3[[#This Row],[Sub-Sector]],Table2[6M Return vs Nifty],"&gt;=10")/Table3[[#This Row],[Count]]</f>
        <v>0.75</v>
      </c>
      <c r="G34" s="2">
        <f>COUNTIFS(Table2[Sub-Sector],Table3[[#This Row],[Sub-Sector]],Table2[1Y Return vs Nifty],"&gt;=10")/Table3[[#This Row],[Count]]</f>
        <v>0.75</v>
      </c>
      <c r="H34" s="2">
        <f>COUNTIFS(Table2[Sub-Sector],Table3[[#This Row],[Sub-Sector]],Table2[RSI Exponential â€“ 14D],"&gt;=50")/Table3[[#This Row],[Count]]</f>
        <v>0.5</v>
      </c>
      <c r="I34" s="2">
        <f>COUNTIFS(Table2[Sub-Sector],Table3[[#This Row],[Sub-Sector]],Table2[Relative Volume],"&gt;=1")/Table3[[#This Row],[Count]]</f>
        <v>0.25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0.25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0.25</v>
      </c>
      <c r="O34" s="2">
        <f>COUNTIFS(Table2[Sub-Sector],Table3[[#This Row],[Sub-Sector]],Table2[% Away From Current Month High],"&lt;=0.05")/Table3[[#This Row],[Count]]</f>
        <v>1</v>
      </c>
      <c r="P34" s="2">
        <f>COUNTIFS(Table2[Sub-Sector],Table3[[#This Row],[Sub-Sector]],Table2[% Away From 52W High],"&lt;=10")/Table3[[#This Row],[Count]]</f>
        <v>0.25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0.5</v>
      </c>
      <c r="S34" s="2">
        <f>COUNTIFS(Table2[Sub-Sector],Table3[[#This Row],[Sub-Sector]],Table2[% Price above 50 EMA],"&gt;=0")/Table3[[#This Row],[Count]]</f>
        <v>1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0.5</v>
      </c>
      <c r="V34" s="2">
        <f>COUNTIFS(Table2[Sub-Sector],Table3[[#This Row],[Sub-Sector]],Table2[Sharpe Ratio],"&gt;=0.10")/Table3[[#This Row],[Count]]</f>
        <v>0.5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</v>
      </c>
      <c r="X34">
        <f>_xlfn.RANK.AVG(Table3[[#This Row],[Score]],Table3[Score],1)</f>
        <v>44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206.5</v>
      </c>
      <c r="Z34">
        <f>_xlfn.RANK.AVG(Table3[[#This Row],[Score 2 ]],Table3[[Score 2 ]],1)</f>
        <v>33</v>
      </c>
    </row>
    <row r="35" spans="1:26" x14ac:dyDescent="0.3">
      <c r="A35" t="s">
        <v>124</v>
      </c>
      <c r="B35">
        <f>COUNTIFS(Table2[Sub-Sector],Table3[[#This Row],[Sub-Sector]])</f>
        <v>7</v>
      </c>
      <c r="C35" s="2">
        <f>COUNTIFS(Table2[Sub-Sector],Table3[[#This Row],[Sub-Sector]],Table2[Uptrend],"Uptrend")/Table3[[#This Row],[Count]]</f>
        <v>0.5714285714285714</v>
      </c>
      <c r="D35" s="2">
        <f>COUNTIFS(Table2[Sub-Sector],Table3[[#This Row],[Sub-Sector]],Table2[1W Return vs Nifty],"&gt;=5")/Table3[[#This Row],[Count]]</f>
        <v>0.14285714285714285</v>
      </c>
      <c r="E35" s="2">
        <f>COUNTIFS(Table2[Sub-Sector],Table3[[#This Row],[Sub-Sector]],Table2[1M Return vs Nifty],"&gt;=5")/Table3[[#This Row],[Count]]</f>
        <v>0</v>
      </c>
      <c r="F35" s="2">
        <f>COUNTIFS(Table2[Sub-Sector],Table3[[#This Row],[Sub-Sector]],Table2[6M Return vs Nifty],"&gt;=10")/Table3[[#This Row],[Count]]</f>
        <v>0.7142857142857143</v>
      </c>
      <c r="G35" s="2">
        <f>COUNTIFS(Table2[Sub-Sector],Table3[[#This Row],[Sub-Sector]],Table2[1Y Return vs Nifty],"&gt;=10")/Table3[[#This Row],[Count]]</f>
        <v>0.8571428571428571</v>
      </c>
      <c r="H35" s="2">
        <f>COUNTIFS(Table2[Sub-Sector],Table3[[#This Row],[Sub-Sector]],Table2[RSI Exponential â€“ 14D],"&gt;=50")/Table3[[#This Row],[Count]]</f>
        <v>0.42857142857142855</v>
      </c>
      <c r="I35" s="2">
        <f>COUNTIFS(Table2[Sub-Sector],Table3[[#This Row],[Sub-Sector]],Table2[Relative Volume],"&gt;=1")/Table3[[#This Row],[Count]]</f>
        <v>0.14285714285714285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0</v>
      </c>
      <c r="O35" s="2">
        <f>COUNTIFS(Table2[Sub-Sector],Table3[[#This Row],[Sub-Sector]],Table2[% Away From Current Month High],"&lt;=0.05")/Table3[[#This Row],[Count]]</f>
        <v>1</v>
      </c>
      <c r="P35" s="2">
        <f>COUNTIFS(Table2[Sub-Sector],Table3[[#This Row],[Sub-Sector]],Table2[% Away From 52W High],"&lt;=10")/Table3[[#This Row],[Count]]</f>
        <v>0.42857142857142855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0.5714285714285714</v>
      </c>
      <c r="S35" s="2">
        <f>COUNTIFS(Table2[Sub-Sector],Table3[[#This Row],[Sub-Sector]],Table2[% Price above 50 EMA],"&gt;=0")/Table3[[#This Row],[Count]]</f>
        <v>0.7142857142857143</v>
      </c>
      <c r="T35" s="2">
        <f>COUNTIFS(Table2[Sub-Sector],Table3[[#This Row],[Sub-Sector]],Table2[% Price above 200 EMA],"&gt;=0")/Table3[[#This Row],[Count]]</f>
        <v>0.8571428571428571</v>
      </c>
      <c r="U35" s="2">
        <f>COUNTIFS(Table2[Sub-Sector],Table3[[#This Row],[Sub-Sector]],Table2[Rate of Change - Zone],"Positive")/Table3[[#This Row],[Count]]</f>
        <v>0.5714285714285714</v>
      </c>
      <c r="V35" s="2">
        <f>COUNTIFS(Table2[Sub-Sector],Table3[[#This Row],[Sub-Sector]],Table2[Sharpe Ratio],"&gt;=0.10")/Table3[[#This Row],[Count]]</f>
        <v>0.8571428571428571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392</v>
      </c>
      <c r="X35">
        <f>_xlfn.RANK.AVG(Table3[[#This Row],[Score]],Table3[Score],1)</f>
        <v>45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209.5</v>
      </c>
      <c r="Z35">
        <f>_xlfn.RANK.AVG(Table3[[#This Row],[Score 2 ]],Table3[[Score 2 ]],1)</f>
        <v>34</v>
      </c>
    </row>
    <row r="36" spans="1:26" x14ac:dyDescent="0.3">
      <c r="A36" t="s">
        <v>170</v>
      </c>
      <c r="B36">
        <f>COUNTIFS(Table2[Sub-Sector],Table3[[#This Row],[Sub-Sector]])</f>
        <v>9</v>
      </c>
      <c r="C36" s="2">
        <f>COUNTIFS(Table2[Sub-Sector],Table3[[#This Row],[Sub-Sector]],Table2[Uptrend],"Uptrend")/Table3[[#This Row],[Count]]</f>
        <v>1</v>
      </c>
      <c r="D36" s="2">
        <f>COUNTIFS(Table2[Sub-Sector],Table3[[#This Row],[Sub-Sector]],Table2[1W Return vs Nifty],"&gt;=5")/Table3[[#This Row],[Count]]</f>
        <v>0.1111111111111111</v>
      </c>
      <c r="E36" s="2">
        <f>COUNTIFS(Table2[Sub-Sector],Table3[[#This Row],[Sub-Sector]],Table2[1M Return vs Nifty],"&gt;=5")/Table3[[#This Row],[Count]]</f>
        <v>0.55555555555555558</v>
      </c>
      <c r="F36" s="2">
        <f>COUNTIFS(Table2[Sub-Sector],Table3[[#This Row],[Sub-Sector]],Table2[6M Return vs Nifty],"&gt;=10")/Table3[[#This Row],[Count]]</f>
        <v>0.55555555555555558</v>
      </c>
      <c r="G36" s="2">
        <f>COUNTIFS(Table2[Sub-Sector],Table3[[#This Row],[Sub-Sector]],Table2[1Y Return vs Nifty],"&gt;=10")/Table3[[#This Row],[Count]]</f>
        <v>0.33333333333333331</v>
      </c>
      <c r="H36" s="2">
        <f>COUNTIFS(Table2[Sub-Sector],Table3[[#This Row],[Sub-Sector]],Table2[RSI Exponential â€“ 14D],"&gt;=50")/Table3[[#This Row],[Count]]</f>
        <v>0.88888888888888884</v>
      </c>
      <c r="I36" s="2">
        <f>COUNTIFS(Table2[Sub-Sector],Table3[[#This Row],[Sub-Sector]],Table2[Relative Volume],"&gt;=1")/Table3[[#This Row],[Count]]</f>
        <v>0.33333333333333331</v>
      </c>
      <c r="J36" s="2">
        <f>COUNTIFS(Table2[Sub-Sector],Table3[[#This Row],[Sub-Sector]],Table2[% Away From Day Low],"&gt;=0.05")/Table3[[#This Row],[Count]]</f>
        <v>0.1111111111111111</v>
      </c>
      <c r="K36" s="2">
        <f>COUNTIFS(Table2[Sub-Sector],Table3[[#This Row],[Sub-Sector]],Table2[% Away From Day High],"&lt;=0.05")/Table3[[#This Row],[Count]]</f>
        <v>0.88888888888888884</v>
      </c>
      <c r="L36" s="2">
        <f>COUNTIFS(Table2[Sub-Sector],Table3[[#This Row],[Sub-Sector]],Table2[% Away From Current Week Low],"&gt;=0.05")/Table3[[#This Row],[Count]]</f>
        <v>0.1111111111111111</v>
      </c>
      <c r="M36" s="2">
        <f>COUNTIFS(Table2[Sub-Sector],Table3[[#This Row],[Sub-Sector]],Table2[% Away From Current Week High],"&lt;=0.05")/Table3[[#This Row],[Count]]</f>
        <v>0.77777777777777779</v>
      </c>
      <c r="N36" s="2">
        <f>COUNTIFS(Table2[Sub-Sector],Table3[[#This Row],[Sub-Sector]],Table2[% Away From Current Month Low],"&gt;=0.05")/Table3[[#This Row],[Count]]</f>
        <v>0.1111111111111111</v>
      </c>
      <c r="O36" s="2">
        <f>COUNTIFS(Table2[Sub-Sector],Table3[[#This Row],[Sub-Sector]],Table2[% Away From Current Month High],"&lt;=0.05")/Table3[[#This Row],[Count]]</f>
        <v>0.77777777777777779</v>
      </c>
      <c r="P36" s="2">
        <f>COUNTIFS(Table2[Sub-Sector],Table3[[#This Row],[Sub-Sector]],Table2[% Away From 52W High],"&lt;=10")/Table3[[#This Row],[Count]]</f>
        <v>0.77777777777777779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0.88888888888888884</v>
      </c>
      <c r="S36" s="2">
        <f>COUNTIFS(Table2[Sub-Sector],Table3[[#This Row],[Sub-Sector]],Table2[% Price above 50 EMA],"&gt;=0")/Table3[[#This Row],[Count]]</f>
        <v>1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0.88888888888888884</v>
      </c>
      <c r="V36" s="2">
        <f>COUNTIFS(Table2[Sub-Sector],Table3[[#This Row],[Sub-Sector]],Table2[Sharpe Ratio],"&gt;=0.10")/Table3[[#This Row],[Count]]</f>
        <v>0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267.5</v>
      </c>
      <c r="X36">
        <f>_xlfn.RANK.AVG(Table3[[#This Row],[Score]],Table3[Score],1)</f>
        <v>13.5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213</v>
      </c>
      <c r="Z36">
        <f>_xlfn.RANK.AVG(Table3[[#This Row],[Score 2 ]],Table3[[Score 2 ]],1)</f>
        <v>35.5</v>
      </c>
    </row>
    <row r="37" spans="1:26" x14ac:dyDescent="0.3">
      <c r="A37" t="s">
        <v>538</v>
      </c>
      <c r="B37">
        <f>COUNTIFS(Table2[Sub-Sector],Table3[[#This Row],[Sub-Sector]])</f>
        <v>4</v>
      </c>
      <c r="C37" s="2">
        <f>COUNTIFS(Table2[Sub-Sector],Table3[[#This Row],[Sub-Sector]],Table2[Uptrend],"Uptrend")/Table3[[#This Row],[Count]]</f>
        <v>0.25</v>
      </c>
      <c r="D37" s="2">
        <f>COUNTIFS(Table2[Sub-Sector],Table3[[#This Row],[Sub-Sector]],Table2[1W Return vs Nifty],"&gt;=5")/Table3[[#This Row],[Count]]</f>
        <v>0.5</v>
      </c>
      <c r="E37" s="2">
        <f>COUNTIFS(Table2[Sub-Sector],Table3[[#This Row],[Sub-Sector]],Table2[1M Return vs Nifty],"&gt;=5")/Table3[[#This Row],[Count]]</f>
        <v>0.5</v>
      </c>
      <c r="F37" s="2">
        <f>COUNTIFS(Table2[Sub-Sector],Table3[[#This Row],[Sub-Sector]],Table2[6M Return vs Nifty],"&gt;=10")/Table3[[#This Row],[Count]]</f>
        <v>0.5</v>
      </c>
      <c r="G37" s="2">
        <f>COUNTIFS(Table2[Sub-Sector],Table3[[#This Row],[Sub-Sector]],Table2[1Y Return vs Nifty],"&gt;=10")/Table3[[#This Row],[Count]]</f>
        <v>0.25</v>
      </c>
      <c r="H37" s="2">
        <f>COUNTIFS(Table2[Sub-Sector],Table3[[#This Row],[Sub-Sector]],Table2[RSI Exponential â€“ 14D],"&gt;=50")/Table3[[#This Row],[Count]]</f>
        <v>0.75</v>
      </c>
      <c r="I37" s="2">
        <f>COUNTIFS(Table2[Sub-Sector],Table3[[#This Row],[Sub-Sector]],Table2[Relative Volume],"&gt;=1")/Table3[[#This Row],[Count]]</f>
        <v>0.75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0.5</v>
      </c>
      <c r="N37" s="2">
        <f>COUNTIFS(Table2[Sub-Sector],Table3[[#This Row],[Sub-Sector]],Table2[% Away From Current Month Low],"&gt;=0.05")/Table3[[#This Row],[Count]]</f>
        <v>0</v>
      </c>
      <c r="O37" s="2">
        <f>COUNTIFS(Table2[Sub-Sector],Table3[[#This Row],[Sub-Sector]],Table2[% Away From Current Month High],"&lt;=0.05")/Table3[[#This Row],[Count]]</f>
        <v>0.5</v>
      </c>
      <c r="P37" s="2">
        <f>COUNTIFS(Table2[Sub-Sector],Table3[[#This Row],[Sub-Sector]],Table2[% Away From 52W High],"&lt;=10")/Table3[[#This Row],[Count]]</f>
        <v>0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0.5</v>
      </c>
      <c r="S37" s="2">
        <f>COUNTIFS(Table2[Sub-Sector],Table3[[#This Row],[Sub-Sector]],Table2[% Price above 50 EMA],"&gt;=0")/Table3[[#This Row],[Count]]</f>
        <v>0.5</v>
      </c>
      <c r="T37" s="2">
        <f>COUNTIFS(Table2[Sub-Sector],Table3[[#This Row],[Sub-Sector]],Table2[% Price above 200 EMA],"&gt;=0")/Table3[[#This Row],[Count]]</f>
        <v>0.75</v>
      </c>
      <c r="U37" s="2">
        <f>COUNTIFS(Table2[Sub-Sector],Table3[[#This Row],[Sub-Sector]],Table2[Rate of Change - Zone],"Positive")/Table3[[#This Row],[Count]]</f>
        <v>0.75</v>
      </c>
      <c r="V37" s="2">
        <f>COUNTIFS(Table2[Sub-Sector],Table3[[#This Row],[Sub-Sector]],Table2[Sharpe Ratio],"&gt;=0.10")/Table3[[#This Row],[Count]]</f>
        <v>0.25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347.5</v>
      </c>
      <c r="X37">
        <f>_xlfn.RANK.AVG(Table3[[#This Row],[Score]],Table3[Score],1)</f>
        <v>34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213</v>
      </c>
      <c r="Z37">
        <f>_xlfn.RANK.AVG(Table3[[#This Row],[Score 2 ]],Table3[[Score 2 ]],1)</f>
        <v>35.5</v>
      </c>
    </row>
    <row r="38" spans="1:26" x14ac:dyDescent="0.3">
      <c r="A38" t="s">
        <v>384</v>
      </c>
      <c r="B38">
        <f>COUNTIFS(Table2[Sub-Sector],Table3[[#This Row],[Sub-Sector]])</f>
        <v>14</v>
      </c>
      <c r="C38" s="2">
        <f>COUNTIFS(Table2[Sub-Sector],Table3[[#This Row],[Sub-Sector]],Table2[Uptrend],"Uptrend")/Table3[[#This Row],[Count]]</f>
        <v>0.7857142857142857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0.21428571428571427</v>
      </c>
      <c r="F38" s="2">
        <f>COUNTIFS(Table2[Sub-Sector],Table3[[#This Row],[Sub-Sector]],Table2[6M Return vs Nifty],"&gt;=10")/Table3[[#This Row],[Count]]</f>
        <v>0.6428571428571429</v>
      </c>
      <c r="G38" s="2">
        <f>COUNTIFS(Table2[Sub-Sector],Table3[[#This Row],[Sub-Sector]],Table2[1Y Return vs Nifty],"&gt;=10")/Table3[[#This Row],[Count]]</f>
        <v>0.5714285714285714</v>
      </c>
      <c r="H38" s="2">
        <f>COUNTIFS(Table2[Sub-Sector],Table3[[#This Row],[Sub-Sector]],Table2[RSI Exponential â€“ 14D],"&gt;=50")/Table3[[#This Row],[Count]]</f>
        <v>0.7142857142857143</v>
      </c>
      <c r="I38" s="2">
        <f>COUNTIFS(Table2[Sub-Sector],Table3[[#This Row],[Sub-Sector]],Table2[Relative Volume],"&gt;=1")/Table3[[#This Row],[Count]]</f>
        <v>0.14285714285714285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0.9285714285714286</v>
      </c>
      <c r="N38" s="2">
        <f>COUNTIFS(Table2[Sub-Sector],Table3[[#This Row],[Sub-Sector]],Table2[% Away From Current Month Low],"&gt;=0.05")/Table3[[#This Row],[Count]]</f>
        <v>0</v>
      </c>
      <c r="O38" s="2">
        <f>COUNTIFS(Table2[Sub-Sector],Table3[[#This Row],[Sub-Sector]],Table2[% Away From Current Month High],"&lt;=0.05")/Table3[[#This Row],[Count]]</f>
        <v>0.9285714285714286</v>
      </c>
      <c r="P38" s="2">
        <f>COUNTIFS(Table2[Sub-Sector],Table3[[#This Row],[Sub-Sector]],Table2[% Away From 52W High],"&lt;=10")/Table3[[#This Row],[Count]]</f>
        <v>0.42857142857142855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0.6428571428571429</v>
      </c>
      <c r="S38" s="2">
        <f>COUNTIFS(Table2[Sub-Sector],Table3[[#This Row],[Sub-Sector]],Table2[% Price above 50 EMA],"&gt;=0")/Table3[[#This Row],[Count]]</f>
        <v>0.9285714285714286</v>
      </c>
      <c r="T38" s="2">
        <f>COUNTIFS(Table2[Sub-Sector],Table3[[#This Row],[Sub-Sector]],Table2[% Price above 200 EMA],"&gt;=0")/Table3[[#This Row],[Count]]</f>
        <v>0.9285714285714286</v>
      </c>
      <c r="U38" s="2">
        <f>COUNTIFS(Table2[Sub-Sector],Table3[[#This Row],[Sub-Sector]],Table2[Rate of Change - Zone],"Positive")/Table3[[#This Row],[Count]]</f>
        <v>0.7857142857142857</v>
      </c>
      <c r="V38" s="2">
        <f>COUNTIFS(Table2[Sub-Sector],Table3[[#This Row],[Sub-Sector]],Table2[Sharpe Ratio],"&gt;=0.10")/Table3[[#This Row],[Count]]</f>
        <v>0.21428571428571427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395.5</v>
      </c>
      <c r="X38">
        <f>_xlfn.RANK.AVG(Table3[[#This Row],[Score]],Table3[Score],1)</f>
        <v>47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216</v>
      </c>
      <c r="Z38">
        <f>_xlfn.RANK.AVG(Table3[[#This Row],[Score 2 ]],Table3[[Score 2 ]],1)</f>
        <v>37</v>
      </c>
    </row>
    <row r="39" spans="1:26" x14ac:dyDescent="0.3">
      <c r="A39" t="s">
        <v>141</v>
      </c>
      <c r="B39">
        <f>COUNTIFS(Table2[Sub-Sector],Table3[[#This Row],[Sub-Sector]])</f>
        <v>4</v>
      </c>
      <c r="C39" s="2">
        <f>COUNTIFS(Table2[Sub-Sector],Table3[[#This Row],[Sub-Sector]],Table2[Uptrend],"Uptrend")/Table3[[#This Row],[Count]]</f>
        <v>0.25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0.25</v>
      </c>
      <c r="F39" s="2">
        <f>COUNTIFS(Table2[Sub-Sector],Table3[[#This Row],[Sub-Sector]],Table2[6M Return vs Nifty],"&gt;=10")/Table3[[#This Row],[Count]]</f>
        <v>0.25</v>
      </c>
      <c r="G39" s="2">
        <f>COUNTIFS(Table2[Sub-Sector],Table3[[#This Row],[Sub-Sector]],Table2[1Y Return vs Nifty],"&gt;=10")/Table3[[#This Row],[Count]]</f>
        <v>1</v>
      </c>
      <c r="H39" s="2">
        <f>COUNTIFS(Table2[Sub-Sector],Table3[[#This Row],[Sub-Sector]],Table2[RSI Exponential â€“ 14D],"&gt;=50")/Table3[[#This Row],[Count]]</f>
        <v>0.25</v>
      </c>
      <c r="I39" s="2">
        <f>COUNTIFS(Table2[Sub-Sector],Table3[[#This Row],[Sub-Sector]],Table2[Relative Volume],"&gt;=1")/Table3[[#This Row],[Count]]</f>
        <v>0.5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0.75</v>
      </c>
      <c r="N39" s="2">
        <f>COUNTIFS(Table2[Sub-Sector],Table3[[#This Row],[Sub-Sector]],Table2[% Away From Current Month Low],"&gt;=0.05")/Table3[[#This Row],[Count]]</f>
        <v>0</v>
      </c>
      <c r="O39" s="2">
        <f>COUNTIFS(Table2[Sub-Sector],Table3[[#This Row],[Sub-Sector]],Table2[% Away From Current Month High],"&lt;=0.05")/Table3[[#This Row],[Count]]</f>
        <v>0.75</v>
      </c>
      <c r="P39" s="2">
        <f>COUNTIFS(Table2[Sub-Sector],Table3[[#This Row],[Sub-Sector]],Table2[% Away From 52W High],"&lt;=10")/Table3[[#This Row],[Count]]</f>
        <v>0.25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0.25</v>
      </c>
      <c r="S39" s="2">
        <f>COUNTIFS(Table2[Sub-Sector],Table3[[#This Row],[Sub-Sector]],Table2[% Price above 50 EMA],"&gt;=0")/Table3[[#This Row],[Count]]</f>
        <v>0.25</v>
      </c>
      <c r="T39" s="2">
        <f>COUNTIFS(Table2[Sub-Sector],Table3[[#This Row],[Sub-Sector]],Table2[% Price above 200 EMA],"&gt;=0")/Table3[[#This Row],[Count]]</f>
        <v>0.75</v>
      </c>
      <c r="U39" s="2">
        <f>COUNTIFS(Table2[Sub-Sector],Table3[[#This Row],[Sub-Sector]],Table2[Rate of Change - Zone],"Positive")/Table3[[#This Row],[Count]]</f>
        <v>0.5</v>
      </c>
      <c r="V39" s="2">
        <f>COUNTIFS(Table2[Sub-Sector],Table3[[#This Row],[Sub-Sector]],Table2[Sharpe Ratio],"&gt;=0.10")/Table3[[#This Row],[Count]]</f>
        <v>0.5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453.5</v>
      </c>
      <c r="X39">
        <f>_xlfn.RANK.AVG(Table3[[#This Row],[Score]],Table3[Score],1)</f>
        <v>73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219</v>
      </c>
      <c r="Z39">
        <f>_xlfn.RANK.AVG(Table3[[#This Row],[Score 2 ]],Table3[[Score 2 ]],1)</f>
        <v>38</v>
      </c>
    </row>
    <row r="40" spans="1:26" x14ac:dyDescent="0.3">
      <c r="A40" t="s">
        <v>18</v>
      </c>
      <c r="B40">
        <f>COUNTIFS(Table2[Sub-Sector],Table3[[#This Row],[Sub-Sector]])</f>
        <v>6</v>
      </c>
      <c r="C40" s="2">
        <f>COUNTIFS(Table2[Sub-Sector],Table3[[#This Row],[Sub-Sector]],Table2[Uptrend],"Uptrend")/Table3[[#This Row],[Count]]</f>
        <v>0.83333333333333337</v>
      </c>
      <c r="D40" s="2">
        <f>COUNTIFS(Table2[Sub-Sector],Table3[[#This Row],[Sub-Sector]],Table2[1W Return vs Nifty],"&gt;=5")/Table3[[#This Row],[Count]]</f>
        <v>0.16666666666666666</v>
      </c>
      <c r="E40" s="2">
        <f>COUNTIFS(Table2[Sub-Sector],Table3[[#This Row],[Sub-Sector]],Table2[1M Return vs Nifty],"&gt;=5")/Table3[[#This Row],[Count]]</f>
        <v>0.16666666666666666</v>
      </c>
      <c r="F40" s="2">
        <f>COUNTIFS(Table2[Sub-Sector],Table3[[#This Row],[Sub-Sector]],Table2[6M Return vs Nifty],"&gt;=10")/Table3[[#This Row],[Count]]</f>
        <v>0</v>
      </c>
      <c r="G40" s="2">
        <f>COUNTIFS(Table2[Sub-Sector],Table3[[#This Row],[Sub-Sector]],Table2[1Y Return vs Nifty],"&gt;=10")/Table3[[#This Row],[Count]]</f>
        <v>0.83333333333333337</v>
      </c>
      <c r="H40" s="2">
        <f>COUNTIFS(Table2[Sub-Sector],Table3[[#This Row],[Sub-Sector]],Table2[RSI Exponential â€“ 14D],"&gt;=50")/Table3[[#This Row],[Count]]</f>
        <v>0.83333333333333337</v>
      </c>
      <c r="I40" s="2">
        <f>COUNTIFS(Table2[Sub-Sector],Table3[[#This Row],[Sub-Sector]],Table2[Relative Volume],"&gt;=1")/Table3[[#This Row],[Count]]</f>
        <v>0.16666666666666666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</v>
      </c>
      <c r="O40" s="2">
        <f>COUNTIFS(Table2[Sub-Sector],Table3[[#This Row],[Sub-Sector]],Table2[% Away From Current Month High],"&lt;=0.05")/Table3[[#This Row],[Count]]</f>
        <v>1</v>
      </c>
      <c r="P40" s="2">
        <f>COUNTIFS(Table2[Sub-Sector],Table3[[#This Row],[Sub-Sector]],Table2[% Away From 52W High],"&lt;=10")/Table3[[#This Row],[Count]]</f>
        <v>0.5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0.83333333333333337</v>
      </c>
      <c r="S40" s="2">
        <f>COUNTIFS(Table2[Sub-Sector],Table3[[#This Row],[Sub-Sector]],Table2[% Price above 50 EMA],"&gt;=0")/Table3[[#This Row],[Count]]</f>
        <v>0.83333333333333337</v>
      </c>
      <c r="T40" s="2">
        <f>COUNTIFS(Table2[Sub-Sector],Table3[[#This Row],[Sub-Sector]],Table2[% Price above 200 EMA],"&gt;=0")/Table3[[#This Row],[Count]]</f>
        <v>1</v>
      </c>
      <c r="U40" s="2">
        <f>COUNTIFS(Table2[Sub-Sector],Table3[[#This Row],[Sub-Sector]],Table2[Rate of Change - Zone],"Positive")/Table3[[#This Row],[Count]]</f>
        <v>1</v>
      </c>
      <c r="V40" s="2">
        <f>COUNTIFS(Table2[Sub-Sector],Table3[[#This Row],[Sub-Sector]],Table2[Sharpe Ratio],"&gt;=0.10")/Table3[[#This Row],[Count]]</f>
        <v>0.5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344.5</v>
      </c>
      <c r="X40">
        <f>_xlfn.RANK.AVG(Table3[[#This Row],[Score]],Table3[Score],1)</f>
        <v>32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225</v>
      </c>
      <c r="Z40">
        <f>_xlfn.RANK.AVG(Table3[[#This Row],[Score 2 ]],Table3[[Score 2 ]],1)</f>
        <v>39</v>
      </c>
    </row>
    <row r="41" spans="1:26" x14ac:dyDescent="0.3">
      <c r="A41" t="s">
        <v>895</v>
      </c>
      <c r="B41">
        <f>COUNTIFS(Table2[Sub-Sector],Table3[[#This Row],[Sub-Sector]])</f>
        <v>3</v>
      </c>
      <c r="C41" s="2">
        <f>COUNTIFS(Table2[Sub-Sector],Table3[[#This Row],[Sub-Sector]],Table2[Uptrend],"Uptrend")/Table3[[#This Row],[Count]]</f>
        <v>1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0.66666666666666663</v>
      </c>
      <c r="F41" s="2">
        <f>COUNTIFS(Table2[Sub-Sector],Table3[[#This Row],[Sub-Sector]],Table2[6M Return vs Nifty],"&gt;=10")/Table3[[#This Row],[Count]]</f>
        <v>0.33333333333333331</v>
      </c>
      <c r="G41" s="2">
        <f>COUNTIFS(Table2[Sub-Sector],Table3[[#This Row],[Sub-Sector]],Table2[1Y Return vs Nifty],"&gt;=10")/Table3[[#This Row],[Count]]</f>
        <v>0.33333333333333331</v>
      </c>
      <c r="H41" s="2">
        <f>COUNTIFS(Table2[Sub-Sector],Table3[[#This Row],[Sub-Sector]],Table2[RSI Exponential â€“ 14D],"&gt;=50")/Table3[[#This Row],[Count]]</f>
        <v>0.66666666666666663</v>
      </c>
      <c r="I41" s="2">
        <f>COUNTIFS(Table2[Sub-Sector],Table3[[#This Row],[Sub-Sector]],Table2[Relative Volume],"&gt;=1")/Table3[[#This Row],[Count]]</f>
        <v>0.33333333333333331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</v>
      </c>
      <c r="O41" s="2">
        <f>COUNTIFS(Table2[Sub-Sector],Table3[[#This Row],[Sub-Sector]],Table2[% Away From Current Month High],"&lt;=0.05")/Table3[[#This Row],[Count]]</f>
        <v>1</v>
      </c>
      <c r="P41" s="2">
        <f>COUNTIFS(Table2[Sub-Sector],Table3[[#This Row],[Sub-Sector]],Table2[% Away From 52W High],"&lt;=10")/Table3[[#This Row],[Count]]</f>
        <v>0.66666666666666663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1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1</v>
      </c>
      <c r="V41" s="2">
        <f>COUNTIFS(Table2[Sub-Sector],Table3[[#This Row],[Sub-Sector]],Table2[Sharpe Ratio],"&gt;=0.10")/Table3[[#This Row],[Count]]</f>
        <v>0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331</v>
      </c>
      <c r="X41">
        <f>_xlfn.RANK.AVG(Table3[[#This Row],[Score]],Table3[Score],1)</f>
        <v>28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226.5</v>
      </c>
      <c r="Z41">
        <f>_xlfn.RANK.AVG(Table3[[#This Row],[Score 2 ]],Table3[[Score 2 ]],1)</f>
        <v>40</v>
      </c>
    </row>
    <row r="42" spans="1:26" x14ac:dyDescent="0.3">
      <c r="A42" t="s">
        <v>509</v>
      </c>
      <c r="B42">
        <f>COUNTIFS(Table2[Sub-Sector],Table3[[#This Row],[Sub-Sector]])</f>
        <v>4</v>
      </c>
      <c r="C42" s="2">
        <f>COUNTIFS(Table2[Sub-Sector],Table3[[#This Row],[Sub-Sector]],Table2[Uptrend],"Uptrend")/Table3[[#This Row],[Count]]</f>
        <v>0.75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0.5</v>
      </c>
      <c r="F42" s="2">
        <f>COUNTIFS(Table2[Sub-Sector],Table3[[#This Row],[Sub-Sector]],Table2[6M Return vs Nifty],"&gt;=10")/Table3[[#This Row],[Count]]</f>
        <v>0.75</v>
      </c>
      <c r="G42" s="2">
        <f>COUNTIFS(Table2[Sub-Sector],Table3[[#This Row],[Sub-Sector]],Table2[1Y Return vs Nifty],"&gt;=10")/Table3[[#This Row],[Count]]</f>
        <v>0.75</v>
      </c>
      <c r="H42" s="2">
        <f>COUNTIFS(Table2[Sub-Sector],Table3[[#This Row],[Sub-Sector]],Table2[RSI Exponential â€“ 14D],"&gt;=50")/Table3[[#This Row],[Count]]</f>
        <v>0</v>
      </c>
      <c r="I42" s="2">
        <f>COUNTIFS(Table2[Sub-Sector],Table3[[#This Row],[Sub-Sector]],Table2[Relative Volume],"&gt;=1")/Table3[[#This Row],[Count]]</f>
        <v>0.25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1</v>
      </c>
      <c r="N42" s="2">
        <f>COUNTIFS(Table2[Sub-Sector],Table3[[#This Row],[Sub-Sector]],Table2[% Away From Current Month Low],"&gt;=0.05")/Table3[[#This Row],[Count]]</f>
        <v>0</v>
      </c>
      <c r="O42" s="2">
        <f>COUNTIFS(Table2[Sub-Sector],Table3[[#This Row],[Sub-Sector]],Table2[% Away From Current Month High],"&lt;=0.05")/Table3[[#This Row],[Count]]</f>
        <v>1</v>
      </c>
      <c r="P42" s="2">
        <f>COUNTIFS(Table2[Sub-Sector],Table3[[#This Row],[Sub-Sector]],Table2[% Away From 52W High],"&lt;=10")/Table3[[#This Row],[Count]]</f>
        <v>0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</v>
      </c>
      <c r="S42" s="2">
        <f>COUNTIFS(Table2[Sub-Sector],Table3[[#This Row],[Sub-Sector]],Table2[% Price above 50 EMA],"&gt;=0")/Table3[[#This Row],[Count]]</f>
        <v>0.5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</v>
      </c>
      <c r="V42" s="2">
        <f>COUNTIFS(Table2[Sub-Sector],Table3[[#This Row],[Sub-Sector]],Table2[Sharpe Ratio],"&gt;=0.10")/Table3[[#This Row],[Count]]</f>
        <v>0.5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378.5</v>
      </c>
      <c r="X42">
        <f>_xlfn.RANK.AVG(Table3[[#This Row],[Score]],Table3[Score],1)</f>
        <v>42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227.5</v>
      </c>
      <c r="Z42">
        <f>_xlfn.RANK.AVG(Table3[[#This Row],[Score 2 ]],Table3[[Score 2 ]],1)</f>
        <v>41</v>
      </c>
    </row>
    <row r="43" spans="1:26" x14ac:dyDescent="0.3">
      <c r="A43" t="s">
        <v>549</v>
      </c>
      <c r="B43">
        <f>COUNTIFS(Table2[Sub-Sector],Table3[[#This Row],[Sub-Sector]])</f>
        <v>5</v>
      </c>
      <c r="C43" s="2">
        <f>COUNTIFS(Table2[Sub-Sector],Table3[[#This Row],[Sub-Sector]],Table2[Uptrend],"Uptrend")/Table3[[#This Row],[Count]]</f>
        <v>0.8</v>
      </c>
      <c r="D43" s="2">
        <f>COUNTIFS(Table2[Sub-Sector],Table3[[#This Row],[Sub-Sector]],Table2[1W Return vs Nifty],"&gt;=5")/Table3[[#This Row],[Count]]</f>
        <v>0</v>
      </c>
      <c r="E43" s="2">
        <f>COUNTIFS(Table2[Sub-Sector],Table3[[#This Row],[Sub-Sector]],Table2[1M Return vs Nifty],"&gt;=5")/Table3[[#This Row],[Count]]</f>
        <v>0.6</v>
      </c>
      <c r="F43" s="2">
        <f>COUNTIFS(Table2[Sub-Sector],Table3[[#This Row],[Sub-Sector]],Table2[6M Return vs Nifty],"&gt;=10")/Table3[[#This Row],[Count]]</f>
        <v>0.4</v>
      </c>
      <c r="G43" s="2">
        <f>COUNTIFS(Table2[Sub-Sector],Table3[[#This Row],[Sub-Sector]],Table2[1Y Return vs Nifty],"&gt;=10")/Table3[[#This Row],[Count]]</f>
        <v>0.6</v>
      </c>
      <c r="H43" s="2">
        <f>COUNTIFS(Table2[Sub-Sector],Table3[[#This Row],[Sub-Sector]],Table2[RSI Exponential â€“ 14D],"&gt;=50")/Table3[[#This Row],[Count]]</f>
        <v>0.6</v>
      </c>
      <c r="I43" s="2">
        <f>COUNTIFS(Table2[Sub-Sector],Table3[[#This Row],[Sub-Sector]],Table2[Relative Volume],"&gt;=1")/Table3[[#This Row],[Count]]</f>
        <v>0.2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1</v>
      </c>
      <c r="N43" s="2">
        <f>COUNTIFS(Table2[Sub-Sector],Table3[[#This Row],[Sub-Sector]],Table2[% Away From Current Month Low],"&gt;=0.05")/Table3[[#This Row],[Count]]</f>
        <v>0</v>
      </c>
      <c r="O43" s="2">
        <f>COUNTIFS(Table2[Sub-Sector],Table3[[#This Row],[Sub-Sector]],Table2[% Away From Current Month High],"&lt;=0.05")/Table3[[#This Row],[Count]]</f>
        <v>1</v>
      </c>
      <c r="P43" s="2">
        <f>COUNTIFS(Table2[Sub-Sector],Table3[[#This Row],[Sub-Sector]],Table2[% Away From 52W High],"&lt;=10")/Table3[[#This Row],[Count]]</f>
        <v>0.2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0.8</v>
      </c>
      <c r="S43" s="2">
        <f>COUNTIFS(Table2[Sub-Sector],Table3[[#This Row],[Sub-Sector]],Table2[% Price above 50 EMA],"&gt;=0")/Table3[[#This Row],[Count]]</f>
        <v>0.8</v>
      </c>
      <c r="T43" s="2">
        <f>COUNTIFS(Table2[Sub-Sector],Table3[[#This Row],[Sub-Sector]],Table2[% Price above 200 EMA],"&gt;=0")/Table3[[#This Row],[Count]]</f>
        <v>0.8</v>
      </c>
      <c r="U43" s="2">
        <f>COUNTIFS(Table2[Sub-Sector],Table3[[#This Row],[Sub-Sector]],Table2[Rate of Change - Zone],"Positive")/Table3[[#This Row],[Count]]</f>
        <v>0.8</v>
      </c>
      <c r="V43" s="2">
        <f>COUNTIFS(Table2[Sub-Sector],Table3[[#This Row],[Sub-Sector]],Table2[Sharpe Ratio],"&gt;=0.10")/Table3[[#This Row],[Count]]</f>
        <v>0.4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362.5</v>
      </c>
      <c r="X43">
        <f>_xlfn.RANK.AVG(Table3[[#This Row],[Score]],Table3[Score],1)</f>
        <v>38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3">
        <f>_xlfn.RANK.AVG(Table3[[#This Row],[Score 2 ]],Table3[[Score 2 ]],1)</f>
        <v>42.5</v>
      </c>
    </row>
    <row r="44" spans="1:26" x14ac:dyDescent="0.3">
      <c r="A44" t="s">
        <v>535</v>
      </c>
      <c r="B44">
        <f>COUNTIFS(Table2[Sub-Sector],Table3[[#This Row],[Sub-Sector]])</f>
        <v>9</v>
      </c>
      <c r="C44" s="2">
        <f>COUNTIFS(Table2[Sub-Sector],Table3[[#This Row],[Sub-Sector]],Table2[Uptrend],"Uptrend")/Table3[[#This Row],[Count]]</f>
        <v>0.66666666666666663</v>
      </c>
      <c r="D44" s="2">
        <f>COUNTIFS(Table2[Sub-Sector],Table3[[#This Row],[Sub-Sector]],Table2[1W Return vs Nifty],"&gt;=5")/Table3[[#This Row],[Count]]</f>
        <v>0.1111111111111111</v>
      </c>
      <c r="E44" s="2">
        <f>COUNTIFS(Table2[Sub-Sector],Table3[[#This Row],[Sub-Sector]],Table2[1M Return vs Nifty],"&gt;=5")/Table3[[#This Row],[Count]]</f>
        <v>0.77777777777777779</v>
      </c>
      <c r="F44" s="2">
        <f>COUNTIFS(Table2[Sub-Sector],Table3[[#This Row],[Sub-Sector]],Table2[6M Return vs Nifty],"&gt;=10")/Table3[[#This Row],[Count]]</f>
        <v>0.33333333333333331</v>
      </c>
      <c r="G44" s="2">
        <f>COUNTIFS(Table2[Sub-Sector],Table3[[#This Row],[Sub-Sector]],Table2[1Y Return vs Nifty],"&gt;=10")/Table3[[#This Row],[Count]]</f>
        <v>0.22222222222222221</v>
      </c>
      <c r="H44" s="2">
        <f>COUNTIFS(Table2[Sub-Sector],Table3[[#This Row],[Sub-Sector]],Table2[RSI Exponential â€“ 14D],"&gt;=50")/Table3[[#This Row],[Count]]</f>
        <v>0.77777777777777779</v>
      </c>
      <c r="I44" s="2">
        <f>COUNTIFS(Table2[Sub-Sector],Table3[[#This Row],[Sub-Sector]],Table2[Relative Volume],"&gt;=1")/Table3[[#This Row],[Count]]</f>
        <v>0.66666666666666663</v>
      </c>
      <c r="J44" s="2">
        <f>COUNTIFS(Table2[Sub-Sector],Table3[[#This Row],[Sub-Sector]],Table2[% Away From Day Low],"&gt;=0.05")/Table3[[#This Row],[Count]]</f>
        <v>0.1111111111111111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0.22222222222222221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0.22222222222222221</v>
      </c>
      <c r="O44" s="2">
        <f>COUNTIFS(Table2[Sub-Sector],Table3[[#This Row],[Sub-Sector]],Table2[% Away From Current Month High],"&lt;=0.05")/Table3[[#This Row],[Count]]</f>
        <v>1</v>
      </c>
      <c r="P44" s="2">
        <f>COUNTIFS(Table2[Sub-Sector],Table3[[#This Row],[Sub-Sector]],Table2[% Away From 52W High],"&lt;=10")/Table3[[#This Row],[Count]]</f>
        <v>0.44444444444444442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0.77777777777777779</v>
      </c>
      <c r="S44" s="2">
        <f>COUNTIFS(Table2[Sub-Sector],Table3[[#This Row],[Sub-Sector]],Table2[% Price above 50 EMA],"&gt;=0")/Table3[[#This Row],[Count]]</f>
        <v>0.88888888888888884</v>
      </c>
      <c r="T44" s="2">
        <f>COUNTIFS(Table2[Sub-Sector],Table3[[#This Row],[Sub-Sector]],Table2[% Price above 200 EMA],"&gt;=0")/Table3[[#This Row],[Count]]</f>
        <v>0.77777777777777779</v>
      </c>
      <c r="U44" s="2">
        <f>COUNTIFS(Table2[Sub-Sector],Table3[[#This Row],[Sub-Sector]],Table2[Rate of Change - Zone],"Positive")/Table3[[#This Row],[Count]]</f>
        <v>0.88888888888888884</v>
      </c>
      <c r="V44" s="2">
        <f>COUNTIFS(Table2[Sub-Sector],Table3[[#This Row],[Sub-Sector]],Table2[Sharpe Ratio],"&gt;=0.10")/Table3[[#This Row],[Count]]</f>
        <v>0.33333333333333331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316</v>
      </c>
      <c r="X44">
        <f>_xlfn.RANK.AVG(Table3[[#This Row],[Score]],Table3[Score],1)</f>
        <v>23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4">
        <f>_xlfn.RANK.AVG(Table3[[#This Row],[Score 2 ]],Table3[[Score 2 ]],1)</f>
        <v>42.5</v>
      </c>
    </row>
    <row r="45" spans="1:26" x14ac:dyDescent="0.3">
      <c r="A45" t="s">
        <v>552</v>
      </c>
      <c r="B45">
        <f>COUNTIFS(Table2[Sub-Sector],Table3[[#This Row],[Sub-Sector]])</f>
        <v>7</v>
      </c>
      <c r="C45" s="2">
        <f>COUNTIFS(Table2[Sub-Sector],Table3[[#This Row],[Sub-Sector]],Table2[Uptrend],"Uptrend")/Table3[[#This Row],[Count]]</f>
        <v>0.42857142857142855</v>
      </c>
      <c r="D45" s="2">
        <f>COUNTIFS(Table2[Sub-Sector],Table3[[#This Row],[Sub-Sector]],Table2[1W Return vs Nifty],"&gt;=5")/Table3[[#This Row],[Count]]</f>
        <v>0.14285714285714285</v>
      </c>
      <c r="E45" s="2">
        <f>COUNTIFS(Table2[Sub-Sector],Table3[[#This Row],[Sub-Sector]],Table2[1M Return vs Nifty],"&gt;=5")/Table3[[#This Row],[Count]]</f>
        <v>0.42857142857142855</v>
      </c>
      <c r="F45" s="2">
        <f>COUNTIFS(Table2[Sub-Sector],Table3[[#This Row],[Sub-Sector]],Table2[6M Return vs Nifty],"&gt;=10")/Table3[[#This Row],[Count]]</f>
        <v>0.2857142857142857</v>
      </c>
      <c r="G45" s="2">
        <f>COUNTIFS(Table2[Sub-Sector],Table3[[#This Row],[Sub-Sector]],Table2[1Y Return vs Nifty],"&gt;=10")/Table3[[#This Row],[Count]]</f>
        <v>0.2857142857142857</v>
      </c>
      <c r="H45" s="2">
        <f>COUNTIFS(Table2[Sub-Sector],Table3[[#This Row],[Sub-Sector]],Table2[RSI Exponential â€“ 14D],"&gt;=50")/Table3[[#This Row],[Count]]</f>
        <v>0.7142857142857143</v>
      </c>
      <c r="I45" s="2">
        <f>COUNTIFS(Table2[Sub-Sector],Table3[[#This Row],[Sub-Sector]],Table2[Relative Volume],"&gt;=1")/Table3[[#This Row],[Count]]</f>
        <v>0.42857142857142855</v>
      </c>
      <c r="J45" s="2">
        <f>COUNTIFS(Table2[Sub-Sector],Table3[[#This Row],[Sub-Sector]],Table2[% Away From Day Low],"&gt;=0.05")/Table3[[#This Row],[Count]]</f>
        <v>0.14285714285714285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0.14285714285714285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0.14285714285714285</v>
      </c>
      <c r="O45" s="2">
        <f>COUNTIFS(Table2[Sub-Sector],Table3[[#This Row],[Sub-Sector]],Table2[% Away From Current Month High],"&lt;=0.05")/Table3[[#This Row],[Count]]</f>
        <v>1</v>
      </c>
      <c r="P45" s="2">
        <f>COUNTIFS(Table2[Sub-Sector],Table3[[#This Row],[Sub-Sector]],Table2[% Away From 52W High],"&lt;=10")/Table3[[#This Row],[Count]]</f>
        <v>0.42857142857142855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0.8571428571428571</v>
      </c>
      <c r="S45" s="2">
        <f>COUNTIFS(Table2[Sub-Sector],Table3[[#This Row],[Sub-Sector]],Table2[% Price above 50 EMA],"&gt;=0")/Table3[[#This Row],[Count]]</f>
        <v>0.7142857142857143</v>
      </c>
      <c r="T45" s="2">
        <f>COUNTIFS(Table2[Sub-Sector],Table3[[#This Row],[Sub-Sector]],Table2[% Price above 200 EMA],"&gt;=0")/Table3[[#This Row],[Count]]</f>
        <v>0.8571428571428571</v>
      </c>
      <c r="U45" s="2">
        <f>COUNTIFS(Table2[Sub-Sector],Table3[[#This Row],[Sub-Sector]],Table2[Rate of Change - Zone],"Positive")/Table3[[#This Row],[Count]]</f>
        <v>1</v>
      </c>
      <c r="V45" s="2">
        <f>COUNTIFS(Table2[Sub-Sector],Table3[[#This Row],[Sub-Sector]],Table2[Sharpe Ratio],"&gt;=0.10")/Table3[[#This Row],[Count]]</f>
        <v>0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372</v>
      </c>
      <c r="X45">
        <f>_xlfn.RANK.AVG(Table3[[#This Row],[Score]],Table3[Score],1)</f>
        <v>39.5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229</v>
      </c>
      <c r="Z45">
        <f>_xlfn.RANK.AVG(Table3[[#This Row],[Score 2 ]],Table3[[Score 2 ]],1)</f>
        <v>44</v>
      </c>
    </row>
    <row r="46" spans="1:26" x14ac:dyDescent="0.3">
      <c r="A46" t="s">
        <v>46</v>
      </c>
      <c r="B46">
        <f>COUNTIFS(Table2[Sub-Sector],Table3[[#This Row],[Sub-Sector]])</f>
        <v>27</v>
      </c>
      <c r="C46" s="2">
        <f>COUNTIFS(Table2[Sub-Sector],Table3[[#This Row],[Sub-Sector]],Table2[Uptrend],"Uptrend")/Table3[[#This Row],[Count]]</f>
        <v>0.59259259259259256</v>
      </c>
      <c r="D46" s="2">
        <f>COUNTIFS(Table2[Sub-Sector],Table3[[#This Row],[Sub-Sector]],Table2[1W Return vs Nifty],"&gt;=5")/Table3[[#This Row],[Count]]</f>
        <v>0.1111111111111111</v>
      </c>
      <c r="E46" s="2">
        <f>COUNTIFS(Table2[Sub-Sector],Table3[[#This Row],[Sub-Sector]],Table2[1M Return vs Nifty],"&gt;=5")/Table3[[#This Row],[Count]]</f>
        <v>0.22222222222222221</v>
      </c>
      <c r="F46" s="2">
        <f>COUNTIFS(Table2[Sub-Sector],Table3[[#This Row],[Sub-Sector]],Table2[6M Return vs Nifty],"&gt;=10")/Table3[[#This Row],[Count]]</f>
        <v>0.51851851851851849</v>
      </c>
      <c r="G46" s="2">
        <f>COUNTIFS(Table2[Sub-Sector],Table3[[#This Row],[Sub-Sector]],Table2[1Y Return vs Nifty],"&gt;=10")/Table3[[#This Row],[Count]]</f>
        <v>0.59259259259259256</v>
      </c>
      <c r="H46" s="2">
        <f>COUNTIFS(Table2[Sub-Sector],Table3[[#This Row],[Sub-Sector]],Table2[RSI Exponential â€“ 14D],"&gt;=50")/Table3[[#This Row],[Count]]</f>
        <v>0.40740740740740738</v>
      </c>
      <c r="I46" s="2">
        <f>COUNTIFS(Table2[Sub-Sector],Table3[[#This Row],[Sub-Sector]],Table2[Relative Volume],"&gt;=1")/Table3[[#This Row],[Count]]</f>
        <v>0.18518518518518517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</v>
      </c>
      <c r="M46" s="2">
        <f>COUNTIFS(Table2[Sub-Sector],Table3[[#This Row],[Sub-Sector]],Table2[% Away From Current Week High],"&lt;=0.05")/Table3[[#This Row],[Count]]</f>
        <v>0.92592592592592593</v>
      </c>
      <c r="N46" s="2">
        <f>COUNTIFS(Table2[Sub-Sector],Table3[[#This Row],[Sub-Sector]],Table2[% Away From Current Month Low],"&gt;=0.05")/Table3[[#This Row],[Count]]</f>
        <v>0</v>
      </c>
      <c r="O46" s="2">
        <f>COUNTIFS(Table2[Sub-Sector],Table3[[#This Row],[Sub-Sector]],Table2[% Away From Current Month High],"&lt;=0.05")/Table3[[#This Row],[Count]]</f>
        <v>0.92592592592592593</v>
      </c>
      <c r="P46" s="2">
        <f>COUNTIFS(Table2[Sub-Sector],Table3[[#This Row],[Sub-Sector]],Table2[% Away From 52W High],"&lt;=10")/Table3[[#This Row],[Count]]</f>
        <v>0.29629629629629628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0.44444444444444442</v>
      </c>
      <c r="S46" s="2">
        <f>COUNTIFS(Table2[Sub-Sector],Table3[[#This Row],[Sub-Sector]],Table2[% Price above 50 EMA],"&gt;=0")/Table3[[#This Row],[Count]]</f>
        <v>0.51851851851851849</v>
      </c>
      <c r="T46" s="2">
        <f>COUNTIFS(Table2[Sub-Sector],Table3[[#This Row],[Sub-Sector]],Table2[% Price above 200 EMA],"&gt;=0")/Table3[[#This Row],[Count]]</f>
        <v>0.96296296296296291</v>
      </c>
      <c r="U46" s="2">
        <f>COUNTIFS(Table2[Sub-Sector],Table3[[#This Row],[Sub-Sector]],Table2[Rate of Change - Zone],"Positive")/Table3[[#This Row],[Count]]</f>
        <v>0.66666666666666663</v>
      </c>
      <c r="V46" s="2">
        <f>COUNTIFS(Table2[Sub-Sector],Table3[[#This Row],[Sub-Sector]],Table2[Sharpe Ratio],"&gt;=0.10")/Table3[[#This Row],[Count]]</f>
        <v>0.66666666666666663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373.5</v>
      </c>
      <c r="X46">
        <f>_xlfn.RANK.AVG(Table3[[#This Row],[Score]],Table3[Score],1)</f>
        <v>41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229.5</v>
      </c>
      <c r="Z46">
        <f>_xlfn.RANK.AVG(Table3[[#This Row],[Score 2 ]],Table3[[Score 2 ]],1)</f>
        <v>45</v>
      </c>
    </row>
    <row r="47" spans="1:26" x14ac:dyDescent="0.3">
      <c r="A47" t="s">
        <v>357</v>
      </c>
      <c r="B47">
        <f>COUNTIFS(Table2[Sub-Sector],Table3[[#This Row],[Sub-Sector]])</f>
        <v>6</v>
      </c>
      <c r="C47" s="2">
        <f>COUNTIFS(Table2[Sub-Sector],Table3[[#This Row],[Sub-Sector]],Table2[Uptrend],"Uptrend")/Table3[[#This Row],[Count]]</f>
        <v>0.66666666666666663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0.5</v>
      </c>
      <c r="F47" s="2">
        <f>COUNTIFS(Table2[Sub-Sector],Table3[[#This Row],[Sub-Sector]],Table2[6M Return vs Nifty],"&gt;=10")/Table3[[#This Row],[Count]]</f>
        <v>0.5</v>
      </c>
      <c r="G47" s="2">
        <f>COUNTIFS(Table2[Sub-Sector],Table3[[#This Row],[Sub-Sector]],Table2[1Y Return vs Nifty],"&gt;=10")/Table3[[#This Row],[Count]]</f>
        <v>0.5</v>
      </c>
      <c r="H47" s="2">
        <f>COUNTIFS(Table2[Sub-Sector],Table3[[#This Row],[Sub-Sector]],Table2[RSI Exponential â€“ 14D],"&gt;=50")/Table3[[#This Row],[Count]]</f>
        <v>0.66666666666666663</v>
      </c>
      <c r="I47" s="2">
        <f>COUNTIFS(Table2[Sub-Sector],Table3[[#This Row],[Sub-Sector]],Table2[Relative Volume],"&gt;=1")/Table3[[#This Row],[Count]]</f>
        <v>0.16666666666666666</v>
      </c>
      <c r="J47" s="2">
        <f>COUNTIFS(Table2[Sub-Sector],Table3[[#This Row],[Sub-Sector]],Table2[% Away From Day Low],"&gt;=0.05")/Table3[[#This Row],[Count]]</f>
        <v>0.16666666666666666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0.33333333333333331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0.33333333333333331</v>
      </c>
      <c r="O47" s="2">
        <f>COUNTIFS(Table2[Sub-Sector],Table3[[#This Row],[Sub-Sector]],Table2[% Away From Current Month High],"&lt;=0.05")/Table3[[#This Row],[Count]]</f>
        <v>1</v>
      </c>
      <c r="P47" s="2">
        <f>COUNTIFS(Table2[Sub-Sector],Table3[[#This Row],[Sub-Sector]],Table2[% Away From 52W High],"&lt;=10")/Table3[[#This Row],[Count]]</f>
        <v>0.5</v>
      </c>
      <c r="Q47" s="2">
        <f>COUNTIFS(Table2[Sub-Sector],Table3[[#This Row],[Sub-Sector]],Table2[% Away From 52W Low],"&gt;=10")/Table3[[#This Row],[Count]]</f>
        <v>0.83333333333333337</v>
      </c>
      <c r="R47" s="2">
        <f>COUNTIFS(Table2[Sub-Sector],Table3[[#This Row],[Sub-Sector]],Table2[% Price above 20 EMA],"&gt;=0")/Table3[[#This Row],[Count]]</f>
        <v>0.66666666666666663</v>
      </c>
      <c r="S47" s="2">
        <f>COUNTIFS(Table2[Sub-Sector],Table3[[#This Row],[Sub-Sector]],Table2[% Price above 50 EMA],"&gt;=0")/Table3[[#This Row],[Count]]</f>
        <v>0.83333333333333337</v>
      </c>
      <c r="T47" s="2">
        <f>COUNTIFS(Table2[Sub-Sector],Table3[[#This Row],[Sub-Sector]],Table2[% Price above 200 EMA],"&gt;=0")/Table3[[#This Row],[Count]]</f>
        <v>0.66666666666666663</v>
      </c>
      <c r="U47" s="2">
        <f>COUNTIFS(Table2[Sub-Sector],Table3[[#This Row],[Sub-Sector]],Table2[Rate of Change - Zone],"Positive")/Table3[[#This Row],[Count]]</f>
        <v>0.83333333333333337</v>
      </c>
      <c r="V47" s="2">
        <f>COUNTIFS(Table2[Sub-Sector],Table3[[#This Row],[Sub-Sector]],Table2[Sharpe Ratio],"&gt;=0.10")/Table3[[#This Row],[Count]]</f>
        <v>0.16666666666666666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393</v>
      </c>
      <c r="X47">
        <f>_xlfn.RANK.AVG(Table3[[#This Row],[Score]],Table3[Score],1)</f>
        <v>46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</v>
      </c>
      <c r="Z47">
        <f>_xlfn.RANK.AVG(Table3[[#This Row],[Score 2 ]],Table3[[Score 2 ]],1)</f>
        <v>46.5</v>
      </c>
    </row>
    <row r="48" spans="1:26" x14ac:dyDescent="0.3">
      <c r="A48" t="s">
        <v>730</v>
      </c>
      <c r="B48">
        <f>COUNTIFS(Table2[Sub-Sector],Table3[[#This Row],[Sub-Sector]])</f>
        <v>5</v>
      </c>
      <c r="C48" s="2">
        <f>COUNTIFS(Table2[Sub-Sector],Table3[[#This Row],[Sub-Sector]],Table2[Uptrend],"Uptrend")/Table3[[#This Row],[Count]]</f>
        <v>0.4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0.2</v>
      </c>
      <c r="F48" s="2">
        <f>COUNTIFS(Table2[Sub-Sector],Table3[[#This Row],[Sub-Sector]],Table2[6M Return vs Nifty],"&gt;=10")/Table3[[#This Row],[Count]]</f>
        <v>0.8</v>
      </c>
      <c r="G48" s="2">
        <f>COUNTIFS(Table2[Sub-Sector],Table3[[#This Row],[Sub-Sector]],Table2[1Y Return vs Nifty],"&gt;=10")/Table3[[#This Row],[Count]]</f>
        <v>0.8</v>
      </c>
      <c r="H48" s="2">
        <f>COUNTIFS(Table2[Sub-Sector],Table3[[#This Row],[Sub-Sector]],Table2[RSI Exponential â€“ 14D],"&gt;=50")/Table3[[#This Row],[Count]]</f>
        <v>0.2</v>
      </c>
      <c r="I48" s="2">
        <f>COUNTIFS(Table2[Sub-Sector],Table3[[#This Row],[Sub-Sector]],Table2[Relative Volume],"&gt;=1")/Table3[[#This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0.8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0.8</v>
      </c>
      <c r="P48" s="2">
        <f>COUNTIFS(Table2[Sub-Sector],Table3[[#This Row],[Sub-Sector]],Table2[% Away From 52W High],"&lt;=10")/Table3[[#This Row],[Count]]</f>
        <v>0.2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0.2</v>
      </c>
      <c r="S48" s="2">
        <f>COUNTIFS(Table2[Sub-Sector],Table3[[#This Row],[Sub-Sector]],Table2[% Price above 50 EMA],"&gt;=0")/Table3[[#This Row],[Count]]</f>
        <v>0.2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0.6</v>
      </c>
      <c r="V48" s="2">
        <f>COUNTIFS(Table2[Sub-Sector],Table3[[#This Row],[Sub-Sector]],Table2[Sharpe Ratio],"&gt;=0.10")/Table3[[#This Row],[Count]]</f>
        <v>1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461.5</v>
      </c>
      <c r="X48">
        <f>_xlfn.RANK.AVG(Table3[[#This Row],[Score]],Table3[Score],1)</f>
        <v>76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</v>
      </c>
      <c r="Z48">
        <f>_xlfn.RANK.AVG(Table3[[#This Row],[Score 2 ]],Table3[[Score 2 ]],1)</f>
        <v>46.5</v>
      </c>
    </row>
    <row r="49" spans="1:26" x14ac:dyDescent="0.3">
      <c r="A49" t="s">
        <v>180</v>
      </c>
      <c r="B49">
        <f>COUNTIFS(Table2[Sub-Sector],Table3[[#This Row],[Sub-Sector]])</f>
        <v>2</v>
      </c>
      <c r="C49" s="2">
        <f>COUNTIFS(Table2[Sub-Sector],Table3[[#This Row],[Sub-Sector]],Table2[Uptrend],"Uptrend")/Table3[[#This Row],[Count]]</f>
        <v>0.5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0.5</v>
      </c>
      <c r="F49" s="2">
        <f>COUNTIFS(Table2[Sub-Sector],Table3[[#This Row],[Sub-Sector]],Table2[6M Return vs Nifty],"&gt;=10")/Table3[[#This Row],[Count]]</f>
        <v>0.5</v>
      </c>
      <c r="G49" s="2">
        <f>COUNTIFS(Table2[Sub-Sector],Table3[[#This Row],[Sub-Sector]],Table2[1Y Return vs Nifty],"&gt;=10")/Table3[[#This Row],[Count]]</f>
        <v>0.5</v>
      </c>
      <c r="H49" s="2">
        <f>COUNTIFS(Table2[Sub-Sector],Table3[[#This Row],[Sub-Sector]],Table2[RSI Exponential â€“ 14D],"&gt;=50")/Table3[[#This Row],[Count]]</f>
        <v>0.5</v>
      </c>
      <c r="I49" s="2">
        <f>COUNTIFS(Table2[Sub-Sector],Table3[[#This Row],[Sub-Sector]],Table2[Relative Volume],"&gt;=1")/Table3[[#This Row],[Count]]</f>
        <v>0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0</v>
      </c>
      <c r="O49" s="2">
        <f>COUNTIFS(Table2[Sub-Sector],Table3[[#This Row],[Sub-Sector]],Table2[% Away From Current Month High],"&lt;=0.05")/Table3[[#This Row],[Count]]</f>
        <v>1</v>
      </c>
      <c r="P49" s="2">
        <f>COUNTIFS(Table2[Sub-Sector],Table3[[#This Row],[Sub-Sector]],Table2[% Away From 52W High],"&lt;=10")/Table3[[#This Row],[Count]]</f>
        <v>0.5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0.5</v>
      </c>
      <c r="S49" s="2">
        <f>COUNTIFS(Table2[Sub-Sector],Table3[[#This Row],[Sub-Sector]],Table2[% Price above 50 EMA],"&gt;=0")/Table3[[#This Row],[Count]]</f>
        <v>0.5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1</v>
      </c>
      <c r="V49" s="2">
        <f>COUNTIFS(Table2[Sub-Sector],Table3[[#This Row],[Sub-Sector]],Table2[Sharpe Ratio],"&gt;=0.10")/Table3[[#This Row],[Count]]</f>
        <v>0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414.5</v>
      </c>
      <c r="X49">
        <f>_xlfn.RANK.AVG(Table3[[#This Row],[Score]],Table3[Score],1)</f>
        <v>57.5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49">
        <f>_xlfn.RANK.AVG(Table3[[#This Row],[Score 2 ]],Table3[[Score 2 ]],1)</f>
        <v>49.5</v>
      </c>
    </row>
    <row r="50" spans="1:26" x14ac:dyDescent="0.3">
      <c r="A50" t="s">
        <v>443</v>
      </c>
      <c r="B50">
        <f>COUNTIFS(Table2[Sub-Sector],Table3[[#This Row],[Sub-Sector]])</f>
        <v>9</v>
      </c>
      <c r="C50" s="2">
        <f>COUNTIFS(Table2[Sub-Sector],Table3[[#This Row],[Sub-Sector]],Table2[Uptrend],"Uptrend")/Table3[[#This Row],[Count]]</f>
        <v>0.33333333333333331</v>
      </c>
      <c r="D50" s="2">
        <f>COUNTIFS(Table2[Sub-Sector],Table3[[#This Row],[Sub-Sector]],Table2[1W Return vs Nifty],"&gt;=5")/Table3[[#This Row],[Count]]</f>
        <v>0.1111111111111111</v>
      </c>
      <c r="E50" s="2">
        <f>COUNTIFS(Table2[Sub-Sector],Table3[[#This Row],[Sub-Sector]],Table2[1M Return vs Nifty],"&gt;=5")/Table3[[#This Row],[Count]]</f>
        <v>0.22222222222222221</v>
      </c>
      <c r="F50" s="2">
        <f>COUNTIFS(Table2[Sub-Sector],Table3[[#This Row],[Sub-Sector]],Table2[6M Return vs Nifty],"&gt;=10")/Table3[[#This Row],[Count]]</f>
        <v>0.33333333333333331</v>
      </c>
      <c r="G50" s="2">
        <f>COUNTIFS(Table2[Sub-Sector],Table3[[#This Row],[Sub-Sector]],Table2[1Y Return vs Nifty],"&gt;=10")/Table3[[#This Row],[Count]]</f>
        <v>0.22222222222222221</v>
      </c>
      <c r="H50" s="2">
        <f>COUNTIFS(Table2[Sub-Sector],Table3[[#This Row],[Sub-Sector]],Table2[RSI Exponential â€“ 14D],"&gt;=50")/Table3[[#This Row],[Count]]</f>
        <v>0.55555555555555558</v>
      </c>
      <c r="I50" s="2">
        <f>COUNTIFS(Table2[Sub-Sector],Table3[[#This Row],[Sub-Sector]],Table2[Relative Volume],"&gt;=1")/Table3[[#This Row],[Count]]</f>
        <v>0.55555555555555558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0.22222222222222221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0.22222222222222221</v>
      </c>
      <c r="O50" s="2">
        <f>COUNTIFS(Table2[Sub-Sector],Table3[[#This Row],[Sub-Sector]],Table2[% Away From Current Month High],"&lt;=0.05")/Table3[[#This Row],[Count]]</f>
        <v>1</v>
      </c>
      <c r="P50" s="2">
        <f>COUNTIFS(Table2[Sub-Sector],Table3[[#This Row],[Sub-Sector]],Table2[% Away From 52W High],"&lt;=10")/Table3[[#This Row],[Count]]</f>
        <v>0.33333333333333331</v>
      </c>
      <c r="Q50" s="2">
        <f>COUNTIFS(Table2[Sub-Sector],Table3[[#This Row],[Sub-Sector]],Table2[% Away From 52W Low],"&gt;=10")/Table3[[#This Row],[Count]]</f>
        <v>0.88888888888888884</v>
      </c>
      <c r="R50" s="2">
        <f>COUNTIFS(Table2[Sub-Sector],Table3[[#This Row],[Sub-Sector]],Table2[% Price above 20 EMA],"&gt;=0")/Table3[[#This Row],[Count]]</f>
        <v>0.55555555555555558</v>
      </c>
      <c r="S50" s="2">
        <f>COUNTIFS(Table2[Sub-Sector],Table3[[#This Row],[Sub-Sector]],Table2[% Price above 50 EMA],"&gt;=0")/Table3[[#This Row],[Count]]</f>
        <v>0.55555555555555558</v>
      </c>
      <c r="T50" s="2">
        <f>COUNTIFS(Table2[Sub-Sector],Table3[[#This Row],[Sub-Sector]],Table2[% Price above 200 EMA],"&gt;=0")/Table3[[#This Row],[Count]]</f>
        <v>0.55555555555555558</v>
      </c>
      <c r="U50" s="2">
        <f>COUNTIFS(Table2[Sub-Sector],Table3[[#This Row],[Sub-Sector]],Table2[Rate of Change - Zone],"Positive")/Table3[[#This Row],[Count]]</f>
        <v>0.88888888888888884</v>
      </c>
      <c r="V50" s="2">
        <f>COUNTIFS(Table2[Sub-Sector],Table3[[#This Row],[Sub-Sector]],Table2[Sharpe Ratio],"&gt;=0.10")/Table3[[#This Row],[Count]]</f>
        <v>0.44444444444444442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407.5</v>
      </c>
      <c r="X50">
        <f>_xlfn.RANK.AVG(Table3[[#This Row],[Score]],Table3[Score],1)</f>
        <v>53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0">
        <f>_xlfn.RANK.AVG(Table3[[#This Row],[Score 2 ]],Table3[[Score 2 ]],1)</f>
        <v>49.5</v>
      </c>
    </row>
    <row r="51" spans="1:26" x14ac:dyDescent="0.3">
      <c r="A51" t="s">
        <v>959</v>
      </c>
      <c r="B51">
        <f>COUNTIFS(Table2[Sub-Sector],Table3[[#This Row],[Sub-Sector]])</f>
        <v>2</v>
      </c>
      <c r="C51" s="2">
        <f>COUNTIFS(Table2[Sub-Sector],Table3[[#This Row],[Sub-Sector]],Table2[Uptrend],"Uptrend")/Table3[[#This Row],[Count]]</f>
        <v>0.5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0.5</v>
      </c>
      <c r="F51" s="2">
        <f>COUNTIFS(Table2[Sub-Sector],Table3[[#This Row],[Sub-Sector]],Table2[6M Return vs Nifty],"&gt;=10")/Table3[[#This Row],[Count]]</f>
        <v>0.5</v>
      </c>
      <c r="G51" s="2">
        <f>COUNTIFS(Table2[Sub-Sector],Table3[[#This Row],[Sub-Sector]],Table2[1Y Return vs Nifty],"&gt;=10")/Table3[[#This Row],[Count]]</f>
        <v>0.5</v>
      </c>
      <c r="H51" s="2">
        <f>COUNTIFS(Table2[Sub-Sector],Table3[[#This Row],[Sub-Sector]],Table2[RSI Exponential â€“ 14D],"&gt;=50")/Table3[[#This Row],[Count]]</f>
        <v>0.5</v>
      </c>
      <c r="I51" s="2">
        <f>COUNTIFS(Table2[Sub-Sector],Table3[[#This Row],[Sub-Sector]],Table2[Relative Volume],"&gt;=1")/Table3[[#This Row],[Count]]</f>
        <v>0.5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0.5</v>
      </c>
      <c r="N51" s="2">
        <f>COUNTIFS(Table2[Sub-Sector],Table3[[#This Row],[Sub-Sector]],Table2[% Away From Current Month Low],"&gt;=0.05")/Table3[[#This Row],[Count]]</f>
        <v>0</v>
      </c>
      <c r="O51" s="2">
        <f>COUNTIFS(Table2[Sub-Sector],Table3[[#This Row],[Sub-Sector]],Table2[% Away From Current Month High],"&lt;=0.05")/Table3[[#This Row],[Count]]</f>
        <v>0.5</v>
      </c>
      <c r="P51" s="2">
        <f>COUNTIFS(Table2[Sub-Sector],Table3[[#This Row],[Sub-Sector]],Table2[% Away From 52W High],"&lt;=10")/Table3[[#This Row],[Count]]</f>
        <v>0.5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0.5</v>
      </c>
      <c r="S51" s="2">
        <f>COUNTIFS(Table2[Sub-Sector],Table3[[#This Row],[Sub-Sector]],Table2[% Price above 50 EMA],"&gt;=0")/Table3[[#This Row],[Count]]</f>
        <v>0.5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0.5</v>
      </c>
      <c r="V51" s="2">
        <f>COUNTIFS(Table2[Sub-Sector],Table3[[#This Row],[Sub-Sector]],Table2[Sharpe Ratio],"&gt;=0.10")/Table3[[#This Row],[Count]]</f>
        <v>0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414.5</v>
      </c>
      <c r="X51">
        <f>_xlfn.RANK.AVG(Table3[[#This Row],[Score]],Table3[Score],1)</f>
        <v>57.5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1">
        <f>_xlfn.RANK.AVG(Table3[[#This Row],[Score 2 ]],Table3[[Score 2 ]],1)</f>
        <v>49.5</v>
      </c>
    </row>
    <row r="52" spans="1:26" x14ac:dyDescent="0.3">
      <c r="A52" t="s">
        <v>817</v>
      </c>
      <c r="B52">
        <f>COUNTIFS(Table2[Sub-Sector],Table3[[#This Row],[Sub-Sector]])</f>
        <v>2</v>
      </c>
      <c r="C52" s="2">
        <f>COUNTIFS(Table2[Sub-Sector],Table3[[#This Row],[Sub-Sector]],Table2[Uptrend],"Uptrend")/Table3[[#This Row],[Count]]</f>
        <v>0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0.5</v>
      </c>
      <c r="G52" s="2">
        <f>COUNTIFS(Table2[Sub-Sector],Table3[[#This Row],[Sub-Sector]],Table2[1Y Return vs Nifty],"&gt;=10")/Table3[[#This Row],[Count]]</f>
        <v>0.5</v>
      </c>
      <c r="H52" s="2">
        <f>COUNTIFS(Table2[Sub-Sector],Table3[[#This Row],[Sub-Sector]],Table2[RSI Exponential â€“ 14D],"&gt;=50")/Table3[[#This Row],[Count]]</f>
        <v>0</v>
      </c>
      <c r="I52" s="2">
        <f>COUNTIFS(Table2[Sub-Sector],Table3[[#This Row],[Sub-Sector]],Table2[Relative Volume],"&gt;=1")/Table3[[#This Row],[Count]]</f>
        <v>0.5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</v>
      </c>
      <c r="O52" s="2">
        <f>COUNTIFS(Table2[Sub-Sector],Table3[[#This Row],[Sub-Sector]],Table2[% Away From Current Month High],"&lt;=0.05")/Table3[[#This Row],[Count]]</f>
        <v>1</v>
      </c>
      <c r="P52" s="2">
        <f>COUNTIFS(Table2[Sub-Sector],Table3[[#This Row],[Sub-Sector]],Table2[% Away From 52W High],"&lt;=10")/Table3[[#This Row],[Count]]</f>
        <v>0</v>
      </c>
      <c r="Q52" s="2">
        <f>COUNTIFS(Table2[Sub-Sector],Table3[[#This Row],[Sub-Sector]],Table2[% Away From 52W Low],"&gt;=10")/Table3[[#This Row],[Count]]</f>
        <v>0.5</v>
      </c>
      <c r="R52" s="2">
        <f>COUNTIFS(Table2[Sub-Sector],Table3[[#This Row],[Sub-Sector]],Table2[% Price above 20 EMA],"&gt;=0")/Table3[[#This Row],[Count]]</f>
        <v>0</v>
      </c>
      <c r="S52" s="2">
        <f>COUNTIFS(Table2[Sub-Sector],Table3[[#This Row],[Sub-Sector]],Table2[% Price above 50 EMA],"&gt;=0")/Table3[[#This Row],[Count]]</f>
        <v>0</v>
      </c>
      <c r="T52" s="2">
        <f>COUNTIFS(Table2[Sub-Sector],Table3[[#This Row],[Sub-Sector]],Table2[% Price above 200 EMA],"&gt;=0")/Table3[[#This Row],[Count]]</f>
        <v>0.5</v>
      </c>
      <c r="U52" s="2">
        <f>COUNTIFS(Table2[Sub-Sector],Table3[[#This Row],[Sub-Sector]],Table2[Rate of Change - Zone],"Positive")/Table3[[#This Row],[Count]]</f>
        <v>0.5</v>
      </c>
      <c r="V52" s="2">
        <f>COUNTIFS(Table2[Sub-Sector],Table3[[#This Row],[Sub-Sector]],Table2[Sharpe Ratio],"&gt;=0.10")/Table3[[#This Row],[Count]]</f>
        <v>0.5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521</v>
      </c>
      <c r="X52">
        <f>_xlfn.RANK.AVG(Table3[[#This Row],[Score]],Table3[Score],1)</f>
        <v>92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2">
        <f>_xlfn.RANK.AVG(Table3[[#This Row],[Score 2 ]],Table3[[Score 2 ]],1)</f>
        <v>49.5</v>
      </c>
    </row>
    <row r="53" spans="1:26" x14ac:dyDescent="0.3">
      <c r="A53" t="s">
        <v>706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0.33333333333333331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</v>
      </c>
      <c r="F53" s="2">
        <f>COUNTIFS(Table2[Sub-Sector],Table3[[#This Row],[Sub-Sector]],Table2[6M Return vs Nifty],"&gt;=10")/Table3[[#This Row],[Count]]</f>
        <v>0.66666666666666663</v>
      </c>
      <c r="G53" s="2">
        <f>COUNTIFS(Table2[Sub-Sector],Table3[[#This Row],[Sub-Sector]],Table2[1Y Return vs Nifty],"&gt;=10")/Table3[[#This Row],[Count]]</f>
        <v>0.33333333333333331</v>
      </c>
      <c r="H53" s="2">
        <f>COUNTIFS(Table2[Sub-Sector],Table3[[#This Row],[Sub-Sector]],Table2[RSI Exponential â€“ 14D],"&gt;=50")/Table3[[#This Row],[Count]]</f>
        <v>0</v>
      </c>
      <c r="I53" s="2">
        <f>COUNTIFS(Table2[Sub-Sector],Table3[[#This Row],[Sub-Sector]],Table2[Relative Volume],"&gt;=1")/Table3[[#This Row],[Count]]</f>
        <v>0.33333333333333331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0.66666666666666663</v>
      </c>
      <c r="N53" s="2">
        <f>COUNTIFS(Table2[Sub-Sector],Table3[[#This Row],[Sub-Sector]],Table2[% Away From Current Month Low],"&gt;=0.05")/Table3[[#This Row],[Count]]</f>
        <v>0</v>
      </c>
      <c r="O53" s="2">
        <f>COUNTIFS(Table2[Sub-Sector],Table3[[#This Row],[Sub-Sector]],Table2[% Away From Current Month High],"&lt;=0.05")/Table3[[#This Row],[Count]]</f>
        <v>0.66666666666666663</v>
      </c>
      <c r="P53" s="2">
        <f>COUNTIFS(Table2[Sub-Sector],Table3[[#This Row],[Sub-Sector]],Table2[% Away From 52W High],"&lt;=10")/Table3[[#This Row],[Count]]</f>
        <v>0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0</v>
      </c>
      <c r="S53" s="2">
        <f>COUNTIFS(Table2[Sub-Sector],Table3[[#This Row],[Sub-Sector]],Table2[% Price above 50 EMA],"&gt;=0")/Table3[[#This Row],[Count]]</f>
        <v>0.33333333333333331</v>
      </c>
      <c r="T53" s="2">
        <f>COUNTIFS(Table2[Sub-Sector],Table3[[#This Row],[Sub-Sector]],Table2[% Price above 200 EMA],"&gt;=0")/Table3[[#This Row],[Count]]</f>
        <v>0.66666666666666663</v>
      </c>
      <c r="U53" s="2">
        <f>COUNTIFS(Table2[Sub-Sector],Table3[[#This Row],[Sub-Sector]],Table2[Rate of Change - Zone],"Positive")/Table3[[#This Row],[Count]]</f>
        <v>0.66666666666666663</v>
      </c>
      <c r="V53" s="2">
        <f>COUNTIFS(Table2[Sub-Sector],Table3[[#This Row],[Sub-Sector]],Table2[Sharpe Ratio],"&gt;=0.10")/Table3[[#This Row],[Count]]</f>
        <v>0.66666666666666663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506</v>
      </c>
      <c r="X53">
        <f>_xlfn.RANK.AVG(Table3[[#This Row],[Score]],Table3[Score],1)</f>
        <v>84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</v>
      </c>
      <c r="Z53">
        <f>_xlfn.RANK.AVG(Table3[[#This Row],[Score 2 ]],Table3[[Score 2 ]],1)</f>
        <v>52</v>
      </c>
    </row>
    <row r="54" spans="1:26" x14ac:dyDescent="0.3">
      <c r="A54" t="s">
        <v>132</v>
      </c>
      <c r="B54">
        <f>COUNTIFS(Table2[Sub-Sector],Table3[[#This Row],[Sub-Sector]])</f>
        <v>6</v>
      </c>
      <c r="C54" s="2">
        <f>COUNTIFS(Table2[Sub-Sector],Table3[[#This Row],[Sub-Sector]],Table2[Uptrend],"Uptrend")/Table3[[#This Row],[Count]]</f>
        <v>0.5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0.16666666666666666</v>
      </c>
      <c r="F54" s="2">
        <f>COUNTIFS(Table2[Sub-Sector],Table3[[#This Row],[Sub-Sector]],Table2[6M Return vs Nifty],"&gt;=10")/Table3[[#This Row],[Count]]</f>
        <v>0.66666666666666663</v>
      </c>
      <c r="G54" s="2">
        <f>COUNTIFS(Table2[Sub-Sector],Table3[[#This Row],[Sub-Sector]],Table2[1Y Return vs Nifty],"&gt;=10")/Table3[[#This Row],[Count]]</f>
        <v>0.5</v>
      </c>
      <c r="H54" s="2">
        <f>COUNTIFS(Table2[Sub-Sector],Table3[[#This Row],[Sub-Sector]],Table2[RSI Exponential â€“ 14D],"&gt;=50")/Table3[[#This Row],[Count]]</f>
        <v>0.33333333333333331</v>
      </c>
      <c r="I54" s="2">
        <f>COUNTIFS(Table2[Sub-Sector],Table3[[#This Row],[Sub-Sector]],Table2[Relative Volume],"&gt;=1")/Table3[[#This Row],[Count]]</f>
        <v>0.33333333333333331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0.16666666666666666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Low],"&gt;=0.05")/Table3[[#This Row],[Count]]</f>
        <v>0.16666666666666666</v>
      </c>
      <c r="O54" s="2">
        <f>COUNTIFS(Table2[Sub-Sector],Table3[[#This Row],[Sub-Sector]],Table2[% Away From Current Month High],"&lt;=0.05")/Table3[[#This Row],[Count]]</f>
        <v>1</v>
      </c>
      <c r="P54" s="2">
        <f>COUNTIFS(Table2[Sub-Sector],Table3[[#This Row],[Sub-Sector]],Table2[% Away From 52W High],"&lt;=10")/Table3[[#This Row],[Count]]</f>
        <v>0.16666666666666666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0.33333333333333331</v>
      </c>
      <c r="S54" s="2">
        <f>COUNTIFS(Table2[Sub-Sector],Table3[[#This Row],[Sub-Sector]],Table2[% Price above 50 EMA],"&gt;=0")/Table3[[#This Row],[Count]]</f>
        <v>0.5</v>
      </c>
      <c r="T54" s="2">
        <f>COUNTIFS(Table2[Sub-Sector],Table3[[#This Row],[Sub-Sector]],Table2[% Price above 200 EMA],"&gt;=0")/Table3[[#This Row],[Count]]</f>
        <v>0.83333333333333337</v>
      </c>
      <c r="U54" s="2">
        <f>COUNTIFS(Table2[Sub-Sector],Table3[[#This Row],[Sub-Sector]],Table2[Rate of Change - Zone],"Positive")/Table3[[#This Row],[Count]]</f>
        <v>0.5</v>
      </c>
      <c r="V54" s="2">
        <f>COUNTIFS(Table2[Sub-Sector],Table3[[#This Row],[Sub-Sector]],Table2[Sharpe Ratio],"&gt;=0.10")/Table3[[#This Row],[Count]]</f>
        <v>0.5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</v>
      </c>
      <c r="X54">
        <f>_xlfn.RANK.AVG(Table3[[#This Row],[Score]],Table3[Score],1)</f>
        <v>75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54">
        <f>_xlfn.RANK.AVG(Table3[[#This Row],[Score 2 ]],Table3[[Score 2 ]],1)</f>
        <v>53</v>
      </c>
    </row>
    <row r="55" spans="1:26" x14ac:dyDescent="0.3">
      <c r="A55" t="s">
        <v>222</v>
      </c>
      <c r="B55">
        <f>COUNTIFS(Table2[Sub-Sector],Table3[[#This Row],[Sub-Sector]])</f>
        <v>3</v>
      </c>
      <c r="C55" s="2">
        <f>COUNTIFS(Table2[Sub-Sector],Table3[[#This Row],[Sub-Sector]],Table2[Uptrend],"Uptrend")/Table3[[#This Row],[Count]]</f>
        <v>1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0.66666666666666663</v>
      </c>
      <c r="F55" s="2">
        <f>COUNTIFS(Table2[Sub-Sector],Table3[[#This Row],[Sub-Sector]],Table2[6M Return vs Nifty],"&gt;=10")/Table3[[#This Row],[Count]]</f>
        <v>0.33333333333333331</v>
      </c>
      <c r="G55" s="2">
        <f>COUNTIFS(Table2[Sub-Sector],Table3[[#This Row],[Sub-Sector]],Table2[1Y Return vs Nifty],"&gt;=10")/Table3[[#This Row],[Count]]</f>
        <v>0.66666666666666663</v>
      </c>
      <c r="H55" s="2">
        <f>COUNTIFS(Table2[Sub-Sector],Table3[[#This Row],[Sub-Sector]],Table2[RSI Exponential â€“ 14D],"&gt;=50")/Table3[[#This Row],[Count]]</f>
        <v>1</v>
      </c>
      <c r="I55" s="2">
        <f>COUNTIFS(Table2[Sub-Sector],Table3[[#This Row],[Sub-Sector]],Table2[Relative Volume],"&gt;=1")/Table3[[#This Row],[Count]]</f>
        <v>0</v>
      </c>
      <c r="J55" s="2">
        <f>COUNTIFS(Table2[Sub-Sector],Table3[[#This Row],[Sub-Sector]],Table2[% Away From Day Low],"&gt;=0.05")/Table3[[#This Row],[Count]]</f>
        <v>0.33333333333333331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0.33333333333333331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0.33333333333333331</v>
      </c>
      <c r="O55" s="2">
        <f>COUNTIFS(Table2[Sub-Sector],Table3[[#This Row],[Sub-Sector]],Table2[% Away From Current Month High],"&lt;=0.05")/Table3[[#This Row],[Count]]</f>
        <v>1</v>
      </c>
      <c r="P55" s="2">
        <f>COUNTIFS(Table2[Sub-Sector],Table3[[#This Row],[Sub-Sector]],Table2[% Away From 52W High],"&lt;=10")/Table3[[#This Row],[Count]]</f>
        <v>1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1</v>
      </c>
      <c r="S55" s="2">
        <f>COUNTIFS(Table2[Sub-Sector],Table3[[#This Row],[Sub-Sector]],Table2[% Price above 50 EMA],"&gt;=0")/Table3[[#This Row],[Count]]</f>
        <v>1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1</v>
      </c>
      <c r="V55" s="2">
        <f>COUNTIFS(Table2[Sub-Sector],Table3[[#This Row],[Sub-Sector]],Table2[Sharpe Ratio],"&gt;=0.10")/Table3[[#This Row],[Count]]</f>
        <v>0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339.5</v>
      </c>
      <c r="X55">
        <f>_xlfn.RANK.AVG(Table3[[#This Row],[Score]],Table3[Score],1)</f>
        <v>29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</v>
      </c>
      <c r="Z55">
        <f>_xlfn.RANK.AVG(Table3[[#This Row],[Score 2 ]],Table3[[Score 2 ]],1)</f>
        <v>54.5</v>
      </c>
    </row>
    <row r="56" spans="1:26" x14ac:dyDescent="0.3">
      <c r="A56" t="s">
        <v>298</v>
      </c>
      <c r="B56">
        <f>COUNTIFS(Table2[Sub-Sector],Table3[[#This Row],[Sub-Sector]])</f>
        <v>14</v>
      </c>
      <c r="C56" s="2">
        <f>COUNTIFS(Table2[Sub-Sector],Table3[[#This Row],[Sub-Sector]],Table2[Uptrend],"Uptrend")/Table3[[#This Row],[Count]]</f>
        <v>0.6428571428571429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0.5</v>
      </c>
      <c r="F56" s="2">
        <f>COUNTIFS(Table2[Sub-Sector],Table3[[#This Row],[Sub-Sector]],Table2[6M Return vs Nifty],"&gt;=10")/Table3[[#This Row],[Count]]</f>
        <v>0.35714285714285715</v>
      </c>
      <c r="G56" s="2">
        <f>COUNTIFS(Table2[Sub-Sector],Table3[[#This Row],[Sub-Sector]],Table2[1Y Return vs Nifty],"&gt;=10")/Table3[[#This Row],[Count]]</f>
        <v>0.35714285714285715</v>
      </c>
      <c r="H56" s="2">
        <f>COUNTIFS(Table2[Sub-Sector],Table3[[#This Row],[Sub-Sector]],Table2[RSI Exponential â€“ 14D],"&gt;=50")/Table3[[#This Row],[Count]]</f>
        <v>0.7142857142857143</v>
      </c>
      <c r="I56" s="2">
        <f>COUNTIFS(Table2[Sub-Sector],Table3[[#This Row],[Sub-Sector]],Table2[Relative Volume],"&gt;=1")/Table3[[#This Row],[Count]]</f>
        <v>0.42857142857142855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7.1428571428571425E-2</v>
      </c>
      <c r="M56" s="2">
        <f>COUNTIFS(Table2[Sub-Sector],Table3[[#This Row],[Sub-Sector]],Table2[% Away From Current Week High],"&lt;=0.05")/Table3[[#This Row],[Count]]</f>
        <v>0.9285714285714286</v>
      </c>
      <c r="N56" s="2">
        <f>COUNTIFS(Table2[Sub-Sector],Table3[[#This Row],[Sub-Sector]],Table2[% Away From Current Month Low],"&gt;=0.05")/Table3[[#This Row],[Count]]</f>
        <v>7.1428571428571425E-2</v>
      </c>
      <c r="O56" s="2">
        <f>COUNTIFS(Table2[Sub-Sector],Table3[[#This Row],[Sub-Sector]],Table2[% Away From Current Month High],"&lt;=0.05")/Table3[[#This Row],[Count]]</f>
        <v>0.9285714285714286</v>
      </c>
      <c r="P56" s="2">
        <f>COUNTIFS(Table2[Sub-Sector],Table3[[#This Row],[Sub-Sector]],Table2[% Away From 52W High],"&lt;=10")/Table3[[#This Row],[Count]]</f>
        <v>0.35714285714285715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0.7142857142857143</v>
      </c>
      <c r="S56" s="2">
        <f>COUNTIFS(Table2[Sub-Sector],Table3[[#This Row],[Sub-Sector]],Table2[% Price above 50 EMA],"&gt;=0")/Table3[[#This Row],[Count]]</f>
        <v>0.7142857142857143</v>
      </c>
      <c r="T56" s="2">
        <f>COUNTIFS(Table2[Sub-Sector],Table3[[#This Row],[Sub-Sector]],Table2[% Price above 200 EMA],"&gt;=0")/Table3[[#This Row],[Count]]</f>
        <v>0.9285714285714286</v>
      </c>
      <c r="U56" s="2">
        <f>COUNTIFS(Table2[Sub-Sector],Table3[[#This Row],[Sub-Sector]],Table2[Rate of Change - Zone],"Positive")/Table3[[#This Row],[Count]]</f>
        <v>0.7857142857142857</v>
      </c>
      <c r="V56" s="2">
        <f>COUNTIFS(Table2[Sub-Sector],Table3[[#This Row],[Sub-Sector]],Table2[Sharpe Ratio],"&gt;=0.10")/Table3[[#This Row],[Count]]</f>
        <v>0.21428571428571427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402.5</v>
      </c>
      <c r="X56">
        <f>_xlfn.RANK.AVG(Table3[[#This Row],[Score]],Table3[Score],1)</f>
        <v>49.5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</v>
      </c>
      <c r="Z56">
        <f>_xlfn.RANK.AVG(Table3[[#This Row],[Score 2 ]],Table3[[Score 2 ]],1)</f>
        <v>54.5</v>
      </c>
    </row>
    <row r="57" spans="1:26" x14ac:dyDescent="0.3">
      <c r="A57" t="s">
        <v>320</v>
      </c>
      <c r="B57">
        <f>COUNTIFS(Table2[Sub-Sector],Table3[[#This Row],[Sub-Sector]])</f>
        <v>3</v>
      </c>
      <c r="C57" s="2">
        <f>COUNTIFS(Table2[Sub-Sector],Table3[[#This Row],[Sub-Sector]],Table2[Uptrend],"Uptrend")/Table3[[#This Row],[Count]]</f>
        <v>0.33333333333333331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1</v>
      </c>
      <c r="G57" s="2">
        <f>COUNTIFS(Table2[Sub-Sector],Table3[[#This Row],[Sub-Sector]],Table2[1Y Return vs Nifty],"&gt;=10")/Table3[[#This Row],[Count]]</f>
        <v>1</v>
      </c>
      <c r="H57" s="2">
        <f>COUNTIFS(Table2[Sub-Sector],Table3[[#This Row],[Sub-Sector]],Table2[RSI Exponential â€“ 14D],"&gt;=50")/Table3[[#This Row],[Count]]</f>
        <v>0</v>
      </c>
      <c r="I57" s="2">
        <f>COUNTIFS(Table2[Sub-Sector],Table3[[#This Row],[Sub-Sector]],Table2[Relative Volume],"&gt;=1")/Table3[[#This Row],[Count]]</f>
        <v>0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0.66666666666666663</v>
      </c>
      <c r="M57" s="2">
        <f>COUNTIFS(Table2[Sub-Sector],Table3[[#This Row],[Sub-Sector]],Table2[% Away From Current Week High],"&lt;=0.05")/Table3[[#This Row],[Count]]</f>
        <v>1</v>
      </c>
      <c r="N57" s="2">
        <f>COUNTIFS(Table2[Sub-Sector],Table3[[#This Row],[Sub-Sector]],Table2[% Away From Current Month Low],"&gt;=0.05")/Table3[[#This Row],[Count]]</f>
        <v>0.66666666666666663</v>
      </c>
      <c r="O57" s="2">
        <f>COUNTIFS(Table2[Sub-Sector],Table3[[#This Row],[Sub-Sector]],Table2[% Away From Current Month High],"&lt;=0.05")/Table3[[#This Row],[Count]]</f>
        <v>1</v>
      </c>
      <c r="P57" s="2">
        <f>COUNTIFS(Table2[Sub-Sector],Table3[[#This Row],[Sub-Sector]],Table2[% Away From 52W High],"&lt;=10")/Table3[[#This Row],[Count]]</f>
        <v>0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</v>
      </c>
      <c r="S57" s="2">
        <f>COUNTIFS(Table2[Sub-Sector],Table3[[#This Row],[Sub-Sector]],Table2[% Price above 50 EMA],"&gt;=0")/Table3[[#This Row],[Count]]</f>
        <v>0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0</v>
      </c>
      <c r="V57" s="2">
        <f>COUNTIFS(Table2[Sub-Sector],Table3[[#This Row],[Sub-Sector]],Table2[Sharpe Ratio],"&gt;=0.10")/Table3[[#This Row],[Count]]</f>
        <v>1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508.5</v>
      </c>
      <c r="X57">
        <f>_xlfn.RANK.AVG(Table3[[#This Row],[Score]],Table3[Score],1)</f>
        <v>85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235.5</v>
      </c>
      <c r="Z57">
        <f>_xlfn.RANK.AVG(Table3[[#This Row],[Score 2 ]],Table3[[Score 2 ]],1)</f>
        <v>57</v>
      </c>
    </row>
    <row r="58" spans="1:26" x14ac:dyDescent="0.3">
      <c r="A58" t="s">
        <v>1406</v>
      </c>
      <c r="B58">
        <f>COUNTIFS(Table2[Sub-Sector],Table3[[#This Row],[Sub-Sector]])</f>
        <v>1</v>
      </c>
      <c r="C58" s="2">
        <f>COUNTIFS(Table2[Sub-Sector],Table3[[#This Row],[Sub-Sector]],Table2[Uptrend],"Uptrend")/Table3[[#This Row],[Count]]</f>
        <v>1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1</v>
      </c>
      <c r="G58" s="2">
        <f>COUNTIFS(Table2[Sub-Sector],Table3[[#This Row],[Sub-Sector]],Table2[1Y Return vs Nifty],"&gt;=10")/Table3[[#This Row],[Count]]</f>
        <v>1</v>
      </c>
      <c r="H58" s="2">
        <f>COUNTIFS(Table2[Sub-Sector],Table3[[#This Row],[Sub-Sector]],Table2[RSI Exponential â€“ 14D],"&gt;=50")/Table3[[#This Row],[Count]]</f>
        <v>0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</v>
      </c>
      <c r="O58" s="2">
        <f>COUNTIFS(Table2[Sub-Sector],Table3[[#This Row],[Sub-Sector]],Table2[% Away From Current Month High],"&lt;=0.05")/Table3[[#This Row],[Count]]</f>
        <v>1</v>
      </c>
      <c r="P58" s="2">
        <f>COUNTIFS(Table2[Sub-Sector],Table3[[#This Row],[Sub-Sector]],Table2[% Away From 52W High],"&lt;=10")/Table3[[#This Row],[Count]]</f>
        <v>0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0</v>
      </c>
      <c r="V58" s="2">
        <f>COUNTIFS(Table2[Sub-Sector],Table3[[#This Row],[Sub-Sector]],Table2[Sharpe Ratio],"&gt;=0.10")/Table3[[#This Row],[Count]]</f>
        <v>1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426</v>
      </c>
      <c r="X58">
        <f>_xlfn.RANK.AVG(Table3[[#This Row],[Score]],Table3[Score],1)</f>
        <v>63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235.5</v>
      </c>
      <c r="Z58">
        <f>_xlfn.RANK.AVG(Table3[[#This Row],[Score 2 ]],Table3[[Score 2 ]],1)</f>
        <v>57</v>
      </c>
    </row>
    <row r="59" spans="1:26" x14ac:dyDescent="0.3">
      <c r="A59" t="s">
        <v>1419</v>
      </c>
      <c r="B59">
        <f>COUNTIFS(Table2[Sub-Sector],Table3[[#This Row],[Sub-Sector]])</f>
        <v>1</v>
      </c>
      <c r="C59" s="2">
        <f>COUNTIFS(Table2[Sub-Sector],Table3[[#This Row],[Sub-Sector]],Table2[Uptrend],"Uptrend")/Table3[[#This Row],[Count]]</f>
        <v>0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1</v>
      </c>
      <c r="H59" s="2">
        <f>COUNTIFS(Table2[Sub-Sector],Table3[[#This Row],[Sub-Sector]],Table2[RSI Exponential â€“ 14D],"&gt;=50")/Table3[[#This Row],[Count]]</f>
        <v>0</v>
      </c>
      <c r="I59" s="2">
        <f>COUNTIFS(Table2[Sub-Sector],Table3[[#This Row],[Sub-Sector]],Table2[Relative Volume],"&gt;=1")/Table3[[#This Row],[Count]]</f>
        <v>0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0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0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0</v>
      </c>
      <c r="S59" s="2">
        <f>COUNTIFS(Table2[Sub-Sector],Table3[[#This Row],[Sub-Sector]],Table2[% Price above 50 EMA],"&gt;=0")/Table3[[#This Row],[Count]]</f>
        <v>0</v>
      </c>
      <c r="T59" s="2">
        <f>COUNTIFS(Table2[Sub-Sector],Table3[[#This Row],[Sub-Sector]],Table2[% Price above 200 EMA],"&gt;=0")/Table3[[#This Row],[Count]]</f>
        <v>0</v>
      </c>
      <c r="U59" s="2">
        <f>COUNTIFS(Table2[Sub-Sector],Table3[[#This Row],[Sub-Sector]],Table2[Rate of Change - Zone],"Positive")/Table3[[#This Row],[Count]]</f>
        <v>0</v>
      </c>
      <c r="V59" s="2">
        <f>COUNTIFS(Table2[Sub-Sector],Table3[[#This Row],[Sub-Sector]],Table2[Sharpe Ratio],"&gt;=0.10")/Table3[[#This Row],[Count]]</f>
        <v>0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524.5</v>
      </c>
      <c r="X59">
        <f>_xlfn.RANK.AVG(Table3[[#This Row],[Score]],Table3[Score],1)</f>
        <v>96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235.5</v>
      </c>
      <c r="Z59">
        <f>_xlfn.RANK.AVG(Table3[[#This Row],[Score 2 ]],Table3[[Score 2 ]],1)</f>
        <v>57</v>
      </c>
    </row>
    <row r="60" spans="1:26" x14ac:dyDescent="0.3">
      <c r="A60" t="s">
        <v>874</v>
      </c>
      <c r="B60">
        <f>COUNTIFS(Table2[Sub-Sector],Table3[[#This Row],[Sub-Sector]])</f>
        <v>3</v>
      </c>
      <c r="C60" s="2">
        <f>COUNTIFS(Table2[Sub-Sector],Table3[[#This Row],[Sub-Sector]],Table2[Uptrend],"Uptrend")/Table3[[#This Row],[Count]]</f>
        <v>0.66666666666666663</v>
      </c>
      <c r="D60" s="2">
        <f>COUNTIFS(Table2[Sub-Sector],Table3[[#This Row],[Sub-Sector]],Table2[1W Return vs Nifty],"&gt;=5")/Table3[[#This Row],[Count]]</f>
        <v>0.33333333333333331</v>
      </c>
      <c r="E60" s="2">
        <f>COUNTIFS(Table2[Sub-Sector],Table3[[#This Row],[Sub-Sector]],Table2[1M Return vs Nifty],"&gt;=5")/Table3[[#This Row],[Count]]</f>
        <v>0</v>
      </c>
      <c r="F60" s="2">
        <f>COUNTIFS(Table2[Sub-Sector],Table3[[#This Row],[Sub-Sector]],Table2[6M Return vs Nifty],"&gt;=10")/Table3[[#This Row],[Count]]</f>
        <v>0.33333333333333331</v>
      </c>
      <c r="G60" s="2">
        <f>COUNTIFS(Table2[Sub-Sector],Table3[[#This Row],[Sub-Sector]],Table2[1Y Return vs Nifty],"&gt;=10")/Table3[[#This Row],[Count]]</f>
        <v>0.66666666666666663</v>
      </c>
      <c r="H60" s="2">
        <f>COUNTIFS(Table2[Sub-Sector],Table3[[#This Row],[Sub-Sector]],Table2[RSI Exponential â€“ 14D],"&gt;=50")/Table3[[#This Row],[Count]]</f>
        <v>0.66666666666666663</v>
      </c>
      <c r="I60" s="2">
        <f>COUNTIFS(Table2[Sub-Sector],Table3[[#This Row],[Sub-Sector]],Table2[Relative Volume],"&gt;=1")/Table3[[#This Row],[Count]]</f>
        <v>0.33333333333333331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0.33333333333333331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0.66666666666666663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0.66666666666666663</v>
      </c>
      <c r="V60" s="2">
        <f>COUNTIFS(Table2[Sub-Sector],Table3[[#This Row],[Sub-Sector]],Table2[Sharpe Ratio],"&gt;=0.10")/Table3[[#This Row],[Count]]</f>
        <v>0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402.5</v>
      </c>
      <c r="X60">
        <f>_xlfn.RANK.AVG(Table3[[#This Row],[Score]],Table3[Score],1)</f>
        <v>49.5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60">
        <f>_xlfn.RANK.AVG(Table3[[#This Row],[Score 2 ]],Table3[[Score 2 ]],1)</f>
        <v>59</v>
      </c>
    </row>
    <row r="61" spans="1:26" x14ac:dyDescent="0.3">
      <c r="A61" t="s">
        <v>257</v>
      </c>
      <c r="B61">
        <f>COUNTIFS(Table2[Sub-Sector],Table3[[#This Row],[Sub-Sector]])</f>
        <v>23</v>
      </c>
      <c r="C61" s="2">
        <f>COUNTIFS(Table2[Sub-Sector],Table3[[#This Row],[Sub-Sector]],Table2[Uptrend],"Uptrend")/Table3[[#This Row],[Count]]</f>
        <v>0.43478260869565216</v>
      </c>
      <c r="D61" s="2">
        <f>COUNTIFS(Table2[Sub-Sector],Table3[[#This Row],[Sub-Sector]],Table2[1W Return vs Nifty],"&gt;=5")/Table3[[#This Row],[Count]]</f>
        <v>4.3478260869565216E-2</v>
      </c>
      <c r="E61" s="2">
        <f>COUNTIFS(Table2[Sub-Sector],Table3[[#This Row],[Sub-Sector]],Table2[1M Return vs Nifty],"&gt;=5")/Table3[[#This Row],[Count]]</f>
        <v>0.17391304347826086</v>
      </c>
      <c r="F61" s="2">
        <f>COUNTIFS(Table2[Sub-Sector],Table3[[#This Row],[Sub-Sector]],Table2[6M Return vs Nifty],"&gt;=10")/Table3[[#This Row],[Count]]</f>
        <v>0.43478260869565216</v>
      </c>
      <c r="G61" s="2">
        <f>COUNTIFS(Table2[Sub-Sector],Table3[[#This Row],[Sub-Sector]],Table2[1Y Return vs Nifty],"&gt;=10")/Table3[[#This Row],[Count]]</f>
        <v>0.34782608695652173</v>
      </c>
      <c r="H61" s="2">
        <f>COUNTIFS(Table2[Sub-Sector],Table3[[#This Row],[Sub-Sector]],Table2[RSI Exponential â€“ 14D],"&gt;=50")/Table3[[#This Row],[Count]]</f>
        <v>0.39130434782608697</v>
      </c>
      <c r="I61" s="2">
        <f>COUNTIFS(Table2[Sub-Sector],Table3[[#This Row],[Sub-Sector]],Table2[Relative Volume],"&gt;=1")/Table3[[#This Row],[Count]]</f>
        <v>0.39130434782608697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0.86956521739130432</v>
      </c>
      <c r="N61" s="2">
        <f>COUNTIFS(Table2[Sub-Sector],Table3[[#This Row],[Sub-Sector]],Table2[% Away From Current Month Low],"&gt;=0.05")/Table3[[#This Row],[Count]]</f>
        <v>0</v>
      </c>
      <c r="O61" s="2">
        <f>COUNTIFS(Table2[Sub-Sector],Table3[[#This Row],[Sub-Sector]],Table2[% Away From Current Month High],"&lt;=0.05")/Table3[[#This Row],[Count]]</f>
        <v>0.86956521739130432</v>
      </c>
      <c r="P61" s="2">
        <f>COUNTIFS(Table2[Sub-Sector],Table3[[#This Row],[Sub-Sector]],Table2[% Away From 52W High],"&lt;=10")/Table3[[#This Row],[Count]]</f>
        <v>0.13043478260869565</v>
      </c>
      <c r="Q61" s="2">
        <f>COUNTIFS(Table2[Sub-Sector],Table3[[#This Row],[Sub-Sector]],Table2[% Away From 52W Low],"&gt;=10")/Table3[[#This Row],[Count]]</f>
        <v>0.91304347826086951</v>
      </c>
      <c r="R61" s="2">
        <f>COUNTIFS(Table2[Sub-Sector],Table3[[#This Row],[Sub-Sector]],Table2[% Price above 20 EMA],"&gt;=0")/Table3[[#This Row],[Count]]</f>
        <v>0.47826086956521741</v>
      </c>
      <c r="S61" s="2">
        <f>COUNTIFS(Table2[Sub-Sector],Table3[[#This Row],[Sub-Sector]],Table2[% Price above 50 EMA],"&gt;=0")/Table3[[#This Row],[Count]]</f>
        <v>0.43478260869565216</v>
      </c>
      <c r="T61" s="2">
        <f>COUNTIFS(Table2[Sub-Sector],Table3[[#This Row],[Sub-Sector]],Table2[% Price above 200 EMA],"&gt;=0")/Table3[[#This Row],[Count]]</f>
        <v>0.82608695652173914</v>
      </c>
      <c r="U61" s="2">
        <f>COUNTIFS(Table2[Sub-Sector],Table3[[#This Row],[Sub-Sector]],Table2[Rate of Change - Zone],"Positive")/Table3[[#This Row],[Count]]</f>
        <v>0.73913043478260865</v>
      </c>
      <c r="V61" s="2">
        <f>COUNTIFS(Table2[Sub-Sector],Table3[[#This Row],[Sub-Sector]],Table2[Sharpe Ratio],"&gt;=0.10")/Table3[[#This Row],[Count]]</f>
        <v>0.47826086956521741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420</v>
      </c>
      <c r="X61">
        <f>_xlfn.RANK.AVG(Table3[[#This Row],[Score]],Table3[Score],1)</f>
        <v>59.5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61">
        <f>_xlfn.RANK.AVG(Table3[[#This Row],[Score 2 ]],Table3[[Score 2 ]],1)</f>
        <v>60</v>
      </c>
    </row>
    <row r="62" spans="1:26" x14ac:dyDescent="0.3">
      <c r="A62" t="s">
        <v>92</v>
      </c>
      <c r="B62">
        <f>COUNTIFS(Table2[Sub-Sector],Table3[[#This Row],[Sub-Sector]])</f>
        <v>5</v>
      </c>
      <c r="C62" s="2">
        <f>COUNTIFS(Table2[Sub-Sector],Table3[[#This Row],[Sub-Sector]],Table2[Uptrend],"Uptrend")/Table3[[#This Row],[Count]]</f>
        <v>0.2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0.6</v>
      </c>
      <c r="G62" s="2">
        <f>COUNTIFS(Table2[Sub-Sector],Table3[[#This Row],[Sub-Sector]],Table2[1Y Return vs Nifty],"&gt;=10")/Table3[[#This Row],[Count]]</f>
        <v>0.6</v>
      </c>
      <c r="H62" s="2">
        <f>COUNTIFS(Table2[Sub-Sector],Table3[[#This Row],[Sub-Sector]],Table2[RSI Exponential â€“ 14D],"&gt;=50")/Table3[[#This Row],[Count]]</f>
        <v>0</v>
      </c>
      <c r="I62" s="2">
        <f>COUNTIFS(Table2[Sub-Sector],Table3[[#This Row],[Sub-Sector]],Table2[Relative Volume],"&gt;=1")/Table3[[#This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0</v>
      </c>
      <c r="O62" s="2">
        <f>COUNTIFS(Table2[Sub-Sector],Table3[[#This Row],[Sub-Sector]],Table2[% Away From Current Month High],"&lt;=0.05")/Table3[[#This Row],[Count]]</f>
        <v>1</v>
      </c>
      <c r="P62" s="2">
        <f>COUNTIFS(Table2[Sub-Sector],Table3[[#This Row],[Sub-Sector]],Table2[% Away From 52W High],"&lt;=10")/Table3[[#This Row],[Count]]</f>
        <v>0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0.2</v>
      </c>
      <c r="S62" s="2">
        <f>COUNTIFS(Table2[Sub-Sector],Table3[[#This Row],[Sub-Sector]],Table2[% Price above 50 EMA],"&gt;=0")/Table3[[#This Row],[Count]]</f>
        <v>0.4</v>
      </c>
      <c r="T62" s="2">
        <f>COUNTIFS(Table2[Sub-Sector],Table3[[#This Row],[Sub-Sector]],Table2[% Price above 200 EMA],"&gt;=0")/Table3[[#This Row],[Count]]</f>
        <v>0.8</v>
      </c>
      <c r="U62" s="2">
        <f>COUNTIFS(Table2[Sub-Sector],Table3[[#This Row],[Sub-Sector]],Table2[Rate of Change - Zone],"Positive")/Table3[[#This Row],[Count]]</f>
        <v>0.8</v>
      </c>
      <c r="V62" s="2">
        <f>COUNTIFS(Table2[Sub-Sector],Table3[[#This Row],[Sub-Sector]],Table2[Sharpe Ratio],"&gt;=0.10")/Table3[[#This Row],[Count]]</f>
        <v>0.6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519</v>
      </c>
      <c r="X62">
        <f>_xlfn.RANK.AVG(Table3[[#This Row],[Score]],Table3[Score],1)</f>
        <v>91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237.5</v>
      </c>
      <c r="Z62">
        <f>_xlfn.RANK.AVG(Table3[[#This Row],[Score 2 ]],Table3[[Score 2 ]],1)</f>
        <v>61</v>
      </c>
    </row>
    <row r="63" spans="1:26" x14ac:dyDescent="0.3">
      <c r="A63" t="s">
        <v>489</v>
      </c>
      <c r="B63">
        <f>COUNTIFS(Table2[Sub-Sector],Table3[[#This Row],[Sub-Sector]])</f>
        <v>1</v>
      </c>
      <c r="C63" s="2">
        <f>COUNTIFS(Table2[Sub-Sector],Table3[[#This Row],[Sub-Sector]],Table2[Uptrend],"Uptrend")/Table3[[#This Row],[Count]]</f>
        <v>1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1</v>
      </c>
      <c r="G63" s="2">
        <f>COUNTIFS(Table2[Sub-Sector],Table3[[#This Row],[Sub-Sector]],Table2[1Y Return vs Nifty],"&gt;=10")/Table3[[#This Row],[Count]]</f>
        <v>0</v>
      </c>
      <c r="H63" s="2">
        <f>COUNTIFS(Table2[Sub-Sector],Table3[[#This Row],[Sub-Sector]],Table2[RSI Exponential â€“ 14D],"&gt;=50")/Table3[[#This Row],[Count]]</f>
        <v>1</v>
      </c>
      <c r="I63" s="2">
        <f>COUNTIFS(Table2[Sub-Sector],Table3[[#This Row],[Sub-Sector]],Table2[Relative Volume],"&gt;=1")/Table3[[#This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</v>
      </c>
      <c r="O63" s="2">
        <f>COUNTIFS(Table2[Sub-Sector],Table3[[#This Row],[Sub-Sector]],Table2[% Away From Current Month High],"&lt;=0.05")/Table3[[#This Row],[Count]]</f>
        <v>1</v>
      </c>
      <c r="P63" s="2">
        <f>COUNTIFS(Table2[Sub-Sector],Table3[[#This Row],[Sub-Sector]],Table2[% Away From 52W High],"&lt;=10")/Table3[[#This Row],[Count]]</f>
        <v>1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1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1</v>
      </c>
      <c r="V63" s="2">
        <f>COUNTIFS(Table2[Sub-Sector],Table3[[#This Row],[Sub-Sector]],Table2[Sharpe Ratio],"&gt;=0.10")/Table3[[#This Row],[Count]]</f>
        <v>0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428.5</v>
      </c>
      <c r="X63">
        <f>_xlfn.RANK.AVG(Table3[[#This Row],[Score]],Table3[Score],1)</f>
        <v>65.5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3">
        <f>_xlfn.RANK.AVG(Table3[[#This Row],[Score 2 ]],Table3[[Score 2 ]],1)</f>
        <v>63</v>
      </c>
    </row>
    <row r="64" spans="1:26" x14ac:dyDescent="0.3">
      <c r="A64" t="s">
        <v>512</v>
      </c>
      <c r="B64">
        <f>COUNTIFS(Table2[Sub-Sector],Table3[[#This Row],[Sub-Sector]])</f>
        <v>2</v>
      </c>
      <c r="C64" s="2">
        <f>COUNTIFS(Table2[Sub-Sector],Table3[[#This Row],[Sub-Sector]],Table2[Uptrend],"Uptrend")/Table3[[#This Row],[Count]]</f>
        <v>0.5</v>
      </c>
      <c r="D64" s="2">
        <f>COUNTIFS(Table2[Sub-Sector],Table3[[#This Row],[Sub-Sector]],Table2[1W Return vs Nifty],"&gt;=5")/Table3[[#This Row],[Count]]</f>
        <v>0.5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1</v>
      </c>
      <c r="G64" s="2">
        <f>COUNTIFS(Table2[Sub-Sector],Table3[[#This Row],[Sub-Sector]],Table2[1Y Return vs Nifty],"&gt;=10")/Table3[[#This Row],[Count]]</f>
        <v>0</v>
      </c>
      <c r="H64" s="2">
        <f>COUNTIFS(Table2[Sub-Sector],Table3[[#This Row],[Sub-Sector]],Table2[RSI Exponential â€“ 14D],"&gt;=50")/Table3[[#This Row],[Count]]</f>
        <v>0.5</v>
      </c>
      <c r="I64" s="2">
        <f>COUNTIFS(Table2[Sub-Sector],Table3[[#This Row],[Sub-Sector]],Table2[Relative Volume],"&gt;=1")/Table3[[#This Row],[Count]]</f>
        <v>0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</v>
      </c>
      <c r="O64" s="2">
        <f>COUNTIFS(Table2[Sub-Sector],Table3[[#This Row],[Sub-Sector]],Table2[% Away From Current Month High],"&lt;=0.05")/Table3[[#This Row],[Count]]</f>
        <v>1</v>
      </c>
      <c r="P64" s="2">
        <f>COUNTIFS(Table2[Sub-Sector],Table3[[#This Row],[Sub-Sector]],Table2[% Away From 52W High],"&lt;=10")/Table3[[#This Row],[Count]]</f>
        <v>0.5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0.5</v>
      </c>
      <c r="S64" s="2">
        <f>COUNTIFS(Table2[Sub-Sector],Table3[[#This Row],[Sub-Sector]],Table2[% Price above 50 EMA],"&gt;=0")/Table3[[#This Row],[Count]]</f>
        <v>0.5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1</v>
      </c>
      <c r="V64" s="2">
        <f>COUNTIFS(Table2[Sub-Sector],Table3[[#This Row],[Sub-Sector]],Table2[Sharpe Ratio],"&gt;=0.10")/Table3[[#This Row],[Count]]</f>
        <v>0.5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420</v>
      </c>
      <c r="X64">
        <f>_xlfn.RANK.AVG(Table3[[#This Row],[Score]],Table3[Score],1)</f>
        <v>59.5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4">
        <f>_xlfn.RANK.AVG(Table3[[#This Row],[Score 2 ]],Table3[[Score 2 ]],1)</f>
        <v>63</v>
      </c>
    </row>
    <row r="65" spans="1:26" x14ac:dyDescent="0.3">
      <c r="A65" t="s">
        <v>1731</v>
      </c>
      <c r="B65">
        <f>COUNTIFS(Table2[Sub-Sector],Table3[[#This Row],[Sub-Sector]])</f>
        <v>1</v>
      </c>
      <c r="C65" s="2">
        <f>COUNTIFS(Table2[Sub-Sector],Table3[[#This Row],[Sub-Sector]],Table2[Uptrend],"Uptrend")/Table3[[#This Row],[Count]]</f>
        <v>1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1</v>
      </c>
      <c r="G65" s="2">
        <f>COUNTIFS(Table2[Sub-Sector],Table3[[#This Row],[Sub-Sector]],Table2[1Y Return vs Nifty],"&gt;=10")/Table3[[#This Row],[Count]]</f>
        <v>0</v>
      </c>
      <c r="H65" s="2">
        <f>COUNTIFS(Table2[Sub-Sector],Table3[[#This Row],[Sub-Sector]],Table2[RSI Exponential â€“ 14D],"&gt;=50")/Table3[[#This Row],[Count]]</f>
        <v>0</v>
      </c>
      <c r="I65" s="2">
        <f>COUNTIFS(Table2[Sub-Sector],Table3[[#This Row],[Sub-Sector]],Table2[Relative Volume],"&gt;=1")/Table3[[#This Row],[Count]]</f>
        <v>0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</v>
      </c>
      <c r="O65" s="2">
        <f>COUNTIFS(Table2[Sub-Sector],Table3[[#This Row],[Sub-Sector]],Table2[% Away From Current Month High],"&lt;=0.05")/Table3[[#This Row],[Count]]</f>
        <v>1</v>
      </c>
      <c r="P65" s="2">
        <f>COUNTIFS(Table2[Sub-Sector],Table3[[#This Row],[Sub-Sector]],Table2[% Away From 52W High],"&lt;=10")/Table3[[#This Row],[Count]]</f>
        <v>0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428.5</v>
      </c>
      <c r="X65">
        <f>_xlfn.RANK.AVG(Table3[[#This Row],[Score]],Table3[Score],1)</f>
        <v>65.5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5">
        <f>_xlfn.RANK.AVG(Table3[[#This Row],[Score 2 ]],Table3[[Score 2 ]],1)</f>
        <v>63</v>
      </c>
    </row>
    <row r="66" spans="1:26" x14ac:dyDescent="0.3">
      <c r="A66" t="s">
        <v>86</v>
      </c>
      <c r="B66">
        <f>COUNTIFS(Table2[Sub-Sector],Table3[[#This Row],[Sub-Sector]])</f>
        <v>1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</v>
      </c>
      <c r="G66" s="2">
        <f>COUNTIFS(Table2[Sub-Sector],Table3[[#This Row],[Sub-Sector]],Table2[1Y Return vs Nifty],"&gt;=10")/Table3[[#This Row],[Count]]</f>
        <v>1</v>
      </c>
      <c r="H66" s="2">
        <f>COUNTIFS(Table2[Sub-Sector],Table3[[#This Row],[Sub-Sector]],Table2[RSI Exponential â€“ 14D],"&gt;=50")/Table3[[#This Row],[Count]]</f>
        <v>0</v>
      </c>
      <c r="I66" s="2">
        <f>COUNTIFS(Table2[Sub-Sector],Table3[[#This Row],[Sub-Sector]],Table2[Relative Volume],"&gt;=1")/Table3[[#This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0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1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1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431.5</v>
      </c>
      <c r="X66">
        <f>_xlfn.RANK.AVG(Table3[[#This Row],[Score]],Table3[Score],1)</f>
        <v>67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</v>
      </c>
      <c r="Z66">
        <f>_xlfn.RANK.AVG(Table3[[#This Row],[Score 2 ]],Table3[[Score 2 ]],1)</f>
        <v>65.5</v>
      </c>
    </row>
    <row r="67" spans="1:26" x14ac:dyDescent="0.3">
      <c r="A67" t="s">
        <v>144</v>
      </c>
      <c r="B67">
        <f>COUNTIFS(Table2[Sub-Sector],Table3[[#This Row],[Sub-Sector]])</f>
        <v>1</v>
      </c>
      <c r="C67" s="2">
        <f>COUNTIFS(Table2[Sub-Sector],Table3[[#This Row],[Sub-Sector]],Table2[Uptrend],"Uptrend")/Table3[[#This Row],[Count]]</f>
        <v>0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1</v>
      </c>
      <c r="H67" s="2">
        <f>COUNTIFS(Table2[Sub-Sector],Table3[[#This Row],[Sub-Sector]],Table2[RSI Exponential â€“ 14D],"&gt;=50")/Table3[[#This Row],[Count]]</f>
        <v>0</v>
      </c>
      <c r="I67" s="2">
        <f>COUNTIFS(Table2[Sub-Sector],Table3[[#This Row],[Sub-Sector]],Table2[Relative Volume],"&gt;=1")/Table3[[#This Row],[Count]]</f>
        <v>0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0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0</v>
      </c>
      <c r="S67" s="2">
        <f>COUNTIFS(Table2[Sub-Sector],Table3[[#This Row],[Sub-Sector]],Table2[% Price above 50 EMA],"&gt;=0")/Table3[[#This Row],[Count]]</f>
        <v>0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1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</v>
      </c>
      <c r="X67">
        <f>_xlfn.RANK.AVG(Table3[[#This Row],[Score]],Table3[Score],1)</f>
        <v>100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</v>
      </c>
      <c r="Z67">
        <f>_xlfn.RANK.AVG(Table3[[#This Row],[Score 2 ]],Table3[[Score 2 ]],1)</f>
        <v>65.5</v>
      </c>
    </row>
    <row r="68" spans="1:26" x14ac:dyDescent="0.3">
      <c r="A68" t="s">
        <v>640</v>
      </c>
      <c r="B68">
        <f>COUNTIFS(Table2[Sub-Sector],Table3[[#This Row],[Sub-Sector]])</f>
        <v>4</v>
      </c>
      <c r="C68" s="2">
        <f>COUNTIFS(Table2[Sub-Sector],Table3[[#This Row],[Sub-Sector]],Table2[Uptrend],"Uptrend")/Table3[[#This Row],[Count]]</f>
        <v>0.5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0.5</v>
      </c>
      <c r="F68" s="2">
        <f>COUNTIFS(Table2[Sub-Sector],Table3[[#This Row],[Sub-Sector]],Table2[6M Return vs Nifty],"&gt;=10")/Table3[[#This Row],[Count]]</f>
        <v>0.5</v>
      </c>
      <c r="G68" s="2">
        <f>COUNTIFS(Table2[Sub-Sector],Table3[[#This Row],[Sub-Sector]],Table2[1Y Return vs Nifty],"&gt;=10")/Table3[[#This Row],[Count]]</f>
        <v>0.75</v>
      </c>
      <c r="H68" s="2">
        <f>COUNTIFS(Table2[Sub-Sector],Table3[[#This Row],[Sub-Sector]],Table2[RSI Exponential â€“ 14D],"&gt;=50")/Table3[[#This Row],[Count]]</f>
        <v>0.75</v>
      </c>
      <c r="I68" s="2">
        <f>COUNTIFS(Table2[Sub-Sector],Table3[[#This Row],[Sub-Sector]],Table2[Relative Volume],"&gt;=1")/Table3[[#This Row],[Count]]</f>
        <v>0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0.25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0.75</v>
      </c>
      <c r="S68" s="2">
        <f>COUNTIFS(Table2[Sub-Sector],Table3[[#This Row],[Sub-Sector]],Table2[% Price above 50 EMA],"&gt;=0")/Table3[[#This Row],[Count]]</f>
        <v>0.75</v>
      </c>
      <c r="T68" s="2">
        <f>COUNTIFS(Table2[Sub-Sector],Table3[[#This Row],[Sub-Sector]],Table2[% Price above 200 EMA],"&gt;=0")/Table3[[#This Row],[Count]]</f>
        <v>0.75</v>
      </c>
      <c r="U68" s="2">
        <f>COUNTIFS(Table2[Sub-Sector],Table3[[#This Row],[Sub-Sector]],Table2[Rate of Change - Zone],"Positive")/Table3[[#This Row],[Count]]</f>
        <v>0.75</v>
      </c>
      <c r="V68" s="2">
        <f>COUNTIFS(Table2[Sub-Sector],Table3[[#This Row],[Sub-Sector]],Table2[Sharpe Ratio],"&gt;=0.10")/Table3[[#This Row],[Count]]</f>
        <v>0.25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425</v>
      </c>
      <c r="X68">
        <f>_xlfn.RANK.AVG(Table3[[#This Row],[Score]],Table3[Score],1)</f>
        <v>62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8">
        <f>_xlfn.RANK.AVG(Table3[[#This Row],[Score 2 ]],Table3[[Score 2 ]],1)</f>
        <v>67</v>
      </c>
    </row>
    <row r="69" spans="1:26" x14ac:dyDescent="0.3">
      <c r="A69" t="s">
        <v>185</v>
      </c>
      <c r="B69">
        <f>COUNTIFS(Table2[Sub-Sector],Table3[[#This Row],[Sub-Sector]])</f>
        <v>9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0.33333333333333331</v>
      </c>
      <c r="F69" s="2">
        <f>COUNTIFS(Table2[Sub-Sector],Table3[[#This Row],[Sub-Sector]],Table2[6M Return vs Nifty],"&gt;=10")/Table3[[#This Row],[Count]]</f>
        <v>0.44444444444444442</v>
      </c>
      <c r="G69" s="2">
        <f>COUNTIFS(Table2[Sub-Sector],Table3[[#This Row],[Sub-Sector]],Table2[1Y Return vs Nifty],"&gt;=10")/Table3[[#This Row],[Count]]</f>
        <v>0.55555555555555558</v>
      </c>
      <c r="H69" s="2">
        <f>COUNTIFS(Table2[Sub-Sector],Table3[[#This Row],[Sub-Sector]],Table2[RSI Exponential â€“ 14D],"&gt;=50")/Table3[[#This Row],[Count]]</f>
        <v>0.55555555555555558</v>
      </c>
      <c r="I69" s="2">
        <f>COUNTIFS(Table2[Sub-Sector],Table3[[#This Row],[Sub-Sector]],Table2[Relative Volume],"&gt;=1")/Table3[[#This Row],[Count]]</f>
        <v>0.22222222222222221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0.1111111111111111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0.1111111111111111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0.88888888888888884</v>
      </c>
      <c r="Q69" s="2">
        <f>COUNTIFS(Table2[Sub-Sector],Table3[[#This Row],[Sub-Sector]],Table2[% Away From 52W Low],"&gt;=10")/Table3[[#This Row],[Count]]</f>
        <v>0.88888888888888884</v>
      </c>
      <c r="R69" s="2">
        <f>COUNTIFS(Table2[Sub-Sector],Table3[[#This Row],[Sub-Sector]],Table2[% Price above 20 EMA],"&gt;=0")/Table3[[#This Row],[Count]]</f>
        <v>0.77777777777777779</v>
      </c>
      <c r="S69" s="2">
        <f>COUNTIFS(Table2[Sub-Sector],Table3[[#This Row],[Sub-Sector]],Table2[% Price above 50 EMA],"&gt;=0")/Table3[[#This Row],[Count]]</f>
        <v>0.77777777777777779</v>
      </c>
      <c r="T69" s="2">
        <f>COUNTIFS(Table2[Sub-Sector],Table3[[#This Row],[Sub-Sector]],Table2[% Price above 200 EMA],"&gt;=0")/Table3[[#This Row],[Count]]</f>
        <v>0.88888888888888884</v>
      </c>
      <c r="U69" s="2">
        <f>COUNTIFS(Table2[Sub-Sector],Table3[[#This Row],[Sub-Sector]],Table2[Rate of Change - Zone],"Positive")/Table3[[#This Row],[Count]]</f>
        <v>0.66666666666666663</v>
      </c>
      <c r="V69" s="2">
        <f>COUNTIFS(Table2[Sub-Sector],Table3[[#This Row],[Sub-Sector]],Table2[Sharpe Ratio],"&gt;=0.10")/Table3[[#This Row],[Count]]</f>
        <v>0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381.5</v>
      </c>
      <c r="X69">
        <f>_xlfn.RANK.AVG(Table3[[#This Row],[Score]],Table3[Score],1)</f>
        <v>43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</v>
      </c>
      <c r="Z69">
        <f>_xlfn.RANK.AVG(Table3[[#This Row],[Score 2 ]],Table3[[Score 2 ]],1)</f>
        <v>68</v>
      </c>
    </row>
    <row r="70" spans="1:26" x14ac:dyDescent="0.3">
      <c r="A70" t="s">
        <v>163</v>
      </c>
      <c r="B70">
        <f>COUNTIFS(Table2[Sub-Sector],Table3[[#This Row],[Sub-Sector]])</f>
        <v>10</v>
      </c>
      <c r="C70" s="2">
        <f>COUNTIFS(Table2[Sub-Sector],Table3[[#This Row],[Sub-Sector]],Table2[Uptrend],"Uptrend")/Table3[[#This Row],[Count]]</f>
        <v>0.8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0.3</v>
      </c>
      <c r="F70" s="2">
        <f>COUNTIFS(Table2[Sub-Sector],Table3[[#This Row],[Sub-Sector]],Table2[6M Return vs Nifty],"&gt;=10")/Table3[[#This Row],[Count]]</f>
        <v>0.9</v>
      </c>
      <c r="G70" s="2">
        <f>COUNTIFS(Table2[Sub-Sector],Table3[[#This Row],[Sub-Sector]],Table2[1Y Return vs Nifty],"&gt;=10")/Table3[[#This Row],[Count]]</f>
        <v>0.9</v>
      </c>
      <c r="H70" s="2">
        <f>COUNTIFS(Table2[Sub-Sector],Table3[[#This Row],[Sub-Sector]],Table2[RSI Exponential â€“ 14D],"&gt;=50")/Table3[[#This Row],[Count]]</f>
        <v>0.5</v>
      </c>
      <c r="I70" s="2">
        <f>COUNTIFS(Table2[Sub-Sector],Table3[[#This Row],[Sub-Sector]],Table2[Relative Volume],"&gt;=1")/Table3[[#This Row],[Count]]</f>
        <v>0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0.3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0.6</v>
      </c>
      <c r="S70" s="2">
        <f>COUNTIFS(Table2[Sub-Sector],Table3[[#This Row],[Sub-Sector]],Table2[% Price above 50 EMA],"&gt;=0")/Table3[[#This Row],[Count]]</f>
        <v>0.6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0.4</v>
      </c>
      <c r="V70" s="2">
        <f>COUNTIFS(Table2[Sub-Sector],Table3[[#This Row],[Sub-Sector]],Table2[Sharpe Ratio],"&gt;=0.10")/Table3[[#This Row],[Count]]</f>
        <v>1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413.5</v>
      </c>
      <c r="X70">
        <f>_xlfn.RANK.AVG(Table3[[#This Row],[Score]],Table3[Score],1)</f>
        <v>55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70">
        <f>_xlfn.RANK.AVG(Table3[[#This Row],[Score 2 ]],Table3[[Score 2 ]],1)</f>
        <v>69</v>
      </c>
    </row>
    <row r="71" spans="1:26" x14ac:dyDescent="0.3">
      <c r="A71" t="s">
        <v>1518</v>
      </c>
      <c r="B71">
        <f>COUNTIFS(Table2[Sub-Sector],Table3[[#This Row],[Sub-Sector]])</f>
        <v>1</v>
      </c>
      <c r="C71" s="2">
        <f>COUNTIFS(Table2[Sub-Sector],Table3[[#This Row],[Sub-Sector]],Table2[Uptrend],"Uptrend")/Table3[[#This Row],[Count]]</f>
        <v>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</v>
      </c>
      <c r="F71" s="2">
        <f>COUNTIFS(Table2[Sub-Sector],Table3[[#This Row],[Sub-Sector]],Table2[6M Return vs Nifty],"&gt;=10")/Table3[[#This Row],[Count]]</f>
        <v>0</v>
      </c>
      <c r="G71" s="2">
        <f>COUNTIFS(Table2[Sub-Sector],Table3[[#This Row],[Sub-Sector]],Table2[1Y Return vs Nifty],"&gt;=10")/Table3[[#This Row],[Count]]</f>
        <v>0</v>
      </c>
      <c r="H71" s="2">
        <f>COUNTIFS(Table2[Sub-Sector],Table3[[#This Row],[Sub-Sector]],Table2[RSI Exponential â€“ 14D],"&gt;=50")/Table3[[#This Row],[Count]]</f>
        <v>1</v>
      </c>
      <c r="I71" s="2">
        <f>COUNTIFS(Table2[Sub-Sector],Table3[[#This Row],[Sub-Sector]],Table2[Relative Volume],"&gt;=1")/Table3[[#This Row],[Count]]</f>
        <v>1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1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1</v>
      </c>
      <c r="O71" s="2">
        <f>COUNTIFS(Table2[Sub-Sector],Table3[[#This Row],[Sub-Sector]],Table2[% Away From Current Month High],"&lt;=0.05")/Table3[[#This Row],[Count]]</f>
        <v>1</v>
      </c>
      <c r="P71" s="2">
        <f>COUNTIFS(Table2[Sub-Sector],Table3[[#This Row],[Sub-Sector]],Table2[% Away From 52W High],"&lt;=10")/Table3[[#This Row],[Count]]</f>
        <v>0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1</v>
      </c>
      <c r="S71" s="2">
        <f>COUNTIFS(Table2[Sub-Sector],Table3[[#This Row],[Sub-Sector]],Table2[% Price above 50 EMA],"&gt;=0")/Table3[[#This Row],[Count]]</f>
        <v>1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1</v>
      </c>
      <c r="V71" s="2">
        <f>COUNTIFS(Table2[Sub-Sector],Table3[[#This Row],[Sub-Sector]],Table2[Sharpe Ratio],"&gt;=0.10")/Table3[[#This Row],[Count]]</f>
        <v>0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436.5</v>
      </c>
      <c r="X71">
        <f>_xlfn.RANK.AVG(Table3[[#This Row],[Score]],Table3[Score],1)</f>
        <v>69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</v>
      </c>
      <c r="Z71">
        <f>_xlfn.RANK.AVG(Table3[[#This Row],[Score 2 ]],Table3[[Score 2 ]],1)</f>
        <v>70.5</v>
      </c>
    </row>
    <row r="72" spans="1:26" x14ac:dyDescent="0.3">
      <c r="A72" t="s">
        <v>360</v>
      </c>
      <c r="B72">
        <f>COUNTIFS(Table2[Sub-Sector],Table3[[#This Row],[Sub-Sector]])</f>
        <v>1</v>
      </c>
      <c r="C72" s="2">
        <f>COUNTIFS(Table2[Sub-Sector],Table3[[#This Row],[Sub-Sector]],Table2[Uptrend],"Uptrend")/Table3[[#This Row],[Count]]</f>
        <v>0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0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Volume],"&gt;=1")/Table3[[#This Row],[Count]]</f>
        <v>1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1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1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</v>
      </c>
      <c r="X72">
        <f>_xlfn.RANK.AVG(Table3[[#This Row],[Score]],Table3[Score],1)</f>
        <v>101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</v>
      </c>
      <c r="Z72">
        <f>_xlfn.RANK.AVG(Table3[[#This Row],[Score 2 ]],Table3[[Score 2 ]],1)</f>
        <v>70.5</v>
      </c>
    </row>
    <row r="73" spans="1:26" x14ac:dyDescent="0.3">
      <c r="A73" t="s">
        <v>474</v>
      </c>
      <c r="B73">
        <f>COUNTIFS(Table2[Sub-Sector],Table3[[#This Row],[Sub-Sector]])</f>
        <v>11</v>
      </c>
      <c r="C73" s="2">
        <f>COUNTIFS(Table2[Sub-Sector],Table3[[#This Row],[Sub-Sector]],Table2[Uptrend],"Uptrend")/Table3[[#This Row],[Count]]</f>
        <v>0.54545454545454541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0.36363636363636365</v>
      </c>
      <c r="F73" s="2">
        <f>COUNTIFS(Table2[Sub-Sector],Table3[[#This Row],[Sub-Sector]],Table2[6M Return vs Nifty],"&gt;=10")/Table3[[#This Row],[Count]]</f>
        <v>0.36363636363636365</v>
      </c>
      <c r="G73" s="2">
        <f>COUNTIFS(Table2[Sub-Sector],Table3[[#This Row],[Sub-Sector]],Table2[1Y Return vs Nifty],"&gt;=10")/Table3[[#This Row],[Count]]</f>
        <v>0.36363636363636365</v>
      </c>
      <c r="H73" s="2">
        <f>COUNTIFS(Table2[Sub-Sector],Table3[[#This Row],[Sub-Sector]],Table2[RSI Exponential â€“ 14D],"&gt;=50")/Table3[[#This Row],[Count]]</f>
        <v>0.63636363636363635</v>
      </c>
      <c r="I73" s="2">
        <f>COUNTIFS(Table2[Sub-Sector],Table3[[#This Row],[Sub-Sector]],Table2[Relative Volume],"&gt;=1")/Table3[[#This Row],[Count]]</f>
        <v>0.36363636363636365</v>
      </c>
      <c r="J73" s="2">
        <f>COUNTIFS(Table2[Sub-Sector],Table3[[#This Row],[Sub-Sector]],Table2[% Away From Day Low],"&gt;=0.05")/Table3[[#This Row],[Count]]</f>
        <v>9.0909090909090912E-2</v>
      </c>
      <c r="K73" s="2">
        <f>COUNTIFS(Table2[Sub-Sector],Table3[[#This Row],[Sub-Sector]],Table2[% Away From Day High],"&lt;=0.05")/Table3[[#This Row],[Count]]</f>
        <v>0.90909090909090906</v>
      </c>
      <c r="L73" s="2">
        <f>COUNTIFS(Table2[Sub-Sector],Table3[[#This Row],[Sub-Sector]],Table2[% Away From Current Week Low],"&gt;=0.05")/Table3[[#This Row],[Count]]</f>
        <v>9.0909090909090912E-2</v>
      </c>
      <c r="M73" s="2">
        <f>COUNTIFS(Table2[Sub-Sector],Table3[[#This Row],[Sub-Sector]],Table2[% Away From Current Week High],"&lt;=0.05")/Table3[[#This Row],[Count]]</f>
        <v>0.90909090909090906</v>
      </c>
      <c r="N73" s="2">
        <f>COUNTIFS(Table2[Sub-Sector],Table3[[#This Row],[Sub-Sector]],Table2[% Away From Current Month Low],"&gt;=0.05")/Table3[[#This Row],[Count]]</f>
        <v>9.0909090909090912E-2</v>
      </c>
      <c r="O73" s="2">
        <f>COUNTIFS(Table2[Sub-Sector],Table3[[#This Row],[Sub-Sector]],Table2[% Away From Current Month High],"&lt;=0.05")/Table3[[#This Row],[Count]]</f>
        <v>0.90909090909090906</v>
      </c>
      <c r="P73" s="2">
        <f>COUNTIFS(Table2[Sub-Sector],Table3[[#This Row],[Sub-Sector]],Table2[% Away From 52W High],"&lt;=10")/Table3[[#This Row],[Count]]</f>
        <v>0.45454545454545453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0.54545454545454541</v>
      </c>
      <c r="S73" s="2">
        <f>COUNTIFS(Table2[Sub-Sector],Table3[[#This Row],[Sub-Sector]],Table2[% Price above 50 EMA],"&gt;=0")/Table3[[#This Row],[Count]]</f>
        <v>0.81818181818181823</v>
      </c>
      <c r="T73" s="2">
        <f>COUNTIFS(Table2[Sub-Sector],Table3[[#This Row],[Sub-Sector]],Table2[% Price above 200 EMA],"&gt;=0")/Table3[[#This Row],[Count]]</f>
        <v>0.72727272727272729</v>
      </c>
      <c r="U73" s="2">
        <f>COUNTIFS(Table2[Sub-Sector],Table3[[#This Row],[Sub-Sector]],Table2[Rate of Change - Zone],"Positive")/Table3[[#This Row],[Count]]</f>
        <v>0.72727272727272729</v>
      </c>
      <c r="V73" s="2">
        <f>COUNTIFS(Table2[Sub-Sector],Table3[[#This Row],[Sub-Sector]],Table2[Sharpe Ratio],"&gt;=0.10")/Table3[[#This Row],[Count]]</f>
        <v>0.36363636363636365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432</v>
      </c>
      <c r="X73">
        <f>_xlfn.RANK.AVG(Table3[[#This Row],[Score]],Table3[Score],1)</f>
        <v>68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246.5</v>
      </c>
      <c r="Z73">
        <f>_xlfn.RANK.AVG(Table3[[#This Row],[Score 2 ]],Table3[[Score 2 ]],1)</f>
        <v>72</v>
      </c>
    </row>
    <row r="74" spans="1:26" x14ac:dyDescent="0.3">
      <c r="A74" t="s">
        <v>138</v>
      </c>
      <c r="B74">
        <f>COUNTIFS(Table2[Sub-Sector],Table3[[#This Row],[Sub-Sector]])</f>
        <v>20</v>
      </c>
      <c r="C74" s="2">
        <f>COUNTIFS(Table2[Sub-Sector],Table3[[#This Row],[Sub-Sector]],Table2[Uptrend],"Uptrend")/Table3[[#This Row],[Count]]</f>
        <v>0.5</v>
      </c>
      <c r="D74" s="2">
        <f>COUNTIFS(Table2[Sub-Sector],Table3[[#This Row],[Sub-Sector]],Table2[1W Return vs Nifty],"&gt;=5")/Table3[[#This Row],[Count]]</f>
        <v>0.1</v>
      </c>
      <c r="E74" s="2">
        <f>COUNTIFS(Table2[Sub-Sector],Table3[[#This Row],[Sub-Sector]],Table2[1M Return vs Nifty],"&gt;=5")/Table3[[#This Row],[Count]]</f>
        <v>0.3</v>
      </c>
      <c r="F74" s="2">
        <f>COUNTIFS(Table2[Sub-Sector],Table3[[#This Row],[Sub-Sector]],Table2[6M Return vs Nifty],"&gt;=10")/Table3[[#This Row],[Count]]</f>
        <v>0.35</v>
      </c>
      <c r="G74" s="2">
        <f>COUNTIFS(Table2[Sub-Sector],Table3[[#This Row],[Sub-Sector]],Table2[1Y Return vs Nifty],"&gt;=10")/Table3[[#This Row],[Count]]</f>
        <v>0.8</v>
      </c>
      <c r="H74" s="2">
        <f>COUNTIFS(Table2[Sub-Sector],Table3[[#This Row],[Sub-Sector]],Table2[RSI Exponential â€“ 14D],"&gt;=50")/Table3[[#This Row],[Count]]</f>
        <v>0.65</v>
      </c>
      <c r="I74" s="2">
        <f>COUNTIFS(Table2[Sub-Sector],Table3[[#This Row],[Sub-Sector]],Table2[Relative Volume],"&gt;=1")/Table3[[#This Row],[Count]]</f>
        <v>0.25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0.95</v>
      </c>
      <c r="L74" s="2">
        <f>COUNTIFS(Table2[Sub-Sector],Table3[[#This Row],[Sub-Sector]],Table2[% Away From Current Week Low],"&gt;=0.05")/Table3[[#This Row],[Count]]</f>
        <v>0.05</v>
      </c>
      <c r="M74" s="2">
        <f>COUNTIFS(Table2[Sub-Sector],Table3[[#This Row],[Sub-Sector]],Table2[% Away From Current Week High],"&lt;=0.05")/Table3[[#This Row],[Count]]</f>
        <v>0.85</v>
      </c>
      <c r="N74" s="2">
        <f>COUNTIFS(Table2[Sub-Sector],Table3[[#This Row],[Sub-Sector]],Table2[% Away From Current Month Low],"&gt;=0.05")/Table3[[#This Row],[Count]]</f>
        <v>0.05</v>
      </c>
      <c r="O74" s="2">
        <f>COUNTIFS(Table2[Sub-Sector],Table3[[#This Row],[Sub-Sector]],Table2[% Away From Current Month High],"&lt;=0.05")/Table3[[#This Row],[Count]]</f>
        <v>0.85</v>
      </c>
      <c r="P74" s="2">
        <f>COUNTIFS(Table2[Sub-Sector],Table3[[#This Row],[Sub-Sector]],Table2[% Away From 52W High],"&lt;=10")/Table3[[#This Row],[Count]]</f>
        <v>0.15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0.5</v>
      </c>
      <c r="S74" s="2">
        <f>COUNTIFS(Table2[Sub-Sector],Table3[[#This Row],[Sub-Sector]],Table2[% Price above 50 EMA],"&gt;=0")/Table3[[#This Row],[Count]]</f>
        <v>0.45</v>
      </c>
      <c r="T74" s="2">
        <f>COUNTIFS(Table2[Sub-Sector],Table3[[#This Row],[Sub-Sector]],Table2[% Price above 200 EMA],"&gt;=0")/Table3[[#This Row],[Count]]</f>
        <v>0.85</v>
      </c>
      <c r="U74" s="2">
        <f>COUNTIFS(Table2[Sub-Sector],Table3[[#This Row],[Sub-Sector]],Table2[Rate of Change - Zone],"Positive")/Table3[[#This Row],[Count]]</f>
        <v>0.5</v>
      </c>
      <c r="V74" s="2">
        <f>COUNTIFS(Table2[Sub-Sector],Table3[[#This Row],[Sub-Sector]],Table2[Sharpe Ratio],"&gt;=0.10")/Table3[[#This Row],[Count]]</f>
        <v>0.45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404.5</v>
      </c>
      <c r="X74">
        <f>_xlfn.RANK.AVG(Table3[[#This Row],[Score]],Table3[Score],1)</f>
        <v>51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</v>
      </c>
      <c r="Z74">
        <f>_xlfn.RANK.AVG(Table3[[#This Row],[Score 2 ]],Table3[[Score 2 ]],1)</f>
        <v>73</v>
      </c>
    </row>
    <row r="75" spans="1:26" x14ac:dyDescent="0.3">
      <c r="A75" t="s">
        <v>281</v>
      </c>
      <c r="B75">
        <f>COUNTIFS(Table2[Sub-Sector],Table3[[#This Row],[Sub-Sector]])</f>
        <v>14</v>
      </c>
      <c r="C75" s="2">
        <f>COUNTIFS(Table2[Sub-Sector],Table3[[#This Row],[Sub-Sector]],Table2[Uptrend],"Uptrend")/Table3[[#This Row],[Count]]</f>
        <v>0.7857142857142857</v>
      </c>
      <c r="D75" s="2">
        <f>COUNTIFS(Table2[Sub-Sector],Table3[[#This Row],[Sub-Sector]],Table2[1W Return vs Nifty],"&gt;=5")/Table3[[#This Row],[Count]]</f>
        <v>7.1428571428571425E-2</v>
      </c>
      <c r="E75" s="2">
        <f>COUNTIFS(Table2[Sub-Sector],Table3[[#This Row],[Sub-Sector]],Table2[1M Return vs Nifty],"&gt;=5")/Table3[[#This Row],[Count]]</f>
        <v>0.5714285714285714</v>
      </c>
      <c r="F75" s="2">
        <f>COUNTIFS(Table2[Sub-Sector],Table3[[#This Row],[Sub-Sector]],Table2[6M Return vs Nifty],"&gt;=10")/Table3[[#This Row],[Count]]</f>
        <v>0.2857142857142857</v>
      </c>
      <c r="G75" s="2">
        <f>COUNTIFS(Table2[Sub-Sector],Table3[[#This Row],[Sub-Sector]],Table2[1Y Return vs Nifty],"&gt;=10")/Table3[[#This Row],[Count]]</f>
        <v>0.5</v>
      </c>
      <c r="H75" s="2">
        <f>COUNTIFS(Table2[Sub-Sector],Table3[[#This Row],[Sub-Sector]],Table2[RSI Exponential â€“ 14D],"&gt;=50")/Table3[[#This Row],[Count]]</f>
        <v>0.9285714285714286</v>
      </c>
      <c r="I75" s="2">
        <f>COUNTIFS(Table2[Sub-Sector],Table3[[#This Row],[Sub-Sector]],Table2[Relative Volume],"&gt;=1")/Table3[[#This Row],[Count]]</f>
        <v>0.21428571428571427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0.5714285714285714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0.9285714285714286</v>
      </c>
      <c r="S75" s="2">
        <f>COUNTIFS(Table2[Sub-Sector],Table3[[#This Row],[Sub-Sector]],Table2[% Price above 50 EMA],"&gt;=0")/Table3[[#This Row],[Count]]</f>
        <v>0.8571428571428571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0.9285714285714286</v>
      </c>
      <c r="V75" s="2">
        <f>COUNTIFS(Table2[Sub-Sector],Table3[[#This Row],[Sub-Sector]],Table2[Sharpe Ratio],"&gt;=0.10")/Table3[[#This Row],[Count]]</f>
        <v>0.14285714285714285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</v>
      </c>
      <c r="X75">
        <f>_xlfn.RANK.AVG(Table3[[#This Row],[Score]],Table3[Score],1)</f>
        <v>30.5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251.5</v>
      </c>
      <c r="Z75">
        <f>_xlfn.RANK.AVG(Table3[[#This Row],[Score 2 ]],Table3[[Score 2 ]],1)</f>
        <v>74</v>
      </c>
    </row>
    <row r="76" spans="1:26" x14ac:dyDescent="0.3">
      <c r="A76" t="s">
        <v>273</v>
      </c>
      <c r="B76">
        <f>COUNTIFS(Table2[Sub-Sector],Table3[[#This Row],[Sub-Sector]])</f>
        <v>2</v>
      </c>
      <c r="C76" s="2">
        <f>COUNTIFS(Table2[Sub-Sector],Table3[[#This Row],[Sub-Sector]],Table2[Uptrend],"Uptrend")/Table3[[#This Row],[Count]]</f>
        <v>0.5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</v>
      </c>
      <c r="F76" s="2">
        <f>COUNTIFS(Table2[Sub-Sector],Table3[[#This Row],[Sub-Sector]],Table2[6M Return vs Nifty],"&gt;=10")/Table3[[#This Row],[Count]]</f>
        <v>0.5</v>
      </c>
      <c r="G76" s="2">
        <f>COUNTIFS(Table2[Sub-Sector],Table3[[#This Row],[Sub-Sector]],Table2[1Y Return vs Nifty],"&gt;=10")/Table3[[#This Row],[Count]]</f>
        <v>1</v>
      </c>
      <c r="H76" s="2">
        <f>COUNTIFS(Table2[Sub-Sector],Table3[[#This Row],[Sub-Sector]],Table2[RSI Exponential â€“ 14D],"&gt;=50")/Table3[[#This Row],[Count]]</f>
        <v>0.5</v>
      </c>
      <c r="I76" s="2">
        <f>COUNTIFS(Table2[Sub-Sector],Table3[[#This Row],[Sub-Sector]],Table2[Relative Volume],"&gt;=1")/Table3[[#This Row],[Count]]</f>
        <v>0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0</v>
      </c>
      <c r="O76" s="2">
        <f>COUNTIFS(Table2[Sub-Sector],Table3[[#This Row],[Sub-Sector]],Table2[% Away From Current Month High],"&lt;=0.05")/Table3[[#This Row],[Count]]</f>
        <v>1</v>
      </c>
      <c r="P76" s="2">
        <f>COUNTIFS(Table2[Sub-Sector],Table3[[#This Row],[Sub-Sector]],Table2[% Away From 52W High],"&lt;=10")/Table3[[#This Row],[Count]]</f>
        <v>0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0.5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0.5</v>
      </c>
      <c r="V76" s="2">
        <f>COUNTIFS(Table2[Sub-Sector],Table3[[#This Row],[Sub-Sector]],Table2[Sharpe Ratio],"&gt;=0.10")/Table3[[#This Row],[Count]]</f>
        <v>0.5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76">
        <f>_xlfn.RANK.AVG(Table3[[#This Row],[Score]],Table3[Score],1)</f>
        <v>86.5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6">
        <f>_xlfn.RANK.AVG(Table3[[#This Row],[Score 2 ]],Table3[[Score 2 ]],1)</f>
        <v>75.5</v>
      </c>
    </row>
    <row r="77" spans="1:26" x14ac:dyDescent="0.3">
      <c r="A77" t="s">
        <v>974</v>
      </c>
      <c r="B77">
        <f>COUNTIFS(Table2[Sub-Sector],Table3[[#This Row],[Sub-Sector]])</f>
        <v>2</v>
      </c>
      <c r="C77" s="2">
        <f>COUNTIFS(Table2[Sub-Sector],Table3[[#This Row],[Sub-Sector]],Table2[Uptrend],"Uptrend")/Table3[[#This Row],[Count]]</f>
        <v>0.5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0.5</v>
      </c>
      <c r="G77" s="2">
        <f>COUNTIFS(Table2[Sub-Sector],Table3[[#This Row],[Sub-Sector]],Table2[1Y Return vs Nifty],"&gt;=10")/Table3[[#This Row],[Count]]</f>
        <v>1</v>
      </c>
      <c r="H77" s="2">
        <f>COUNTIFS(Table2[Sub-Sector],Table3[[#This Row],[Sub-Sector]],Table2[RSI Exponential â€“ 14D],"&gt;=50")/Table3[[#This Row],[Count]]</f>
        <v>0</v>
      </c>
      <c r="I77" s="2">
        <f>COUNTIFS(Table2[Sub-Sector],Table3[[#This Row],[Sub-Sector]],Table2[Relative Volume],"&gt;=1")/Table3[[#This Row],[Count]]</f>
        <v>0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</v>
      </c>
      <c r="O77" s="2">
        <f>COUNTIFS(Table2[Sub-Sector],Table3[[#This Row],[Sub-Sector]],Table2[% Away From Current Month High],"&lt;=0.05")/Table3[[#This Row],[Count]]</f>
        <v>1</v>
      </c>
      <c r="P77" s="2">
        <f>COUNTIFS(Table2[Sub-Sector],Table3[[#This Row],[Sub-Sector]],Table2[% Away From 52W High],"&lt;=10")/Table3[[#This Row],[Count]]</f>
        <v>0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</v>
      </c>
      <c r="S77" s="2">
        <f>COUNTIFS(Table2[Sub-Sector],Table3[[#This Row],[Sub-Sector]],Table2[% Price above 50 EMA],"&gt;=0")/Table3[[#This Row],[Count]]</f>
        <v>0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0.5</v>
      </c>
      <c r="V77" s="2">
        <f>COUNTIFS(Table2[Sub-Sector],Table3[[#This Row],[Sub-Sector]],Table2[Sharpe Ratio],"&gt;=0.10")/Table3[[#This Row],[Count]]</f>
        <v>0.5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77">
        <f>_xlfn.RANK.AVG(Table3[[#This Row],[Score]],Table3[Score],1)</f>
        <v>86.5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7">
        <f>_xlfn.RANK.AVG(Table3[[#This Row],[Score 2 ]],Table3[[Score 2 ]],1)</f>
        <v>75.5</v>
      </c>
    </row>
    <row r="78" spans="1:26" x14ac:dyDescent="0.3">
      <c r="A78" t="s">
        <v>95</v>
      </c>
      <c r="B78">
        <f>COUNTIFS(Table2[Sub-Sector],Table3[[#This Row],[Sub-Sector]])</f>
        <v>3</v>
      </c>
      <c r="C78" s="2">
        <f>COUNTIFS(Table2[Sub-Sector],Table3[[#This Row],[Sub-Sector]],Table2[Uptrend],"Uptrend")/Table3[[#This Row],[Count]]</f>
        <v>0.66666666666666663</v>
      </c>
      <c r="D78" s="2">
        <f>COUNTIFS(Table2[Sub-Sector],Table3[[#This Row],[Sub-Sector]],Table2[1W Return vs Nifty],"&gt;=5")/Table3[[#This Row],[Count]]</f>
        <v>0.33333333333333331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0.33333333333333331</v>
      </c>
      <c r="G78" s="2">
        <f>COUNTIFS(Table2[Sub-Sector],Table3[[#This Row],[Sub-Sector]],Table2[1Y Return vs Nifty],"&gt;=10")/Table3[[#This Row],[Count]]</f>
        <v>1</v>
      </c>
      <c r="H78" s="2">
        <f>COUNTIFS(Table2[Sub-Sector],Table3[[#This Row],[Sub-Sector]],Table2[RSI Exponential â€“ 14D],"&gt;=50")/Table3[[#This Row],[Count]]</f>
        <v>0.66666666666666663</v>
      </c>
      <c r="I78" s="2">
        <f>COUNTIFS(Table2[Sub-Sector],Table3[[#This Row],[Sub-Sector]],Table2[Relative Volume],"&gt;=1")/Table3[[#This Row],[Count]]</f>
        <v>0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</v>
      </c>
      <c r="O78" s="2">
        <f>COUNTIFS(Table2[Sub-Sector],Table3[[#This Row],[Sub-Sector]],Table2[% Away From Current Month High],"&lt;=0.05")/Table3[[#This Row],[Count]]</f>
        <v>1</v>
      </c>
      <c r="P78" s="2">
        <f>COUNTIFS(Table2[Sub-Sector],Table3[[#This Row],[Sub-Sector]],Table2[% Away From 52W High],"&lt;=10")/Table3[[#This Row],[Count]]</f>
        <v>0.66666666666666663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0.66666666666666663</v>
      </c>
      <c r="S78" s="2">
        <f>COUNTIFS(Table2[Sub-Sector],Table3[[#This Row],[Sub-Sector]],Table2[% Price above 50 EMA],"&gt;=0")/Table3[[#This Row],[Count]]</f>
        <v>0.66666666666666663</v>
      </c>
      <c r="T78" s="2">
        <f>COUNTIFS(Table2[Sub-Sector],Table3[[#This Row],[Sub-Sector]],Table2[% Price above 200 EMA],"&gt;=0")/Table3[[#This Row],[Count]]</f>
        <v>1</v>
      </c>
      <c r="U78" s="2">
        <f>COUNTIFS(Table2[Sub-Sector],Table3[[#This Row],[Sub-Sector]],Table2[Rate of Change - Zone],"Positive")/Table3[[#This Row],[Count]]</f>
        <v>0.66666666666666663</v>
      </c>
      <c r="V78" s="2">
        <f>COUNTIFS(Table2[Sub-Sector],Table3[[#This Row],[Sub-Sector]],Table2[Sharpe Ratio],"&gt;=0.10")/Table3[[#This Row],[Count]]</f>
        <v>1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427.5</v>
      </c>
      <c r="X78">
        <f>_xlfn.RANK.AVG(Table3[[#This Row],[Score]],Table3[Score],1)</f>
        <v>64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261.5</v>
      </c>
      <c r="Z78">
        <f>_xlfn.RANK.AVG(Table3[[#This Row],[Score 2 ]],Table3[[Score 2 ]],1)</f>
        <v>77</v>
      </c>
    </row>
    <row r="79" spans="1:26" x14ac:dyDescent="0.3">
      <c r="A79" t="s">
        <v>51</v>
      </c>
      <c r="B79">
        <f>COUNTIFS(Table2[Sub-Sector],Table3[[#This Row],[Sub-Sector]])</f>
        <v>17</v>
      </c>
      <c r="C79" s="2">
        <f>COUNTIFS(Table2[Sub-Sector],Table3[[#This Row],[Sub-Sector]],Table2[Uptrend],"Uptrend")/Table3[[#This Row],[Count]]</f>
        <v>0.35294117647058826</v>
      </c>
      <c r="D79" s="2">
        <f>COUNTIFS(Table2[Sub-Sector],Table3[[#This Row],[Sub-Sector]],Table2[1W Return vs Nifty],"&gt;=5")/Table3[[#This Row],[Count]]</f>
        <v>0.29411764705882354</v>
      </c>
      <c r="E79" s="2">
        <f>COUNTIFS(Table2[Sub-Sector],Table3[[#This Row],[Sub-Sector]],Table2[1M Return vs Nifty],"&gt;=5")/Table3[[#This Row],[Count]]</f>
        <v>0.47058823529411764</v>
      </c>
      <c r="F79" s="2">
        <f>COUNTIFS(Table2[Sub-Sector],Table3[[#This Row],[Sub-Sector]],Table2[6M Return vs Nifty],"&gt;=10")/Table3[[#This Row],[Count]]</f>
        <v>0.17647058823529413</v>
      </c>
      <c r="G79" s="2">
        <f>COUNTIFS(Table2[Sub-Sector],Table3[[#This Row],[Sub-Sector]],Table2[1Y Return vs Nifty],"&gt;=10")/Table3[[#This Row],[Count]]</f>
        <v>0.23529411764705882</v>
      </c>
      <c r="H79" s="2">
        <f>COUNTIFS(Table2[Sub-Sector],Table3[[#This Row],[Sub-Sector]],Table2[RSI Exponential â€“ 14D],"&gt;=50")/Table3[[#This Row],[Count]]</f>
        <v>0.70588235294117652</v>
      </c>
      <c r="I79" s="2">
        <f>COUNTIFS(Table2[Sub-Sector],Table3[[#This Row],[Sub-Sector]],Table2[Relative Volume],"&gt;=1")/Table3[[#This Row],[Count]]</f>
        <v>0.47058823529411764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5.8823529411764705E-2</v>
      </c>
      <c r="M79" s="2">
        <f>COUNTIFS(Table2[Sub-Sector],Table3[[#This Row],[Sub-Sector]],Table2[% Away From Current Week High],"&lt;=0.05")/Table3[[#This Row],[Count]]</f>
        <v>0.94117647058823528</v>
      </c>
      <c r="N79" s="2">
        <f>COUNTIFS(Table2[Sub-Sector],Table3[[#This Row],[Sub-Sector]],Table2[% Away From Current Month Low],"&gt;=0.05")/Table3[[#This Row],[Count]]</f>
        <v>5.8823529411764705E-2</v>
      </c>
      <c r="O79" s="2">
        <f>COUNTIFS(Table2[Sub-Sector],Table3[[#This Row],[Sub-Sector]],Table2[% Away From Current Month High],"&lt;=0.05")/Table3[[#This Row],[Count]]</f>
        <v>0.94117647058823528</v>
      </c>
      <c r="P79" s="2">
        <f>COUNTIFS(Table2[Sub-Sector],Table3[[#This Row],[Sub-Sector]],Table2[% Away From 52W High],"&lt;=10")/Table3[[#This Row],[Count]]</f>
        <v>0.35294117647058826</v>
      </c>
      <c r="Q79" s="2">
        <f>COUNTIFS(Table2[Sub-Sector],Table3[[#This Row],[Sub-Sector]],Table2[% Away From 52W Low],"&gt;=10")/Table3[[#This Row],[Count]]</f>
        <v>0.88235294117647056</v>
      </c>
      <c r="R79" s="2">
        <f>COUNTIFS(Table2[Sub-Sector],Table3[[#This Row],[Sub-Sector]],Table2[% Price above 20 EMA],"&gt;=0")/Table3[[#This Row],[Count]]</f>
        <v>0.70588235294117652</v>
      </c>
      <c r="S79" s="2">
        <f>COUNTIFS(Table2[Sub-Sector],Table3[[#This Row],[Sub-Sector]],Table2[% Price above 50 EMA],"&gt;=0")/Table3[[#This Row],[Count]]</f>
        <v>0.70588235294117652</v>
      </c>
      <c r="T79" s="2">
        <f>COUNTIFS(Table2[Sub-Sector],Table3[[#This Row],[Sub-Sector]],Table2[% Price above 200 EMA],"&gt;=0")/Table3[[#This Row],[Count]]</f>
        <v>0.70588235294117652</v>
      </c>
      <c r="U79" s="2">
        <f>COUNTIFS(Table2[Sub-Sector],Table3[[#This Row],[Sub-Sector]],Table2[Rate of Change - Zone],"Positive")/Table3[[#This Row],[Count]]</f>
        <v>0.88235294117647056</v>
      </c>
      <c r="V79" s="2">
        <f>COUNTIFS(Table2[Sub-Sector],Table3[[#This Row],[Sub-Sector]],Table2[Sharpe Ratio],"&gt;=0.10")/Table3[[#This Row],[Count]]</f>
        <v>0.11764705882352941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400</v>
      </c>
      <c r="X79">
        <f>_xlfn.RANK.AVG(Table3[[#This Row],[Score]],Table3[Score],1)</f>
        <v>48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</v>
      </c>
      <c r="Z79">
        <f>_xlfn.RANK.AVG(Table3[[#This Row],[Score 2 ]],Table3[[Score 2 ]],1)</f>
        <v>78</v>
      </c>
    </row>
    <row r="80" spans="1:26" x14ac:dyDescent="0.3">
      <c r="A80" t="s">
        <v>627</v>
      </c>
      <c r="B80">
        <f>COUNTIFS(Table2[Sub-Sector],Table3[[#This Row],[Sub-Sector]])</f>
        <v>14</v>
      </c>
      <c r="C80" s="2">
        <f>COUNTIFS(Table2[Sub-Sector],Table3[[#This Row],[Sub-Sector]],Table2[Uptrend],"Uptrend")/Table3[[#This Row],[Count]]</f>
        <v>0.7142857142857143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0.21428571428571427</v>
      </c>
      <c r="F80" s="2">
        <f>COUNTIFS(Table2[Sub-Sector],Table3[[#This Row],[Sub-Sector]],Table2[6M Return vs Nifty],"&gt;=10")/Table3[[#This Row],[Count]]</f>
        <v>0.14285714285714285</v>
      </c>
      <c r="G80" s="2">
        <f>COUNTIFS(Table2[Sub-Sector],Table3[[#This Row],[Sub-Sector]],Table2[1Y Return vs Nifty],"&gt;=10")/Table3[[#This Row],[Count]]</f>
        <v>0.5</v>
      </c>
      <c r="H80" s="2">
        <f>COUNTIFS(Table2[Sub-Sector],Table3[[#This Row],[Sub-Sector]],Table2[RSI Exponential â€“ 14D],"&gt;=50")/Table3[[#This Row],[Count]]</f>
        <v>0.35714285714285715</v>
      </c>
      <c r="I80" s="2">
        <f>COUNTIFS(Table2[Sub-Sector],Table3[[#This Row],[Sub-Sector]],Table2[Relative Volume],"&gt;=1")/Table3[[#This Row],[Count]]</f>
        <v>0.5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7.1428571428571425E-2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7.1428571428571425E-2</v>
      </c>
      <c r="O80" s="2">
        <f>COUNTIFS(Table2[Sub-Sector],Table3[[#This Row],[Sub-Sector]],Table2[% Away From Current Month High],"&lt;=0.05")/Table3[[#This Row],[Count]]</f>
        <v>1</v>
      </c>
      <c r="P80" s="2">
        <f>COUNTIFS(Table2[Sub-Sector],Table3[[#This Row],[Sub-Sector]],Table2[% Away From 52W High],"&lt;=10")/Table3[[#This Row],[Count]]</f>
        <v>0.14285714285714285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0.2857142857142857</v>
      </c>
      <c r="S80" s="2">
        <f>COUNTIFS(Table2[Sub-Sector],Table3[[#This Row],[Sub-Sector]],Table2[% Price above 50 EMA],"&gt;=0")/Table3[[#This Row],[Count]]</f>
        <v>0.5714285714285714</v>
      </c>
      <c r="T80" s="2">
        <f>COUNTIFS(Table2[Sub-Sector],Table3[[#This Row],[Sub-Sector]],Table2[% Price above 200 EMA],"&gt;=0")/Table3[[#This Row],[Count]]</f>
        <v>0.8571428571428571</v>
      </c>
      <c r="U80" s="2">
        <f>COUNTIFS(Table2[Sub-Sector],Table3[[#This Row],[Sub-Sector]],Table2[Rate of Change - Zone],"Positive")/Table3[[#This Row],[Count]]</f>
        <v>0.6428571428571429</v>
      </c>
      <c r="V80" s="2">
        <f>COUNTIFS(Table2[Sub-Sector],Table3[[#This Row],[Sub-Sector]],Table2[Sharpe Ratio],"&gt;=0.10")/Table3[[#This Row],[Count]]</f>
        <v>0.21428571428571427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449.5</v>
      </c>
      <c r="X80">
        <f>_xlfn.RANK.AVG(Table3[[#This Row],[Score]],Table3[Score],1)</f>
        <v>72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262.5</v>
      </c>
      <c r="Z80">
        <f>_xlfn.RANK.AVG(Table3[[#This Row],[Score 2 ]],Table3[[Score 2 ]],1)</f>
        <v>79</v>
      </c>
    </row>
    <row r="81" spans="1:26" x14ac:dyDescent="0.3">
      <c r="A81" t="s">
        <v>365</v>
      </c>
      <c r="B81">
        <f>COUNTIFS(Table2[Sub-Sector],Table3[[#This Row],[Sub-Sector]])</f>
        <v>2</v>
      </c>
      <c r="C81" s="2">
        <f>COUNTIFS(Table2[Sub-Sector],Table3[[#This Row],[Sub-Sector]],Table2[Uptrend],"Uptrend")/Table3[[#This Row],[Count]]</f>
        <v>0.5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0.5</v>
      </c>
      <c r="F81" s="2">
        <f>COUNTIFS(Table2[Sub-Sector],Table3[[#This Row],[Sub-Sector]],Table2[6M Return vs Nifty],"&gt;=10")/Table3[[#This Row],[Count]]</f>
        <v>1</v>
      </c>
      <c r="G81" s="2">
        <f>COUNTIFS(Table2[Sub-Sector],Table3[[#This Row],[Sub-Sector]],Table2[1Y Return vs Nifty],"&gt;=10")/Table3[[#This Row],[Count]]</f>
        <v>0.5</v>
      </c>
      <c r="H81" s="2">
        <f>COUNTIFS(Table2[Sub-Sector],Table3[[#This Row],[Sub-Sector]],Table2[RSI Exponential â€“ 14D],"&gt;=50")/Table3[[#This Row],[Count]]</f>
        <v>0.5</v>
      </c>
      <c r="I81" s="2">
        <f>COUNTIFS(Table2[Sub-Sector],Table3[[#This Row],[Sub-Sector]],Table2[Relative Volume],"&gt;=1")/Table3[[#This Row],[Count]]</f>
        <v>0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</v>
      </c>
      <c r="O81" s="2">
        <f>COUNTIFS(Table2[Sub-Sector],Table3[[#This Row],[Sub-Sector]],Table2[% Away From Current Month High],"&lt;=0.05")/Table3[[#This Row],[Count]]</f>
        <v>1</v>
      </c>
      <c r="P81" s="2">
        <f>COUNTIFS(Table2[Sub-Sector],Table3[[#This Row],[Sub-Sector]],Table2[% Away From 52W High],"&lt;=10")/Table3[[#This Row],[Count]]</f>
        <v>0.5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0.5</v>
      </c>
      <c r="S81" s="2">
        <f>COUNTIFS(Table2[Sub-Sector],Table3[[#This Row],[Sub-Sector]],Table2[% Price above 50 EMA],"&gt;=0")/Table3[[#This Row],[Count]]</f>
        <v>0.5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0.5</v>
      </c>
      <c r="V81" s="2">
        <f>COUNTIFS(Table2[Sub-Sector],Table3[[#This Row],[Sub-Sector]],Table2[Sharpe Ratio],"&gt;=0.10")/Table3[[#This Row],[Count]]</f>
        <v>1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447.5</v>
      </c>
      <c r="X81">
        <f>_xlfn.RANK.AVG(Table3[[#This Row],[Score]],Table3[Score],1)</f>
        <v>71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265</v>
      </c>
      <c r="Z81">
        <f>_xlfn.RANK.AVG(Table3[[#This Row],[Score 2 ]],Table3[[Score 2 ]],1)</f>
        <v>80.5</v>
      </c>
    </row>
    <row r="82" spans="1:26" x14ac:dyDescent="0.3">
      <c r="A82" t="s">
        <v>192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1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</v>
      </c>
      <c r="F82" s="2">
        <f>COUNTIFS(Table2[Sub-Sector],Table3[[#This Row],[Sub-Sector]],Table2[6M Return vs Nifty],"&gt;=10")/Table3[[#This Row],[Count]]</f>
        <v>1</v>
      </c>
      <c r="G82" s="2">
        <f>COUNTIFS(Table2[Sub-Sector],Table3[[#This Row],[Sub-Sector]],Table2[1Y Return vs Nifty],"&gt;=10")/Table3[[#This Row],[Count]]</f>
        <v>0.5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Volume],"&gt;=1")/Table3[[#This Row],[Count]]</f>
        <v>0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</v>
      </c>
      <c r="O82" s="2">
        <f>COUNTIFS(Table2[Sub-Sector],Table3[[#This Row],[Sub-Sector]],Table2[% Away From Current Month High],"&lt;=0.05")/Table3[[#This Row],[Count]]</f>
        <v>1</v>
      </c>
      <c r="P82" s="2">
        <f>COUNTIFS(Table2[Sub-Sector],Table3[[#This Row],[Sub-Sector]],Table2[% Away From 52W High],"&lt;=10")/Table3[[#This Row],[Count]]</f>
        <v>1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</v>
      </c>
      <c r="S82" s="2">
        <f>COUNTIFS(Table2[Sub-Sector],Table3[[#This Row],[Sub-Sector]],Table2[% Price above 50 EMA],"&gt;=0")/Table3[[#This Row],[Count]]</f>
        <v>1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0.5</v>
      </c>
      <c r="V82" s="2">
        <f>COUNTIFS(Table2[Sub-Sector],Table3[[#This Row],[Sub-Sector]],Table2[Sharpe Ratio],"&gt;=0.10")/Table3[[#This Row],[Count]]</f>
        <v>0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455.5</v>
      </c>
      <c r="X82">
        <f>_xlfn.RANK.AVG(Table3[[#This Row],[Score]],Table3[Score],1)</f>
        <v>74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265</v>
      </c>
      <c r="Z82">
        <f>_xlfn.RANK.AVG(Table3[[#This Row],[Score 2 ]],Table3[[Score 2 ]],1)</f>
        <v>80.5</v>
      </c>
    </row>
    <row r="83" spans="1:26" x14ac:dyDescent="0.3">
      <c r="A83" t="s">
        <v>204</v>
      </c>
      <c r="B83">
        <f>COUNTIFS(Table2[Sub-Sector],Table3[[#This Row],[Sub-Sector]])</f>
        <v>25</v>
      </c>
      <c r="C83" s="2">
        <f>COUNTIFS(Table2[Sub-Sector],Table3[[#This Row],[Sub-Sector]],Table2[Uptrend],"Uptrend")/Table3[[#This Row],[Count]]</f>
        <v>0.68</v>
      </c>
      <c r="D83" s="2">
        <f>COUNTIFS(Table2[Sub-Sector],Table3[[#This Row],[Sub-Sector]],Table2[1W Return vs Nifty],"&gt;=5")/Table3[[#This Row],[Count]]</f>
        <v>0.04</v>
      </c>
      <c r="E83" s="2">
        <f>COUNTIFS(Table2[Sub-Sector],Table3[[#This Row],[Sub-Sector]],Table2[1M Return vs Nifty],"&gt;=5")/Table3[[#This Row],[Count]]</f>
        <v>0.2</v>
      </c>
      <c r="F83" s="2">
        <f>COUNTIFS(Table2[Sub-Sector],Table3[[#This Row],[Sub-Sector]],Table2[6M Return vs Nifty],"&gt;=10")/Table3[[#This Row],[Count]]</f>
        <v>0.56000000000000005</v>
      </c>
      <c r="G83" s="2">
        <f>COUNTIFS(Table2[Sub-Sector],Table3[[#This Row],[Sub-Sector]],Table2[1Y Return vs Nifty],"&gt;=10")/Table3[[#This Row],[Count]]</f>
        <v>0.48</v>
      </c>
      <c r="H83" s="2">
        <f>COUNTIFS(Table2[Sub-Sector],Table3[[#This Row],[Sub-Sector]],Table2[RSI Exponential â€“ 14D],"&gt;=50")/Table3[[#This Row],[Count]]</f>
        <v>0.32</v>
      </c>
      <c r="I83" s="2">
        <f>COUNTIFS(Table2[Sub-Sector],Table3[[#This Row],[Sub-Sector]],Table2[Relative Volume],"&gt;=1")/Table3[[#This Row],[Count]]</f>
        <v>0.16</v>
      </c>
      <c r="J83" s="2">
        <f>COUNTIFS(Table2[Sub-Sector],Table3[[#This Row],[Sub-Sector]],Table2[% Away From Day Low],"&gt;=0.05")/Table3[[#This Row],[Count]]</f>
        <v>0.04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0.04</v>
      </c>
      <c r="M83" s="2">
        <f>COUNTIFS(Table2[Sub-Sector],Table3[[#This Row],[Sub-Sector]],Table2[% Away From Current Week High],"&lt;=0.05")/Table3[[#This Row],[Count]]</f>
        <v>0.92</v>
      </c>
      <c r="N83" s="2">
        <f>COUNTIFS(Table2[Sub-Sector],Table3[[#This Row],[Sub-Sector]],Table2[% Away From Current Month Low],"&gt;=0.05")/Table3[[#This Row],[Count]]</f>
        <v>0.04</v>
      </c>
      <c r="O83" s="2">
        <f>COUNTIFS(Table2[Sub-Sector],Table3[[#This Row],[Sub-Sector]],Table2[% Away From Current Month High],"&lt;=0.05")/Table3[[#This Row],[Count]]</f>
        <v>0.92</v>
      </c>
      <c r="P83" s="2">
        <f>COUNTIFS(Table2[Sub-Sector],Table3[[#This Row],[Sub-Sector]],Table2[% Away From 52W High],"&lt;=10")/Table3[[#This Row],[Count]]</f>
        <v>0.4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0.4</v>
      </c>
      <c r="S83" s="2">
        <f>COUNTIFS(Table2[Sub-Sector],Table3[[#This Row],[Sub-Sector]],Table2[% Price above 50 EMA],"&gt;=0")/Table3[[#This Row],[Count]]</f>
        <v>0.64</v>
      </c>
      <c r="T83" s="2">
        <f>COUNTIFS(Table2[Sub-Sector],Table3[[#This Row],[Sub-Sector]],Table2[% Price above 200 EMA],"&gt;=0")/Table3[[#This Row],[Count]]</f>
        <v>0.92</v>
      </c>
      <c r="U83" s="2">
        <f>COUNTIFS(Table2[Sub-Sector],Table3[[#This Row],[Sub-Sector]],Table2[Rate of Change - Zone],"Positive")/Table3[[#This Row],[Count]]</f>
        <v>0.56000000000000005</v>
      </c>
      <c r="V83" s="2">
        <f>COUNTIFS(Table2[Sub-Sector],Table3[[#This Row],[Sub-Sector]],Table2[Sharpe Ratio],"&gt;=0.10")/Table3[[#This Row],[Count]]</f>
        <v>0.44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414</v>
      </c>
      <c r="X83">
        <f>_xlfn.RANK.AVG(Table3[[#This Row],[Score]],Table3[Score],1)</f>
        <v>56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269</v>
      </c>
      <c r="Z83">
        <f>_xlfn.RANK.AVG(Table3[[#This Row],[Score 2 ]],Table3[[Score 2 ]],1)</f>
        <v>82</v>
      </c>
    </row>
    <row r="84" spans="1:26" x14ac:dyDescent="0.3">
      <c r="A84" t="s">
        <v>27</v>
      </c>
      <c r="B84">
        <f>COUNTIFS(Table2[Sub-Sector],Table3[[#This Row],[Sub-Sector]])</f>
        <v>4</v>
      </c>
      <c r="C84" s="2">
        <f>COUNTIFS(Table2[Sub-Sector],Table3[[#This Row],[Sub-Sector]],Table2[Uptrend],"Uptrend")/Table3[[#This Row],[Count]]</f>
        <v>0.75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</v>
      </c>
      <c r="F84" s="2">
        <f>COUNTIFS(Table2[Sub-Sector],Table3[[#This Row],[Sub-Sector]],Table2[6M Return vs Nifty],"&gt;=10")/Table3[[#This Row],[Count]]</f>
        <v>0.25</v>
      </c>
      <c r="G84" s="2">
        <f>COUNTIFS(Table2[Sub-Sector],Table3[[#This Row],[Sub-Sector]],Table2[1Y Return vs Nifty],"&gt;=10")/Table3[[#This Row],[Count]]</f>
        <v>0.5</v>
      </c>
      <c r="H84" s="2">
        <f>COUNTIFS(Table2[Sub-Sector],Table3[[#This Row],[Sub-Sector]],Table2[RSI Exponential â€“ 14D],"&gt;=50")/Table3[[#This Row],[Count]]</f>
        <v>0.75</v>
      </c>
      <c r="I84" s="2">
        <f>COUNTIFS(Table2[Sub-Sector],Table3[[#This Row],[Sub-Sector]],Table2[Relative Volume],"&gt;=1")/Table3[[#This Row],[Count]]</f>
        <v>0.25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1</v>
      </c>
      <c r="P84" s="2">
        <f>COUNTIFS(Table2[Sub-Sector],Table3[[#This Row],[Sub-Sector]],Table2[% Away From 52W High],"&lt;=10")/Table3[[#This Row],[Count]]</f>
        <v>0.5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0.75</v>
      </c>
      <c r="S84" s="2">
        <f>COUNTIFS(Table2[Sub-Sector],Table3[[#This Row],[Sub-Sector]],Table2[% Price above 50 EMA],"&gt;=0")/Table3[[#This Row],[Count]]</f>
        <v>0.75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0.75</v>
      </c>
      <c r="V84" s="2">
        <f>COUNTIFS(Table2[Sub-Sector],Table3[[#This Row],[Sub-Sector]],Table2[Sharpe Ratio],"&gt;=0.10")/Table3[[#This Row],[Count]]</f>
        <v>0.25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493</v>
      </c>
      <c r="X84">
        <f>_xlfn.RANK.AVG(Table3[[#This Row],[Score]],Table3[Score],1)</f>
        <v>78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270</v>
      </c>
      <c r="Z84">
        <f>_xlfn.RANK.AVG(Table3[[#This Row],[Score 2 ]],Table3[[Score 2 ]],1)</f>
        <v>83</v>
      </c>
    </row>
    <row r="85" spans="1:26" x14ac:dyDescent="0.3">
      <c r="A85" t="s">
        <v>603</v>
      </c>
      <c r="B85">
        <f>COUNTIFS(Table2[Sub-Sector],Table3[[#This Row],[Sub-Sector]])</f>
        <v>3</v>
      </c>
      <c r="C85" s="2">
        <f>COUNTIFS(Table2[Sub-Sector],Table3[[#This Row],[Sub-Sector]],Table2[Uptrend],"Uptrend")/Table3[[#This Row],[Count]]</f>
        <v>0.33333333333333331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0.33333333333333331</v>
      </c>
      <c r="F85" s="2">
        <f>COUNTIFS(Table2[Sub-Sector],Table3[[#This Row],[Sub-Sector]],Table2[6M Return vs Nifty],"&gt;=10")/Table3[[#This Row],[Count]]</f>
        <v>0.33333333333333331</v>
      </c>
      <c r="G85" s="2">
        <f>COUNTIFS(Table2[Sub-Sector],Table3[[#This Row],[Sub-Sector]],Table2[1Y Return vs Nifty],"&gt;=10")/Table3[[#This Row],[Count]]</f>
        <v>0</v>
      </c>
      <c r="H85" s="2">
        <f>COUNTIFS(Table2[Sub-Sector],Table3[[#This Row],[Sub-Sector]],Table2[RSI Exponential â€“ 14D],"&gt;=50")/Table3[[#This Row],[Count]]</f>
        <v>0.66666666666666663</v>
      </c>
      <c r="I85" s="2">
        <f>COUNTIFS(Table2[Sub-Sector],Table3[[#This Row],[Sub-Sector]],Table2[Relative Volume],"&gt;=1")/Table3[[#This Row],[Count]]</f>
        <v>0.66666666666666663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</v>
      </c>
      <c r="O85" s="2">
        <f>COUNTIFS(Table2[Sub-Sector],Table3[[#This Row],[Sub-Sector]],Table2[% Away From Current Month High],"&lt;=0.05")/Table3[[#This Row],[Count]]</f>
        <v>1</v>
      </c>
      <c r="P85" s="2">
        <f>COUNTIFS(Table2[Sub-Sector],Table3[[#This Row],[Sub-Sector]],Table2[% Away From 52W High],"&lt;=10")/Table3[[#This Row],[Count]]</f>
        <v>0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0.66666666666666663</v>
      </c>
      <c r="S85" s="2">
        <f>COUNTIFS(Table2[Sub-Sector],Table3[[#This Row],[Sub-Sector]],Table2[% Price above 50 EMA],"&gt;=0")/Table3[[#This Row],[Count]]</f>
        <v>0.33333333333333331</v>
      </c>
      <c r="T85" s="2">
        <f>COUNTIFS(Table2[Sub-Sector],Table3[[#This Row],[Sub-Sector]],Table2[% Price above 200 EMA],"&gt;=0")/Table3[[#This Row],[Count]]</f>
        <v>0.66666666666666663</v>
      </c>
      <c r="U85" s="2">
        <f>COUNTIFS(Table2[Sub-Sector],Table3[[#This Row],[Sub-Sector]],Table2[Rate of Change - Zone],"Positive")/Table3[[#This Row],[Count]]</f>
        <v>0.66666666666666663</v>
      </c>
      <c r="V85" s="2">
        <f>COUNTIFS(Table2[Sub-Sector],Table3[[#This Row],[Sub-Sector]],Table2[Sharpe Ratio],"&gt;=0.10")/Table3[[#This Row],[Count]]</f>
        <v>0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494.5</v>
      </c>
      <c r="X85">
        <f>_xlfn.RANK.AVG(Table3[[#This Row],[Score]],Table3[Score],1)</f>
        <v>79.5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274.5</v>
      </c>
      <c r="Z85">
        <f>_xlfn.RANK.AVG(Table3[[#This Row],[Score 2 ]],Table3[[Score 2 ]],1)</f>
        <v>84</v>
      </c>
    </row>
    <row r="86" spans="1:26" x14ac:dyDescent="0.3">
      <c r="A86" t="s">
        <v>21</v>
      </c>
      <c r="B86">
        <f>COUNTIFS(Table2[Sub-Sector],Table3[[#This Row],[Sub-Sector]])</f>
        <v>20</v>
      </c>
      <c r="C86" s="2">
        <f>COUNTIFS(Table2[Sub-Sector],Table3[[#This Row],[Sub-Sector]],Table2[Uptrend],"Uptrend")/Table3[[#This Row],[Count]]</f>
        <v>0.7</v>
      </c>
      <c r="D86" s="2">
        <f>COUNTIFS(Table2[Sub-Sector],Table3[[#This Row],[Sub-Sector]],Table2[1W Return vs Nifty],"&gt;=5")/Table3[[#This Row],[Count]]</f>
        <v>0.15</v>
      </c>
      <c r="E86" s="2">
        <f>COUNTIFS(Table2[Sub-Sector],Table3[[#This Row],[Sub-Sector]],Table2[1M Return vs Nifty],"&gt;=5")/Table3[[#This Row],[Count]]</f>
        <v>0.55000000000000004</v>
      </c>
      <c r="F86" s="2">
        <f>COUNTIFS(Table2[Sub-Sector],Table3[[#This Row],[Sub-Sector]],Table2[6M Return vs Nifty],"&gt;=10")/Table3[[#This Row],[Count]]</f>
        <v>0.2</v>
      </c>
      <c r="G86" s="2">
        <f>COUNTIFS(Table2[Sub-Sector],Table3[[#This Row],[Sub-Sector]],Table2[1Y Return vs Nifty],"&gt;=10")/Table3[[#This Row],[Count]]</f>
        <v>0.3</v>
      </c>
      <c r="H86" s="2">
        <f>COUNTIFS(Table2[Sub-Sector],Table3[[#This Row],[Sub-Sector]],Table2[RSI Exponential â€“ 14D],"&gt;=50")/Table3[[#This Row],[Count]]</f>
        <v>0.75</v>
      </c>
      <c r="I86" s="2">
        <f>COUNTIFS(Table2[Sub-Sector],Table3[[#This Row],[Sub-Sector]],Table2[Relative Volume],"&gt;=1")/Table3[[#This Row],[Count]]</f>
        <v>0.35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0.9</v>
      </c>
      <c r="N86" s="2">
        <f>COUNTIFS(Table2[Sub-Sector],Table3[[#This Row],[Sub-Sector]],Table2[% Away From Current Month Low],"&gt;=0.05")/Table3[[#This Row],[Count]]</f>
        <v>0</v>
      </c>
      <c r="O86" s="2">
        <f>COUNTIFS(Table2[Sub-Sector],Table3[[#This Row],[Sub-Sector]],Table2[% Away From Current Month High],"&lt;=0.05")/Table3[[#This Row],[Count]]</f>
        <v>0.9</v>
      </c>
      <c r="P86" s="2">
        <f>COUNTIFS(Table2[Sub-Sector],Table3[[#This Row],[Sub-Sector]],Table2[% Away From 52W High],"&lt;=10")/Table3[[#This Row],[Count]]</f>
        <v>0.6</v>
      </c>
      <c r="Q86" s="2">
        <f>COUNTIFS(Table2[Sub-Sector],Table3[[#This Row],[Sub-Sector]],Table2[% Away From 52W Low],"&gt;=10")/Table3[[#This Row],[Count]]</f>
        <v>0.95</v>
      </c>
      <c r="R86" s="2">
        <f>COUNTIFS(Table2[Sub-Sector],Table3[[#This Row],[Sub-Sector]],Table2[% Price above 20 EMA],"&gt;=0")/Table3[[#This Row],[Count]]</f>
        <v>0.75</v>
      </c>
      <c r="S86" s="2">
        <f>COUNTIFS(Table2[Sub-Sector],Table3[[#This Row],[Sub-Sector]],Table2[% Price above 50 EMA],"&gt;=0")/Table3[[#This Row],[Count]]</f>
        <v>0.8</v>
      </c>
      <c r="T86" s="2">
        <f>COUNTIFS(Table2[Sub-Sector],Table3[[#This Row],[Sub-Sector]],Table2[% Price above 200 EMA],"&gt;=0")/Table3[[#This Row],[Count]]</f>
        <v>0.9</v>
      </c>
      <c r="U86" s="2">
        <f>COUNTIFS(Table2[Sub-Sector],Table3[[#This Row],[Sub-Sector]],Table2[Rate of Change - Zone],"Positive")/Table3[[#This Row],[Count]]</f>
        <v>0.8</v>
      </c>
      <c r="V86" s="2">
        <f>COUNTIFS(Table2[Sub-Sector],Table3[[#This Row],[Sub-Sector]],Table2[Sharpe Ratio],"&gt;=0.10")/Table3[[#This Row],[Count]]</f>
        <v>0.1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362</v>
      </c>
      <c r="X86">
        <f>_xlfn.RANK.AVG(Table3[[#This Row],[Score]],Table3[Score],1)</f>
        <v>37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</v>
      </c>
      <c r="Z86">
        <f>_xlfn.RANK.AVG(Table3[[#This Row],[Score 2 ]],Table3[[Score 2 ]],1)</f>
        <v>85.5</v>
      </c>
    </row>
    <row r="87" spans="1:26" x14ac:dyDescent="0.3">
      <c r="A87" t="s">
        <v>1210</v>
      </c>
      <c r="B87">
        <f>COUNTIFS(Table2[Sub-Sector],Table3[[#This Row],[Sub-Sector]])</f>
        <v>3</v>
      </c>
      <c r="C87" s="2">
        <f>COUNTIFS(Table2[Sub-Sector],Table3[[#This Row],[Sub-Sector]],Table2[Uptrend],"Uptrend")/Table3[[#This Row],[Count]]</f>
        <v>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0.33333333333333331</v>
      </c>
      <c r="F87" s="2">
        <f>COUNTIFS(Table2[Sub-Sector],Table3[[#This Row],[Sub-Sector]],Table2[6M Return vs Nifty],"&gt;=10")/Table3[[#This Row],[Count]]</f>
        <v>0.66666666666666663</v>
      </c>
      <c r="G87" s="2">
        <f>COUNTIFS(Table2[Sub-Sector],Table3[[#This Row],[Sub-Sector]],Table2[1Y Return vs Nifty],"&gt;=10")/Table3[[#This Row],[Count]]</f>
        <v>0.33333333333333331</v>
      </c>
      <c r="H87" s="2">
        <f>COUNTIFS(Table2[Sub-Sector],Table3[[#This Row],[Sub-Sector]],Table2[RSI Exponential â€“ 14D],"&gt;=50")/Table3[[#This Row],[Count]]</f>
        <v>0.33333333333333331</v>
      </c>
      <c r="I87" s="2">
        <f>COUNTIFS(Table2[Sub-Sector],Table3[[#This Row],[Sub-Sector]],Table2[Relative Volume],"&gt;=1")/Table3[[#This Row],[Count]]</f>
        <v>0.33333333333333331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1</v>
      </c>
      <c r="P87" s="2">
        <f>COUNTIFS(Table2[Sub-Sector],Table3[[#This Row],[Sub-Sector]],Table2[% Away From 52W High],"&lt;=10")/Table3[[#This Row],[Count]]</f>
        <v>0.33333333333333331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0.33333333333333331</v>
      </c>
      <c r="S87" s="2">
        <f>COUNTIFS(Table2[Sub-Sector],Table3[[#This Row],[Sub-Sector]],Table2[% Price above 50 EMA],"&gt;=0")/Table3[[#This Row],[Count]]</f>
        <v>0.66666666666666663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0</v>
      </c>
      <c r="V87" s="2">
        <f>COUNTIFS(Table2[Sub-Sector],Table3[[#This Row],[Sub-Sector]],Table2[Sharpe Ratio],"&gt;=0.10")/Table3[[#This Row],[Count]]</f>
        <v>0.33333333333333331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412.5</v>
      </c>
      <c r="X87">
        <f>_xlfn.RANK.AVG(Table3[[#This Row],[Score]],Table3[Score],1)</f>
        <v>54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</v>
      </c>
      <c r="Z87">
        <f>_xlfn.RANK.AVG(Table3[[#This Row],[Score 2 ]],Table3[[Score 2 ]],1)</f>
        <v>85.5</v>
      </c>
    </row>
    <row r="88" spans="1:26" x14ac:dyDescent="0.3">
      <c r="A88" t="s">
        <v>415</v>
      </c>
      <c r="B88">
        <f>COUNTIFS(Table2[Sub-Sector],Table3[[#This Row],[Sub-Sector]])</f>
        <v>6</v>
      </c>
      <c r="C88" s="2">
        <f>COUNTIFS(Table2[Sub-Sector],Table3[[#This Row],[Sub-Sector]],Table2[Uptrend],"Uptrend")/Table3[[#This Row],[Count]]</f>
        <v>0.5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0.16666666666666666</v>
      </c>
      <c r="F88" s="2">
        <f>COUNTIFS(Table2[Sub-Sector],Table3[[#This Row],[Sub-Sector]],Table2[6M Return vs Nifty],"&gt;=10")/Table3[[#This Row],[Count]]</f>
        <v>0.33333333333333331</v>
      </c>
      <c r="G88" s="2">
        <f>COUNTIFS(Table2[Sub-Sector],Table3[[#This Row],[Sub-Sector]],Table2[1Y Return vs Nifty],"&gt;=10")/Table3[[#This Row],[Count]]</f>
        <v>0.33333333333333331</v>
      </c>
      <c r="H88" s="2">
        <f>COUNTIFS(Table2[Sub-Sector],Table3[[#This Row],[Sub-Sector]],Table2[RSI Exponential â€“ 14D],"&gt;=50")/Table3[[#This Row],[Count]]</f>
        <v>0.5</v>
      </c>
      <c r="I88" s="2">
        <f>COUNTIFS(Table2[Sub-Sector],Table3[[#This Row],[Sub-Sector]],Table2[Relative Volume],"&gt;=1")/Table3[[#This Row],[Count]]</f>
        <v>0.16666666666666666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0.33333333333333331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0.5</v>
      </c>
      <c r="S88" s="2">
        <f>COUNTIFS(Table2[Sub-Sector],Table3[[#This Row],[Sub-Sector]],Table2[% Price above 50 EMA],"&gt;=0")/Table3[[#This Row],[Count]]</f>
        <v>0.33333333333333331</v>
      </c>
      <c r="T88" s="2">
        <f>COUNTIFS(Table2[Sub-Sector],Table3[[#This Row],[Sub-Sector]],Table2[% Price above 200 EMA],"&gt;=0")/Table3[[#This Row],[Count]]</f>
        <v>1</v>
      </c>
      <c r="U88" s="2">
        <f>COUNTIFS(Table2[Sub-Sector],Table3[[#This Row],[Sub-Sector]],Table2[Rate of Change - Zone],"Positive")/Table3[[#This Row],[Count]]</f>
        <v>0.83333333333333337</v>
      </c>
      <c r="V88" s="2">
        <f>COUNTIFS(Table2[Sub-Sector],Table3[[#This Row],[Sub-Sector]],Table2[Sharpe Ratio],"&gt;=0.10")/Table3[[#This Row],[Count]]</f>
        <v>0.33333333333333331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501.5</v>
      </c>
      <c r="X88">
        <f>_xlfn.RANK.AVG(Table3[[#This Row],[Score]],Table3[Score],1)</f>
        <v>81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277.5</v>
      </c>
      <c r="Z88">
        <f>_xlfn.RANK.AVG(Table3[[#This Row],[Score 2 ]],Table3[[Score 2 ]],1)</f>
        <v>87</v>
      </c>
    </row>
    <row r="89" spans="1:26" x14ac:dyDescent="0.3">
      <c r="A89" t="s">
        <v>517</v>
      </c>
      <c r="B89">
        <f>COUNTIFS(Table2[Sub-Sector],Table3[[#This Row],[Sub-Sector]])</f>
        <v>5</v>
      </c>
      <c r="C89" s="2">
        <f>COUNTIFS(Table2[Sub-Sector],Table3[[#This Row],[Sub-Sector]],Table2[Uptrend],"Uptrend")/Table3[[#This Row],[Count]]</f>
        <v>0.2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0.2</v>
      </c>
      <c r="F89" s="2">
        <f>COUNTIFS(Table2[Sub-Sector],Table3[[#This Row],[Sub-Sector]],Table2[6M Return vs Nifty],"&gt;=10")/Table3[[#This Row],[Count]]</f>
        <v>0.4</v>
      </c>
      <c r="G89" s="2">
        <f>COUNTIFS(Table2[Sub-Sector],Table3[[#This Row],[Sub-Sector]],Table2[1Y Return vs Nifty],"&gt;=10")/Table3[[#This Row],[Count]]</f>
        <v>0.2</v>
      </c>
      <c r="H89" s="2">
        <f>COUNTIFS(Table2[Sub-Sector],Table3[[#This Row],[Sub-Sector]],Table2[RSI Exponential â€“ 14D],"&gt;=50")/Table3[[#This Row],[Count]]</f>
        <v>0.2</v>
      </c>
      <c r="I89" s="2">
        <f>COUNTIFS(Table2[Sub-Sector],Table3[[#This Row],[Sub-Sector]],Table2[Relative Volume],"&gt;=1")/Table3[[#This Row],[Count]]</f>
        <v>0.6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0</v>
      </c>
      <c r="O89" s="2">
        <f>COUNTIFS(Table2[Sub-Sector],Table3[[#This Row],[Sub-Sector]],Table2[% Away From Current Month High],"&lt;=0.05")/Table3[[#This Row],[Count]]</f>
        <v>1</v>
      </c>
      <c r="P89" s="2">
        <f>COUNTIFS(Table2[Sub-Sector],Table3[[#This Row],[Sub-Sector]],Table2[% Away From 52W High],"&lt;=10")/Table3[[#This Row],[Count]]</f>
        <v>0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</v>
      </c>
      <c r="S89" s="2">
        <f>COUNTIFS(Table2[Sub-Sector],Table3[[#This Row],[Sub-Sector]],Table2[% Price above 50 EMA],"&gt;=0")/Table3[[#This Row],[Count]]</f>
        <v>0.2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0.4</v>
      </c>
      <c r="V89" s="2">
        <f>COUNTIFS(Table2[Sub-Sector],Table3[[#This Row],[Sub-Sector]],Table2[Sharpe Ratio],"&gt;=0.10")/Table3[[#This Row],[Count]]</f>
        <v>0.4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523.5</v>
      </c>
      <c r="X89">
        <f>_xlfn.RANK.AVG(Table3[[#This Row],[Score]],Table3[Score],1)</f>
        <v>94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279</v>
      </c>
      <c r="Z89">
        <f>_xlfn.RANK.AVG(Table3[[#This Row],[Score 2 ]],Table3[[Score 2 ]],1)</f>
        <v>88</v>
      </c>
    </row>
    <row r="90" spans="1:26" x14ac:dyDescent="0.3">
      <c r="A90" t="s">
        <v>156</v>
      </c>
      <c r="B90">
        <f>COUNTIFS(Table2[Sub-Sector],Table3[[#This Row],[Sub-Sector]])</f>
        <v>3</v>
      </c>
      <c r="C90" s="2">
        <f>COUNTIFS(Table2[Sub-Sector],Table3[[#This Row],[Sub-Sector]],Table2[Uptrend],"Uptrend")/Table3[[#This Row],[Count]]</f>
        <v>0.66666666666666663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0.33333333333333331</v>
      </c>
      <c r="F90" s="2">
        <f>COUNTIFS(Table2[Sub-Sector],Table3[[#This Row],[Sub-Sector]],Table2[6M Return vs Nifty],"&gt;=10")/Table3[[#This Row],[Count]]</f>
        <v>0.33333333333333331</v>
      </c>
      <c r="G90" s="2">
        <f>COUNTIFS(Table2[Sub-Sector],Table3[[#This Row],[Sub-Sector]],Table2[1Y Return vs Nifty],"&gt;=10")/Table3[[#This Row],[Count]]</f>
        <v>0.66666666666666663</v>
      </c>
      <c r="H90" s="2">
        <f>COUNTIFS(Table2[Sub-Sector],Table3[[#This Row],[Sub-Sector]],Table2[RSI Exponential â€“ 14D],"&gt;=50")/Table3[[#This Row],[Count]]</f>
        <v>0.66666666666666663</v>
      </c>
      <c r="I90" s="2">
        <f>COUNTIFS(Table2[Sub-Sector],Table3[[#This Row],[Sub-Sector]],Table2[Relative Volume],"&gt;=1")/Table3[[#This Row],[Count]]</f>
        <v>0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0.33333333333333331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0.66666666666666663</v>
      </c>
      <c r="S90" s="2">
        <f>COUNTIFS(Table2[Sub-Sector],Table3[[#This Row],[Sub-Sector]],Table2[% Price above 50 EMA],"&gt;=0")/Table3[[#This Row],[Count]]</f>
        <v>0.66666666666666663</v>
      </c>
      <c r="T90" s="2">
        <f>COUNTIFS(Table2[Sub-Sector],Table3[[#This Row],[Sub-Sector]],Table2[% Price above 200 EMA],"&gt;=0")/Table3[[#This Row],[Count]]</f>
        <v>0.66666666666666663</v>
      </c>
      <c r="U90" s="2">
        <f>COUNTIFS(Table2[Sub-Sector],Table3[[#This Row],[Sub-Sector]],Table2[Rate of Change - Zone],"Positive")/Table3[[#This Row],[Count]]</f>
        <v>0.66666666666666663</v>
      </c>
      <c r="V90" s="2">
        <f>COUNTIFS(Table2[Sub-Sector],Table3[[#This Row],[Sub-Sector]],Table2[Sharpe Ratio],"&gt;=0.10")/Table3[[#This Row],[Count]]</f>
        <v>0.33333333333333331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469.5</v>
      </c>
      <c r="X90">
        <f>_xlfn.RANK.AVG(Table3[[#This Row],[Score]],Table3[Score],1)</f>
        <v>77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288.5</v>
      </c>
      <c r="Z90">
        <f>_xlfn.RANK.AVG(Table3[[#This Row],[Score 2 ]],Table3[[Score 2 ]],1)</f>
        <v>89</v>
      </c>
    </row>
    <row r="91" spans="1:26" x14ac:dyDescent="0.3">
      <c r="A91" t="s">
        <v>231</v>
      </c>
      <c r="B91">
        <f>COUNTIFS(Table2[Sub-Sector],Table3[[#This Row],[Sub-Sector]])</f>
        <v>9</v>
      </c>
      <c r="C91" s="2">
        <f>COUNTIFS(Table2[Sub-Sector],Table3[[#This Row],[Sub-Sector]],Table2[Uptrend],"Uptrend")/Table3[[#This Row],[Count]]</f>
        <v>0.55555555555555558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0.1111111111111111</v>
      </c>
      <c r="F91" s="2">
        <f>COUNTIFS(Table2[Sub-Sector],Table3[[#This Row],[Sub-Sector]],Table2[6M Return vs Nifty],"&gt;=10")/Table3[[#This Row],[Count]]</f>
        <v>0.44444444444444442</v>
      </c>
      <c r="G91" s="2">
        <f>COUNTIFS(Table2[Sub-Sector],Table3[[#This Row],[Sub-Sector]],Table2[1Y Return vs Nifty],"&gt;=10")/Table3[[#This Row],[Count]]</f>
        <v>0.33333333333333331</v>
      </c>
      <c r="H91" s="2">
        <f>COUNTIFS(Table2[Sub-Sector],Table3[[#This Row],[Sub-Sector]],Table2[RSI Exponential â€“ 14D],"&gt;=50")/Table3[[#This Row],[Count]]</f>
        <v>0.22222222222222221</v>
      </c>
      <c r="I91" s="2">
        <f>COUNTIFS(Table2[Sub-Sector],Table3[[#This Row],[Sub-Sector]],Table2[Relative Volume],"&gt;=1")/Table3[[#This Row],[Count]]</f>
        <v>0.33333333333333331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0.1111111111111111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0.1111111111111111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0.33333333333333331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0.44444444444444442</v>
      </c>
      <c r="S91" s="2">
        <f>COUNTIFS(Table2[Sub-Sector],Table3[[#This Row],[Sub-Sector]],Table2[% Price above 50 EMA],"&gt;=0")/Table3[[#This Row],[Count]]</f>
        <v>0.55555555555555558</v>
      </c>
      <c r="T91" s="2">
        <f>COUNTIFS(Table2[Sub-Sector],Table3[[#This Row],[Sub-Sector]],Table2[% Price above 200 EMA],"&gt;=0")/Table3[[#This Row],[Count]]</f>
        <v>0.55555555555555558</v>
      </c>
      <c r="U91" s="2">
        <f>COUNTIFS(Table2[Sub-Sector],Table3[[#This Row],[Sub-Sector]],Table2[Rate of Change - Zone],"Positive")/Table3[[#This Row],[Count]]</f>
        <v>0.33333333333333331</v>
      </c>
      <c r="V91" s="2">
        <f>COUNTIFS(Table2[Sub-Sector],Table3[[#This Row],[Sub-Sector]],Table2[Sharpe Ratio],"&gt;=0.10")/Table3[[#This Row],[Count]]</f>
        <v>0.33333333333333331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91">
        <f>_xlfn.RANK.AVG(Table3[[#This Row],[Score]],Table3[Score],1)</f>
        <v>88.5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295.5</v>
      </c>
      <c r="Z91">
        <f>_xlfn.RANK.AVG(Table3[[#This Row],[Score 2 ]],Table3[[Score 2 ]],1)</f>
        <v>90</v>
      </c>
    </row>
    <row r="92" spans="1:26" x14ac:dyDescent="0.3">
      <c r="A92" t="s">
        <v>127</v>
      </c>
      <c r="B92">
        <f>COUNTIFS(Table2[Sub-Sector],Table3[[#This Row],[Sub-Sector]])</f>
        <v>20</v>
      </c>
      <c r="C92" s="2">
        <f>COUNTIFS(Table2[Sub-Sector],Table3[[#This Row],[Sub-Sector]],Table2[Uptrend],"Uptrend")/Table3[[#This Row],[Count]]</f>
        <v>0.45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0.35</v>
      </c>
      <c r="F92" s="2">
        <f>COUNTIFS(Table2[Sub-Sector],Table3[[#This Row],[Sub-Sector]],Table2[6M Return vs Nifty],"&gt;=10")/Table3[[#This Row],[Count]]</f>
        <v>0.2</v>
      </c>
      <c r="G92" s="2">
        <f>COUNTIFS(Table2[Sub-Sector],Table3[[#This Row],[Sub-Sector]],Table2[1Y Return vs Nifty],"&gt;=10")/Table3[[#This Row],[Count]]</f>
        <v>0.45</v>
      </c>
      <c r="H92" s="2">
        <f>COUNTIFS(Table2[Sub-Sector],Table3[[#This Row],[Sub-Sector]],Table2[RSI Exponential â€“ 14D],"&gt;=50")/Table3[[#This Row],[Count]]</f>
        <v>0.45</v>
      </c>
      <c r="I92" s="2">
        <f>COUNTIFS(Table2[Sub-Sector],Table3[[#This Row],[Sub-Sector]],Table2[Relative Volume],"&gt;=1")/Table3[[#This Row],[Count]]</f>
        <v>0.3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0.05</v>
      </c>
      <c r="M92" s="2">
        <f>COUNTIFS(Table2[Sub-Sector],Table3[[#This Row],[Sub-Sector]],Table2[% Away From Current Week High],"&lt;=0.05")/Table3[[#This Row],[Count]]</f>
        <v>0.9</v>
      </c>
      <c r="N92" s="2">
        <f>COUNTIFS(Table2[Sub-Sector],Table3[[#This Row],[Sub-Sector]],Table2[% Away From Current Month Low],"&gt;=0.05")/Table3[[#This Row],[Count]]</f>
        <v>0.05</v>
      </c>
      <c r="O92" s="2">
        <f>COUNTIFS(Table2[Sub-Sector],Table3[[#This Row],[Sub-Sector]],Table2[% Away From Current Month High],"&lt;=0.05")/Table3[[#This Row],[Count]]</f>
        <v>0.9</v>
      </c>
      <c r="P92" s="2">
        <f>COUNTIFS(Table2[Sub-Sector],Table3[[#This Row],[Sub-Sector]],Table2[% Away From 52W High],"&lt;=10")/Table3[[#This Row],[Count]]</f>
        <v>0.25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0.45</v>
      </c>
      <c r="S92" s="2">
        <f>COUNTIFS(Table2[Sub-Sector],Table3[[#This Row],[Sub-Sector]],Table2[% Price above 50 EMA],"&gt;=0")/Table3[[#This Row],[Count]]</f>
        <v>0.45</v>
      </c>
      <c r="T92" s="2">
        <f>COUNTIFS(Table2[Sub-Sector],Table3[[#This Row],[Sub-Sector]],Table2[% Price above 200 EMA],"&gt;=0")/Table3[[#This Row],[Count]]</f>
        <v>0.75</v>
      </c>
      <c r="U92" s="2">
        <f>COUNTIFS(Table2[Sub-Sector],Table3[[#This Row],[Sub-Sector]],Table2[Rate of Change - Zone],"Positive")/Table3[[#This Row],[Count]]</f>
        <v>0.65</v>
      </c>
      <c r="V92" s="2">
        <f>COUNTIFS(Table2[Sub-Sector],Table3[[#This Row],[Sub-Sector]],Table2[Sharpe Ratio],"&gt;=0.10")/Table3[[#This Row],[Count]]</f>
        <v>0.45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503.5</v>
      </c>
      <c r="X92">
        <f>_xlfn.RANK.AVG(Table3[[#This Row],[Score]],Table3[Score],1)</f>
        <v>83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298</v>
      </c>
      <c r="Z92">
        <f>_xlfn.RANK.AVG(Table3[[#This Row],[Score 2 ]],Table3[[Score 2 ]],1)</f>
        <v>91</v>
      </c>
    </row>
    <row r="93" spans="1:26" x14ac:dyDescent="0.3">
      <c r="A93" t="s">
        <v>101</v>
      </c>
      <c r="B93">
        <f>COUNTIFS(Table2[Sub-Sector],Table3[[#This Row],[Sub-Sector]])</f>
        <v>5</v>
      </c>
      <c r="C93" s="2">
        <f>COUNTIFS(Table2[Sub-Sector],Table3[[#This Row],[Sub-Sector]],Table2[Uptrend],"Uptrend")/Table3[[#This Row],[Count]]</f>
        <v>0.2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</v>
      </c>
      <c r="G93" s="2">
        <f>COUNTIFS(Table2[Sub-Sector],Table3[[#This Row],[Sub-Sector]],Table2[1Y Return vs Nifty],"&gt;=10")/Table3[[#This Row],[Count]]</f>
        <v>1</v>
      </c>
      <c r="H93" s="2">
        <f>COUNTIFS(Table2[Sub-Sector],Table3[[#This Row],[Sub-Sector]],Table2[RSI Exponential â€“ 14D],"&gt;=50")/Table3[[#This Row],[Count]]</f>
        <v>0.6</v>
      </c>
      <c r="I93" s="2">
        <f>COUNTIFS(Table2[Sub-Sector],Table3[[#This Row],[Sub-Sector]],Table2[Relative Volume],"&gt;=1")/Table3[[#This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</v>
      </c>
      <c r="O93" s="2">
        <f>COUNTIFS(Table2[Sub-Sector],Table3[[#This Row],[Sub-Sector]],Table2[% Away From Current Month High],"&lt;=0.05")/Table3[[#This Row],[Count]]</f>
        <v>1</v>
      </c>
      <c r="P93" s="2">
        <f>COUNTIFS(Table2[Sub-Sector],Table3[[#This Row],[Sub-Sector]],Table2[% Away From 52W High],"&lt;=10")/Table3[[#This Row],[Count]]</f>
        <v>0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0.4</v>
      </c>
      <c r="S93" s="2">
        <f>COUNTIFS(Table2[Sub-Sector],Table3[[#This Row],[Sub-Sector]],Table2[% Price above 50 EMA],"&gt;=0")/Table3[[#This Row],[Count]]</f>
        <v>0.2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0.6</v>
      </c>
      <c r="V93" s="2">
        <f>COUNTIFS(Table2[Sub-Sector],Table3[[#This Row],[Sub-Sector]],Table2[Sharpe Ratio],"&gt;=0.10")/Table3[[#This Row],[Count]]</f>
        <v>0.8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586.5</v>
      </c>
      <c r="X93">
        <f>_xlfn.RANK.AVG(Table3[[#This Row],[Score]],Table3[Score],1)</f>
        <v>109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305</v>
      </c>
      <c r="Z93">
        <f>_xlfn.RANK.AVG(Table3[[#This Row],[Score 2 ]],Table3[[Score 2 ]],1)</f>
        <v>92</v>
      </c>
    </row>
    <row r="94" spans="1:26" x14ac:dyDescent="0.3">
      <c r="A94" t="s">
        <v>387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0.5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</v>
      </c>
      <c r="F94" s="2">
        <f>COUNTIFS(Table2[Sub-Sector],Table3[[#This Row],[Sub-Sector]],Table2[6M Return vs Nifty],"&gt;=10")/Table3[[#This Row],[Count]]</f>
        <v>0.5</v>
      </c>
      <c r="G94" s="2">
        <f>COUNTIFS(Table2[Sub-Sector],Table3[[#This Row],[Sub-Sector]],Table2[1Y Return vs Nifty],"&gt;=10")/Table3[[#This Row],[Count]]</f>
        <v>0.5</v>
      </c>
      <c r="H94" s="2">
        <f>COUNTIFS(Table2[Sub-Sector],Table3[[#This Row],[Sub-Sector]],Table2[RSI Exponential â€“ 14D],"&gt;=50")/Table3[[#This Row],[Count]]</f>
        <v>0.5</v>
      </c>
      <c r="I94" s="2">
        <f>COUNTIFS(Table2[Sub-Sector],Table3[[#This Row],[Sub-Sector]],Table2[Relative Volume],"&gt;=1")/Table3[[#This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0.5</v>
      </c>
      <c r="S94" s="2">
        <f>COUNTIFS(Table2[Sub-Sector],Table3[[#This Row],[Sub-Sector]],Table2[% Price above 50 EMA],"&gt;=0")/Table3[[#This Row],[Count]]</f>
        <v>0.5</v>
      </c>
      <c r="T94" s="2">
        <f>COUNTIFS(Table2[Sub-Sector],Table3[[#This Row],[Sub-Sector]],Table2[% Price above 200 EMA],"&gt;=0")/Table3[[#This Row],[Count]]</f>
        <v>0.5</v>
      </c>
      <c r="U94" s="2">
        <f>COUNTIFS(Table2[Sub-Sector],Table3[[#This Row],[Sub-Sector]],Table2[Rate of Change - Zone],"Positive")/Table3[[#This Row],[Count]]</f>
        <v>0.5</v>
      </c>
      <c r="V94" s="2">
        <f>COUNTIFS(Table2[Sub-Sector],Table3[[#This Row],[Sub-Sector]],Table2[Sharpe Ratio],"&gt;=0.10")/Table3[[#This Row],[Count]]</f>
        <v>0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561</v>
      </c>
      <c r="X94">
        <f>_xlfn.RANK.AVG(Table3[[#This Row],[Score]],Table3[Score],1)</f>
        <v>104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306.5</v>
      </c>
      <c r="Z94">
        <f>_xlfn.RANK.AVG(Table3[[#This Row],[Score 2 ]],Table3[[Score 2 ]],1)</f>
        <v>93</v>
      </c>
    </row>
    <row r="95" spans="1:26" x14ac:dyDescent="0.3">
      <c r="A95" t="s">
        <v>34</v>
      </c>
      <c r="B95">
        <f>COUNTIFS(Table2[Sub-Sector],Table3[[#This Row],[Sub-Sector]])</f>
        <v>11</v>
      </c>
      <c r="C95" s="2">
        <f>COUNTIFS(Table2[Sub-Sector],Table3[[#This Row],[Sub-Sector]],Table2[Uptrend],"Uptrend")/Table3[[#This Row],[Count]]</f>
        <v>9.0909090909090912E-2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0</v>
      </c>
      <c r="G95" s="2">
        <f>COUNTIFS(Table2[Sub-Sector],Table3[[#This Row],[Sub-Sector]],Table2[1Y Return vs Nifty],"&gt;=10")/Table3[[#This Row],[Count]]</f>
        <v>0.72727272727272729</v>
      </c>
      <c r="H95" s="2">
        <f>COUNTIFS(Table2[Sub-Sector],Table3[[#This Row],[Sub-Sector]],Table2[RSI Exponential â€“ 14D],"&gt;=50")/Table3[[#This Row],[Count]]</f>
        <v>0.45454545454545453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</v>
      </c>
      <c r="O95" s="2">
        <f>COUNTIFS(Table2[Sub-Sector],Table3[[#This Row],[Sub-Sector]],Table2[% Away From Current Month High],"&lt;=0.05")/Table3[[#This Row],[Count]]</f>
        <v>1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0.36363636363636365</v>
      </c>
      <c r="S95" s="2">
        <f>COUNTIFS(Table2[Sub-Sector],Table3[[#This Row],[Sub-Sector]],Table2[% Price above 50 EMA],"&gt;=0")/Table3[[#This Row],[Count]]</f>
        <v>0</v>
      </c>
      <c r="T95" s="2">
        <f>COUNTIFS(Table2[Sub-Sector],Table3[[#This Row],[Sub-Sector]],Table2[% Price above 200 EMA],"&gt;=0")/Table3[[#This Row],[Count]]</f>
        <v>0.81818181818181823</v>
      </c>
      <c r="U95" s="2">
        <f>COUNTIFS(Table2[Sub-Sector],Table3[[#This Row],[Sub-Sector]],Table2[Rate of Change - Zone],"Positive")/Table3[[#This Row],[Count]]</f>
        <v>0.72727272727272729</v>
      </c>
      <c r="V95" s="2">
        <f>COUNTIFS(Table2[Sub-Sector],Table3[[#This Row],[Sub-Sector]],Table2[Sharpe Ratio],"&gt;=0.10")/Table3[[#This Row],[Count]]</f>
        <v>0.81818181818181823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591.5</v>
      </c>
      <c r="X95">
        <f>_xlfn.RANK.AVG(Table3[[#This Row],[Score]],Table3[Score],1)</f>
        <v>110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308</v>
      </c>
      <c r="Z95">
        <f>_xlfn.RANK.AVG(Table3[[#This Row],[Score 2 ]],Table3[[Score 2 ]],1)</f>
        <v>94</v>
      </c>
    </row>
    <row r="96" spans="1:26" x14ac:dyDescent="0.3">
      <c r="A96" t="s">
        <v>24</v>
      </c>
      <c r="B96">
        <f>COUNTIFS(Table2[Sub-Sector],Table3[[#This Row],[Sub-Sector]])</f>
        <v>21</v>
      </c>
      <c r="C96" s="2">
        <f>COUNTIFS(Table2[Sub-Sector],Table3[[#This Row],[Sub-Sector]],Table2[Uptrend],"Uptrend")/Table3[[#This Row],[Count]]</f>
        <v>0.33333333333333331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4.7619047619047616E-2</v>
      </c>
      <c r="G96" s="2">
        <f>COUNTIFS(Table2[Sub-Sector],Table3[[#This Row],[Sub-Sector]],Table2[1Y Return vs Nifty],"&gt;=10")/Table3[[#This Row],[Count]]</f>
        <v>4.7619047619047616E-2</v>
      </c>
      <c r="H96" s="2">
        <f>COUNTIFS(Table2[Sub-Sector],Table3[[#This Row],[Sub-Sector]],Table2[RSI Exponential â€“ 14D],"&gt;=50")/Table3[[#This Row],[Count]]</f>
        <v>0.61904761904761907</v>
      </c>
      <c r="I96" s="2">
        <f>COUNTIFS(Table2[Sub-Sector],Table3[[#This Row],[Sub-Sector]],Table2[Relative Volume],"&gt;=1")/Table3[[#This Row],[Count]]</f>
        <v>0.19047619047619047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</v>
      </c>
      <c r="O96" s="2">
        <f>COUNTIFS(Table2[Sub-Sector],Table3[[#This Row],[Sub-Sector]],Table2[% Away From Current Month High],"&lt;=0.05")/Table3[[#This Row],[Count]]</f>
        <v>1</v>
      </c>
      <c r="P96" s="2">
        <f>COUNTIFS(Table2[Sub-Sector],Table3[[#This Row],[Sub-Sector]],Table2[% Away From 52W High],"&lt;=10")/Table3[[#This Row],[Count]]</f>
        <v>0.2857142857142857</v>
      </c>
      <c r="Q96" s="2">
        <f>COUNTIFS(Table2[Sub-Sector],Table3[[#This Row],[Sub-Sector]],Table2[% Away From 52W Low],"&gt;=10")/Table3[[#This Row],[Count]]</f>
        <v>0.76190476190476186</v>
      </c>
      <c r="R96" s="2">
        <f>COUNTIFS(Table2[Sub-Sector],Table3[[#This Row],[Sub-Sector]],Table2[% Price above 20 EMA],"&gt;=0")/Table3[[#This Row],[Count]]</f>
        <v>0.61904761904761907</v>
      </c>
      <c r="S96" s="2">
        <f>COUNTIFS(Table2[Sub-Sector],Table3[[#This Row],[Sub-Sector]],Table2[% Price above 50 EMA],"&gt;=0")/Table3[[#This Row],[Count]]</f>
        <v>0.52380952380952384</v>
      </c>
      <c r="T96" s="2">
        <f>COUNTIFS(Table2[Sub-Sector],Table3[[#This Row],[Sub-Sector]],Table2[% Price above 200 EMA],"&gt;=0")/Table3[[#This Row],[Count]]</f>
        <v>0.42857142857142855</v>
      </c>
      <c r="U96" s="2">
        <f>COUNTIFS(Table2[Sub-Sector],Table3[[#This Row],[Sub-Sector]],Table2[Rate of Change - Zone],"Positive")/Table3[[#This Row],[Count]]</f>
        <v>0.8571428571428571</v>
      </c>
      <c r="V96" s="2">
        <f>COUNTIFS(Table2[Sub-Sector],Table3[[#This Row],[Sub-Sector]],Table2[Sharpe Ratio],"&gt;=0.10")/Table3[[#This Row],[Count]]</f>
        <v>0.23809523809523808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581.5</v>
      </c>
      <c r="X96">
        <f>_xlfn.RANK.AVG(Table3[[#This Row],[Score]],Table3[Score],1)</f>
        <v>108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308.5</v>
      </c>
      <c r="Z96">
        <f>_xlfn.RANK.AVG(Table3[[#This Row],[Score 2 ]],Table3[[Score 2 ]],1)</f>
        <v>95</v>
      </c>
    </row>
    <row r="97" spans="1:26" x14ac:dyDescent="0.3">
      <c r="A97" t="s">
        <v>215</v>
      </c>
      <c r="B97">
        <f>COUNTIFS(Table2[Sub-Sector],Table3[[#This Row],[Sub-Sector]])</f>
        <v>3</v>
      </c>
      <c r="C97" s="2">
        <f>COUNTIFS(Table2[Sub-Sector],Table3[[#This Row],[Sub-Sector]],Table2[Uptrend],"Uptrend")/Table3[[#This Row],[Count]]</f>
        <v>0.66666666666666663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0.33333333333333331</v>
      </c>
      <c r="F97" s="2">
        <f>COUNTIFS(Table2[Sub-Sector],Table3[[#This Row],[Sub-Sector]],Table2[6M Return vs Nifty],"&gt;=10")/Table3[[#This Row],[Count]]</f>
        <v>0.33333333333333331</v>
      </c>
      <c r="G97" s="2">
        <f>COUNTIFS(Table2[Sub-Sector],Table3[[#This Row],[Sub-Sector]],Table2[1Y Return vs Nifty],"&gt;=10")/Table3[[#This Row],[Count]]</f>
        <v>0.33333333333333331</v>
      </c>
      <c r="H97" s="2">
        <f>COUNTIFS(Table2[Sub-Sector],Table3[[#This Row],[Sub-Sector]],Table2[RSI Exponential â€“ 14D],"&gt;=50")/Table3[[#This Row],[Count]]</f>
        <v>0.33333333333333331</v>
      </c>
      <c r="I97" s="2">
        <f>COUNTIFS(Table2[Sub-Sector],Table3[[#This Row],[Sub-Sector]],Table2[Relative Volume],"&gt;=1")/Table3[[#This Row],[Count]]</f>
        <v>0.33333333333333331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0.66666666666666663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0.66666666666666663</v>
      </c>
      <c r="P97" s="2">
        <f>COUNTIFS(Table2[Sub-Sector],Table3[[#This Row],[Sub-Sector]],Table2[% Away From 52W High],"&lt;=10")/Table3[[#This Row],[Count]]</f>
        <v>0.33333333333333331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0.33333333333333331</v>
      </c>
      <c r="T97" s="2">
        <f>COUNTIFS(Table2[Sub-Sector],Table3[[#This Row],[Sub-Sector]],Table2[% Price above 200 EMA],"&gt;=0")/Table3[[#This Row],[Count]]</f>
        <v>0.33333333333333331</v>
      </c>
      <c r="U97" s="2">
        <f>COUNTIFS(Table2[Sub-Sector],Table3[[#This Row],[Sub-Sector]],Table2[Rate of Change - Zone],"Positive")/Table3[[#This Row],[Count]]</f>
        <v>0.33333333333333331</v>
      </c>
      <c r="V97" s="2">
        <f>COUNTIFS(Table2[Sub-Sector],Table3[[#This Row],[Sub-Sector]],Table2[Sharpe Ratio],"&gt;=0.10")/Table3[[#This Row],[Count]]</f>
        <v>0.33333333333333331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494.5</v>
      </c>
      <c r="X97">
        <f>_xlfn.RANK.AVG(Table3[[#This Row],[Score]],Table3[Score],1)</f>
        <v>79.5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313.5</v>
      </c>
      <c r="Z97">
        <f>_xlfn.RANK.AVG(Table3[[#This Row],[Score 2 ]],Table3[[Score 2 ]],1)</f>
        <v>96</v>
      </c>
    </row>
    <row r="98" spans="1:26" x14ac:dyDescent="0.3">
      <c r="A98" t="s">
        <v>80</v>
      </c>
      <c r="B98">
        <f>COUNTIFS(Table2[Sub-Sector],Table3[[#This Row],[Sub-Sector]])</f>
        <v>3</v>
      </c>
      <c r="C98" s="2">
        <f>COUNTIFS(Table2[Sub-Sector],Table3[[#This Row],[Sub-Sector]],Table2[Uptrend],"Uptrend")/Table3[[#This Row],[Count]]</f>
        <v>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0.66666666666666663</v>
      </c>
      <c r="F98" s="2">
        <f>COUNTIFS(Table2[Sub-Sector],Table3[[#This Row],[Sub-Sector]],Table2[6M Return vs Nifty],"&gt;=10")/Table3[[#This Row],[Count]]</f>
        <v>0.66666666666666663</v>
      </c>
      <c r="G98" s="2">
        <f>COUNTIFS(Table2[Sub-Sector],Table3[[#This Row],[Sub-Sector]],Table2[1Y Return vs Nifty],"&gt;=10")/Table3[[#This Row],[Count]]</f>
        <v>0.33333333333333331</v>
      </c>
      <c r="H98" s="2">
        <f>COUNTIFS(Table2[Sub-Sector],Table3[[#This Row],[Sub-Sector]],Table2[RSI Exponential â€“ 14D],"&gt;=50")/Table3[[#This Row],[Count]]</f>
        <v>1</v>
      </c>
      <c r="I98" s="2">
        <f>COUNTIFS(Table2[Sub-Sector],Table3[[#This Row],[Sub-Sector]],Table2[Relative Volume],"&gt;=1")/Table3[[#This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1</v>
      </c>
      <c r="P98" s="2">
        <f>COUNTIFS(Table2[Sub-Sector],Table3[[#This Row],[Sub-Sector]],Table2[% Away From 52W High],"&lt;=10")/Table3[[#This Row],[Count]]</f>
        <v>0.66666666666666663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0.66666666666666663</v>
      </c>
      <c r="S98" s="2">
        <f>COUNTIFS(Table2[Sub-Sector],Table3[[#This Row],[Sub-Sector]],Table2[% Price above 50 EMA],"&gt;=0")/Table3[[#This Row],[Count]]</f>
        <v>1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0.33333333333333331</v>
      </c>
      <c r="V98" s="2">
        <f>COUNTIFS(Table2[Sub-Sector],Table3[[#This Row],[Sub-Sector]],Table2[Sharpe Ratio],"&gt;=0.10")/Table3[[#This Row],[Count]]</f>
        <v>0.33333333333333331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423</v>
      </c>
      <c r="X98">
        <f>_xlfn.RANK.AVG(Table3[[#This Row],[Score]],Table3[Score],1)</f>
        <v>61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318.5</v>
      </c>
      <c r="Z98">
        <f>_xlfn.RANK.AVG(Table3[[#This Row],[Score 2 ]],Table3[[Score 2 ]],1)</f>
        <v>97</v>
      </c>
    </row>
    <row r="99" spans="1:26" x14ac:dyDescent="0.3">
      <c r="A99" t="s">
        <v>77</v>
      </c>
      <c r="B99">
        <f>COUNTIFS(Table2[Sub-Sector],Table3[[#This Row],[Sub-Sector]])</f>
        <v>19</v>
      </c>
      <c r="C99" s="2">
        <f>COUNTIFS(Table2[Sub-Sector],Table3[[#This Row],[Sub-Sector]],Table2[Uptrend],"Uptrend")/Table3[[#This Row],[Count]]</f>
        <v>0.42105263157894735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0.10526315789473684</v>
      </c>
      <c r="F99" s="2">
        <f>COUNTIFS(Table2[Sub-Sector],Table3[[#This Row],[Sub-Sector]],Table2[6M Return vs Nifty],"&gt;=10")/Table3[[#This Row],[Count]]</f>
        <v>0.10526315789473684</v>
      </c>
      <c r="G99" s="2">
        <f>COUNTIFS(Table2[Sub-Sector],Table3[[#This Row],[Sub-Sector]],Table2[1Y Return vs Nifty],"&gt;=10")/Table3[[#This Row],[Count]]</f>
        <v>0.15789473684210525</v>
      </c>
      <c r="H99" s="2">
        <f>COUNTIFS(Table2[Sub-Sector],Table3[[#This Row],[Sub-Sector]],Table2[RSI Exponential â€“ 14D],"&gt;=50")/Table3[[#This Row],[Count]]</f>
        <v>0.52631578947368418</v>
      </c>
      <c r="I99" s="2">
        <f>COUNTIFS(Table2[Sub-Sector],Table3[[#This Row],[Sub-Sector]],Table2[Relative Volume],"&gt;=1")/Table3[[#This Row],[Count]]</f>
        <v>0.15789473684210525</v>
      </c>
      <c r="J99" s="2">
        <f>COUNTIFS(Table2[Sub-Sector],Table3[[#This Row],[Sub-Sector]],Table2[% Away From Day Low],"&gt;=0.05")/Table3[[#This Row],[Count]]</f>
        <v>5.2631578947368418E-2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0.10526315789473684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0.10526315789473684</v>
      </c>
      <c r="O99" s="2">
        <f>COUNTIFS(Table2[Sub-Sector],Table3[[#This Row],[Sub-Sector]],Table2[% Away From Current Month High],"&lt;=0.05")/Table3[[#This Row],[Count]]</f>
        <v>1</v>
      </c>
      <c r="P99" s="2">
        <f>COUNTIFS(Table2[Sub-Sector],Table3[[#This Row],[Sub-Sector]],Table2[% Away From 52W High],"&lt;=10")/Table3[[#This Row],[Count]]</f>
        <v>0.26315789473684209</v>
      </c>
      <c r="Q99" s="2">
        <f>COUNTIFS(Table2[Sub-Sector],Table3[[#This Row],[Sub-Sector]],Table2[% Away From 52W Low],"&gt;=10")/Table3[[#This Row],[Count]]</f>
        <v>0.89473684210526316</v>
      </c>
      <c r="R99" s="2">
        <f>COUNTIFS(Table2[Sub-Sector],Table3[[#This Row],[Sub-Sector]],Table2[% Price above 20 EMA],"&gt;=0")/Table3[[#This Row],[Count]]</f>
        <v>0.57894736842105265</v>
      </c>
      <c r="S99" s="2">
        <f>COUNTIFS(Table2[Sub-Sector],Table3[[#This Row],[Sub-Sector]],Table2[% Price above 50 EMA],"&gt;=0")/Table3[[#This Row],[Count]]</f>
        <v>0.52631578947368418</v>
      </c>
      <c r="T99" s="2">
        <f>COUNTIFS(Table2[Sub-Sector],Table3[[#This Row],[Sub-Sector]],Table2[% Price above 200 EMA],"&gt;=0")/Table3[[#This Row],[Count]]</f>
        <v>0.47368421052631576</v>
      </c>
      <c r="U99" s="2">
        <f>COUNTIFS(Table2[Sub-Sector],Table3[[#This Row],[Sub-Sector]],Table2[Rate of Change - Zone],"Positive")/Table3[[#This Row],[Count]]</f>
        <v>0.78947368421052633</v>
      </c>
      <c r="V99" s="2">
        <f>COUNTIFS(Table2[Sub-Sector],Table3[[#This Row],[Sub-Sector]],Table2[Sharpe Ratio],"&gt;=0.10")/Table3[[#This Row],[Count]]</f>
        <v>0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562.5</v>
      </c>
      <c r="X99">
        <f>_xlfn.RANK.AVG(Table3[[#This Row],[Score]],Table3[Score],1)</f>
        <v>106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321</v>
      </c>
      <c r="Z99">
        <f>_xlfn.RANK.AVG(Table3[[#This Row],[Score 2 ]],Table3[[Score 2 ]],1)</f>
        <v>98</v>
      </c>
    </row>
    <row r="100" spans="1:26" x14ac:dyDescent="0.3">
      <c r="A100" t="s">
        <v>496</v>
      </c>
      <c r="B100">
        <f>COUNTIFS(Table2[Sub-Sector],Table3[[#This Row],[Sub-Sector]])</f>
        <v>6</v>
      </c>
      <c r="C100" s="2">
        <f>COUNTIFS(Table2[Sub-Sector],Table3[[#This Row],[Sub-Sector]],Table2[Uptrend],"Uptrend")/Table3[[#This Row],[Count]]</f>
        <v>0.66666666666666663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0.33333333333333331</v>
      </c>
      <c r="F100" s="2">
        <f>COUNTIFS(Table2[Sub-Sector],Table3[[#This Row],[Sub-Sector]],Table2[6M Return vs Nifty],"&gt;=10")/Table3[[#This Row],[Count]]</f>
        <v>0.16666666666666666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0.5</v>
      </c>
      <c r="I100" s="2">
        <f>COUNTIFS(Table2[Sub-Sector],Table3[[#This Row],[Sub-Sector]],Table2[Relative Volume],"&gt;=1")/Table3[[#This Row],[Count]]</f>
        <v>0.16666666666666666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0.33333333333333331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0.66666666666666663</v>
      </c>
      <c r="S100" s="2">
        <f>COUNTIFS(Table2[Sub-Sector],Table3[[#This Row],[Sub-Sector]],Table2[% Price above 50 EMA],"&gt;=0")/Table3[[#This Row],[Count]]</f>
        <v>0.66666666666666663</v>
      </c>
      <c r="T100" s="2">
        <f>COUNTIFS(Table2[Sub-Sector],Table3[[#This Row],[Sub-Sector]],Table2[% Price above 200 EMA],"&gt;=0")/Table3[[#This Row],[Count]]</f>
        <v>0.66666666666666663</v>
      </c>
      <c r="U100" s="2">
        <f>COUNTIFS(Table2[Sub-Sector],Table3[[#This Row],[Sub-Sector]],Table2[Rate of Change - Zone],"Positive")/Table3[[#This Row],[Count]]</f>
        <v>0.83333333333333337</v>
      </c>
      <c r="V100" s="2">
        <f>COUNTIFS(Table2[Sub-Sector],Table3[[#This Row],[Sub-Sector]],Table2[Sharpe Ratio],"&gt;=0.10")/Table3[[#This Row],[Count]]</f>
        <v>0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502.5</v>
      </c>
      <c r="X100">
        <f>_xlfn.RANK.AVG(Table3[[#This Row],[Score]],Table3[Score],1)</f>
        <v>82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321.5</v>
      </c>
      <c r="Z100">
        <f>_xlfn.RANK.AVG(Table3[[#This Row],[Score 2 ]],Table3[[Score 2 ]],1)</f>
        <v>99</v>
      </c>
    </row>
    <row r="101" spans="1:26" x14ac:dyDescent="0.3">
      <c r="A101" t="s">
        <v>60</v>
      </c>
      <c r="B101">
        <f>COUNTIFS(Table2[Sub-Sector],Table3[[#This Row],[Sub-Sector]])</f>
        <v>3</v>
      </c>
      <c r="C101" s="2">
        <f>COUNTIFS(Table2[Sub-Sector],Table3[[#This Row],[Sub-Sector]],Table2[Uptrend],"Uptrend")/Table3[[#This Row],[Count]]</f>
        <v>0.66666666666666663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0.33333333333333331</v>
      </c>
      <c r="G101" s="2">
        <f>COUNTIFS(Table2[Sub-Sector],Table3[[#This Row],[Sub-Sector]],Table2[1Y Return vs Nifty],"&gt;=10")/Table3[[#This Row],[Count]]</f>
        <v>0.66666666666666663</v>
      </c>
      <c r="H101" s="2">
        <f>COUNTIFS(Table2[Sub-Sector],Table3[[#This Row],[Sub-Sector]],Table2[RSI Exponential â€“ 14D],"&gt;=50")/Table3[[#This Row],[Count]]</f>
        <v>1</v>
      </c>
      <c r="I101" s="2">
        <f>COUNTIFS(Table2[Sub-Sector],Table3[[#This Row],[Sub-Sector]],Table2[Relative Volume],"&gt;=1")/Table3[[#This Row],[Count]]</f>
        <v>0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</v>
      </c>
      <c r="O101" s="2">
        <f>COUNTIFS(Table2[Sub-Sector],Table3[[#This Row],[Sub-Sector]],Table2[% Away From Current Month High],"&lt;=0.05")/Table3[[#This Row],[Count]]</f>
        <v>1</v>
      </c>
      <c r="P101" s="2">
        <f>COUNTIFS(Table2[Sub-Sector],Table3[[#This Row],[Sub-Sector]],Table2[% Away From 52W High],"&lt;=10")/Table3[[#This Row],[Count]]</f>
        <v>0.66666666666666663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1</v>
      </c>
      <c r="S101" s="2">
        <f>COUNTIFS(Table2[Sub-Sector],Table3[[#This Row],[Sub-Sector]],Table2[% Price above 50 EMA],"&gt;=0")/Table3[[#This Row],[Count]]</f>
        <v>0.66666666666666663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0.33333333333333331</v>
      </c>
      <c r="V101" s="2">
        <f>COUNTIFS(Table2[Sub-Sector],Table3[[#This Row],[Sub-Sector]],Table2[Sharpe Ratio],"&gt;=0.10")/Table3[[#This Row],[Count]]</f>
        <v>0.66666666666666663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556</v>
      </c>
      <c r="X101">
        <f>_xlfn.RANK.AVG(Table3[[#This Row],[Score]],Table3[Score],1)</f>
        <v>103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322</v>
      </c>
      <c r="Z101">
        <f>_xlfn.RANK.AVG(Table3[[#This Row],[Score 2 ]],Table3[[Score 2 ]],1)</f>
        <v>100.5</v>
      </c>
    </row>
    <row r="102" spans="1:26" x14ac:dyDescent="0.3">
      <c r="A102" t="s">
        <v>121</v>
      </c>
      <c r="B102">
        <f>COUNTIFS(Table2[Sub-Sector],Table3[[#This Row],[Sub-Sector]])</f>
        <v>3</v>
      </c>
      <c r="C102" s="2">
        <f>COUNTIFS(Table2[Sub-Sector],Table3[[#This Row],[Sub-Sector]],Table2[Uptrend],"Uptrend")/Table3[[#This Row],[Count]]</f>
        <v>0.33333333333333331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0.33333333333333331</v>
      </c>
      <c r="G102" s="2">
        <f>COUNTIFS(Table2[Sub-Sector],Table3[[#This Row],[Sub-Sector]],Table2[1Y Return vs Nifty],"&gt;=10")/Table3[[#This Row],[Count]]</f>
        <v>0.66666666666666663</v>
      </c>
      <c r="H102" s="2">
        <f>COUNTIFS(Table2[Sub-Sector],Table3[[#This Row],[Sub-Sector]],Table2[RSI Exponential â€“ 14D],"&gt;=50")/Table3[[#This Row],[Count]]</f>
        <v>0.33333333333333331</v>
      </c>
      <c r="I102" s="2">
        <f>COUNTIFS(Table2[Sub-Sector],Table3[[#This Row],[Sub-Sector]],Table2[Relative Volume],"&gt;=1")/Table3[[#This Row],[Count]]</f>
        <v>0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1</v>
      </c>
      <c r="P102" s="2">
        <f>COUNTIFS(Table2[Sub-Sector],Table3[[#This Row],[Sub-Sector]],Table2[% Away From 52W High],"&lt;=10")/Table3[[#This Row],[Count]]</f>
        <v>0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0.33333333333333331</v>
      </c>
      <c r="S102" s="2">
        <f>COUNTIFS(Table2[Sub-Sector],Table3[[#This Row],[Sub-Sector]],Table2[% Price above 50 EMA],"&gt;=0")/Table3[[#This Row],[Count]]</f>
        <v>0.33333333333333331</v>
      </c>
      <c r="T102" s="2">
        <f>COUNTIFS(Table2[Sub-Sector],Table3[[#This Row],[Sub-Sector]],Table2[% Price above 200 EMA],"&gt;=0")/Table3[[#This Row],[Count]]</f>
        <v>0.66666666666666663</v>
      </c>
      <c r="U102" s="2">
        <f>COUNTIFS(Table2[Sub-Sector],Table3[[#This Row],[Sub-Sector]],Table2[Rate of Change - Zone],"Positive")/Table3[[#This Row],[Count]]</f>
        <v>0.33333333333333331</v>
      </c>
      <c r="V102" s="2">
        <f>COUNTIFS(Table2[Sub-Sector],Table3[[#This Row],[Sub-Sector]],Table2[Sharpe Ratio],"&gt;=0.10")/Table3[[#This Row],[Count]]</f>
        <v>0.33333333333333331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595</v>
      </c>
      <c r="X102">
        <f>_xlfn.RANK.AVG(Table3[[#This Row],[Score]],Table3[Score],1)</f>
        <v>111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322</v>
      </c>
      <c r="Z102">
        <f>_xlfn.RANK.AVG(Table3[[#This Row],[Score 2 ]],Table3[[Score 2 ]],1)</f>
        <v>100.5</v>
      </c>
    </row>
    <row r="103" spans="1:26" x14ac:dyDescent="0.3">
      <c r="A103" t="s">
        <v>83</v>
      </c>
      <c r="B103">
        <f>COUNTIFS(Table2[Sub-Sector],Table3[[#This Row],[Sub-Sector]])</f>
        <v>3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</v>
      </c>
      <c r="G103" s="2">
        <f>COUNTIFS(Table2[Sub-Sector],Table3[[#This Row],[Sub-Sector]],Table2[1Y Return vs Nifty],"&gt;=10")/Table3[[#This Row],[Count]]</f>
        <v>1</v>
      </c>
      <c r="H103" s="2">
        <f>COUNTIFS(Table2[Sub-Sector],Table3[[#This Row],[Sub-Sector]],Table2[RSI Exponential â€“ 14D],"&gt;=50")/Table3[[#This Row],[Count]]</f>
        <v>0.33333333333333331</v>
      </c>
      <c r="I103" s="2">
        <f>COUNTIFS(Table2[Sub-Sector],Table3[[#This Row],[Sub-Sector]],Table2[Relative Volume],"&gt;=1")/Table3[[#This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</v>
      </c>
      <c r="O103" s="2">
        <f>COUNTIFS(Table2[Sub-Sector],Table3[[#This Row],[Sub-Sector]],Table2[% Away From Current Month High],"&lt;=0.05")/Table3[[#This Row],[Count]]</f>
        <v>1</v>
      </c>
      <c r="P103" s="2">
        <f>COUNTIFS(Table2[Sub-Sector],Table3[[#This Row],[Sub-Sector]],Table2[% Away From 52W High],"&lt;=10")/Table3[[#This Row],[Count]]</f>
        <v>0.66666666666666663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0.33333333333333331</v>
      </c>
      <c r="S103" s="2">
        <f>COUNTIFS(Table2[Sub-Sector],Table3[[#This Row],[Sub-Sector]],Table2[% Price above 50 EMA],"&gt;=0")/Table3[[#This Row],[Count]]</f>
        <v>0.33333333333333331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0.33333333333333331</v>
      </c>
      <c r="V103" s="2">
        <f>COUNTIFS(Table2[Sub-Sector],Table3[[#This Row],[Sub-Sector]],Table2[Sharpe Ratio],"&gt;=0.10")/Table3[[#This Row],[Count]]</f>
        <v>0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518.5</v>
      </c>
      <c r="X103">
        <f>_xlfn.RANK.AVG(Table3[[#This Row],[Score]],Table3[Score],1)</f>
        <v>90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328</v>
      </c>
      <c r="Z103">
        <f>_xlfn.RANK.AVG(Table3[[#This Row],[Score 2 ]],Table3[[Score 2 ]],1)</f>
        <v>102</v>
      </c>
    </row>
    <row r="104" spans="1:26" x14ac:dyDescent="0.3">
      <c r="A104" t="s">
        <v>573</v>
      </c>
      <c r="B104">
        <f>COUNTIFS(Table2[Sub-Sector],Table3[[#This Row],[Sub-Sector]])</f>
        <v>17</v>
      </c>
      <c r="C104" s="2">
        <f>COUNTIFS(Table2[Sub-Sector],Table3[[#This Row],[Sub-Sector]],Table2[Uptrend],"Uptrend")/Table3[[#This Row],[Count]]</f>
        <v>0.52941176470588236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0.11764705882352941</v>
      </c>
      <c r="F104" s="2">
        <f>COUNTIFS(Table2[Sub-Sector],Table3[[#This Row],[Sub-Sector]],Table2[6M Return vs Nifty],"&gt;=10")/Table3[[#This Row],[Count]]</f>
        <v>0.23529411764705882</v>
      </c>
      <c r="G104" s="2">
        <f>COUNTIFS(Table2[Sub-Sector],Table3[[#This Row],[Sub-Sector]],Table2[1Y Return vs Nifty],"&gt;=10")/Table3[[#This Row],[Count]]</f>
        <v>5.8823529411764705E-2</v>
      </c>
      <c r="H104" s="2">
        <f>COUNTIFS(Table2[Sub-Sector],Table3[[#This Row],[Sub-Sector]],Table2[RSI Exponential â€“ 14D],"&gt;=50")/Table3[[#This Row],[Count]]</f>
        <v>0.17647058823529413</v>
      </c>
      <c r="I104" s="2">
        <f>COUNTIFS(Table2[Sub-Sector],Table3[[#This Row],[Sub-Sector]],Table2[Relative Volume],"&gt;=1")/Table3[[#This Row],[Count]]</f>
        <v>0.11764705882352941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0.23529411764705882</v>
      </c>
      <c r="Q104" s="2">
        <f>COUNTIFS(Table2[Sub-Sector],Table3[[#This Row],[Sub-Sector]],Table2[% Away From 52W Low],"&gt;=10")/Table3[[#This Row],[Count]]</f>
        <v>0.94117647058823528</v>
      </c>
      <c r="R104" s="2">
        <f>COUNTIFS(Table2[Sub-Sector],Table3[[#This Row],[Sub-Sector]],Table2[% Price above 20 EMA],"&gt;=0")/Table3[[#This Row],[Count]]</f>
        <v>0.41176470588235292</v>
      </c>
      <c r="S104" s="2">
        <f>COUNTIFS(Table2[Sub-Sector],Table3[[#This Row],[Sub-Sector]],Table2[% Price above 50 EMA],"&gt;=0")/Table3[[#This Row],[Count]]</f>
        <v>0.52941176470588236</v>
      </c>
      <c r="T104" s="2">
        <f>COUNTIFS(Table2[Sub-Sector],Table3[[#This Row],[Sub-Sector]],Table2[% Price above 200 EMA],"&gt;=0")/Table3[[#This Row],[Count]]</f>
        <v>0.58823529411764708</v>
      </c>
      <c r="U104" s="2">
        <f>COUNTIFS(Table2[Sub-Sector],Table3[[#This Row],[Sub-Sector]],Table2[Rate of Change - Zone],"Positive")/Table3[[#This Row],[Count]]</f>
        <v>0.70588235294117652</v>
      </c>
      <c r="V104" s="2">
        <f>COUNTIFS(Table2[Sub-Sector],Table3[[#This Row],[Sub-Sector]],Table2[Sharpe Ratio],"&gt;=0.10")/Table3[[#This Row],[Count]]</f>
        <v>0.11764705882352941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547.5</v>
      </c>
      <c r="X104">
        <f>_xlfn.RANK.AVG(Table3[[#This Row],[Score]],Table3[Score],1)</f>
        <v>102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329</v>
      </c>
      <c r="Z104">
        <f>_xlfn.RANK.AVG(Table3[[#This Row],[Score 2 ]],Table3[[Score 2 ]],1)</f>
        <v>103</v>
      </c>
    </row>
    <row r="105" spans="1:26" x14ac:dyDescent="0.3">
      <c r="A105" t="s">
        <v>410</v>
      </c>
      <c r="B105">
        <f>COUNTIFS(Table2[Sub-Sector],Table3[[#This Row],[Sub-Sector]])</f>
        <v>11</v>
      </c>
      <c r="C105" s="2">
        <f>COUNTIFS(Table2[Sub-Sector],Table3[[#This Row],[Sub-Sector]],Table2[Uptrend],"Uptrend")/Table3[[#This Row],[Count]]</f>
        <v>0.27272727272727271</v>
      </c>
      <c r="D105" s="2">
        <f>COUNTIFS(Table2[Sub-Sector],Table3[[#This Row],[Sub-Sector]],Table2[1W Return vs Nifty],"&gt;=5")/Table3[[#This Row],[Count]]</f>
        <v>9.0909090909090912E-2</v>
      </c>
      <c r="E105" s="2">
        <f>COUNTIFS(Table2[Sub-Sector],Table3[[#This Row],[Sub-Sector]],Table2[1M Return vs Nifty],"&gt;=5")/Table3[[#This Row],[Count]]</f>
        <v>0.18181818181818182</v>
      </c>
      <c r="F105" s="2">
        <f>COUNTIFS(Table2[Sub-Sector],Table3[[#This Row],[Sub-Sector]],Table2[6M Return vs Nifty],"&gt;=10")/Table3[[#This Row],[Count]]</f>
        <v>9.0909090909090912E-2</v>
      </c>
      <c r="G105" s="2">
        <f>COUNTIFS(Table2[Sub-Sector],Table3[[#This Row],[Sub-Sector]],Table2[1Y Return vs Nifty],"&gt;=10")/Table3[[#This Row],[Count]]</f>
        <v>0.18181818181818182</v>
      </c>
      <c r="H105" s="2">
        <f>COUNTIFS(Table2[Sub-Sector],Table3[[#This Row],[Sub-Sector]],Table2[RSI Exponential â€“ 14D],"&gt;=50")/Table3[[#This Row],[Count]]</f>
        <v>0.36363636363636365</v>
      </c>
      <c r="I105" s="2">
        <f>COUNTIFS(Table2[Sub-Sector],Table3[[#This Row],[Sub-Sector]],Table2[Relative Volume],"&gt;=1")/Table3[[#This Row],[Count]]</f>
        <v>0.27272727272727271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0.90909090909090906</v>
      </c>
      <c r="L105" s="2">
        <f>COUNTIFS(Table2[Sub-Sector],Table3[[#This Row],[Sub-Sector]],Table2[% Away From Current Week Low],"&gt;=0.05")/Table3[[#This Row],[Count]]</f>
        <v>9.0909090909090912E-2</v>
      </c>
      <c r="M105" s="2">
        <f>COUNTIFS(Table2[Sub-Sector],Table3[[#This Row],[Sub-Sector]],Table2[% Away From Current Week High],"&lt;=0.05")/Table3[[#This Row],[Count]]</f>
        <v>0.90909090909090906</v>
      </c>
      <c r="N105" s="2">
        <f>COUNTIFS(Table2[Sub-Sector],Table3[[#This Row],[Sub-Sector]],Table2[% Away From Current Month Low],"&gt;=0.05")/Table3[[#This Row],[Count]]</f>
        <v>9.0909090909090912E-2</v>
      </c>
      <c r="O105" s="2">
        <f>COUNTIFS(Table2[Sub-Sector],Table3[[#This Row],[Sub-Sector]],Table2[% Away From Current Month High],"&lt;=0.05")/Table3[[#This Row],[Count]]</f>
        <v>0.90909090909090906</v>
      </c>
      <c r="P105" s="2">
        <f>COUNTIFS(Table2[Sub-Sector],Table3[[#This Row],[Sub-Sector]],Table2[% Away From 52W High],"&lt;=10")/Table3[[#This Row],[Count]]</f>
        <v>9.0909090909090912E-2</v>
      </c>
      <c r="Q105" s="2">
        <f>COUNTIFS(Table2[Sub-Sector],Table3[[#This Row],[Sub-Sector]],Table2[% Away From 52W Low],"&gt;=10")/Table3[[#This Row],[Count]]</f>
        <v>0.90909090909090906</v>
      </c>
      <c r="R105" s="2">
        <f>COUNTIFS(Table2[Sub-Sector],Table3[[#This Row],[Sub-Sector]],Table2[% Price above 20 EMA],"&gt;=0")/Table3[[#This Row],[Count]]</f>
        <v>0.54545454545454541</v>
      </c>
      <c r="S105" s="2">
        <f>COUNTIFS(Table2[Sub-Sector],Table3[[#This Row],[Sub-Sector]],Table2[% Price above 50 EMA],"&gt;=0")/Table3[[#This Row],[Count]]</f>
        <v>0.63636363636363635</v>
      </c>
      <c r="T105" s="2">
        <f>COUNTIFS(Table2[Sub-Sector],Table3[[#This Row],[Sub-Sector]],Table2[% Price above 200 EMA],"&gt;=0")/Table3[[#This Row],[Count]]</f>
        <v>0.63636363636363635</v>
      </c>
      <c r="U105" s="2">
        <f>COUNTIFS(Table2[Sub-Sector],Table3[[#This Row],[Sub-Sector]],Table2[Rate of Change - Zone],"Positive")/Table3[[#This Row],[Count]]</f>
        <v>0.63636363636363635</v>
      </c>
      <c r="V105" s="2">
        <f>COUNTIFS(Table2[Sub-Sector],Table3[[#This Row],[Sub-Sector]],Table2[Sharpe Ratio],"&gt;=0.10")/Table3[[#This Row],[Count]]</f>
        <v>9.0909090909090912E-2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522</v>
      </c>
      <c r="X105">
        <f>_xlfn.RANK.AVG(Table3[[#This Row],[Score]],Table3[Score],1)</f>
        <v>93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</v>
      </c>
      <c r="Z105">
        <f>_xlfn.RANK.AVG(Table3[[#This Row],[Score 2 ]],Table3[[Score 2 ]],1)</f>
        <v>104</v>
      </c>
    </row>
    <row r="106" spans="1:26" x14ac:dyDescent="0.3">
      <c r="A106" t="s">
        <v>72</v>
      </c>
      <c r="B106">
        <f>COUNTIFS(Table2[Sub-Sector],Table3[[#This Row],[Sub-Sector]])</f>
        <v>3</v>
      </c>
      <c r="C106" s="2">
        <f>COUNTIFS(Table2[Sub-Sector],Table3[[#This Row],[Sub-Sector]],Table2[Uptrend],"Uptrend")/Table3[[#This Row],[Count]]</f>
        <v>0.33333333333333331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0.33333333333333331</v>
      </c>
      <c r="G106" s="2">
        <f>COUNTIFS(Table2[Sub-Sector],Table3[[#This Row],[Sub-Sector]],Table2[1Y Return vs Nifty],"&gt;=10")/Table3[[#This Row],[Count]]</f>
        <v>0.66666666666666663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Volume],"&gt;=1")/Table3[[#This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0.66666666666666663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0.66666666666666663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</v>
      </c>
      <c r="S106" s="2">
        <f>COUNTIFS(Table2[Sub-Sector],Table3[[#This Row],[Sub-Sector]],Table2[% Price above 50 EMA],"&gt;=0")/Table3[[#This Row],[Count]]</f>
        <v>0.33333333333333331</v>
      </c>
      <c r="T106" s="2">
        <f>COUNTIFS(Table2[Sub-Sector],Table3[[#This Row],[Sub-Sector]],Table2[% Price above 200 EMA],"&gt;=0")/Table3[[#This Row],[Count]]</f>
        <v>0.66666666666666663</v>
      </c>
      <c r="U106" s="2">
        <f>COUNTIFS(Table2[Sub-Sector],Table3[[#This Row],[Sub-Sector]],Table2[Rate of Change - Zone],"Positive")/Table3[[#This Row],[Count]]</f>
        <v>0</v>
      </c>
      <c r="V106" s="2">
        <f>COUNTIFS(Table2[Sub-Sector],Table3[[#This Row],[Sub-Sector]],Table2[Sharpe Ratio],"&gt;=0.10")/Table3[[#This Row],[Count]]</f>
        <v>0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603.5</v>
      </c>
      <c r="X106">
        <f>_xlfn.RANK.AVG(Table3[[#This Row],[Score]],Table3[Score],1)</f>
        <v>112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330.5</v>
      </c>
      <c r="Z106">
        <f>_xlfn.RANK.AVG(Table3[[#This Row],[Score 2 ]],Table3[[Score 2 ]],1)</f>
        <v>105</v>
      </c>
    </row>
    <row r="107" spans="1:26" x14ac:dyDescent="0.3">
      <c r="A107" t="s">
        <v>40</v>
      </c>
      <c r="B107">
        <f>COUNTIFS(Table2[Sub-Sector],Table3[[#This Row],[Sub-Sector]])</f>
        <v>3</v>
      </c>
      <c r="C107" s="2">
        <f>COUNTIFS(Table2[Sub-Sector],Table3[[#This Row],[Sub-Sector]],Table2[Uptrend],"Uptrend")/Table3[[#This Row],[Count]]</f>
        <v>0.66666666666666663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0.33333333333333331</v>
      </c>
      <c r="F107" s="2">
        <f>COUNTIFS(Table2[Sub-Sector],Table3[[#This Row],[Sub-Sector]],Table2[6M Return vs Nifty],"&gt;=10")/Table3[[#This Row],[Count]]</f>
        <v>0.33333333333333331</v>
      </c>
      <c r="G107" s="2">
        <f>COUNTIFS(Table2[Sub-Sector],Table3[[#This Row],[Sub-Sector]],Table2[1Y Return vs Nifty],"&gt;=10")/Table3[[#This Row],[Count]]</f>
        <v>0.33333333333333331</v>
      </c>
      <c r="H107" s="2">
        <f>COUNTIFS(Table2[Sub-Sector],Table3[[#This Row],[Sub-Sector]],Table2[RSI Exponential â€“ 14D],"&gt;=50")/Table3[[#This Row],[Count]]</f>
        <v>0.66666666666666663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0.66666666666666663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0.66666666666666663</v>
      </c>
      <c r="S107" s="2">
        <f>COUNTIFS(Table2[Sub-Sector],Table3[[#This Row],[Sub-Sector]],Table2[% Price above 50 EMA],"&gt;=0")/Table3[[#This Row],[Count]]</f>
        <v>0.66666666666666663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0.66666666666666663</v>
      </c>
      <c r="V107" s="2">
        <f>COUNTIFS(Table2[Sub-Sector],Table3[[#This Row],[Sub-Sector]],Table2[Sharpe Ratio],"&gt;=0.10")/Table3[[#This Row],[Count]]</f>
        <v>0.33333333333333331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107">
        <f>_xlfn.RANK.AVG(Table3[[#This Row],[Score]],Table3[Score],1)</f>
        <v>88.5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332</v>
      </c>
      <c r="Z107">
        <f>_xlfn.RANK.AVG(Table3[[#This Row],[Score 2 ]],Table3[[Score 2 ]],1)</f>
        <v>106</v>
      </c>
    </row>
    <row r="108" spans="1:26" x14ac:dyDescent="0.3">
      <c r="A108" t="s">
        <v>1372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1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1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0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0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0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1</v>
      </c>
      <c r="U108" s="2">
        <f>COUNTIFS(Table2[Sub-Sector],Table3[[#This Row],[Sub-Sector]],Table2[Rate of Change - Zone],"Positive")/Table3[[#This Row],[Count]]</f>
        <v>0</v>
      </c>
      <c r="V108" s="2">
        <f>COUNTIFS(Table2[Sub-Sector],Table3[[#This Row],[Sub-Sector]],Table2[Sharpe Ratio],"&gt;=0.10")/Table3[[#This Row],[Count]]</f>
        <v>1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524</v>
      </c>
      <c r="X108">
        <f>_xlfn.RANK.AVG(Table3[[#This Row],[Score]],Table3[Score],1)</f>
        <v>95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333.5</v>
      </c>
      <c r="Z108">
        <f>_xlfn.RANK.AVG(Table3[[#This Row],[Score 2 ]],Table3[[Score 2 ]],1)</f>
        <v>107</v>
      </c>
    </row>
    <row r="109" spans="1:26" x14ac:dyDescent="0.3">
      <c r="A109" t="s">
        <v>266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1</v>
      </c>
      <c r="H109" s="2">
        <f>COUNTIFS(Table2[Sub-Sector],Table3[[#This Row],[Sub-Sector]],Table2[RSI Exponential â€“ 14D],"&gt;=50")/Table3[[#This Row],[Count]]</f>
        <v>0</v>
      </c>
      <c r="I109" s="2">
        <f>COUNTIFS(Table2[Sub-Sector],Table3[[#This Row],[Sub-Sector]],Table2[Relative Volume],"&gt;=1")/Table3[[#This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0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0</v>
      </c>
      <c r="V109" s="2">
        <f>COUNTIFS(Table2[Sub-Sector],Table3[[#This Row],[Sub-Sector]],Table2[Sharpe Ratio],"&gt;=0.10")/Table3[[#This Row],[Count]]</f>
        <v>0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527</v>
      </c>
      <c r="X109">
        <f>_xlfn.RANK.AVG(Table3[[#This Row],[Score]],Table3[Score],1)</f>
        <v>97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336.5</v>
      </c>
      <c r="Z109">
        <f>_xlfn.RANK.AVG(Table3[[#This Row],[Score 2 ]],Table3[[Score 2 ]],1)</f>
        <v>108</v>
      </c>
    </row>
    <row r="110" spans="1:26" x14ac:dyDescent="0.3">
      <c r="A110" t="s">
        <v>331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Volume],"&gt;=1")/Table3[[#This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1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529.5</v>
      </c>
      <c r="X110">
        <f>_xlfn.RANK.AVG(Table3[[#This Row],[Score]],Table3[Score],1)</f>
        <v>98.5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10">
        <f>_xlfn.RANK.AVG(Table3[[#This Row],[Score 2 ]],Table3[[Score 2 ]],1)</f>
        <v>111.5</v>
      </c>
    </row>
    <row r="111" spans="1:26" x14ac:dyDescent="0.3">
      <c r="A111" t="s">
        <v>986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529.5</v>
      </c>
      <c r="X111">
        <f>_xlfn.RANK.AVG(Table3[[#This Row],[Score]],Table3[Score],1)</f>
        <v>98.5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11">
        <f>_xlfn.RANK.AVG(Table3[[#This Row],[Score 2 ]],Table3[[Score 2 ]],1)</f>
        <v>111.5</v>
      </c>
    </row>
    <row r="112" spans="1:26" x14ac:dyDescent="0.3">
      <c r="A112" t="s">
        <v>104</v>
      </c>
      <c r="B112">
        <f>COUNTIFS(Table2[Sub-Sector],Table3[[#This Row],[Sub-Sector]])</f>
        <v>4</v>
      </c>
      <c r="C112" s="2">
        <f>COUNTIFS(Table2[Sub-Sector],Table3[[#This Row],[Sub-Sector]],Table2[Uptrend],"Uptrend")/Table3[[#This Row],[Count]]</f>
        <v>0.75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</v>
      </c>
      <c r="H112" s="2">
        <f>COUNTIFS(Table2[Sub-Sector],Table3[[#This Row],[Sub-Sector]],Table2[RSI Exponential â€“ 14D],"&gt;=50")/Table3[[#This Row],[Count]]</f>
        <v>0.75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0.25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0.75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562</v>
      </c>
      <c r="X112">
        <f>_xlfn.RANK.AVG(Table3[[#This Row],[Score]],Table3[Score],1)</f>
        <v>105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12">
        <f>_xlfn.RANK.AVG(Table3[[#This Row],[Score 2 ]],Table3[[Score 2 ]],1)</f>
        <v>111.5</v>
      </c>
    </row>
    <row r="113" spans="1:26" x14ac:dyDescent="0.3">
      <c r="A113" t="s">
        <v>522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0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0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</v>
      </c>
      <c r="S113" s="2">
        <f>COUNTIFS(Table2[Sub-Sector],Table3[[#This Row],[Sub-Sector]],Table2[% Price above 50 EMA],"&gt;=0")/Table3[[#This Row],[Count]]</f>
        <v>0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1</v>
      </c>
      <c r="V113" s="2">
        <f>COUNTIFS(Table2[Sub-Sector],Table3[[#This Row],[Sub-Sector]],Table2[Sharpe Ratio],"&gt;=0.10")/Table3[[#This Row],[Count]]</f>
        <v>0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628</v>
      </c>
      <c r="X113">
        <f>_xlfn.RANK.AVG(Table3[[#This Row],[Score]],Table3[Score],1)</f>
        <v>114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13">
        <f>_xlfn.RANK.AVG(Table3[[#This Row],[Score 2 ]],Table3[[Score 2 ]],1)</f>
        <v>111.5</v>
      </c>
    </row>
    <row r="114" spans="1:26" x14ac:dyDescent="0.3">
      <c r="A114" t="s">
        <v>1570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0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0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0</v>
      </c>
      <c r="R114" s="2">
        <f>COUNTIFS(Table2[Sub-Sector],Table3[[#This Row],[Sub-Sector]],Table2[% Price above 20 EMA],"&gt;=0")/Table3[[#This Row],[Count]]</f>
        <v>0</v>
      </c>
      <c r="S114" s="2">
        <f>COUNTIFS(Table2[Sub-Sector],Table3[[#This Row],[Sub-Sector]],Table2[% Price above 50 EMA],"&gt;=0")/Table3[[#This Row],[Count]]</f>
        <v>0</v>
      </c>
      <c r="T114" s="2">
        <f>COUNTIFS(Table2[Sub-Sector],Table3[[#This Row],[Sub-Sector]],Table2[% Price above 200 EMA],"&gt;=0")/Table3[[#This Row],[Count]]</f>
        <v>0</v>
      </c>
      <c r="U114" s="2">
        <f>COUNTIFS(Table2[Sub-Sector],Table3[[#This Row],[Sub-Sector]],Table2[Rate of Change - Zone],"Positive")/Table3[[#This Row],[Count]]</f>
        <v>1</v>
      </c>
      <c r="V114" s="2">
        <f>COUNTIFS(Table2[Sub-Sector],Table3[[#This Row],[Sub-Sector]],Table2[Sharpe Ratio],"&gt;=0.10")/Table3[[#This Row],[Count]]</f>
        <v>0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628</v>
      </c>
      <c r="X114">
        <f>_xlfn.RANK.AVG(Table3[[#This Row],[Score]],Table3[Score],1)</f>
        <v>114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14">
        <f>_xlfn.RANK.AVG(Table3[[#This Row],[Score 2 ]],Table3[[Score 2 ]],1)</f>
        <v>111.5</v>
      </c>
    </row>
    <row r="115" spans="1:26" x14ac:dyDescent="0.3">
      <c r="A115" t="s">
        <v>1199</v>
      </c>
      <c r="B115">
        <f>COUNTIFS(Table2[Sub-Sector],Table3[[#This Row],[Sub-Sector]])</f>
        <v>2</v>
      </c>
      <c r="C115" s="2">
        <f>COUNTIFS(Table2[Sub-Sector],Table3[[#This Row],[Sub-Sector]],Table2[Uptrend],"Uptrend")/Table3[[#This Row],[Count]]</f>
        <v>0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0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0</v>
      </c>
      <c r="Q115" s="2">
        <f>COUNTIFS(Table2[Sub-Sector],Table3[[#This Row],[Sub-Sector]],Table2[% Away From 52W Low],"&gt;=10")/Table3[[#This Row],[Count]]</f>
        <v>0.5</v>
      </c>
      <c r="R115" s="2">
        <f>COUNTIFS(Table2[Sub-Sector],Table3[[#This Row],[Sub-Sector]],Table2[% Price above 20 EMA],"&gt;=0")/Table3[[#This Row],[Count]]</f>
        <v>0</v>
      </c>
      <c r="S115" s="2">
        <f>COUNTIFS(Table2[Sub-Sector],Table3[[#This Row],[Sub-Sector]],Table2[% Price above 50 EMA],"&gt;=0")/Table3[[#This Row],[Count]]</f>
        <v>0</v>
      </c>
      <c r="T115" s="2">
        <f>COUNTIFS(Table2[Sub-Sector],Table3[[#This Row],[Sub-Sector]],Table2[% Price above 200 EMA],"&gt;=0")/Table3[[#This Row],[Count]]</f>
        <v>0</v>
      </c>
      <c r="U115" s="2">
        <f>COUNTIFS(Table2[Sub-Sector],Table3[[#This Row],[Sub-Sector]],Table2[Rate of Change - Zone],"Positive")/Table3[[#This Row],[Count]]</f>
        <v>1</v>
      </c>
      <c r="V115" s="2">
        <f>COUNTIFS(Table2[Sub-Sector],Table3[[#This Row],[Sub-Sector]],Table2[Sharpe Ratio],"&gt;=0.10")/Table3[[#This Row],[Count]]</f>
        <v>0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628</v>
      </c>
      <c r="X115">
        <f>_xlfn.RANK.AVG(Table3[[#This Row],[Score]],Table3[Score],1)</f>
        <v>114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15">
        <f>_xlfn.RANK.AVG(Table3[[#This Row],[Score 2 ]],Table3[[Score 2 ]],1)</f>
        <v>111.5</v>
      </c>
    </row>
    <row r="116" spans="1:26" x14ac:dyDescent="0.3">
      <c r="A116" t="s">
        <v>1607</v>
      </c>
      <c r="B116">
        <f>COUNTIFS(Table2[Sub-Sector],Table3[[#This Row],[Sub-Sector]])</f>
        <v>2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0.5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0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0.5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577.5</v>
      </c>
      <c r="X116">
        <f>_xlfn.RANK.AVG(Table3[[#This Row],[Score]],Table3[Score],1)</f>
        <v>107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387</v>
      </c>
      <c r="Z116">
        <f>_xlfn.RANK.AVG(Table3[[#This Row],[Score 2 ]],Table3[[Score 2 ]],1)</f>
        <v>115</v>
      </c>
    </row>
    <row r="117" spans="1:26" x14ac:dyDescent="0.3">
      <c r="A117" t="s">
        <v>1484</v>
      </c>
      <c r="B117">
        <f>COUNTIFS(Table2[Sub-Sector],Table3[[#This Row],[Sub-Sector]])</f>
        <v>3</v>
      </c>
      <c r="C117" s="2">
        <f>COUNTIFS(Table2[Sub-Sector],Table3[[#This Row],[Sub-Sector]],Table2[Uptrend],"Uptrend")/Table3[[#This Row],[Count]]</f>
        <v>0.33333333333333331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</v>
      </c>
      <c r="H117" s="2">
        <f>COUNTIFS(Table2[Sub-Sector],Table3[[#This Row],[Sub-Sector]],Table2[RSI Exponential â€“ 14D],"&gt;=50")/Table3[[#This Row],[Count]]</f>
        <v>0.66666666666666663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1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0.66666666666666663</v>
      </c>
      <c r="S117" s="2">
        <f>COUNTIFS(Table2[Sub-Sector],Table3[[#This Row],[Sub-Sector]],Table2[% Price above 50 EMA],"&gt;=0")/Table3[[#This Row],[Count]]</f>
        <v>0.66666666666666663</v>
      </c>
      <c r="T117" s="2">
        <f>COUNTIFS(Table2[Sub-Sector],Table3[[#This Row],[Sub-Sector]],Table2[% Price above 200 EMA],"&gt;=0")/Table3[[#This Row],[Count]]</f>
        <v>0.33333333333333331</v>
      </c>
      <c r="U117" s="2">
        <f>COUNTIFS(Table2[Sub-Sector],Table3[[#This Row],[Sub-Sector]],Table2[Rate of Change - Zone],"Positive")/Table3[[#This Row],[Count]]</f>
        <v>0.66666666666666663</v>
      </c>
      <c r="V117" s="2">
        <f>COUNTIFS(Table2[Sub-Sector],Table3[[#This Row],[Sub-Sector]],Table2[Sharpe Ratio],"&gt;=0.10")/Table3[[#This Row],[Count]]</f>
        <v>0.33333333333333331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665.5</v>
      </c>
      <c r="X117">
        <f>_xlfn.RANK.AVG(Table3[[#This Row],[Score]],Table3[Score],1)</f>
        <v>116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392.5</v>
      </c>
      <c r="Z117">
        <f>_xlfn.RANK.AVG(Table3[[#This Row],[Score 2 ]],Table3[[Score 2 ]],1)</f>
        <v>116</v>
      </c>
    </row>
    <row r="118" spans="1:26" x14ac:dyDescent="0.3">
      <c r="A118" t="s">
        <v>576</v>
      </c>
      <c r="B118">
        <f>COUNTIFS(Table2[Sub-Sector],Table3[[#This Row],[Sub-Sector]])</f>
        <v>2</v>
      </c>
      <c r="C118" s="2">
        <f>COUNTIFS(Table2[Sub-Sector],Table3[[#This Row],[Sub-Sector]],Table2[Uptrend],"Uptrend")/Table3[[#This Row],[Count]]</f>
        <v>0.5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0.5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0.5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0.5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0.5</v>
      </c>
      <c r="S118" s="2">
        <f>COUNTIFS(Table2[Sub-Sector],Table3[[#This Row],[Sub-Sector]],Table2[% Price above 50 EMA],"&gt;=0")/Table3[[#This Row],[Count]]</f>
        <v>0</v>
      </c>
      <c r="T118" s="2">
        <f>COUNTIFS(Table2[Sub-Sector],Table3[[#This Row],[Sub-Sector]],Table2[% Price above 200 EMA],"&gt;=0")/Table3[[#This Row],[Count]]</f>
        <v>0.5</v>
      </c>
      <c r="U118" s="2">
        <f>COUNTIFS(Table2[Sub-Sector],Table3[[#This Row],[Sub-Sector]],Table2[Rate of Change - Zone],"Positive")/Table3[[#This Row],[Count]]</f>
        <v>0.5</v>
      </c>
      <c r="V118" s="2">
        <f>COUNTIFS(Table2[Sub-Sector],Table3[[#This Row],[Sub-Sector]],Table2[Sharpe Ratio],"&gt;=0.10")/Table3[[#This Row],[Count]]</f>
        <v>0.5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668</v>
      </c>
      <c r="X118">
        <f>_xlfn.RANK.AVG(Table3[[#This Row],[Score]],Table3[Score],1)</f>
        <v>118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413.5</v>
      </c>
      <c r="Z118">
        <f>_xlfn.RANK.AVG(Table3[[#This Row],[Score 2 ]],Table3[[Score 2 ]],1)</f>
        <v>118</v>
      </c>
    </row>
    <row r="119" spans="1:26" x14ac:dyDescent="0.3">
      <c r="A119" t="s">
        <v>1537</v>
      </c>
      <c r="B119">
        <f>COUNTIFS(Table2[Sub-Sector],Table3[[#This Row],[Sub-Sector]])</f>
        <v>2</v>
      </c>
      <c r="C119" s="2">
        <f>COUNTIFS(Table2[Sub-Sector],Table3[[#This Row],[Sub-Sector]],Table2[Uptrend],"Uptrend")/Table3[[#This Row],[Count]]</f>
        <v>0.5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0.5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0.5</v>
      </c>
      <c r="S119" s="2">
        <f>COUNTIFS(Table2[Sub-Sector],Table3[[#This Row],[Sub-Sector]],Table2[% Price above 50 EMA],"&gt;=0")/Table3[[#This Row],[Count]]</f>
        <v>0.5</v>
      </c>
      <c r="T119" s="2">
        <f>COUNTIFS(Table2[Sub-Sector],Table3[[#This Row],[Sub-Sector]],Table2[% Price above 200 EMA],"&gt;=0")/Table3[[#This Row],[Count]]</f>
        <v>0.5</v>
      </c>
      <c r="U119" s="2">
        <f>COUNTIFS(Table2[Sub-Sector],Table3[[#This Row],[Sub-Sector]],Table2[Rate of Change - Zone],"Positive")/Table3[[#This Row],[Count]]</f>
        <v>0.5</v>
      </c>
      <c r="V119" s="2">
        <f>COUNTIFS(Table2[Sub-Sector],Table3[[#This Row],[Sub-Sector]],Table2[Sharpe Ratio],"&gt;=0.10")/Table3[[#This Row],[Count]]</f>
        <v>0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668</v>
      </c>
      <c r="X119">
        <f>_xlfn.RANK.AVG(Table3[[#This Row],[Score]],Table3[Score],1)</f>
        <v>118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413.5</v>
      </c>
      <c r="Z119">
        <f>_xlfn.RANK.AVG(Table3[[#This Row],[Score 2 ]],Table3[[Score 2 ]],1)</f>
        <v>118</v>
      </c>
    </row>
    <row r="120" spans="1:26" x14ac:dyDescent="0.3">
      <c r="A120" t="s">
        <v>776</v>
      </c>
      <c r="B120">
        <f>COUNTIFS(Table2[Sub-Sector],Table3[[#This Row],[Sub-Sector]])</f>
        <v>2</v>
      </c>
      <c r="C120" s="2">
        <f>COUNTIFS(Table2[Sub-Sector],Table3[[#This Row],[Sub-Sector]],Table2[Uptrend],"Uptrend")/Table3[[#This Row],[Count]]</f>
        <v>0.5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0.5</v>
      </c>
      <c r="S120" s="2">
        <f>COUNTIFS(Table2[Sub-Sector],Table3[[#This Row],[Sub-Sector]],Table2[% Price above 50 EMA],"&gt;=0")/Table3[[#This Row],[Count]]</f>
        <v>0.5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0.5</v>
      </c>
      <c r="V120" s="2">
        <f>COUNTIFS(Table2[Sub-Sector],Table3[[#This Row],[Sub-Sector]],Table2[Sharpe Ratio],"&gt;=0.10")/Table3[[#This Row],[Count]]</f>
        <v>0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668</v>
      </c>
      <c r="X120">
        <f>_xlfn.RANK.AVG(Table3[[#This Row],[Score]],Table3[Score],1)</f>
        <v>118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413.5</v>
      </c>
      <c r="Z120">
        <f>_xlfn.RANK.AVG(Table3[[#This Row],[Score 2 ]],Table3[[Score 2 ]],1)</f>
        <v>118</v>
      </c>
    </row>
    <row r="121" spans="1:26" x14ac:dyDescent="0.3">
      <c r="A121" t="s">
        <v>1922</v>
      </c>
      <c r="B121">
        <f>COUNTIFS(Table2[Sub-Sector],Table3[[#This Row],[Sub-Sector]])</f>
        <v>3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1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0</v>
      </c>
      <c r="U121" s="2">
        <f>COUNTIFS(Table2[Sub-Sector],Table3[[#This Row],[Sub-Sector]],Table2[Rate of Change - Zone],"Positive")/Table3[[#This Row],[Count]]</f>
        <v>0.33333333333333331</v>
      </c>
      <c r="V121" s="2">
        <f>COUNTIFS(Table2[Sub-Sector],Table3[[#This Row],[Sub-Sector]],Table2[Sharpe Ratio],"&gt;=0.10")/Table3[[#This Row],[Count]]</f>
        <v>0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715</v>
      </c>
      <c r="X121">
        <f>_xlfn.RANK.AVG(Table3[[#This Row],[Score]],Table3[Score],1)</f>
        <v>120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426</v>
      </c>
      <c r="Z121">
        <f>_xlfn.RANK.AVG(Table3[[#This Row],[Score 2 ]],Table3[[Score 2 ]],1)</f>
        <v>120</v>
      </c>
    </row>
    <row r="122" spans="1:26" x14ac:dyDescent="0.3">
      <c r="A122" t="s">
        <v>1489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1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723.5</v>
      </c>
      <c r="X122">
        <f>_xlfn.RANK.AVG(Table3[[#This Row],[Score]],Table3[Score],1)</f>
        <v>121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2">
        <f>_xlfn.RANK.AVG(Table3[[#This Row],[Score 2 ]],Table3[[Score 2 ]],1)</f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FF8B-17A6-471A-B4D7-54B2C222141C}">
  <dimension ref="A1:AV738"/>
  <sheetViews>
    <sheetView tabSelected="1" topLeftCell="AK1" workbookViewId="0">
      <selection activeCell="AK1" sqref="AK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10311</v>
      </c>
      <c r="D1" t="s">
        <v>2</v>
      </c>
      <c r="E1" t="s">
        <v>3</v>
      </c>
      <c r="F1" t="s">
        <v>4</v>
      </c>
      <c r="G1" t="s">
        <v>5</v>
      </c>
      <c r="H1" t="s">
        <v>10333</v>
      </c>
      <c r="I1" t="s">
        <v>6</v>
      </c>
      <c r="J1" t="s">
        <v>10334</v>
      </c>
      <c r="K1" t="s">
        <v>7</v>
      </c>
      <c r="L1" t="s">
        <v>10335</v>
      </c>
      <c r="M1" t="s">
        <v>8</v>
      </c>
      <c r="N1" t="s">
        <v>10336</v>
      </c>
      <c r="O1" t="s">
        <v>10337</v>
      </c>
      <c r="P1" t="s">
        <v>9</v>
      </c>
      <c r="Q1" t="s">
        <v>10</v>
      </c>
      <c r="R1" t="s">
        <v>11</v>
      </c>
      <c r="S1" s="2" t="s">
        <v>10338</v>
      </c>
      <c r="T1" s="2" t="s">
        <v>10339</v>
      </c>
      <c r="U1" s="2" t="s">
        <v>10340</v>
      </c>
      <c r="V1" t="s">
        <v>12</v>
      </c>
      <c r="W1" t="s">
        <v>10341</v>
      </c>
      <c r="X1" t="s">
        <v>10342</v>
      </c>
      <c r="Y1" t="s">
        <v>10343</v>
      </c>
      <c r="Z1" t="s">
        <v>10344</v>
      </c>
      <c r="AA1" t="s">
        <v>10345</v>
      </c>
      <c r="AB1" t="s">
        <v>10346</v>
      </c>
      <c r="AC1" s="2" t="s">
        <v>10347</v>
      </c>
      <c r="AD1" s="2" t="s">
        <v>10348</v>
      </c>
      <c r="AE1" s="2" t="s">
        <v>10349</v>
      </c>
      <c r="AF1" s="2" t="s">
        <v>10350</v>
      </c>
      <c r="AG1" s="2" t="s">
        <v>10351</v>
      </c>
      <c r="AH1" s="2" t="s">
        <v>10352</v>
      </c>
      <c r="AI1" t="s">
        <v>13</v>
      </c>
      <c r="AJ1" t="s">
        <v>14</v>
      </c>
      <c r="AK1" t="s">
        <v>10353</v>
      </c>
      <c r="AL1" t="s">
        <v>10354</v>
      </c>
      <c r="AM1" t="s">
        <v>10355</v>
      </c>
      <c r="AN1" t="s">
        <v>10356</v>
      </c>
      <c r="AO1" t="s">
        <v>10357</v>
      </c>
      <c r="AP1" t="s">
        <v>15</v>
      </c>
      <c r="AQ1" s="3" t="s">
        <v>10361</v>
      </c>
      <c r="AR1" s="3" t="s">
        <v>10362</v>
      </c>
      <c r="AS1" s="3" t="s">
        <v>10363</v>
      </c>
      <c r="AT1" s="3" t="s">
        <v>10364</v>
      </c>
      <c r="AU1" s="3" t="s">
        <v>10365</v>
      </c>
      <c r="AV1" s="3" t="s">
        <v>10366</v>
      </c>
    </row>
    <row r="2" spans="1:48" x14ac:dyDescent="0.3">
      <c r="A2" t="s">
        <v>207</v>
      </c>
      <c r="B2" t="s">
        <v>208</v>
      </c>
      <c r="C2" t="s">
        <v>10317</v>
      </c>
      <c r="D2" t="s">
        <v>124</v>
      </c>
      <c r="E2">
        <v>125351.408412</v>
      </c>
      <c r="F2">
        <v>600.5</v>
      </c>
      <c r="G2">
        <v>258.853042400893</v>
      </c>
      <c r="H2">
        <f>(Table2[[#This Row],[1Y Return vs Nifty]]-AVERAGE(Table2[1Y Return vs Nifty]))/_xlfn.STDEV.P(Table2[1Y Return vs Nifty])</f>
        <v>3.9368758194981353</v>
      </c>
      <c r="I2">
        <v>4.5677305460431796</v>
      </c>
      <c r="J2">
        <f>(Table2[[#This Row],[1M Return vs Nifty]]-AVERAGE(Table2[1M Return vs Nifty]))/_xlfn.STDEV.P(Table2[1M Return vs Nifty])</f>
        <v>0.25802423641728311</v>
      </c>
      <c r="K2">
        <v>134.61241486668399</v>
      </c>
      <c r="L2">
        <f>(Table2[[#This Row],[6M Return vs Nifty]]-AVERAGE(Table2[6M Return vs Nifty]))/_xlfn.STDEV.P(Table2[6M Return vs Nifty])</f>
        <v>4.3141075381961844</v>
      </c>
      <c r="M2">
        <v>2.7596476431803501</v>
      </c>
      <c r="N2">
        <f>(Table2[[#This Row],[1W Return vs Nifty]]-AVERAGE(Table2[1W Return vs Nifty]))/_xlfn.STDEV.P(Table2[1W Return vs Nifty])</f>
        <v>0.94100970005123197</v>
      </c>
      <c r="O2">
        <v>577.57000000000005</v>
      </c>
      <c r="P2">
        <v>536.62481146051505</v>
      </c>
      <c r="Q2">
        <v>368.31724501672198</v>
      </c>
      <c r="R2">
        <v>66.377367277238093</v>
      </c>
      <c r="S2" s="2">
        <f>(Table2[[#This Row],[Close Price]]-Table2[[#This Row],[20D EMA]])/Table2[[#This Row],[20D EMA]]</f>
        <v>3.9700815485568759E-2</v>
      </c>
      <c r="T2" s="2">
        <f>(Table2[[#This Row],[Close Price]]-Table2[[#This Row],[50D EMA]])/Table2[[#This Row],[50D EMA]]</f>
        <v>0.11903137383013998</v>
      </c>
      <c r="U2" s="2">
        <f>(Table2[[#This Row],[Close Price]]-Table2[[#This Row],[200D EMA]])/Table2[[#This Row],[200D EMA]]</f>
        <v>0.630387955287667</v>
      </c>
      <c r="V2">
        <v>0.628447969488523</v>
      </c>
      <c r="W2">
        <v>597</v>
      </c>
      <c r="X2">
        <v>606.4</v>
      </c>
      <c r="Y2">
        <v>593.6</v>
      </c>
      <c r="Z2">
        <v>619.5</v>
      </c>
      <c r="AA2">
        <v>593.6</v>
      </c>
      <c r="AB2">
        <v>619.5</v>
      </c>
      <c r="AC2" s="2">
        <f>(Table2[[#This Row],[Close Price]]/Table2[[#This Row],[Day Low]])-1</f>
        <v>5.862646566164198E-3</v>
      </c>
      <c r="AD2" s="2">
        <f>(Table2[[#This Row],[Day High]]/Table2[[#This Row],[Close Price]])-1</f>
        <v>9.8251457119067354E-3</v>
      </c>
      <c r="AE2" s="2">
        <f>(Table2[[#This Row],[Close Price]]/Table2[[#This Row],[Current Week Low]])-1</f>
        <v>1.1623989218328745E-2</v>
      </c>
      <c r="AF2" s="2">
        <f>(Table2[[#This Row],[Current Week High]]/Table2[[#This Row],[Close Price]])-1</f>
        <v>3.1640299750208101E-2</v>
      </c>
      <c r="AG2" s="2">
        <f>(Table2[[#This Row],[Close Price]]/Table2[[#This Row],[Current Month Low]])-1</f>
        <v>1.1623989218328745E-2</v>
      </c>
      <c r="AH2" s="2">
        <f>(Table2[[#This Row],[Current Month High]]/Table2[[#This Row],[Close Price]])-1</f>
        <v>3.1640299750208101E-2</v>
      </c>
      <c r="AI2">
        <v>7.7435470441298904</v>
      </c>
      <c r="AJ2">
        <v>322.44108336264497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0.47</v>
      </c>
      <c r="AM2" t="s">
        <v>10359</v>
      </c>
      <c r="AN2">
        <v>5.23</v>
      </c>
      <c r="AO2" t="s">
        <v>10359</v>
      </c>
      <c r="AP2">
        <v>0.22775197276665701</v>
      </c>
      <c r="AQ2">
        <f>(Table2[[#This Row],[Sharpe Ratio]]-AVERAGE(Table2[Sharpe Ratio]))/_xlfn.STDEV.P(Table2[Sharpe Ratio])</f>
        <v>1.8784655594292088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11.328482853592043</v>
      </c>
      <c r="AS2">
        <f>_xlfn.RANK.AVG(Table2[[#This Row],[1Y Return vs Nifty Z-Score]],Table2[1Y Return vs Nifty Z-Score])</f>
        <v>7</v>
      </c>
      <c r="AT2">
        <f>_xlfn.RANK.AVG(Table2[[#This Row],[6M Return vs Nifty Z-Score]],Table2[6M Return vs Nifty Z-Score])</f>
        <v>2</v>
      </c>
      <c r="AU2">
        <f>_xlfn.RANK.AVG(Table2[[#This Row],[Sharpe Ratio Z-Score]],Table2[Sharpe Ratio Z-Score])</f>
        <v>22</v>
      </c>
      <c r="AV2">
        <f>(Table2[[#This Row],[Rank 1Y]]+Table2[[#This Row],[Rank 6M]]+Table2[[#This Row],[Rank Sharpe]])/3</f>
        <v>10.333333333333334</v>
      </c>
    </row>
    <row r="3" spans="1:48" x14ac:dyDescent="0.3">
      <c r="A3" t="s">
        <v>1028</v>
      </c>
      <c r="B3" t="s">
        <v>1029</v>
      </c>
      <c r="C3" t="s">
        <v>10324</v>
      </c>
      <c r="D3" t="s">
        <v>132</v>
      </c>
      <c r="E3">
        <v>13443.87964555</v>
      </c>
      <c r="F3">
        <v>541.70000000000005</v>
      </c>
      <c r="G3">
        <v>154.86846965694301</v>
      </c>
      <c r="H3">
        <f>(Table2[[#This Row],[1Y Return vs Nifty]]-AVERAGE(Table2[1Y Return vs Nifty]))/_xlfn.STDEV.P(Table2[1Y Return vs Nifty])</f>
        <v>2.1992703954068524</v>
      </c>
      <c r="I3">
        <v>21.113880661039101</v>
      </c>
      <c r="J3">
        <f>(Table2[[#This Row],[1M Return vs Nifty]]-AVERAGE(Table2[1M Return vs Nifty]))/_xlfn.STDEV.P(Table2[1M Return vs Nifty])</f>
        <v>1.9349186933405458</v>
      </c>
      <c r="K3">
        <v>192.41554689899499</v>
      </c>
      <c r="L3">
        <f>(Table2[[#This Row],[6M Return vs Nifty]]-AVERAGE(Table2[6M Return vs Nifty]))/_xlfn.STDEV.P(Table2[6M Return vs Nifty])</f>
        <v>6.2862132301223914</v>
      </c>
      <c r="M3">
        <v>-3.50589458477645</v>
      </c>
      <c r="N3">
        <f>(Table2[[#This Row],[1W Return vs Nifty]]-AVERAGE(Table2[1W Return vs Nifty]))/_xlfn.STDEV.P(Table2[1W Return vs Nifty])</f>
        <v>-0.58036700201237834</v>
      </c>
      <c r="O3">
        <v>493.66</v>
      </c>
      <c r="P3">
        <v>432.62578156269302</v>
      </c>
      <c r="Q3">
        <v>297.19023698083402</v>
      </c>
      <c r="R3">
        <v>55.3478323765111</v>
      </c>
      <c r="S3" s="2">
        <f>(Table2[[#This Row],[Close Price]]-Table2[[#This Row],[20D EMA]])/Table2[[#This Row],[20D EMA]]</f>
        <v>9.7313940768950322E-2</v>
      </c>
      <c r="T3" s="2">
        <f>(Table2[[#This Row],[Close Price]]-Table2[[#This Row],[50D EMA]])/Table2[[#This Row],[50D EMA]]</f>
        <v>0.25212140164952412</v>
      </c>
      <c r="U3" s="2">
        <f>(Table2[[#This Row],[Close Price]]-Table2[[#This Row],[200D EMA]])/Table2[[#This Row],[200D EMA]]</f>
        <v>0.82273820803519404</v>
      </c>
      <c r="V3">
        <v>0.85298007356430205</v>
      </c>
      <c r="W3">
        <v>518</v>
      </c>
      <c r="X3">
        <v>546.4</v>
      </c>
      <c r="Y3">
        <v>511</v>
      </c>
      <c r="Z3">
        <v>546.4</v>
      </c>
      <c r="AA3">
        <v>511</v>
      </c>
      <c r="AB3">
        <v>546.4</v>
      </c>
      <c r="AC3" s="2">
        <f>(Table2[[#This Row],[Close Price]]/Table2[[#This Row],[Day Low]])-1</f>
        <v>4.5752895752895872E-2</v>
      </c>
      <c r="AD3" s="2">
        <f>(Table2[[#This Row],[Day High]]/Table2[[#This Row],[Close Price]])-1</f>
        <v>8.6763891452832365E-3</v>
      </c>
      <c r="AE3" s="2">
        <f>(Table2[[#This Row],[Close Price]]/Table2[[#This Row],[Current Week Low]])-1</f>
        <v>6.0078277886497222E-2</v>
      </c>
      <c r="AF3" s="2">
        <f>(Table2[[#This Row],[Current Week High]]/Table2[[#This Row],[Close Price]])-1</f>
        <v>8.6763891452832365E-3</v>
      </c>
      <c r="AG3" s="2">
        <f>(Table2[[#This Row],[Close Price]]/Table2[[#This Row],[Current Month Low]])-1</f>
        <v>6.0078277886497222E-2</v>
      </c>
      <c r="AH3" s="2">
        <f>(Table2[[#This Row],[Current Month High]]/Table2[[#This Row],[Close Price]])-1</f>
        <v>8.6763891452832365E-3</v>
      </c>
      <c r="AI3">
        <v>9.2855824256968802</v>
      </c>
      <c r="AJ3">
        <v>269.244402031287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0.67</v>
      </c>
      <c r="AM3" t="s">
        <v>10359</v>
      </c>
      <c r="AN3">
        <v>10.53</v>
      </c>
      <c r="AO3" t="s">
        <v>10359</v>
      </c>
      <c r="AP3">
        <v>0.27331014256223402</v>
      </c>
      <c r="AQ3">
        <f>(Table2[[#This Row],[Sharpe Ratio]]-AVERAGE(Table2[Sharpe Ratio]))/_xlfn.STDEV.P(Table2[Sharpe Ratio])</f>
        <v>2.3997107652284186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12.239746082085828</v>
      </c>
      <c r="AS3">
        <f>_xlfn.RANK.AVG(Table2[[#This Row],[1Y Return vs Nifty Z-Score]],Table2[1Y Return vs Nifty Z-Score])</f>
        <v>30</v>
      </c>
      <c r="AT3">
        <f>_xlfn.RANK.AVG(Table2[[#This Row],[6M Return vs Nifty Z-Score]],Table2[6M Return vs Nifty Z-Score])</f>
        <v>1</v>
      </c>
      <c r="AU3">
        <f>_xlfn.RANK.AVG(Table2[[#This Row],[Sharpe Ratio Z-Score]],Table2[Sharpe Ratio Z-Score])</f>
        <v>5</v>
      </c>
      <c r="AV3">
        <f>(Table2[[#This Row],[Rank 1Y]]+Table2[[#This Row],[Rank 6M]]+Table2[[#This Row],[Rank Sharpe]])/3</f>
        <v>12</v>
      </c>
    </row>
    <row r="4" spans="1:48" x14ac:dyDescent="0.3">
      <c r="A4" t="s">
        <v>111</v>
      </c>
      <c r="B4" t="s">
        <v>112</v>
      </c>
      <c r="C4" t="s">
        <v>10322</v>
      </c>
      <c r="D4" t="s">
        <v>113</v>
      </c>
      <c r="E4">
        <v>254109.54687202</v>
      </c>
      <c r="F4">
        <v>7148.2</v>
      </c>
      <c r="G4">
        <v>221.813571166629</v>
      </c>
      <c r="H4">
        <f>(Table2[[#This Row],[1Y Return vs Nifty]]-AVERAGE(Table2[1Y Return vs Nifty]))/_xlfn.STDEV.P(Table2[1Y Return vs Nifty])</f>
        <v>3.317937986473527</v>
      </c>
      <c r="I4">
        <v>29.6234953645322</v>
      </c>
      <c r="J4">
        <f>(Table2[[#This Row],[1M Return vs Nifty]]-AVERAGE(Table2[1M Return vs Nifty]))/_xlfn.STDEV.P(Table2[1M Return vs Nifty])</f>
        <v>2.7973383878111946</v>
      </c>
      <c r="K4">
        <v>69.395940826873698</v>
      </c>
      <c r="L4">
        <f>(Table2[[#This Row],[6M Return vs Nifty]]-AVERAGE(Table2[6M Return vs Nifty]))/_xlfn.STDEV.P(Table2[6M Return vs Nifty])</f>
        <v>2.0890762096277831</v>
      </c>
      <c r="M4">
        <v>1.5097509908776401</v>
      </c>
      <c r="N4">
        <f>(Table2[[#This Row],[1W Return vs Nifty]]-AVERAGE(Table2[1W Return vs Nifty]))/_xlfn.STDEV.P(Table2[1W Return vs Nifty])</f>
        <v>0.63751423587322642</v>
      </c>
      <c r="O4">
        <v>6667.73</v>
      </c>
      <c r="P4">
        <v>6007.0355473233703</v>
      </c>
      <c r="Q4">
        <v>4493.4648136281003</v>
      </c>
      <c r="R4">
        <v>75.509723074998504</v>
      </c>
      <c r="S4" s="2">
        <f>(Table2[[#This Row],[Close Price]]-Table2[[#This Row],[20D EMA]])/Table2[[#This Row],[20D EMA]]</f>
        <v>7.2059006588449187E-2</v>
      </c>
      <c r="T4" s="2">
        <f>(Table2[[#This Row],[Close Price]]-Table2[[#This Row],[50D EMA]])/Table2[[#This Row],[50D EMA]]</f>
        <v>0.18997131674792775</v>
      </c>
      <c r="U4" s="2">
        <f>(Table2[[#This Row],[Close Price]]-Table2[[#This Row],[200D EMA]])/Table2[[#This Row],[200D EMA]]</f>
        <v>0.59079914864814997</v>
      </c>
      <c r="V4">
        <v>1.06927373487508</v>
      </c>
      <c r="W4">
        <v>6995</v>
      </c>
      <c r="X4">
        <v>7180</v>
      </c>
      <c r="Y4">
        <v>6995</v>
      </c>
      <c r="Z4">
        <v>7267.75</v>
      </c>
      <c r="AA4">
        <v>6995</v>
      </c>
      <c r="AB4">
        <v>7267.75</v>
      </c>
      <c r="AC4" s="2">
        <f>(Table2[[#This Row],[Close Price]]/Table2[[#This Row],[Day Low]])-1</f>
        <v>2.1901358112937697E-2</v>
      </c>
      <c r="AD4" s="2">
        <f>(Table2[[#This Row],[Day High]]/Table2[[#This Row],[Close Price]])-1</f>
        <v>4.4486723930501348E-3</v>
      </c>
      <c r="AE4" s="2">
        <f>(Table2[[#This Row],[Close Price]]/Table2[[#This Row],[Current Week Low]])-1</f>
        <v>2.1901358112937697E-2</v>
      </c>
      <c r="AF4" s="2">
        <f>(Table2[[#This Row],[Current Week High]]/Table2[[#This Row],[Close Price]])-1</f>
        <v>1.6724490081419185E-2</v>
      </c>
      <c r="AG4" s="2">
        <f>(Table2[[#This Row],[Close Price]]/Table2[[#This Row],[Current Month Low]])-1</f>
        <v>2.1901358112937697E-2</v>
      </c>
      <c r="AH4" s="2">
        <f>(Table2[[#This Row],[Current Month High]]/Table2[[#This Row],[Close Price]])-1</f>
        <v>1.6724490081419185E-2</v>
      </c>
      <c r="AI4">
        <v>2.4733499342491898</v>
      </c>
      <c r="AJ4">
        <v>267.51670951156802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0.28999999999999998</v>
      </c>
      <c r="AM4" t="s">
        <v>10359</v>
      </c>
      <c r="AN4">
        <v>8.31</v>
      </c>
      <c r="AO4" t="s">
        <v>10359</v>
      </c>
      <c r="AP4">
        <v>0.27371635514189901</v>
      </c>
      <c r="AQ4">
        <f>(Table2[[#This Row],[Sharpe Ratio]]-AVERAGE(Table2[Sharpe Ratio]))/_xlfn.STDEV.P(Table2[Sharpe Ratio])</f>
        <v>2.4043583698322863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11.246225189618016</v>
      </c>
      <c r="AS4">
        <f>_xlfn.RANK.AVG(Table2[[#This Row],[1Y Return vs Nifty Z-Score]],Table2[1Y Return vs Nifty Z-Score])</f>
        <v>10</v>
      </c>
      <c r="AT4">
        <f>_xlfn.RANK.AVG(Table2[[#This Row],[6M Return vs Nifty Z-Score]],Table2[6M Return vs Nifty Z-Score])</f>
        <v>23</v>
      </c>
      <c r="AU4">
        <f>_xlfn.RANK.AVG(Table2[[#This Row],[Sharpe Ratio Z-Score]],Table2[Sharpe Ratio Z-Score])</f>
        <v>4</v>
      </c>
      <c r="AV4">
        <f>(Table2[[#This Row],[Rank 1Y]]+Table2[[#This Row],[Rank 6M]]+Table2[[#This Row],[Rank Sharpe]])/3</f>
        <v>12.333333333333334</v>
      </c>
    </row>
    <row r="5" spans="1:48" x14ac:dyDescent="0.3">
      <c r="A5" t="s">
        <v>456</v>
      </c>
      <c r="B5" t="s">
        <v>457</v>
      </c>
      <c r="C5" t="s">
        <v>10325</v>
      </c>
      <c r="D5" t="s">
        <v>320</v>
      </c>
      <c r="E5">
        <v>48705.460205299998</v>
      </c>
      <c r="F5">
        <v>1881.2</v>
      </c>
      <c r="G5">
        <v>281.95248338395101</v>
      </c>
      <c r="H5">
        <f>(Table2[[#This Row],[1Y Return vs Nifty]]-AVERAGE(Table2[1Y Return vs Nifty]))/_xlfn.STDEV.P(Table2[1Y Return vs Nifty])</f>
        <v>4.3228726350495394</v>
      </c>
      <c r="I5">
        <v>-26.144996893381499</v>
      </c>
      <c r="J5">
        <f>(Table2[[#This Row],[1M Return vs Nifty]]-AVERAGE(Table2[1M Return vs Nifty]))/_xlfn.STDEV.P(Table2[1M Return vs Nifty])</f>
        <v>-2.8546032958017986</v>
      </c>
      <c r="K5">
        <v>100.491988348663</v>
      </c>
      <c r="L5">
        <f>(Table2[[#This Row],[6M Return vs Nifty]]-AVERAGE(Table2[6M Return vs Nifty]))/_xlfn.STDEV.P(Table2[6M Return vs Nifty])</f>
        <v>3.1499995568237282</v>
      </c>
      <c r="M5">
        <v>-11.497980242676199</v>
      </c>
      <c r="N5">
        <f>(Table2[[#This Row],[1W Return vs Nifty]]-AVERAGE(Table2[1W Return vs Nifty]))/_xlfn.STDEV.P(Table2[1W Return vs Nifty])</f>
        <v>-2.5209768452550203</v>
      </c>
      <c r="O5">
        <v>2108.9299999999998</v>
      </c>
      <c r="P5">
        <v>2179.7077962677399</v>
      </c>
      <c r="Q5">
        <v>1551.38342655871</v>
      </c>
      <c r="R5">
        <v>14.1747711357712</v>
      </c>
      <c r="S5" s="2">
        <f>(Table2[[#This Row],[Close Price]]-Table2[[#This Row],[20D EMA]])/Table2[[#This Row],[20D EMA]]</f>
        <v>-0.10798366944374627</v>
      </c>
      <c r="T5" s="2">
        <f>(Table2[[#This Row],[Close Price]]-Table2[[#This Row],[50D EMA]])/Table2[[#This Row],[50D EMA]]</f>
        <v>-0.13694853813839977</v>
      </c>
      <c r="U5" s="2">
        <f>(Table2[[#This Row],[Close Price]]-Table2[[#This Row],[200D EMA]])/Table2[[#This Row],[200D EMA]]</f>
        <v>0.21259513785891834</v>
      </c>
      <c r="V5">
        <v>0.67523928886794604</v>
      </c>
      <c r="W5">
        <v>1863.5</v>
      </c>
      <c r="X5">
        <v>1947.7</v>
      </c>
      <c r="Y5">
        <v>1819.45</v>
      </c>
      <c r="Z5">
        <v>1947.7</v>
      </c>
      <c r="AA5">
        <v>1819.45</v>
      </c>
      <c r="AB5">
        <v>1947.7</v>
      </c>
      <c r="AC5" s="2">
        <f>(Table2[[#This Row],[Close Price]]/Table2[[#This Row],[Day Low]])-1</f>
        <v>9.498255969949021E-3</v>
      </c>
      <c r="AD5" s="2">
        <f>(Table2[[#This Row],[Day High]]/Table2[[#This Row],[Close Price]])-1</f>
        <v>3.5349776738252237E-2</v>
      </c>
      <c r="AE5" s="2">
        <f>(Table2[[#This Row],[Close Price]]/Table2[[#This Row],[Current Week Low]])-1</f>
        <v>3.3938827667701732E-2</v>
      </c>
      <c r="AF5" s="2">
        <f>(Table2[[#This Row],[Current Week High]]/Table2[[#This Row],[Close Price]])-1</f>
        <v>3.5349776738252237E-2</v>
      </c>
      <c r="AG5" s="2">
        <f>(Table2[[#This Row],[Close Price]]/Table2[[#This Row],[Current Month Low]])-1</f>
        <v>3.3938827667701732E-2</v>
      </c>
      <c r="AH5" s="2">
        <f>(Table2[[#This Row],[Current Month High]]/Table2[[#This Row],[Close Price]])-1</f>
        <v>3.5349776738252237E-2</v>
      </c>
      <c r="AI5">
        <v>58.3802891771209</v>
      </c>
      <c r="AJ5">
        <v>331.86409550045897</v>
      </c>
      <c r="AK5" t="str">
        <f>IF(AND(Table2[[#This Row],[20D EMA]]&gt;Table2[[#This Row],[50D EMA]],Table2[[#This Row],[50D EMA]]&gt;Table2[[#This Row],[200D EMA]]),"Uptrend","Downtrend/NoTrend")</f>
        <v>Downtrend/NoTrend</v>
      </c>
      <c r="AL5">
        <v>-0.1</v>
      </c>
      <c r="AM5" t="s">
        <v>10358</v>
      </c>
      <c r="AN5">
        <v>-14.43</v>
      </c>
      <c r="AO5" t="s">
        <v>10358</v>
      </c>
      <c r="AP5">
        <v>0.210977369446397</v>
      </c>
      <c r="AQ5">
        <f>(Table2[[#This Row],[Sharpe Ratio]]-AVERAGE(Table2[Sharpe Ratio]))/_xlfn.STDEV.P(Table2[Sharpe Ratio])</f>
        <v>1.6865420998367229</v>
      </c>
      <c r="AR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">
        <f>_xlfn.RANK.AVG(Table2[[#This Row],[1Y Return vs Nifty Z-Score]],Table2[1Y Return vs Nifty Z-Score])</f>
        <v>4</v>
      </c>
      <c r="AT5">
        <f>_xlfn.RANK.AVG(Table2[[#This Row],[6M Return vs Nifty Z-Score]],Table2[6M Return vs Nifty Z-Score])</f>
        <v>8</v>
      </c>
      <c r="AU5">
        <f>_xlfn.RANK.AVG(Table2[[#This Row],[Sharpe Ratio Z-Score]],Table2[Sharpe Ratio Z-Score])</f>
        <v>29</v>
      </c>
      <c r="AV5">
        <f>(Table2[[#This Row],[Rank 1Y]]+Table2[[#This Row],[Rank 6M]]+Table2[[#This Row],[Rank Sharpe]])/3</f>
        <v>13.666666666666666</v>
      </c>
    </row>
    <row r="6" spans="1:48" x14ac:dyDescent="0.3">
      <c r="A6" t="s">
        <v>975</v>
      </c>
      <c r="B6" t="s">
        <v>976</v>
      </c>
      <c r="C6" t="s">
        <v>10321</v>
      </c>
      <c r="D6" t="s">
        <v>977</v>
      </c>
      <c r="E6">
        <v>15109.51975155</v>
      </c>
      <c r="F6">
        <v>2261.1</v>
      </c>
      <c r="G6">
        <v>156.397195119673</v>
      </c>
      <c r="H6">
        <f>(Table2[[#This Row],[1Y Return vs Nifty]]-AVERAGE(Table2[1Y Return vs Nifty]))/_xlfn.STDEV.P(Table2[1Y Return vs Nifty])</f>
        <v>2.2248157391620937</v>
      </c>
      <c r="I6">
        <v>40.907536998698397</v>
      </c>
      <c r="J6">
        <f>(Table2[[#This Row],[1M Return vs Nifty]]-AVERAGE(Table2[1M Return vs Nifty]))/_xlfn.STDEV.P(Table2[1M Return vs Nifty])</f>
        <v>3.9409365503151896</v>
      </c>
      <c r="K6">
        <v>133.93348207999199</v>
      </c>
      <c r="L6">
        <f>(Table2[[#This Row],[6M Return vs Nifty]]-AVERAGE(Table2[6M Return vs Nifty]))/_xlfn.STDEV.P(Table2[6M Return vs Nifty])</f>
        <v>4.2909439626943895</v>
      </c>
      <c r="M6">
        <v>4.9243804840918397</v>
      </c>
      <c r="N6">
        <f>(Table2[[#This Row],[1W Return vs Nifty]]-AVERAGE(Table2[1W Return vs Nifty]))/_xlfn.STDEV.P(Table2[1W Return vs Nifty])</f>
        <v>1.4666424370966711</v>
      </c>
      <c r="O6">
        <v>2052.89</v>
      </c>
      <c r="P6">
        <v>1780.83012887369</v>
      </c>
      <c r="Q6">
        <v>1272.3889868840799</v>
      </c>
      <c r="R6">
        <v>62.318078300187203</v>
      </c>
      <c r="S6" s="2">
        <f>(Table2[[#This Row],[Close Price]]-Table2[[#This Row],[20D EMA]])/Table2[[#This Row],[20D EMA]]</f>
        <v>0.10142287214609651</v>
      </c>
      <c r="T6" s="2">
        <f>(Table2[[#This Row],[Close Price]]-Table2[[#This Row],[50D EMA]])/Table2[[#This Row],[50D EMA]]</f>
        <v>0.26968876106676332</v>
      </c>
      <c r="U6" s="2">
        <f>(Table2[[#This Row],[Close Price]]-Table2[[#This Row],[200D EMA]])/Table2[[#This Row],[200D EMA]]</f>
        <v>0.77705090448570169</v>
      </c>
      <c r="V6">
        <v>0.75041799723762703</v>
      </c>
      <c r="W6">
        <v>2183.35</v>
      </c>
      <c r="X6">
        <v>2279.75</v>
      </c>
      <c r="Y6">
        <v>2183.35</v>
      </c>
      <c r="Z6">
        <v>2433.25</v>
      </c>
      <c r="AA6">
        <v>2183.35</v>
      </c>
      <c r="AB6">
        <v>2433.25</v>
      </c>
      <c r="AC6" s="2">
        <f>(Table2[[#This Row],[Close Price]]/Table2[[#This Row],[Day Low]])-1</f>
        <v>3.5610415187670386E-2</v>
      </c>
      <c r="AD6" s="2">
        <f>(Table2[[#This Row],[Day High]]/Table2[[#This Row],[Close Price]])-1</f>
        <v>8.2481977798416484E-3</v>
      </c>
      <c r="AE6" s="2">
        <f>(Table2[[#This Row],[Close Price]]/Table2[[#This Row],[Current Week Low]])-1</f>
        <v>3.5610415187670386E-2</v>
      </c>
      <c r="AF6" s="2">
        <f>(Table2[[#This Row],[Current Week High]]/Table2[[#This Row],[Close Price]])-1</f>
        <v>7.6135509265401913E-2</v>
      </c>
      <c r="AG6" s="2">
        <f>(Table2[[#This Row],[Close Price]]/Table2[[#This Row],[Current Month Low]])-1</f>
        <v>3.5610415187670386E-2</v>
      </c>
      <c r="AH6" s="2">
        <f>(Table2[[#This Row],[Current Month High]]/Table2[[#This Row],[Close Price]])-1</f>
        <v>7.6135509265401913E-2</v>
      </c>
      <c r="AI6">
        <v>12.511609393657899</v>
      </c>
      <c r="AJ6">
        <v>219.99716954429601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0.88</v>
      </c>
      <c r="AM6" t="s">
        <v>10359</v>
      </c>
      <c r="AN6">
        <v>2.0099999999999998</v>
      </c>
      <c r="AO6" t="s">
        <v>10359</v>
      </c>
      <c r="AP6">
        <v>0.24613669791134801</v>
      </c>
      <c r="AQ6">
        <f>(Table2[[#This Row],[Sharpe Ratio]]-AVERAGE(Table2[Sharpe Ratio]))/_xlfn.STDEV.P(Table2[Sharpe Ratio])</f>
        <v>2.0888109241487705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14.012149613417112</v>
      </c>
      <c r="AS6">
        <f>_xlfn.RANK.AVG(Table2[[#This Row],[1Y Return vs Nifty Z-Score]],Table2[1Y Return vs Nifty Z-Score])</f>
        <v>28</v>
      </c>
      <c r="AT6">
        <f>_xlfn.RANK.AVG(Table2[[#This Row],[6M Return vs Nifty Z-Score]],Table2[6M Return vs Nifty Z-Score])</f>
        <v>3</v>
      </c>
      <c r="AU6">
        <f>_xlfn.RANK.AVG(Table2[[#This Row],[Sharpe Ratio Z-Score]],Table2[Sharpe Ratio Z-Score])</f>
        <v>10</v>
      </c>
      <c r="AV6">
        <f>(Table2[[#This Row],[Rank 1Y]]+Table2[[#This Row],[Rank 6M]]+Table2[[#This Row],[Rank Sharpe]])/3</f>
        <v>13.666666666666666</v>
      </c>
    </row>
    <row r="7" spans="1:48" x14ac:dyDescent="0.3">
      <c r="A7" t="s">
        <v>583</v>
      </c>
      <c r="B7" t="s">
        <v>584</v>
      </c>
      <c r="C7" t="s">
        <v>10316</v>
      </c>
      <c r="D7" t="s">
        <v>43</v>
      </c>
      <c r="E7">
        <v>34573.568361400001</v>
      </c>
      <c r="F7">
        <v>6635.75</v>
      </c>
      <c r="G7">
        <v>180.925500518722</v>
      </c>
      <c r="H7">
        <f>(Table2[[#This Row],[1Y Return vs Nifty]]-AVERAGE(Table2[1Y Return vs Nifty]))/_xlfn.STDEV.P(Table2[1Y Return vs Nifty])</f>
        <v>2.634689198084728</v>
      </c>
      <c r="I7">
        <v>60.156080086798703</v>
      </c>
      <c r="J7">
        <f>(Table2[[#This Row],[1M Return vs Nifty]]-AVERAGE(Table2[1M Return vs Nifty]))/_xlfn.STDEV.P(Table2[1M Return vs Nifty])</f>
        <v>5.8917090855546919</v>
      </c>
      <c r="K7">
        <v>106.7541415707</v>
      </c>
      <c r="L7">
        <f>(Table2[[#This Row],[6M Return vs Nifty]]-AVERAGE(Table2[6M Return vs Nifty]))/_xlfn.STDEV.P(Table2[6M Return vs Nifty])</f>
        <v>3.3636493640000928</v>
      </c>
      <c r="M7">
        <v>16.713424669077501</v>
      </c>
      <c r="N7">
        <f>(Table2[[#This Row],[1W Return vs Nifty]]-AVERAGE(Table2[1W Return vs Nifty]))/_xlfn.STDEV.P(Table2[1W Return vs Nifty])</f>
        <v>4.3292162591367269</v>
      </c>
      <c r="O7">
        <v>5519.94</v>
      </c>
      <c r="P7">
        <v>4834.8519980833198</v>
      </c>
      <c r="Q7">
        <v>3599.2406287783101</v>
      </c>
      <c r="R7">
        <v>86.385862756592005</v>
      </c>
      <c r="S7" s="2">
        <f>(Table2[[#This Row],[Close Price]]-Table2[[#This Row],[20D EMA]])/Table2[[#This Row],[20D EMA]]</f>
        <v>0.20214168994590528</v>
      </c>
      <c r="T7" s="2">
        <f>(Table2[[#This Row],[Close Price]]-Table2[[#This Row],[50D EMA]])/Table2[[#This Row],[50D EMA]]</f>
        <v>0.37248255016505366</v>
      </c>
      <c r="U7" s="2">
        <f>(Table2[[#This Row],[Close Price]]-Table2[[#This Row],[200D EMA]])/Table2[[#This Row],[200D EMA]]</f>
        <v>0.84365278246271969</v>
      </c>
      <c r="V7">
        <v>1.79119594311335</v>
      </c>
      <c r="W7">
        <v>6537.5</v>
      </c>
      <c r="X7">
        <v>6874</v>
      </c>
      <c r="Y7">
        <v>6425.05</v>
      </c>
      <c r="Z7">
        <v>6874</v>
      </c>
      <c r="AA7">
        <v>6425.05</v>
      </c>
      <c r="AB7">
        <v>6874</v>
      </c>
      <c r="AC7" s="2">
        <f>(Table2[[#This Row],[Close Price]]/Table2[[#This Row],[Day Low]])-1</f>
        <v>1.5028680688336626E-2</v>
      </c>
      <c r="AD7" s="2">
        <f>(Table2[[#This Row],[Day High]]/Table2[[#This Row],[Close Price]])-1</f>
        <v>3.5904004822363778E-2</v>
      </c>
      <c r="AE7" s="2">
        <f>(Table2[[#This Row],[Close Price]]/Table2[[#This Row],[Current Week Low]])-1</f>
        <v>3.2793519116582681E-2</v>
      </c>
      <c r="AF7" s="2">
        <f>(Table2[[#This Row],[Current Week High]]/Table2[[#This Row],[Close Price]])-1</f>
        <v>3.5904004822363778E-2</v>
      </c>
      <c r="AG7" s="2">
        <f>(Table2[[#This Row],[Close Price]]/Table2[[#This Row],[Current Month Low]])-1</f>
        <v>3.2793519116582681E-2</v>
      </c>
      <c r="AH7" s="2">
        <f>(Table2[[#This Row],[Current Month High]]/Table2[[#This Row],[Close Price]])-1</f>
        <v>3.5904004822363778E-2</v>
      </c>
      <c r="AI7">
        <v>3.5904004822363702</v>
      </c>
      <c r="AJ7">
        <v>233.10325786857999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0.55000000000000004</v>
      </c>
      <c r="AM7" t="s">
        <v>10359</v>
      </c>
      <c r="AN7">
        <v>46.31</v>
      </c>
      <c r="AO7" t="s">
        <v>10359</v>
      </c>
      <c r="AP7">
        <v>0.19096192859290401</v>
      </c>
      <c r="AQ7">
        <f>(Table2[[#This Row],[Sharpe Ratio]]-AVERAGE(Table2[Sharpe Ratio]))/_xlfn.STDEV.P(Table2[Sharpe Ratio])</f>
        <v>1.4575392089468051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17.676803115723047</v>
      </c>
      <c r="AS7">
        <f>_xlfn.RANK.AVG(Table2[[#This Row],[1Y Return vs Nifty Z-Score]],Table2[1Y Return vs Nifty Z-Score])</f>
        <v>17</v>
      </c>
      <c r="AT7">
        <f>_xlfn.RANK.AVG(Table2[[#This Row],[6M Return vs Nifty Z-Score]],Table2[6M Return vs Nifty Z-Score])</f>
        <v>6</v>
      </c>
      <c r="AU7">
        <f>_xlfn.RANK.AVG(Table2[[#This Row],[Sharpe Ratio Z-Score]],Table2[Sharpe Ratio Z-Score])</f>
        <v>53</v>
      </c>
      <c r="AV7">
        <f>(Table2[[#This Row],[Rank 1Y]]+Table2[[#This Row],[Rank 6M]]+Table2[[#This Row],[Rank Sharpe]])/3</f>
        <v>25.333333333333332</v>
      </c>
    </row>
    <row r="8" spans="1:48" x14ac:dyDescent="0.3">
      <c r="A8" t="s">
        <v>836</v>
      </c>
      <c r="B8" t="s">
        <v>837</v>
      </c>
      <c r="C8" t="s">
        <v>10317</v>
      </c>
      <c r="D8" t="s">
        <v>46</v>
      </c>
      <c r="E8">
        <v>19223.7380843299</v>
      </c>
      <c r="F8">
        <v>1642.85</v>
      </c>
      <c r="G8">
        <v>171.037042902314</v>
      </c>
      <c r="H8">
        <f>(Table2[[#This Row],[1Y Return vs Nifty]]-AVERAGE(Table2[1Y Return vs Nifty]))/_xlfn.STDEV.P(Table2[1Y Return vs Nifty])</f>
        <v>2.4694508638130035</v>
      </c>
      <c r="I8">
        <v>-0.63246719388072903</v>
      </c>
      <c r="J8">
        <f>(Table2[[#This Row],[1M Return vs Nifty]]-AVERAGE(Table2[1M Return vs Nifty]))/_xlfn.STDEV.P(Table2[1M Return vs Nifty])</f>
        <v>-0.26899762089562146</v>
      </c>
      <c r="K8">
        <v>105.266529972939</v>
      </c>
      <c r="L8">
        <f>(Table2[[#This Row],[6M Return vs Nifty]]-AVERAGE(Table2[6M Return vs Nifty]))/_xlfn.STDEV.P(Table2[6M Return vs Nifty])</f>
        <v>3.3128955865459577</v>
      </c>
      <c r="M8">
        <v>-4.1004420878771297</v>
      </c>
      <c r="N8">
        <f>(Table2[[#This Row],[1W Return vs Nifty]]-AVERAGE(Table2[1W Return vs Nifty]))/_xlfn.STDEV.P(Table2[1W Return vs Nifty])</f>
        <v>-0.72473291426358899</v>
      </c>
      <c r="O8">
        <v>1653.3</v>
      </c>
      <c r="P8">
        <v>1568.24384417595</v>
      </c>
      <c r="Q8">
        <v>1143.1345964938901</v>
      </c>
      <c r="R8">
        <v>47.4588799340912</v>
      </c>
      <c r="S8" s="2">
        <f>(Table2[[#This Row],[Close Price]]-Table2[[#This Row],[20D EMA]])/Table2[[#This Row],[20D EMA]]</f>
        <v>-6.3206919494344918E-3</v>
      </c>
      <c r="T8" s="2">
        <f>(Table2[[#This Row],[Close Price]]-Table2[[#This Row],[50D EMA]])/Table2[[#This Row],[50D EMA]]</f>
        <v>4.7573058297737156E-2</v>
      </c>
      <c r="U8" s="2">
        <f>(Table2[[#This Row],[Close Price]]-Table2[[#This Row],[200D EMA]])/Table2[[#This Row],[200D EMA]]</f>
        <v>0.43714485156759997</v>
      </c>
      <c r="V8">
        <v>0.54013477363808804</v>
      </c>
      <c r="W8">
        <v>1630.05</v>
      </c>
      <c r="X8">
        <v>1700</v>
      </c>
      <c r="Y8">
        <v>1600</v>
      </c>
      <c r="Z8">
        <v>1700</v>
      </c>
      <c r="AA8">
        <v>1600</v>
      </c>
      <c r="AB8">
        <v>1700</v>
      </c>
      <c r="AC8" s="2">
        <f>(Table2[[#This Row],[Close Price]]/Table2[[#This Row],[Day Low]])-1</f>
        <v>7.8525198613539349E-3</v>
      </c>
      <c r="AD8" s="2">
        <f>(Table2[[#This Row],[Day High]]/Table2[[#This Row],[Close Price]])-1</f>
        <v>3.4787107770033909E-2</v>
      </c>
      <c r="AE8" s="2">
        <f>(Table2[[#This Row],[Close Price]]/Table2[[#This Row],[Current Week Low]])-1</f>
        <v>2.6781249999999979E-2</v>
      </c>
      <c r="AF8" s="2">
        <f>(Table2[[#This Row],[Current Week High]]/Table2[[#This Row],[Close Price]])-1</f>
        <v>3.4787107770033909E-2</v>
      </c>
      <c r="AG8" s="2">
        <f>(Table2[[#This Row],[Close Price]]/Table2[[#This Row],[Current Month Low]])-1</f>
        <v>2.6781249999999979E-2</v>
      </c>
      <c r="AH8" s="2">
        <f>(Table2[[#This Row],[Current Month High]]/Table2[[#This Row],[Close Price]])-1</f>
        <v>3.4787107770033909E-2</v>
      </c>
      <c r="AI8">
        <v>9.3648233253188007</v>
      </c>
      <c r="AJ8">
        <v>242.260416666666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7.0000000000000007E-2</v>
      </c>
      <c r="AM8" t="s">
        <v>10359</v>
      </c>
      <c r="AN8">
        <v>-0.27</v>
      </c>
      <c r="AO8" t="s">
        <v>10358</v>
      </c>
      <c r="AP8">
        <v>0.19243236323585999</v>
      </c>
      <c r="AQ8">
        <f>(Table2[[#This Row],[Sharpe Ratio]]-AVERAGE(Table2[Sharpe Ratio]))/_xlfn.STDEV.P(Table2[Sharpe Ratio])</f>
        <v>1.474362909537084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6.2629788247368356</v>
      </c>
      <c r="AS8">
        <f>_xlfn.RANK.AVG(Table2[[#This Row],[1Y Return vs Nifty Z-Score]],Table2[1Y Return vs Nifty Z-Score])</f>
        <v>22</v>
      </c>
      <c r="AT8">
        <f>_xlfn.RANK.AVG(Table2[[#This Row],[6M Return vs Nifty Z-Score]],Table2[6M Return vs Nifty Z-Score])</f>
        <v>7</v>
      </c>
      <c r="AU8">
        <f>_xlfn.RANK.AVG(Table2[[#This Row],[Sharpe Ratio Z-Score]],Table2[Sharpe Ratio Z-Score])</f>
        <v>50</v>
      </c>
      <c r="AV8">
        <f>(Table2[[#This Row],[Rank 1Y]]+Table2[[#This Row],[Rank 6M]]+Table2[[#This Row],[Rank Sharpe]])/3</f>
        <v>26.333333333333332</v>
      </c>
    </row>
    <row r="9" spans="1:48" x14ac:dyDescent="0.3">
      <c r="A9" t="s">
        <v>271</v>
      </c>
      <c r="B9" t="s">
        <v>272</v>
      </c>
      <c r="C9" t="s">
        <v>10325</v>
      </c>
      <c r="D9" t="s">
        <v>273</v>
      </c>
      <c r="E9">
        <v>100680.54578605101</v>
      </c>
      <c r="F9">
        <v>74.47</v>
      </c>
      <c r="G9">
        <v>178.93232131216601</v>
      </c>
      <c r="H9">
        <f>(Table2[[#This Row],[1Y Return vs Nifty]]-AVERAGE(Table2[1Y Return vs Nifty]))/_xlfn.STDEV.P(Table2[1Y Return vs Nifty])</f>
        <v>2.6013827285853939</v>
      </c>
      <c r="I9">
        <v>2.95811117502108</v>
      </c>
      <c r="J9">
        <f>(Table2[[#This Row],[1M Return vs Nifty]]-AVERAGE(Table2[1M Return vs Nifty]))/_xlfn.STDEV.P(Table2[1M Return vs Nifty])</f>
        <v>9.489494155025581E-2</v>
      </c>
      <c r="K9">
        <v>61.029922963097597</v>
      </c>
      <c r="L9">
        <f>(Table2[[#This Row],[6M Return vs Nifty]]-AVERAGE(Table2[6M Return vs Nifty]))/_xlfn.STDEV.P(Table2[6M Return vs Nifty])</f>
        <v>1.8036475335711517</v>
      </c>
      <c r="M9">
        <v>-5.4759871235951696</v>
      </c>
      <c r="N9">
        <f>(Table2[[#This Row],[1W Return vs Nifty]]-AVERAGE(Table2[1W Return vs Nifty]))/_xlfn.STDEV.P(Table2[1W Return vs Nifty])</f>
        <v>-1.0587378724686383</v>
      </c>
      <c r="O9">
        <v>74.72</v>
      </c>
      <c r="P9">
        <v>67.208242798256407</v>
      </c>
      <c r="Q9">
        <v>49.308580033728497</v>
      </c>
      <c r="R9">
        <v>39.881741317784801</v>
      </c>
      <c r="S9" s="2">
        <f>(Table2[[#This Row],[Close Price]]-Table2[[#This Row],[20D EMA]])/Table2[[#This Row],[20D EMA]]</f>
        <v>-3.3458244111349037E-3</v>
      </c>
      <c r="T9" s="2">
        <f>(Table2[[#This Row],[Close Price]]-Table2[[#This Row],[50D EMA]])/Table2[[#This Row],[50D EMA]]</f>
        <v>0.10804860980433169</v>
      </c>
      <c r="U9" s="2">
        <f>(Table2[[#This Row],[Close Price]]-Table2[[#This Row],[200D EMA]])/Table2[[#This Row],[200D EMA]]</f>
        <v>0.51028482160833599</v>
      </c>
      <c r="V9">
        <v>0.62118877794303895</v>
      </c>
      <c r="W9">
        <v>73.540000000000006</v>
      </c>
      <c r="X9">
        <v>76.37</v>
      </c>
      <c r="Y9">
        <v>72.5</v>
      </c>
      <c r="Z9">
        <v>76.37</v>
      </c>
      <c r="AA9">
        <v>72.5</v>
      </c>
      <c r="AB9">
        <v>76.37</v>
      </c>
      <c r="AC9" s="2">
        <f>(Table2[[#This Row],[Close Price]]/Table2[[#This Row],[Day Low]])-1</f>
        <v>1.2646178950231013E-2</v>
      </c>
      <c r="AD9" s="2">
        <f>(Table2[[#This Row],[Day High]]/Table2[[#This Row],[Close Price]])-1</f>
        <v>2.5513629649523306E-2</v>
      </c>
      <c r="AE9" s="2">
        <f>(Table2[[#This Row],[Close Price]]/Table2[[#This Row],[Current Week Low]])-1</f>
        <v>2.7172413793103534E-2</v>
      </c>
      <c r="AF9" s="2">
        <f>(Table2[[#This Row],[Current Week High]]/Table2[[#This Row],[Close Price]])-1</f>
        <v>2.5513629649523306E-2</v>
      </c>
      <c r="AG9" s="2">
        <f>(Table2[[#This Row],[Close Price]]/Table2[[#This Row],[Current Month Low]])-1</f>
        <v>2.7172413793103534E-2</v>
      </c>
      <c r="AH9" s="2">
        <f>(Table2[[#This Row],[Current Month High]]/Table2[[#This Row],[Close Price]])-1</f>
        <v>2.5513629649523306E-2</v>
      </c>
      <c r="AI9">
        <v>13.186518060964101</v>
      </c>
      <c r="AJ9">
        <v>243.179723502304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0.43</v>
      </c>
      <c r="AM9" t="s">
        <v>10359</v>
      </c>
      <c r="AN9">
        <v>-6.85</v>
      </c>
      <c r="AO9" t="s">
        <v>10358</v>
      </c>
      <c r="AP9">
        <v>0.22190648520348799</v>
      </c>
      <c r="AQ9">
        <f>(Table2[[#This Row],[Sharpe Ratio]]-AVERAGE(Table2[Sharpe Ratio]))/_xlfn.STDEV.P(Table2[Sharpe Ratio])</f>
        <v>1.811585516145368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5.2527728473835307</v>
      </c>
      <c r="AS9">
        <f>_xlfn.RANK.AVG(Table2[[#This Row],[1Y Return vs Nifty Z-Score]],Table2[1Y Return vs Nifty Z-Score])</f>
        <v>18</v>
      </c>
      <c r="AT9">
        <f>_xlfn.RANK.AVG(Table2[[#This Row],[6M Return vs Nifty Z-Score]],Table2[6M Return vs Nifty Z-Score])</f>
        <v>42</v>
      </c>
      <c r="AU9">
        <f>_xlfn.RANK.AVG(Table2[[#This Row],[Sharpe Ratio Z-Score]],Table2[Sharpe Ratio Z-Score])</f>
        <v>25</v>
      </c>
      <c r="AV9">
        <f>(Table2[[#This Row],[Rank 1Y]]+Table2[[#This Row],[Rank 6M]]+Table2[[#This Row],[Rank Sharpe]])/3</f>
        <v>28.333333333333332</v>
      </c>
    </row>
    <row r="10" spans="1:48" x14ac:dyDescent="0.3">
      <c r="A10" t="s">
        <v>318</v>
      </c>
      <c r="B10" t="s">
        <v>319</v>
      </c>
      <c r="C10" t="s">
        <v>10325</v>
      </c>
      <c r="D10" t="s">
        <v>320</v>
      </c>
      <c r="E10">
        <v>84705.766199999998</v>
      </c>
      <c r="F10">
        <v>4454.5</v>
      </c>
      <c r="G10">
        <v>103.111441578084</v>
      </c>
      <c r="H10">
        <f>(Table2[[#This Row],[1Y Return vs Nifty]]-AVERAGE(Table2[1Y Return vs Nifty]))/_xlfn.STDEV.P(Table2[1Y Return vs Nifty])</f>
        <v>1.3343989019582954</v>
      </c>
      <c r="I10">
        <v>-15.940358558443499</v>
      </c>
      <c r="J10">
        <f>(Table2[[#This Row],[1M Return vs Nifty]]-AVERAGE(Table2[1M Return vs Nifty]))/_xlfn.STDEV.P(Table2[1M Return vs Nifty])</f>
        <v>-1.8203988833049414</v>
      </c>
      <c r="K10">
        <v>98.684989037306593</v>
      </c>
      <c r="L10">
        <f>(Table2[[#This Row],[6M Return vs Nifty]]-AVERAGE(Table2[6M Return vs Nifty]))/_xlfn.STDEV.P(Table2[6M Return vs Nifty])</f>
        <v>3.0883490285229307</v>
      </c>
      <c r="M10">
        <v>-3.8131825865347602</v>
      </c>
      <c r="N10">
        <f>(Table2[[#This Row],[1W Return vs Nifty]]-AVERAGE(Table2[1W Return vs Nifty]))/_xlfn.STDEV.P(Table2[1W Return vs Nifty])</f>
        <v>-0.65498158279244079</v>
      </c>
      <c r="O10">
        <v>4531.54</v>
      </c>
      <c r="P10">
        <v>4483.6047258455101</v>
      </c>
      <c r="Q10">
        <v>3265.5164105989302</v>
      </c>
      <c r="R10">
        <v>27.816465283566501</v>
      </c>
      <c r="S10" s="2">
        <f>(Table2[[#This Row],[Close Price]]-Table2[[#This Row],[20D EMA]])/Table2[[#This Row],[20D EMA]]</f>
        <v>-1.7000842980531998E-2</v>
      </c>
      <c r="T10" s="2">
        <f>(Table2[[#This Row],[Close Price]]-Table2[[#This Row],[50D EMA]])/Table2[[#This Row],[50D EMA]]</f>
        <v>-6.4913674654987694E-3</v>
      </c>
      <c r="U10" s="2">
        <f>(Table2[[#This Row],[Close Price]]-Table2[[#This Row],[200D EMA]])/Table2[[#This Row],[200D EMA]]</f>
        <v>0.36410277576372607</v>
      </c>
      <c r="V10">
        <v>0.87778921960718803</v>
      </c>
      <c r="W10">
        <v>4322.25</v>
      </c>
      <c r="X10">
        <v>4561.1499999999996</v>
      </c>
      <c r="Y10">
        <v>4182.6499999999996</v>
      </c>
      <c r="Z10">
        <v>4561.1499999999996</v>
      </c>
      <c r="AA10">
        <v>4182.6499999999996</v>
      </c>
      <c r="AB10">
        <v>4561.1499999999996</v>
      </c>
      <c r="AC10" s="2">
        <f>(Table2[[#This Row],[Close Price]]/Table2[[#This Row],[Day Low]])-1</f>
        <v>3.059748973335652E-2</v>
      </c>
      <c r="AD10" s="2">
        <f>(Table2[[#This Row],[Day High]]/Table2[[#This Row],[Close Price]])-1</f>
        <v>2.3942081041643304E-2</v>
      </c>
      <c r="AE10" s="2">
        <f>(Table2[[#This Row],[Close Price]]/Table2[[#This Row],[Current Week Low]])-1</f>
        <v>6.4994680405962901E-2</v>
      </c>
      <c r="AF10" s="2">
        <f>(Table2[[#This Row],[Current Week High]]/Table2[[#This Row],[Close Price]])-1</f>
        <v>2.3942081041643304E-2</v>
      </c>
      <c r="AG10" s="2">
        <f>(Table2[[#This Row],[Close Price]]/Table2[[#This Row],[Current Month Low]])-1</f>
        <v>6.4994680405962901E-2</v>
      </c>
      <c r="AH10" s="2">
        <f>(Table2[[#This Row],[Current Month High]]/Table2[[#This Row],[Close Price]])-1</f>
        <v>2.3942081041643304E-2</v>
      </c>
      <c r="AI10">
        <v>31.552362779212</v>
      </c>
      <c r="AJ10">
        <v>155.711825487944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0.26</v>
      </c>
      <c r="AM10" t="s">
        <v>10359</v>
      </c>
      <c r="AN10">
        <v>-10.46</v>
      </c>
      <c r="AO10" t="s">
        <v>10358</v>
      </c>
      <c r="AP10">
        <v>0.25819719592947499</v>
      </c>
      <c r="AQ10">
        <f>(Table2[[#This Row],[Sharpe Ratio]]-AVERAGE(Table2[Sharpe Ratio]))/_xlfn.STDEV.P(Table2[Sharpe Ratio])</f>
        <v>2.2267988371774865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4.1741663015613302</v>
      </c>
      <c r="AS10">
        <f>_xlfn.RANK.AVG(Table2[[#This Row],[1Y Return vs Nifty Z-Score]],Table2[1Y Return vs Nifty Z-Score])</f>
        <v>68</v>
      </c>
      <c r="AT10">
        <f>_xlfn.RANK.AVG(Table2[[#This Row],[6M Return vs Nifty Z-Score]],Table2[6M Return vs Nifty Z-Score])</f>
        <v>9</v>
      </c>
      <c r="AU10">
        <f>_xlfn.RANK.AVG(Table2[[#This Row],[Sharpe Ratio Z-Score]],Table2[Sharpe Ratio Z-Score])</f>
        <v>8</v>
      </c>
      <c r="AV10">
        <f>(Table2[[#This Row],[Rank 1Y]]+Table2[[#This Row],[Rank 6M]]+Table2[[#This Row],[Rank Sharpe]])/3</f>
        <v>28.333333333333332</v>
      </c>
    </row>
    <row r="11" spans="1:48" x14ac:dyDescent="0.3">
      <c r="A11" t="s">
        <v>647</v>
      </c>
      <c r="B11" t="s">
        <v>648</v>
      </c>
      <c r="C11" t="s">
        <v>10325</v>
      </c>
      <c r="D11" t="s">
        <v>163</v>
      </c>
      <c r="E11">
        <v>28765.606668991899</v>
      </c>
      <c r="F11">
        <v>222.92</v>
      </c>
      <c r="G11">
        <v>303.30848785194797</v>
      </c>
      <c r="H11">
        <f>(Table2[[#This Row],[1Y Return vs Nifty]]-AVERAGE(Table2[1Y Return vs Nifty]))/_xlfn.STDEV.P(Table2[1Y Return vs Nifty])</f>
        <v>4.6797362372291058</v>
      </c>
      <c r="I11">
        <v>26.538189624913802</v>
      </c>
      <c r="J11">
        <f>(Table2[[#This Row],[1M Return vs Nifty]]-AVERAGE(Table2[1M Return vs Nifty]))/_xlfn.STDEV.P(Table2[1M Return vs Nifty])</f>
        <v>2.4846534395469684</v>
      </c>
      <c r="K11">
        <v>48.380836699884902</v>
      </c>
      <c r="L11">
        <f>(Table2[[#This Row],[6M Return vs Nifty]]-AVERAGE(Table2[6M Return vs Nifty]))/_xlfn.STDEV.P(Table2[6M Return vs Nifty])</f>
        <v>1.3720907279052696</v>
      </c>
      <c r="M11">
        <v>-4.8035451887264999</v>
      </c>
      <c r="N11">
        <f>(Table2[[#This Row],[1W Return vs Nifty]]-AVERAGE(Table2[1W Return vs Nifty]))/_xlfn.STDEV.P(Table2[1W Return vs Nifty])</f>
        <v>-0.8954579110576395</v>
      </c>
      <c r="O11">
        <v>209.94</v>
      </c>
      <c r="P11">
        <v>187.73351675379399</v>
      </c>
      <c r="Q11">
        <v>140.91186406240899</v>
      </c>
      <c r="R11">
        <v>60.700057354785201</v>
      </c>
      <c r="S11" s="2">
        <f>(Table2[[#This Row],[Close Price]]-Table2[[#This Row],[20D EMA]])/Table2[[#This Row],[20D EMA]]</f>
        <v>6.1827188720586783E-2</v>
      </c>
      <c r="T11" s="2">
        <f>(Table2[[#This Row],[Close Price]]-Table2[[#This Row],[50D EMA]])/Table2[[#This Row],[50D EMA]]</f>
        <v>0.18742781712416248</v>
      </c>
      <c r="U11" s="2">
        <f>(Table2[[#This Row],[Close Price]]-Table2[[#This Row],[200D EMA]])/Table2[[#This Row],[200D EMA]]</f>
        <v>0.5819817691239263</v>
      </c>
      <c r="V11">
        <v>0.66749476172759303</v>
      </c>
      <c r="W11">
        <v>219.13</v>
      </c>
      <c r="X11">
        <v>227.25</v>
      </c>
      <c r="Y11">
        <v>215.01</v>
      </c>
      <c r="Z11">
        <v>227.25</v>
      </c>
      <c r="AA11">
        <v>215.01</v>
      </c>
      <c r="AB11">
        <v>227.25</v>
      </c>
      <c r="AC11" s="2">
        <f>(Table2[[#This Row],[Close Price]]/Table2[[#This Row],[Day Low]])-1</f>
        <v>1.729566923743886E-2</v>
      </c>
      <c r="AD11" s="2">
        <f>(Table2[[#This Row],[Day High]]/Table2[[#This Row],[Close Price]])-1</f>
        <v>1.9424008612955346E-2</v>
      </c>
      <c r="AE11" s="2">
        <f>(Table2[[#This Row],[Close Price]]/Table2[[#This Row],[Current Week Low]])-1</f>
        <v>3.6788986558764725E-2</v>
      </c>
      <c r="AF11" s="2">
        <f>(Table2[[#This Row],[Current Week High]]/Table2[[#This Row],[Close Price]])-1</f>
        <v>1.9424008612955346E-2</v>
      </c>
      <c r="AG11" s="2">
        <f>(Table2[[#This Row],[Close Price]]/Table2[[#This Row],[Current Month Low]])-1</f>
        <v>3.6788986558764725E-2</v>
      </c>
      <c r="AH11" s="2">
        <f>(Table2[[#This Row],[Current Month High]]/Table2[[#This Row],[Close Price]])-1</f>
        <v>1.9424008612955346E-2</v>
      </c>
      <c r="AI11">
        <v>6.3161672348824798</v>
      </c>
      <c r="AJ11">
        <v>373.793836344314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0.46</v>
      </c>
      <c r="AM11" t="s">
        <v>10359</v>
      </c>
      <c r="AN11">
        <v>4.79</v>
      </c>
      <c r="AO11" t="s">
        <v>10359</v>
      </c>
      <c r="AP11">
        <v>0.19657687587002401</v>
      </c>
      <c r="AQ11">
        <f>(Table2[[#This Row],[Sharpe Ratio]]-AVERAGE(Table2[Sharpe Ratio]))/_xlfn.STDEV.P(Table2[Sharpe Ratio])</f>
        <v>1.5217815690360434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9.1628040626597489</v>
      </c>
      <c r="AS11">
        <f>_xlfn.RANK.AVG(Table2[[#This Row],[1Y Return vs Nifty Z-Score]],Table2[1Y Return vs Nifty Z-Score])</f>
        <v>2</v>
      </c>
      <c r="AT11">
        <f>_xlfn.RANK.AVG(Table2[[#This Row],[6M Return vs Nifty Z-Score]],Table2[6M Return vs Nifty Z-Score])</f>
        <v>62</v>
      </c>
      <c r="AU11">
        <f>_xlfn.RANK.AVG(Table2[[#This Row],[Sharpe Ratio Z-Score]],Table2[Sharpe Ratio Z-Score])</f>
        <v>42</v>
      </c>
      <c r="AV11">
        <f>(Table2[[#This Row],[Rank 1Y]]+Table2[[#This Row],[Rank 6M]]+Table2[[#This Row],[Rank Sharpe]])/3</f>
        <v>35.333333333333336</v>
      </c>
    </row>
    <row r="12" spans="1:48" x14ac:dyDescent="0.3">
      <c r="A12" t="s">
        <v>797</v>
      </c>
      <c r="B12" t="s">
        <v>798</v>
      </c>
      <c r="C12" t="s">
        <v>10326</v>
      </c>
      <c r="D12" t="s">
        <v>138</v>
      </c>
      <c r="E12">
        <v>20286.087829255001</v>
      </c>
      <c r="F12">
        <v>604.4</v>
      </c>
      <c r="G12">
        <v>141.507592289549</v>
      </c>
      <c r="H12">
        <f>(Table2[[#This Row],[1Y Return vs Nifty]]-AVERAGE(Table2[1Y Return vs Nifty]))/_xlfn.STDEV.P(Table2[1Y Return vs Nifty])</f>
        <v>1.9760071519123699</v>
      </c>
      <c r="I12">
        <v>15.2207683218307</v>
      </c>
      <c r="J12">
        <f>(Table2[[#This Row],[1M Return vs Nifty]]-AVERAGE(Table2[1M Return vs Nifty]))/_xlfn.STDEV.P(Table2[1M Return vs Nifty])</f>
        <v>1.3376723643175552</v>
      </c>
      <c r="K12">
        <v>55.790703636365301</v>
      </c>
      <c r="L12">
        <f>(Table2[[#This Row],[6M Return vs Nifty]]-AVERAGE(Table2[6M Return vs Nifty]))/_xlfn.STDEV.P(Table2[6M Return vs Nifty])</f>
        <v>1.6248978033710135</v>
      </c>
      <c r="M12">
        <v>-4.5679813673754897</v>
      </c>
      <c r="N12">
        <f>(Table2[[#This Row],[1W Return vs Nifty]]-AVERAGE(Table2[1W Return vs Nifty]))/_xlfn.STDEV.P(Table2[1W Return vs Nifty])</f>
        <v>-0.838259140925119</v>
      </c>
      <c r="O12">
        <v>575.47</v>
      </c>
      <c r="P12">
        <v>528.05588858514898</v>
      </c>
      <c r="Q12">
        <v>398.23839674373397</v>
      </c>
      <c r="R12">
        <v>58.247785747914001</v>
      </c>
      <c r="S12" s="2">
        <f>(Table2[[#This Row],[Close Price]]-Table2[[#This Row],[20D EMA]])/Table2[[#This Row],[20D EMA]]</f>
        <v>5.0271951622152242E-2</v>
      </c>
      <c r="T12" s="2">
        <f>(Table2[[#This Row],[Close Price]]-Table2[[#This Row],[50D EMA]])/Table2[[#This Row],[50D EMA]]</f>
        <v>0.14457581681250492</v>
      </c>
      <c r="U12" s="2">
        <f>(Table2[[#This Row],[Close Price]]-Table2[[#This Row],[200D EMA]])/Table2[[#This Row],[200D EMA]]</f>
        <v>0.51768389221627664</v>
      </c>
      <c r="V12">
        <v>0.76408754137379697</v>
      </c>
      <c r="W12">
        <v>593</v>
      </c>
      <c r="X12">
        <v>610.95000000000005</v>
      </c>
      <c r="Y12">
        <v>591.20000000000005</v>
      </c>
      <c r="Z12">
        <v>610.95000000000005</v>
      </c>
      <c r="AA12">
        <v>591.20000000000005</v>
      </c>
      <c r="AB12">
        <v>610.95000000000005</v>
      </c>
      <c r="AC12" s="2">
        <f>(Table2[[#This Row],[Close Price]]/Table2[[#This Row],[Day Low]])-1</f>
        <v>1.922428330522763E-2</v>
      </c>
      <c r="AD12" s="2">
        <f>(Table2[[#This Row],[Day High]]/Table2[[#This Row],[Close Price]])-1</f>
        <v>1.0837193911317211E-2</v>
      </c>
      <c r="AE12" s="2">
        <f>(Table2[[#This Row],[Close Price]]/Table2[[#This Row],[Current Week Low]])-1</f>
        <v>2.2327469553450552E-2</v>
      </c>
      <c r="AF12" s="2">
        <f>(Table2[[#This Row],[Current Week High]]/Table2[[#This Row],[Close Price]])-1</f>
        <v>1.0837193911317211E-2</v>
      </c>
      <c r="AG12" s="2">
        <f>(Table2[[#This Row],[Close Price]]/Table2[[#This Row],[Current Month Low]])-1</f>
        <v>2.2327469553450552E-2</v>
      </c>
      <c r="AH12" s="2">
        <f>(Table2[[#This Row],[Current Month High]]/Table2[[#This Row],[Close Price]])-1</f>
        <v>1.0837193911317211E-2</v>
      </c>
      <c r="AI12">
        <v>5.3689609530112401</v>
      </c>
      <c r="AJ12">
        <v>187.741014044275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0.56000000000000005</v>
      </c>
      <c r="AM12" t="s">
        <v>10359</v>
      </c>
      <c r="AN12">
        <v>3.11</v>
      </c>
      <c r="AO12" t="s">
        <v>10359</v>
      </c>
      <c r="AP12">
        <v>0.225012705171036</v>
      </c>
      <c r="AQ12">
        <f>(Table2[[#This Row],[Sharpe Ratio]]-AVERAGE(Table2[Sharpe Ratio]))/_xlfn.STDEV.P(Table2[Sharpe Ratio])</f>
        <v>1.8471247459587519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5.9474429246345704</v>
      </c>
      <c r="AS12">
        <f>_xlfn.RANK.AVG(Table2[[#This Row],[1Y Return vs Nifty Z-Score]],Table2[1Y Return vs Nifty Z-Score])</f>
        <v>35</v>
      </c>
      <c r="AT12">
        <f>_xlfn.RANK.AVG(Table2[[#This Row],[6M Return vs Nifty Z-Score]],Table2[6M Return vs Nifty Z-Score])</f>
        <v>49</v>
      </c>
      <c r="AU12">
        <f>_xlfn.RANK.AVG(Table2[[#This Row],[Sharpe Ratio Z-Score]],Table2[Sharpe Ratio Z-Score])</f>
        <v>24</v>
      </c>
      <c r="AV12">
        <f>(Table2[[#This Row],[Rank 1Y]]+Table2[[#This Row],[Rank 6M]]+Table2[[#This Row],[Rank Sharpe]])/3</f>
        <v>36</v>
      </c>
    </row>
    <row r="13" spans="1:48" x14ac:dyDescent="0.3">
      <c r="A13" t="s">
        <v>1032</v>
      </c>
      <c r="B13" t="s">
        <v>1033</v>
      </c>
      <c r="C13" t="s">
        <v>10316</v>
      </c>
      <c r="D13" t="s">
        <v>357</v>
      </c>
      <c r="E13">
        <v>13364.029549839999</v>
      </c>
      <c r="F13">
        <v>404.7</v>
      </c>
      <c r="G13">
        <v>114.386039648254</v>
      </c>
      <c r="H13">
        <f>(Table2[[#This Row],[1Y Return vs Nifty]]-AVERAGE(Table2[1Y Return vs Nifty]))/_xlfn.STDEV.P(Table2[1Y Return vs Nifty])</f>
        <v>1.522799952654696</v>
      </c>
      <c r="I13">
        <v>27.457726233027199</v>
      </c>
      <c r="J13">
        <f>(Table2[[#This Row],[1M Return vs Nifty]]-AVERAGE(Table2[1M Return vs Nifty]))/_xlfn.STDEV.P(Table2[1M Return vs Nifty])</f>
        <v>2.5778452594184609</v>
      </c>
      <c r="K13">
        <v>115.098839309152</v>
      </c>
      <c r="L13">
        <f>(Table2[[#This Row],[6M Return vs Nifty]]-AVERAGE(Table2[6M Return vs Nifty]))/_xlfn.STDEV.P(Table2[6M Return vs Nifty])</f>
        <v>3.648350647975604</v>
      </c>
      <c r="M13">
        <v>2.6854974746905498</v>
      </c>
      <c r="N13">
        <f>(Table2[[#This Row],[1W Return vs Nifty]]-AVERAGE(Table2[1W Return vs Nifty]))/_xlfn.STDEV.P(Table2[1W Return vs Nifty])</f>
        <v>0.92300481959713265</v>
      </c>
      <c r="O13">
        <v>350.7</v>
      </c>
      <c r="P13">
        <v>312.519416873534</v>
      </c>
      <c r="Q13">
        <v>240.117470205285</v>
      </c>
      <c r="R13">
        <v>83.405601832741397</v>
      </c>
      <c r="S13" s="2">
        <f>(Table2[[#This Row],[Close Price]]-Table2[[#This Row],[20D EMA]])/Table2[[#This Row],[20D EMA]]</f>
        <v>0.15397775876817793</v>
      </c>
      <c r="T13" s="2">
        <f>(Table2[[#This Row],[Close Price]]-Table2[[#This Row],[50D EMA]])/Table2[[#This Row],[50D EMA]]</f>
        <v>0.29495953899007926</v>
      </c>
      <c r="U13" s="2">
        <f>(Table2[[#This Row],[Close Price]]-Table2[[#This Row],[200D EMA]])/Table2[[#This Row],[200D EMA]]</f>
        <v>0.68542505322085689</v>
      </c>
      <c r="V13">
        <v>0.85608118213170803</v>
      </c>
      <c r="W13">
        <v>384.1</v>
      </c>
      <c r="X13">
        <v>410</v>
      </c>
      <c r="Y13">
        <v>379.55</v>
      </c>
      <c r="Z13">
        <v>410</v>
      </c>
      <c r="AA13">
        <v>379.55</v>
      </c>
      <c r="AB13">
        <v>410</v>
      </c>
      <c r="AC13" s="2">
        <f>(Table2[[#This Row],[Close Price]]/Table2[[#This Row],[Day Low]])-1</f>
        <v>5.363186670137976E-2</v>
      </c>
      <c r="AD13" s="2">
        <f>(Table2[[#This Row],[Day High]]/Table2[[#This Row],[Close Price]])-1</f>
        <v>1.309612058314813E-2</v>
      </c>
      <c r="AE13" s="2">
        <f>(Table2[[#This Row],[Close Price]]/Table2[[#This Row],[Current Week Low]])-1</f>
        <v>6.6262679488868326E-2</v>
      </c>
      <c r="AF13" s="2">
        <f>(Table2[[#This Row],[Current Week High]]/Table2[[#This Row],[Close Price]])-1</f>
        <v>1.309612058314813E-2</v>
      </c>
      <c r="AG13" s="2">
        <f>(Table2[[#This Row],[Close Price]]/Table2[[#This Row],[Current Month Low]])-1</f>
        <v>6.6262679488868326E-2</v>
      </c>
      <c r="AH13" s="2">
        <f>(Table2[[#This Row],[Current Month High]]/Table2[[#This Row],[Close Price]])-1</f>
        <v>1.309612058314813E-2</v>
      </c>
      <c r="AI13">
        <v>1.3096120583148101</v>
      </c>
      <c r="AJ13">
        <v>176.05729877216899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0.42</v>
      </c>
      <c r="AM13" t="s">
        <v>10359</v>
      </c>
      <c r="AN13">
        <v>22.47</v>
      </c>
      <c r="AO13" t="s">
        <v>10359</v>
      </c>
      <c r="AP13">
        <v>0.19383206181684601</v>
      </c>
      <c r="AQ13">
        <f>(Table2[[#This Row],[Sharpe Ratio]]-AVERAGE(Table2[Sharpe Ratio]))/_xlfn.STDEV.P(Table2[Sharpe Ratio])</f>
        <v>1.4903772968177107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10.162377976463604</v>
      </c>
      <c r="AS13">
        <f>_xlfn.RANK.AVG(Table2[[#This Row],[1Y Return vs Nifty Z-Score]],Table2[1Y Return vs Nifty Z-Score])</f>
        <v>58</v>
      </c>
      <c r="AT13">
        <f>_xlfn.RANK.AVG(Table2[[#This Row],[6M Return vs Nifty Z-Score]],Table2[6M Return vs Nifty Z-Score])</f>
        <v>5</v>
      </c>
      <c r="AU13">
        <f>_xlfn.RANK.AVG(Table2[[#This Row],[Sharpe Ratio Z-Score]],Table2[Sharpe Ratio Z-Score])</f>
        <v>46</v>
      </c>
      <c r="AV13">
        <f>(Table2[[#This Row],[Rank 1Y]]+Table2[[#This Row],[Rank 6M]]+Table2[[#This Row],[Rank Sharpe]])/3</f>
        <v>36.333333333333336</v>
      </c>
    </row>
    <row r="14" spans="1:48" x14ac:dyDescent="0.3">
      <c r="A14" t="s">
        <v>791</v>
      </c>
      <c r="B14" t="s">
        <v>792</v>
      </c>
      <c r="C14" t="s">
        <v>10325</v>
      </c>
      <c r="D14" t="s">
        <v>320</v>
      </c>
      <c r="E14">
        <v>20977.907759999998</v>
      </c>
      <c r="F14">
        <v>1913.15</v>
      </c>
      <c r="G14">
        <v>103.995584915547</v>
      </c>
      <c r="H14">
        <f>(Table2[[#This Row],[1Y Return vs Nifty]]-AVERAGE(Table2[1Y Return vs Nifty]))/_xlfn.STDEV.P(Table2[1Y Return vs Nifty])</f>
        <v>1.3491731345036637</v>
      </c>
      <c r="I14">
        <v>-19.645575682961798</v>
      </c>
      <c r="J14">
        <f>(Table2[[#This Row],[1M Return vs Nifty]]-AVERAGE(Table2[1M Return vs Nifty]))/_xlfn.STDEV.P(Table2[1M Return vs Nifty])</f>
        <v>-2.1959096827730762</v>
      </c>
      <c r="K14">
        <v>120.516411823193</v>
      </c>
      <c r="L14">
        <f>(Table2[[#This Row],[6M Return vs Nifty]]-AVERAGE(Table2[6M Return vs Nifty]))/_xlfn.STDEV.P(Table2[6M Return vs Nifty])</f>
        <v>3.8331853656755208</v>
      </c>
      <c r="M14">
        <v>1.03149656720317</v>
      </c>
      <c r="N14">
        <f>(Table2[[#This Row],[1W Return vs Nifty]]-AVERAGE(Table2[1W Return vs Nifty]))/_xlfn.STDEV.P(Table2[1W Return vs Nifty])</f>
        <v>0.52138619597420055</v>
      </c>
      <c r="O14">
        <v>1916.53</v>
      </c>
      <c r="P14">
        <v>1952.4941883757101</v>
      </c>
      <c r="Q14">
        <v>1416.7195713778001</v>
      </c>
      <c r="R14">
        <v>43.294945360775102</v>
      </c>
      <c r="S14" s="2">
        <f>(Table2[[#This Row],[Close Price]]-Table2[[#This Row],[20D EMA]])/Table2[[#This Row],[20D EMA]]</f>
        <v>-1.7636040135035099E-3</v>
      </c>
      <c r="T14" s="2">
        <f>(Table2[[#This Row],[Close Price]]-Table2[[#This Row],[50D EMA]])/Table2[[#This Row],[50D EMA]]</f>
        <v>-2.0150732642354573E-2</v>
      </c>
      <c r="U14" s="2">
        <f>(Table2[[#This Row],[Close Price]]-Table2[[#This Row],[200D EMA]])/Table2[[#This Row],[200D EMA]]</f>
        <v>0.35040839320050282</v>
      </c>
      <c r="V14">
        <v>0.51198688171394902</v>
      </c>
      <c r="W14">
        <v>1857.05</v>
      </c>
      <c r="X14">
        <v>1974.8</v>
      </c>
      <c r="Y14">
        <v>1790</v>
      </c>
      <c r="Z14">
        <v>1974.8</v>
      </c>
      <c r="AA14">
        <v>1790</v>
      </c>
      <c r="AB14">
        <v>1974.8</v>
      </c>
      <c r="AC14" s="2">
        <f>(Table2[[#This Row],[Close Price]]/Table2[[#This Row],[Day Low]])-1</f>
        <v>3.0209202767830678E-2</v>
      </c>
      <c r="AD14" s="2">
        <f>(Table2[[#This Row],[Day High]]/Table2[[#This Row],[Close Price]])-1</f>
        <v>3.2224342053680965E-2</v>
      </c>
      <c r="AE14" s="2">
        <f>(Table2[[#This Row],[Close Price]]/Table2[[#This Row],[Current Week Low]])-1</f>
        <v>6.87988826815642E-2</v>
      </c>
      <c r="AF14" s="2">
        <f>(Table2[[#This Row],[Current Week High]]/Table2[[#This Row],[Close Price]])-1</f>
        <v>3.2224342053680965E-2</v>
      </c>
      <c r="AG14" s="2">
        <f>(Table2[[#This Row],[Close Price]]/Table2[[#This Row],[Current Month Low]])-1</f>
        <v>6.87988826815642E-2</v>
      </c>
      <c r="AH14" s="2">
        <f>(Table2[[#This Row],[Current Month High]]/Table2[[#This Row],[Close Price]])-1</f>
        <v>3.2224342053680965E-2</v>
      </c>
      <c r="AI14">
        <v>48.122206831664997</v>
      </c>
      <c r="AJ14">
        <v>195.10257596791601</v>
      </c>
      <c r="AK14" t="str">
        <f>IF(AND(Table2[[#This Row],[20D EMA]]&gt;Table2[[#This Row],[50D EMA]],Table2[[#This Row],[50D EMA]]&gt;Table2[[#This Row],[200D EMA]]),"Uptrend","Downtrend/NoTrend")</f>
        <v>Downtrend/NoTrend</v>
      </c>
      <c r="AL14">
        <v>0.19</v>
      </c>
      <c r="AM14" t="s">
        <v>10359</v>
      </c>
      <c r="AN14">
        <v>-2.72</v>
      </c>
      <c r="AO14" t="s">
        <v>10358</v>
      </c>
      <c r="AP14">
        <v>0.19340491132752599</v>
      </c>
      <c r="AQ14">
        <f>(Table2[[#This Row],[Sharpe Ratio]]-AVERAGE(Table2[Sharpe Ratio]))/_xlfn.STDEV.P(Table2[Sharpe Ratio])</f>
        <v>1.4854901350701715</v>
      </c>
      <c r="AR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">
        <f>_xlfn.RANK.AVG(Table2[[#This Row],[1Y Return vs Nifty Z-Score]],Table2[1Y Return vs Nifty Z-Score])</f>
        <v>66</v>
      </c>
      <c r="AT14">
        <f>_xlfn.RANK.AVG(Table2[[#This Row],[6M Return vs Nifty Z-Score]],Table2[6M Return vs Nifty Z-Score])</f>
        <v>4</v>
      </c>
      <c r="AU14">
        <f>_xlfn.RANK.AVG(Table2[[#This Row],[Sharpe Ratio Z-Score]],Table2[Sharpe Ratio Z-Score])</f>
        <v>48</v>
      </c>
      <c r="AV14">
        <f>(Table2[[#This Row],[Rank 1Y]]+Table2[[#This Row],[Rank 6M]]+Table2[[#This Row],[Rank Sharpe]])/3</f>
        <v>39.333333333333336</v>
      </c>
    </row>
    <row r="15" spans="1:48" x14ac:dyDescent="0.3">
      <c r="A15" t="s">
        <v>372</v>
      </c>
      <c r="B15" t="s">
        <v>373</v>
      </c>
      <c r="C15" t="s">
        <v>10324</v>
      </c>
      <c r="D15" t="s">
        <v>89</v>
      </c>
      <c r="E15">
        <v>65983.398011665005</v>
      </c>
      <c r="F15">
        <v>650.85</v>
      </c>
      <c r="G15">
        <v>129.38601526724099</v>
      </c>
      <c r="H15">
        <f>(Table2[[#This Row],[1Y Return vs Nifty]]-AVERAGE(Table2[1Y Return vs Nifty]))/_xlfn.STDEV.P(Table2[1Y Return vs Nifty])</f>
        <v>1.7734528938459675</v>
      </c>
      <c r="I15">
        <v>16.9450219657529</v>
      </c>
      <c r="J15">
        <f>(Table2[[#This Row],[1M Return vs Nifty]]-AVERAGE(Table2[1M Return vs Nifty]))/_xlfn.STDEV.P(Table2[1M Return vs Nifty])</f>
        <v>1.5124194418992085</v>
      </c>
      <c r="K15">
        <v>46.186081371970097</v>
      </c>
      <c r="L15">
        <f>(Table2[[#This Row],[6M Return vs Nifty]]-AVERAGE(Table2[6M Return vs Nifty]))/_xlfn.STDEV.P(Table2[6M Return vs Nifty])</f>
        <v>1.2972108845060104</v>
      </c>
      <c r="M15">
        <v>2.37916029106121</v>
      </c>
      <c r="N15">
        <f>(Table2[[#This Row],[1W Return vs Nifty]]-AVERAGE(Table2[1W Return vs Nifty]))/_xlfn.STDEV.P(Table2[1W Return vs Nifty])</f>
        <v>0.84862111309685084</v>
      </c>
      <c r="O15">
        <v>590.38</v>
      </c>
      <c r="P15">
        <v>545.18095176401596</v>
      </c>
      <c r="Q15">
        <v>425.219821828156</v>
      </c>
      <c r="R15">
        <v>79.431758389093801</v>
      </c>
      <c r="S15" s="2">
        <f>(Table2[[#This Row],[Close Price]]-Table2[[#This Row],[20D EMA]])/Table2[[#This Row],[20D EMA]]</f>
        <v>0.10242555642128803</v>
      </c>
      <c r="T15" s="2">
        <f>(Table2[[#This Row],[Close Price]]-Table2[[#This Row],[50D EMA]])/Table2[[#This Row],[50D EMA]]</f>
        <v>0.19382380821280673</v>
      </c>
      <c r="U15" s="2">
        <f>(Table2[[#This Row],[Close Price]]-Table2[[#This Row],[200D EMA]])/Table2[[#This Row],[200D EMA]]</f>
        <v>0.53062008539909478</v>
      </c>
      <c r="V15">
        <v>2.5909032353824499</v>
      </c>
      <c r="W15">
        <v>631.04999999999995</v>
      </c>
      <c r="X15">
        <v>654</v>
      </c>
      <c r="Y15">
        <v>616</v>
      </c>
      <c r="Z15">
        <v>654</v>
      </c>
      <c r="AA15">
        <v>616</v>
      </c>
      <c r="AB15">
        <v>654</v>
      </c>
      <c r="AC15" s="2">
        <f>(Table2[[#This Row],[Close Price]]/Table2[[#This Row],[Day Low]])-1</f>
        <v>3.1376277632517269E-2</v>
      </c>
      <c r="AD15" s="2">
        <f>(Table2[[#This Row],[Day High]]/Table2[[#This Row],[Close Price]])-1</f>
        <v>4.8398248444341263E-3</v>
      </c>
      <c r="AE15" s="2">
        <f>(Table2[[#This Row],[Close Price]]/Table2[[#This Row],[Current Week Low]])-1</f>
        <v>5.6574675324675416E-2</v>
      </c>
      <c r="AF15" s="2">
        <f>(Table2[[#This Row],[Current Week High]]/Table2[[#This Row],[Close Price]])-1</f>
        <v>4.8398248444341263E-3</v>
      </c>
      <c r="AG15" s="2">
        <f>(Table2[[#This Row],[Close Price]]/Table2[[#This Row],[Current Month Low]])-1</f>
        <v>5.6574675324675416E-2</v>
      </c>
      <c r="AH15" s="2">
        <f>(Table2[[#This Row],[Current Month High]]/Table2[[#This Row],[Close Price]])-1</f>
        <v>4.8398248444341263E-3</v>
      </c>
      <c r="AI15">
        <v>0.48398248444341202</v>
      </c>
      <c r="AJ15">
        <v>220.93195266272099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0.5</v>
      </c>
      <c r="AM15" t="s">
        <v>10359</v>
      </c>
      <c r="AN15">
        <v>13.6</v>
      </c>
      <c r="AO15" t="s">
        <v>10359</v>
      </c>
      <c r="AP15">
        <v>0.23932068520743199</v>
      </c>
      <c r="AQ15">
        <f>(Table2[[#This Row],[Sharpe Ratio]]-AVERAGE(Table2[Sharpe Ratio]))/_xlfn.STDEV.P(Table2[Sharpe Ratio])</f>
        <v>2.0108268005431804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7.442531133891217</v>
      </c>
      <c r="AS15">
        <f>_xlfn.RANK.AVG(Table2[[#This Row],[1Y Return vs Nifty Z-Score]],Table2[1Y Return vs Nifty Z-Score])</f>
        <v>40</v>
      </c>
      <c r="AT15">
        <f>_xlfn.RANK.AVG(Table2[[#This Row],[6M Return vs Nifty Z-Score]],Table2[6M Return vs Nifty Z-Score])</f>
        <v>69</v>
      </c>
      <c r="AU15">
        <f>_xlfn.RANK.AVG(Table2[[#This Row],[Sharpe Ratio Z-Score]],Table2[Sharpe Ratio Z-Score])</f>
        <v>13</v>
      </c>
      <c r="AV15">
        <f>(Table2[[#This Row],[Rank 1Y]]+Table2[[#This Row],[Rank 6M]]+Table2[[#This Row],[Rank Sharpe]])/3</f>
        <v>40.666666666666664</v>
      </c>
    </row>
    <row r="16" spans="1:48" x14ac:dyDescent="0.3">
      <c r="A16" t="s">
        <v>232</v>
      </c>
      <c r="B16" t="s">
        <v>233</v>
      </c>
      <c r="C16" t="s">
        <v>10312</v>
      </c>
      <c r="D16" t="s">
        <v>57</v>
      </c>
      <c r="E16">
        <v>118132.390821375</v>
      </c>
      <c r="F16">
        <v>729.85</v>
      </c>
      <c r="G16">
        <v>263.802969560044</v>
      </c>
      <c r="H16">
        <f>(Table2[[#This Row],[1Y Return vs Nifty]]-AVERAGE(Table2[1Y Return vs Nifty]))/_xlfn.STDEV.P(Table2[1Y Return vs Nifty])</f>
        <v>4.0195902073504231</v>
      </c>
      <c r="I16">
        <v>20.975612749845801</v>
      </c>
      <c r="J16">
        <f>(Table2[[#This Row],[1M Return vs Nifty]]-AVERAGE(Table2[1M Return vs Nifty]))/_xlfn.STDEV.P(Table2[1M Return vs Nifty])</f>
        <v>1.9209057240250875</v>
      </c>
      <c r="K16">
        <v>62.2266265852098</v>
      </c>
      <c r="L16">
        <f>(Table2[[#This Row],[6M Return vs Nifty]]-AVERAGE(Table2[6M Return vs Nifty]))/_xlfn.STDEV.P(Table2[6M Return vs Nifty])</f>
        <v>1.8444762212518986</v>
      </c>
      <c r="M16">
        <v>1.42147963834566</v>
      </c>
      <c r="N16">
        <f>(Table2[[#This Row],[1W Return vs Nifty]]-AVERAGE(Table2[1W Return vs Nifty]))/_xlfn.STDEV.P(Table2[1W Return vs Nifty])</f>
        <v>0.61608049968315182</v>
      </c>
      <c r="O16">
        <v>682.41</v>
      </c>
      <c r="P16">
        <v>610.54847823974899</v>
      </c>
      <c r="Q16">
        <v>439.96094403121498</v>
      </c>
      <c r="R16">
        <v>68.651692901592796</v>
      </c>
      <c r="S16" s="2">
        <f>(Table2[[#This Row],[Close Price]]-Table2[[#This Row],[20D EMA]])/Table2[[#This Row],[20D EMA]]</f>
        <v>6.9518324760774394E-2</v>
      </c>
      <c r="T16" s="2">
        <f>(Table2[[#This Row],[Close Price]]-Table2[[#This Row],[50D EMA]])/Table2[[#This Row],[50D EMA]]</f>
        <v>0.19540057180095688</v>
      </c>
      <c r="U16" s="2">
        <f>(Table2[[#This Row],[Close Price]]-Table2[[#This Row],[200D EMA]])/Table2[[#This Row],[200D EMA]]</f>
        <v>0.65889724963454388</v>
      </c>
      <c r="V16">
        <v>1.2612025215964999</v>
      </c>
      <c r="W16">
        <v>711.05</v>
      </c>
      <c r="X16">
        <v>734</v>
      </c>
      <c r="Y16">
        <v>711.05</v>
      </c>
      <c r="Z16">
        <v>734.7</v>
      </c>
      <c r="AA16">
        <v>711.05</v>
      </c>
      <c r="AB16">
        <v>734.7</v>
      </c>
      <c r="AC16" s="2">
        <f>(Table2[[#This Row],[Close Price]]/Table2[[#This Row],[Day Low]])-1</f>
        <v>2.6439772167920816E-2</v>
      </c>
      <c r="AD16" s="2">
        <f>(Table2[[#This Row],[Day High]]/Table2[[#This Row],[Close Price]])-1</f>
        <v>5.686099883537743E-3</v>
      </c>
      <c r="AE16" s="2">
        <f>(Table2[[#This Row],[Close Price]]/Table2[[#This Row],[Current Week Low]])-1</f>
        <v>2.6439772167920816E-2</v>
      </c>
      <c r="AF16" s="2">
        <f>(Table2[[#This Row],[Current Week High]]/Table2[[#This Row],[Close Price]])-1</f>
        <v>6.6452010687128027E-3</v>
      </c>
      <c r="AG16" s="2">
        <f>(Table2[[#This Row],[Close Price]]/Table2[[#This Row],[Current Month Low]])-1</f>
        <v>2.6439772167920816E-2</v>
      </c>
      <c r="AH16" s="2">
        <f>(Table2[[#This Row],[Current Month High]]/Table2[[#This Row],[Close Price]])-1</f>
        <v>6.6452010687128027E-3</v>
      </c>
      <c r="AI16">
        <v>5.2134000137014302</v>
      </c>
      <c r="AJ16">
        <v>304.72273567467602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0.52</v>
      </c>
      <c r="AM16" t="s">
        <v>10359</v>
      </c>
      <c r="AN16">
        <v>7.7</v>
      </c>
      <c r="AO16" t="s">
        <v>10359</v>
      </c>
      <c r="AP16">
        <v>0.17178165996344499</v>
      </c>
      <c r="AQ16">
        <f>(Table2[[#This Row],[Sharpe Ratio]]-AVERAGE(Table2[Sharpe Ratio]))/_xlfn.STDEV.P(Table2[Sharpe Ratio])</f>
        <v>1.2380917835145151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9.6391444358250755</v>
      </c>
      <c r="AS16">
        <f>_xlfn.RANK.AVG(Table2[[#This Row],[1Y Return vs Nifty Z-Score]],Table2[1Y Return vs Nifty Z-Score])</f>
        <v>6</v>
      </c>
      <c r="AT16">
        <f>_xlfn.RANK.AVG(Table2[[#This Row],[6M Return vs Nifty Z-Score]],Table2[6M Return vs Nifty Z-Score])</f>
        <v>39</v>
      </c>
      <c r="AU16">
        <f>_xlfn.RANK.AVG(Table2[[#This Row],[Sharpe Ratio Z-Score]],Table2[Sharpe Ratio Z-Score])</f>
        <v>82</v>
      </c>
      <c r="AV16">
        <f>(Table2[[#This Row],[Rank 1Y]]+Table2[[#This Row],[Rank 6M]]+Table2[[#This Row],[Rank Sharpe]])/3</f>
        <v>42.333333333333336</v>
      </c>
    </row>
    <row r="17" spans="1:48" x14ac:dyDescent="0.3">
      <c r="A17" t="s">
        <v>927</v>
      </c>
      <c r="B17" t="s">
        <v>928</v>
      </c>
      <c r="C17" t="s">
        <v>10318</v>
      </c>
      <c r="D17" t="s">
        <v>54</v>
      </c>
      <c r="E17">
        <v>16063.53422356</v>
      </c>
      <c r="F17">
        <v>12766.2</v>
      </c>
      <c r="G17">
        <v>221.51242442352199</v>
      </c>
      <c r="H17">
        <f>(Table2[[#This Row],[1Y Return vs Nifty]]-AVERAGE(Table2[1Y Return vs Nifty]))/_xlfn.STDEV.P(Table2[1Y Return vs Nifty])</f>
        <v>3.3129057571681404</v>
      </c>
      <c r="I17">
        <v>13.658032064872</v>
      </c>
      <c r="J17">
        <f>(Table2[[#This Row],[1M Return vs Nifty]]-AVERAGE(Table2[1M Return vs Nifty]))/_xlfn.STDEV.P(Table2[1M Return vs Nifty])</f>
        <v>1.1792945091237943</v>
      </c>
      <c r="K17">
        <v>66.559563868056301</v>
      </c>
      <c r="L17">
        <f>(Table2[[#This Row],[6M Return vs Nifty]]-AVERAGE(Table2[6M Return vs Nifty]))/_xlfn.STDEV.P(Table2[6M Return vs Nifty])</f>
        <v>1.9923057588188999</v>
      </c>
      <c r="M17">
        <v>2.42672400116578</v>
      </c>
      <c r="N17">
        <f>(Table2[[#This Row],[1W Return vs Nifty]]-AVERAGE(Table2[1W Return vs Nifty]))/_xlfn.STDEV.P(Table2[1W Return vs Nifty])</f>
        <v>0.86017036418862713</v>
      </c>
      <c r="O17">
        <v>11660.99</v>
      </c>
      <c r="P17">
        <v>10131.3987627898</v>
      </c>
      <c r="Q17">
        <v>7329.5493014740496</v>
      </c>
      <c r="R17">
        <v>74.562991261473499</v>
      </c>
      <c r="S17" s="2">
        <f>(Table2[[#This Row],[Close Price]]-Table2[[#This Row],[20D EMA]])/Table2[[#This Row],[20D EMA]]</f>
        <v>9.4778402176830701E-2</v>
      </c>
      <c r="T17" s="2">
        <f>(Table2[[#This Row],[Close Price]]-Table2[[#This Row],[50D EMA]])/Table2[[#This Row],[50D EMA]]</f>
        <v>0.26006292900909139</v>
      </c>
      <c r="U17" s="2">
        <f>(Table2[[#This Row],[Close Price]]-Table2[[#This Row],[200D EMA]])/Table2[[#This Row],[200D EMA]]</f>
        <v>0.74174420212066561</v>
      </c>
      <c r="V17">
        <v>0.48102898719471199</v>
      </c>
      <c r="W17">
        <v>12476.2</v>
      </c>
      <c r="X17">
        <v>12935.5</v>
      </c>
      <c r="Y17">
        <v>12340</v>
      </c>
      <c r="Z17">
        <v>12935.5</v>
      </c>
      <c r="AA17">
        <v>12340</v>
      </c>
      <c r="AB17">
        <v>12935.5</v>
      </c>
      <c r="AC17" s="2">
        <f>(Table2[[#This Row],[Close Price]]/Table2[[#This Row],[Day Low]])-1</f>
        <v>2.3244257065452523E-2</v>
      </c>
      <c r="AD17" s="2">
        <f>(Table2[[#This Row],[Day High]]/Table2[[#This Row],[Close Price]])-1</f>
        <v>1.3261581363287478E-2</v>
      </c>
      <c r="AE17" s="2">
        <f>(Table2[[#This Row],[Close Price]]/Table2[[#This Row],[Current Week Low]])-1</f>
        <v>3.4538087520259442E-2</v>
      </c>
      <c r="AF17" s="2">
        <f>(Table2[[#This Row],[Current Week High]]/Table2[[#This Row],[Close Price]])-1</f>
        <v>1.3261581363287478E-2</v>
      </c>
      <c r="AG17" s="2">
        <f>(Table2[[#This Row],[Close Price]]/Table2[[#This Row],[Current Month Low]])-1</f>
        <v>3.4538087520259442E-2</v>
      </c>
      <c r="AH17" s="2">
        <f>(Table2[[#This Row],[Current Month High]]/Table2[[#This Row],[Close Price]])-1</f>
        <v>1.3261581363287478E-2</v>
      </c>
      <c r="AI17">
        <v>1.32615813632874</v>
      </c>
      <c r="AJ17">
        <v>275.47647058823497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0.67</v>
      </c>
      <c r="AM17" t="s">
        <v>10359</v>
      </c>
      <c r="AN17">
        <v>9.44</v>
      </c>
      <c r="AO17" t="s">
        <v>10359</v>
      </c>
      <c r="AP17">
        <v>0.169762292605104</v>
      </c>
      <c r="AQ17">
        <f>(Table2[[#This Row],[Sharpe Ratio]]-AVERAGE(Table2[Sharpe Ratio]))/_xlfn.STDEV.P(Table2[Sharpe Ratio])</f>
        <v>1.2149875728097022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8.5596639621091644</v>
      </c>
      <c r="AS17">
        <f>_xlfn.RANK.AVG(Table2[[#This Row],[1Y Return vs Nifty Z-Score]],Table2[1Y Return vs Nifty Z-Score])</f>
        <v>11</v>
      </c>
      <c r="AT17">
        <f>_xlfn.RANK.AVG(Table2[[#This Row],[6M Return vs Nifty Z-Score]],Table2[6M Return vs Nifty Z-Score])</f>
        <v>29</v>
      </c>
      <c r="AU17">
        <f>_xlfn.RANK.AVG(Table2[[#This Row],[Sharpe Ratio Z-Score]],Table2[Sharpe Ratio Z-Score])</f>
        <v>87</v>
      </c>
      <c r="AV17">
        <f>(Table2[[#This Row],[Rank 1Y]]+Table2[[#This Row],[Rank 6M]]+Table2[[#This Row],[Rank Sharpe]])/3</f>
        <v>42.333333333333336</v>
      </c>
    </row>
    <row r="18" spans="1:48" x14ac:dyDescent="0.3">
      <c r="A18" t="s">
        <v>996</v>
      </c>
      <c r="B18" t="s">
        <v>997</v>
      </c>
      <c r="C18" t="s">
        <v>10325</v>
      </c>
      <c r="D18" t="s">
        <v>163</v>
      </c>
      <c r="E18">
        <v>14151.827456000001</v>
      </c>
      <c r="F18">
        <v>13988</v>
      </c>
      <c r="G18">
        <v>119.96615668704599</v>
      </c>
      <c r="H18">
        <f>(Table2[[#This Row],[1Y Return vs Nifty]]-AVERAGE(Table2[1Y Return vs Nifty]))/_xlfn.STDEV.P(Table2[1Y Return vs Nifty])</f>
        <v>1.6160449540795183</v>
      </c>
      <c r="I18">
        <v>3.82683648914852</v>
      </c>
      <c r="J18">
        <f>(Table2[[#This Row],[1M Return vs Nifty]]-AVERAGE(Table2[1M Return vs Nifty]))/_xlfn.STDEV.P(Table2[1M Return vs Nifty])</f>
        <v>0.18293721444907046</v>
      </c>
      <c r="K18">
        <v>48.638154188572699</v>
      </c>
      <c r="L18">
        <f>(Table2[[#This Row],[6M Return vs Nifty]]-AVERAGE(Table2[6M Return vs Nifty]))/_xlfn.STDEV.P(Table2[6M Return vs Nifty])</f>
        <v>1.3808697899773685</v>
      </c>
      <c r="M18">
        <v>-3.8871760574330798</v>
      </c>
      <c r="N18">
        <f>(Table2[[#This Row],[1W Return vs Nifty]]-AVERAGE(Table2[1W Return vs Nifty]))/_xlfn.STDEV.P(Table2[1W Return vs Nifty])</f>
        <v>-0.67294841449412968</v>
      </c>
      <c r="O18">
        <v>13837.83</v>
      </c>
      <c r="P18">
        <v>12969.349294441399</v>
      </c>
      <c r="Q18">
        <v>9937.4307640945299</v>
      </c>
      <c r="R18">
        <v>49.053264236131199</v>
      </c>
      <c r="S18" s="2">
        <f>(Table2[[#This Row],[Close Price]]-Table2[[#This Row],[20D EMA]])/Table2[[#This Row],[20D EMA]]</f>
        <v>1.0852135052967124E-2</v>
      </c>
      <c r="T18" s="2">
        <f>(Table2[[#This Row],[Close Price]]-Table2[[#This Row],[50D EMA]])/Table2[[#This Row],[50D EMA]]</f>
        <v>7.8542930908275368E-2</v>
      </c>
      <c r="U18" s="2">
        <f>(Table2[[#This Row],[Close Price]]-Table2[[#This Row],[200D EMA]])/Table2[[#This Row],[200D EMA]]</f>
        <v>0.40760729126695416</v>
      </c>
      <c r="V18">
        <v>0.80493827021081699</v>
      </c>
      <c r="W18">
        <v>13784.05</v>
      </c>
      <c r="X18">
        <v>14099</v>
      </c>
      <c r="Y18">
        <v>13697.25</v>
      </c>
      <c r="Z18">
        <v>14400</v>
      </c>
      <c r="AA18">
        <v>13697.25</v>
      </c>
      <c r="AB18">
        <v>14400</v>
      </c>
      <c r="AC18" s="2">
        <f>(Table2[[#This Row],[Close Price]]/Table2[[#This Row],[Day Low]])-1</f>
        <v>1.479608678146116E-2</v>
      </c>
      <c r="AD18" s="2">
        <f>(Table2[[#This Row],[Day High]]/Table2[[#This Row],[Close Price]])-1</f>
        <v>7.9353731770088753E-3</v>
      </c>
      <c r="AE18" s="2">
        <f>(Table2[[#This Row],[Close Price]]/Table2[[#This Row],[Current Week Low]])-1</f>
        <v>2.1226888609027439E-2</v>
      </c>
      <c r="AF18" s="2">
        <f>(Table2[[#This Row],[Current Week High]]/Table2[[#This Row],[Close Price]])-1</f>
        <v>2.9453817557906881E-2</v>
      </c>
      <c r="AG18" s="2">
        <f>(Table2[[#This Row],[Close Price]]/Table2[[#This Row],[Current Month Low]])-1</f>
        <v>2.1226888609027439E-2</v>
      </c>
      <c r="AH18" s="2">
        <f>(Table2[[#This Row],[Current Month High]]/Table2[[#This Row],[Close Price]])-1</f>
        <v>2.9453817557906881E-2</v>
      </c>
      <c r="AI18">
        <v>5.8049756934515298</v>
      </c>
      <c r="AJ18">
        <v>232.09482318585901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0.28000000000000003</v>
      </c>
      <c r="AM18" t="s">
        <v>10359</v>
      </c>
      <c r="AN18">
        <v>-0.2</v>
      </c>
      <c r="AO18" t="s">
        <v>10358</v>
      </c>
      <c r="AP18">
        <v>0.23836790555151799</v>
      </c>
      <c r="AQ18">
        <f>(Table2[[#This Row],[Sharpe Ratio]]-AVERAGE(Table2[Sharpe Ratio]))/_xlfn.STDEV.P(Table2[Sharpe Ratio])</f>
        <v>1.9999257518387084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4.5068292958505367</v>
      </c>
      <c r="AS18">
        <f>_xlfn.RANK.AVG(Table2[[#This Row],[1Y Return vs Nifty Z-Score]],Table2[1Y Return vs Nifty Z-Score])</f>
        <v>52</v>
      </c>
      <c r="AT18">
        <f>_xlfn.RANK.AVG(Table2[[#This Row],[6M Return vs Nifty Z-Score]],Table2[6M Return vs Nifty Z-Score])</f>
        <v>61</v>
      </c>
      <c r="AU18">
        <f>_xlfn.RANK.AVG(Table2[[#This Row],[Sharpe Ratio Z-Score]],Table2[Sharpe Ratio Z-Score])</f>
        <v>15</v>
      </c>
      <c r="AV18">
        <f>(Table2[[#This Row],[Rank 1Y]]+Table2[[#This Row],[Rank 6M]]+Table2[[#This Row],[Rank Sharpe]])/3</f>
        <v>42.666666666666664</v>
      </c>
    </row>
    <row r="19" spans="1:48" x14ac:dyDescent="0.3">
      <c r="A19" t="s">
        <v>1300</v>
      </c>
      <c r="B19" t="s">
        <v>1301</v>
      </c>
      <c r="C19" t="s">
        <v>10314</v>
      </c>
      <c r="D19" t="s">
        <v>535</v>
      </c>
      <c r="E19">
        <v>8850.4338100000004</v>
      </c>
      <c r="F19">
        <v>445.1</v>
      </c>
      <c r="G19">
        <v>100.789167785195</v>
      </c>
      <c r="H19">
        <f>(Table2[[#This Row],[1Y Return vs Nifty]]-AVERAGE(Table2[1Y Return vs Nifty]))/_xlfn.STDEV.P(Table2[1Y Return vs Nifty])</f>
        <v>1.295593188454186</v>
      </c>
      <c r="I19">
        <v>11.692342693645299</v>
      </c>
      <c r="J19">
        <f>(Table2[[#This Row],[1M Return vs Nifty]]-AVERAGE(Table2[1M Return vs Nifty]))/_xlfn.STDEV.P(Table2[1M Return vs Nifty])</f>
        <v>0.98007876481263856</v>
      </c>
      <c r="K19">
        <v>48.977473793712001</v>
      </c>
      <c r="L19">
        <f>(Table2[[#This Row],[6M Return vs Nifty]]-AVERAGE(Table2[6M Return vs Nifty]))/_xlfn.STDEV.P(Table2[6M Return vs Nifty])</f>
        <v>1.3924465696629968</v>
      </c>
      <c r="M19">
        <v>1.5407422643489099</v>
      </c>
      <c r="N19">
        <f>(Table2[[#This Row],[1W Return vs Nifty]]-AVERAGE(Table2[1W Return vs Nifty]))/_xlfn.STDEV.P(Table2[1W Return vs Nifty])</f>
        <v>0.64503942678425263</v>
      </c>
      <c r="O19">
        <v>422.21</v>
      </c>
      <c r="P19">
        <v>399.68817291180198</v>
      </c>
      <c r="Q19">
        <v>323.66199527915199</v>
      </c>
      <c r="R19">
        <v>73.428912216783004</v>
      </c>
      <c r="S19" s="2">
        <f>(Table2[[#This Row],[Close Price]]-Table2[[#This Row],[20D EMA]])/Table2[[#This Row],[20D EMA]]</f>
        <v>5.4214727268421033E-2</v>
      </c>
      <c r="T19" s="2">
        <f>(Table2[[#This Row],[Close Price]]-Table2[[#This Row],[50D EMA]])/Table2[[#This Row],[50D EMA]]</f>
        <v>0.11361814075549073</v>
      </c>
      <c r="U19" s="2">
        <f>(Table2[[#This Row],[Close Price]]-Table2[[#This Row],[200D EMA]])/Table2[[#This Row],[200D EMA]]</f>
        <v>0.37520007443601827</v>
      </c>
      <c r="V19">
        <v>1.18573638751772</v>
      </c>
      <c r="W19">
        <v>442.55</v>
      </c>
      <c r="X19">
        <v>446.9</v>
      </c>
      <c r="Y19">
        <v>441.1</v>
      </c>
      <c r="Z19">
        <v>456.45</v>
      </c>
      <c r="AA19">
        <v>441.1</v>
      </c>
      <c r="AB19">
        <v>456.45</v>
      </c>
      <c r="AC19" s="2">
        <f>(Table2[[#This Row],[Close Price]]/Table2[[#This Row],[Day Low]])-1</f>
        <v>5.7620607840922489E-3</v>
      </c>
      <c r="AD19" s="2">
        <f>(Table2[[#This Row],[Day High]]/Table2[[#This Row],[Close Price]])-1</f>
        <v>4.0440350483037513E-3</v>
      </c>
      <c r="AE19" s="2">
        <f>(Table2[[#This Row],[Close Price]]/Table2[[#This Row],[Current Week Low]])-1</f>
        <v>9.0682384946723094E-3</v>
      </c>
      <c r="AF19" s="2">
        <f>(Table2[[#This Row],[Current Week High]]/Table2[[#This Row],[Close Price]])-1</f>
        <v>2.5499887665693111E-2</v>
      </c>
      <c r="AG19" s="2">
        <f>(Table2[[#This Row],[Close Price]]/Table2[[#This Row],[Current Month Low]])-1</f>
        <v>9.0682384946723094E-3</v>
      </c>
      <c r="AH19" s="2">
        <f>(Table2[[#This Row],[Current Month High]]/Table2[[#This Row],[Close Price]])-1</f>
        <v>2.5499887665693111E-2</v>
      </c>
      <c r="AI19">
        <v>2.5499887665693102</v>
      </c>
      <c r="AJ19">
        <v>135.97084161696401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0.13</v>
      </c>
      <c r="AM19" t="s">
        <v>10359</v>
      </c>
      <c r="AN19">
        <v>13.31</v>
      </c>
      <c r="AO19" t="s">
        <v>10359</v>
      </c>
      <c r="AP19">
        <v>0.34088039635965101</v>
      </c>
      <c r="AQ19">
        <f>(Table2[[#This Row],[Sharpe Ratio]]-AVERAGE(Table2[Sharpe Ratio]))/_xlfn.STDEV.P(Table2[Sharpe Ratio])</f>
        <v>3.1728030778603196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7.485961027574394</v>
      </c>
      <c r="AS19">
        <f>_xlfn.RANK.AVG(Table2[[#This Row],[1Y Return vs Nifty Z-Score]],Table2[1Y Return vs Nifty Z-Score])</f>
        <v>72</v>
      </c>
      <c r="AT19">
        <f>_xlfn.RANK.AVG(Table2[[#This Row],[6M Return vs Nifty Z-Score]],Table2[6M Return vs Nifty Z-Score])</f>
        <v>60</v>
      </c>
      <c r="AU19">
        <f>_xlfn.RANK.AVG(Table2[[#This Row],[Sharpe Ratio Z-Score]],Table2[Sharpe Ratio Z-Score])</f>
        <v>1</v>
      </c>
      <c r="AV19">
        <f>(Table2[[#This Row],[Rank 1Y]]+Table2[[#This Row],[Rank 6M]]+Table2[[#This Row],[Rank Sharpe]])/3</f>
        <v>44.333333333333336</v>
      </c>
    </row>
    <row r="20" spans="1:48" x14ac:dyDescent="0.3">
      <c r="A20" t="s">
        <v>1276</v>
      </c>
      <c r="B20" t="s">
        <v>1277</v>
      </c>
      <c r="C20" t="s">
        <v>10325</v>
      </c>
      <c r="D20" t="s">
        <v>365</v>
      </c>
      <c r="E20">
        <v>9026.1036001499997</v>
      </c>
      <c r="F20">
        <v>400.2</v>
      </c>
      <c r="G20">
        <v>142.82281905356299</v>
      </c>
      <c r="H20">
        <f>(Table2[[#This Row],[1Y Return vs Nifty]]-AVERAGE(Table2[1Y Return vs Nifty]))/_xlfn.STDEV.P(Table2[1Y Return vs Nifty])</f>
        <v>1.9979848847505683</v>
      </c>
      <c r="I20">
        <v>23.2583052142291</v>
      </c>
      <c r="J20">
        <f>(Table2[[#This Row],[1M Return vs Nifty]]-AVERAGE(Table2[1M Return vs Nifty]))/_xlfn.STDEV.P(Table2[1M Return vs Nifty])</f>
        <v>2.152248623357039</v>
      </c>
      <c r="K20">
        <v>65.178375072401593</v>
      </c>
      <c r="L20">
        <f>(Table2[[#This Row],[6M Return vs Nifty]]-AVERAGE(Table2[6M Return vs Nifty]))/_xlfn.STDEV.P(Table2[6M Return vs Nifty])</f>
        <v>1.9451828748199367</v>
      </c>
      <c r="M20">
        <v>1.71684454637904</v>
      </c>
      <c r="N20">
        <f>(Table2[[#This Row],[1W Return vs Nifty]]-AVERAGE(Table2[1W Return vs Nifty]))/_xlfn.STDEV.P(Table2[1W Return vs Nifty])</f>
        <v>0.68779995720816833</v>
      </c>
      <c r="O20">
        <v>377.67</v>
      </c>
      <c r="P20">
        <v>349.96343933645301</v>
      </c>
      <c r="Q20">
        <v>269.09428102078601</v>
      </c>
      <c r="R20">
        <v>66.491100816851201</v>
      </c>
      <c r="S20" s="2">
        <f>(Table2[[#This Row],[Close Price]]-Table2[[#This Row],[20D EMA]])/Table2[[#This Row],[20D EMA]]</f>
        <v>5.9655254587338079E-2</v>
      </c>
      <c r="T20" s="2">
        <f>(Table2[[#This Row],[Close Price]]-Table2[[#This Row],[50D EMA]])/Table2[[#This Row],[50D EMA]]</f>
        <v>0.14354802535601388</v>
      </c>
      <c r="U20" s="2">
        <f>(Table2[[#This Row],[Close Price]]-Table2[[#This Row],[200D EMA]])/Table2[[#This Row],[200D EMA]]</f>
        <v>0.48721109375448524</v>
      </c>
      <c r="V20">
        <v>0.59386270836307498</v>
      </c>
      <c r="W20">
        <v>395.15</v>
      </c>
      <c r="X20">
        <v>407.45</v>
      </c>
      <c r="Y20">
        <v>393.2</v>
      </c>
      <c r="Z20">
        <v>419.65</v>
      </c>
      <c r="AA20">
        <v>393.2</v>
      </c>
      <c r="AB20">
        <v>419.65</v>
      </c>
      <c r="AC20" s="2">
        <f>(Table2[[#This Row],[Close Price]]/Table2[[#This Row],[Day Low]])-1</f>
        <v>1.277995697836265E-2</v>
      </c>
      <c r="AD20" s="2">
        <f>(Table2[[#This Row],[Day High]]/Table2[[#This Row],[Close Price]])-1</f>
        <v>1.8115942028985588E-2</v>
      </c>
      <c r="AE20" s="2">
        <f>(Table2[[#This Row],[Close Price]]/Table2[[#This Row],[Current Week Low]])-1</f>
        <v>1.7802644964394654E-2</v>
      </c>
      <c r="AF20" s="2">
        <f>(Table2[[#This Row],[Current Week High]]/Table2[[#This Row],[Close Price]])-1</f>
        <v>4.8600699650174883E-2</v>
      </c>
      <c r="AG20" s="2">
        <f>(Table2[[#This Row],[Close Price]]/Table2[[#This Row],[Current Month Low]])-1</f>
        <v>1.7802644964394654E-2</v>
      </c>
      <c r="AH20" s="2">
        <f>(Table2[[#This Row],[Current Month High]]/Table2[[#This Row],[Close Price]])-1</f>
        <v>4.8600699650174883E-2</v>
      </c>
      <c r="AI20">
        <v>4.8600699650174803</v>
      </c>
      <c r="AJ20">
        <v>188.74458874458799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0.2</v>
      </c>
      <c r="AM20" t="s">
        <v>10359</v>
      </c>
      <c r="AN20">
        <v>3.88</v>
      </c>
      <c r="AO20" t="s">
        <v>10359</v>
      </c>
      <c r="AP20">
        <v>0.175771402314258</v>
      </c>
      <c r="AQ20">
        <f>(Table2[[#This Row],[Sharpe Ratio]]-AVERAGE(Table2[Sharpe Ratio]))/_xlfn.STDEV.P(Table2[Sharpe Ratio])</f>
        <v>1.2837396680117814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8.0669560081474945</v>
      </c>
      <c r="AS20">
        <f>_xlfn.RANK.AVG(Table2[[#This Row],[1Y Return vs Nifty Z-Score]],Table2[1Y Return vs Nifty Z-Score])</f>
        <v>33</v>
      </c>
      <c r="AT20">
        <f>_xlfn.RANK.AVG(Table2[[#This Row],[6M Return vs Nifty Z-Score]],Table2[6M Return vs Nifty Z-Score])</f>
        <v>32</v>
      </c>
      <c r="AU20">
        <f>_xlfn.RANK.AVG(Table2[[#This Row],[Sharpe Ratio Z-Score]],Table2[Sharpe Ratio Z-Score])</f>
        <v>79</v>
      </c>
      <c r="AV20">
        <f>(Table2[[#This Row],[Rank 1Y]]+Table2[[#This Row],[Rank 6M]]+Table2[[#This Row],[Rank Sharpe]])/3</f>
        <v>48</v>
      </c>
    </row>
    <row r="21" spans="1:48" x14ac:dyDescent="0.3">
      <c r="A21" t="s">
        <v>1016</v>
      </c>
      <c r="B21" t="s">
        <v>1017</v>
      </c>
      <c r="C21" t="s">
        <v>10320</v>
      </c>
      <c r="D21" t="s">
        <v>127</v>
      </c>
      <c r="E21">
        <v>13638.00896562</v>
      </c>
      <c r="F21">
        <v>954.9</v>
      </c>
      <c r="G21">
        <v>98.591965038020902</v>
      </c>
      <c r="H21">
        <f>(Table2[[#This Row],[1Y Return vs Nifty]]-AVERAGE(Table2[1Y Return vs Nifty]))/_xlfn.STDEV.P(Table2[1Y Return vs Nifty])</f>
        <v>1.2588774400448612</v>
      </c>
      <c r="I21">
        <v>2.7424785934165299</v>
      </c>
      <c r="J21">
        <f>(Table2[[#This Row],[1M Return vs Nifty]]-AVERAGE(Table2[1M Return vs Nifty]))/_xlfn.STDEV.P(Table2[1M Return vs Nifty])</f>
        <v>7.3041333411102749E-2</v>
      </c>
      <c r="K21">
        <v>68.058292542758295</v>
      </c>
      <c r="L21">
        <f>(Table2[[#This Row],[6M Return vs Nifty]]-AVERAGE(Table2[6M Return vs Nifty]))/_xlfn.STDEV.P(Table2[6M Return vs Nifty])</f>
        <v>2.0434388245562491</v>
      </c>
      <c r="M21">
        <v>-3.5375410069494801</v>
      </c>
      <c r="N21">
        <f>(Table2[[#This Row],[1W Return vs Nifty]]-AVERAGE(Table2[1W Return vs Nifty]))/_xlfn.STDEV.P(Table2[1W Return vs Nifty])</f>
        <v>-0.58805127380339584</v>
      </c>
      <c r="O21">
        <v>929.66</v>
      </c>
      <c r="P21">
        <v>850.31958779946603</v>
      </c>
      <c r="Q21">
        <v>625.97793482571797</v>
      </c>
      <c r="R21">
        <v>50.001696283824899</v>
      </c>
      <c r="S21" s="2">
        <f>(Table2[[#This Row],[Close Price]]-Table2[[#This Row],[20D EMA]])/Table2[[#This Row],[20D EMA]]</f>
        <v>2.7149710646903181E-2</v>
      </c>
      <c r="T21" s="2">
        <f>(Table2[[#This Row],[Close Price]]-Table2[[#This Row],[50D EMA]])/Table2[[#This Row],[50D EMA]]</f>
        <v>0.12298953675896918</v>
      </c>
      <c r="U21" s="2">
        <f>(Table2[[#This Row],[Close Price]]-Table2[[#This Row],[200D EMA]])/Table2[[#This Row],[200D EMA]]</f>
        <v>0.5254531300146531</v>
      </c>
      <c r="V21">
        <v>0.67975188960730704</v>
      </c>
      <c r="W21">
        <v>940.5</v>
      </c>
      <c r="X21">
        <v>961</v>
      </c>
      <c r="Y21">
        <v>930</v>
      </c>
      <c r="Z21">
        <v>961</v>
      </c>
      <c r="AA21">
        <v>930</v>
      </c>
      <c r="AB21">
        <v>961</v>
      </c>
      <c r="AC21" s="2">
        <f>(Table2[[#This Row],[Close Price]]/Table2[[#This Row],[Day Low]])-1</f>
        <v>1.5311004784688942E-2</v>
      </c>
      <c r="AD21" s="2">
        <f>(Table2[[#This Row],[Day High]]/Table2[[#This Row],[Close Price]])-1</f>
        <v>6.3881034663315628E-3</v>
      </c>
      <c r="AE21" s="2">
        <f>(Table2[[#This Row],[Close Price]]/Table2[[#This Row],[Current Week Low]])-1</f>
        <v>2.6774193548387171E-2</v>
      </c>
      <c r="AF21" s="2">
        <f>(Table2[[#This Row],[Current Week High]]/Table2[[#This Row],[Close Price]])-1</f>
        <v>6.3881034663315628E-3</v>
      </c>
      <c r="AG21" s="2">
        <f>(Table2[[#This Row],[Close Price]]/Table2[[#This Row],[Current Month Low]])-1</f>
        <v>2.6774193548387171E-2</v>
      </c>
      <c r="AH21" s="2">
        <f>(Table2[[#This Row],[Current Month High]]/Table2[[#This Row],[Close Price]])-1</f>
        <v>6.3881034663315628E-3</v>
      </c>
      <c r="AI21">
        <v>6.7127447900303601</v>
      </c>
      <c r="AJ21">
        <v>155.25260625501201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0.42</v>
      </c>
      <c r="AM21" t="s">
        <v>10359</v>
      </c>
      <c r="AN21">
        <v>2.62</v>
      </c>
      <c r="AO21" t="s">
        <v>10359</v>
      </c>
      <c r="AP21">
        <v>0.19644474346402099</v>
      </c>
      <c r="AQ21">
        <f>(Table2[[#This Row],[Sharpe Ratio]]-AVERAGE(Table2[Sharpe Ratio]))/_xlfn.STDEV.P(Table2[Sharpe Ratio])</f>
        <v>1.5202698010377058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4.3075761252465234</v>
      </c>
      <c r="AS21">
        <f>_xlfn.RANK.AVG(Table2[[#This Row],[1Y Return vs Nifty Z-Score]],Table2[1Y Return vs Nifty Z-Score])</f>
        <v>76</v>
      </c>
      <c r="AT21">
        <f>_xlfn.RANK.AVG(Table2[[#This Row],[6M Return vs Nifty Z-Score]],Table2[6M Return vs Nifty Z-Score])</f>
        <v>27</v>
      </c>
      <c r="AU21">
        <f>_xlfn.RANK.AVG(Table2[[#This Row],[Sharpe Ratio Z-Score]],Table2[Sharpe Ratio Z-Score])</f>
        <v>43</v>
      </c>
      <c r="AV21">
        <f>(Table2[[#This Row],[Rank 1Y]]+Table2[[#This Row],[Rank 6M]]+Table2[[#This Row],[Rank Sharpe]])/3</f>
        <v>48.666666666666664</v>
      </c>
    </row>
    <row r="22" spans="1:48" x14ac:dyDescent="0.3">
      <c r="A22" t="s">
        <v>450</v>
      </c>
      <c r="B22" t="s">
        <v>451</v>
      </c>
      <c r="C22" t="s">
        <v>10325</v>
      </c>
      <c r="D22" t="s">
        <v>163</v>
      </c>
      <c r="E22">
        <v>50348.158449750001</v>
      </c>
      <c r="F22">
        <v>11645.9</v>
      </c>
      <c r="G22">
        <v>135.00533313091199</v>
      </c>
      <c r="H22">
        <f>(Table2[[#This Row],[1Y Return vs Nifty]]-AVERAGE(Table2[1Y Return vs Nifty]))/_xlfn.STDEV.P(Table2[1Y Return vs Nifty])</f>
        <v>1.8673529498057191</v>
      </c>
      <c r="I22">
        <v>0.66894696580506396</v>
      </c>
      <c r="J22">
        <f>(Table2[[#This Row],[1M Return vs Nifty]]-AVERAGE(Table2[1M Return vs Nifty]))/_xlfn.STDEV.P(Table2[1M Return vs Nifty])</f>
        <v>-0.13710384649062057</v>
      </c>
      <c r="K22">
        <v>77.891542057379993</v>
      </c>
      <c r="L22">
        <f>(Table2[[#This Row],[6M Return vs Nifty]]-AVERAGE(Table2[6M Return vs Nifty]))/_xlfn.STDEV.P(Table2[6M Return vs Nifty])</f>
        <v>2.3789259626420565</v>
      </c>
      <c r="M22">
        <v>-2.6666769670915298</v>
      </c>
      <c r="N22">
        <f>(Table2[[#This Row],[1W Return vs Nifty]]-AVERAGE(Table2[1W Return vs Nifty]))/_xlfn.STDEV.P(Table2[1W Return vs Nifty])</f>
        <v>-0.37659116186078812</v>
      </c>
      <c r="O22">
        <v>11897.68</v>
      </c>
      <c r="P22">
        <v>11667.5870397579</v>
      </c>
      <c r="Q22">
        <v>9043.9009660916709</v>
      </c>
      <c r="R22">
        <v>47.600372085098101</v>
      </c>
      <c r="S22" s="2">
        <f>(Table2[[#This Row],[Close Price]]-Table2[[#This Row],[20D EMA]])/Table2[[#This Row],[20D EMA]]</f>
        <v>-2.116210891535162E-2</v>
      </c>
      <c r="T22" s="2">
        <f>(Table2[[#This Row],[Close Price]]-Table2[[#This Row],[50D EMA]])/Table2[[#This Row],[50D EMA]]</f>
        <v>-1.8587424875426937E-3</v>
      </c>
      <c r="U22" s="2">
        <f>(Table2[[#This Row],[Close Price]]-Table2[[#This Row],[200D EMA]])/Table2[[#This Row],[200D EMA]]</f>
        <v>0.28770759915041227</v>
      </c>
      <c r="V22">
        <v>0.46007315066995103</v>
      </c>
      <c r="W22">
        <v>11501.65</v>
      </c>
      <c r="X22">
        <v>11970.65</v>
      </c>
      <c r="Y22">
        <v>11501.65</v>
      </c>
      <c r="Z22">
        <v>12158.7</v>
      </c>
      <c r="AA22">
        <v>11501.65</v>
      </c>
      <c r="AB22">
        <v>12158.7</v>
      </c>
      <c r="AC22" s="2">
        <f>(Table2[[#This Row],[Close Price]]/Table2[[#This Row],[Day Low]])-1</f>
        <v>1.2541678802606482E-2</v>
      </c>
      <c r="AD22" s="2">
        <f>(Table2[[#This Row],[Day High]]/Table2[[#This Row],[Close Price]])-1</f>
        <v>2.7885350209086557E-2</v>
      </c>
      <c r="AE22" s="2">
        <f>(Table2[[#This Row],[Close Price]]/Table2[[#This Row],[Current Week Low]])-1</f>
        <v>1.2541678802606482E-2</v>
      </c>
      <c r="AF22" s="2">
        <f>(Table2[[#This Row],[Current Week High]]/Table2[[#This Row],[Close Price]])-1</f>
        <v>4.4032663855949394E-2</v>
      </c>
      <c r="AG22" s="2">
        <f>(Table2[[#This Row],[Close Price]]/Table2[[#This Row],[Current Month Low]])-1</f>
        <v>1.2541678802606482E-2</v>
      </c>
      <c r="AH22" s="2">
        <f>(Table2[[#This Row],[Current Month High]]/Table2[[#This Row],[Close Price]])-1</f>
        <v>4.4032663855949394E-2</v>
      </c>
      <c r="AI22">
        <v>23.494105221580099</v>
      </c>
      <c r="AJ22">
        <v>198.92707718370499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0.03</v>
      </c>
      <c r="AM22" t="s">
        <v>10359</v>
      </c>
      <c r="AN22">
        <v>-1.55</v>
      </c>
      <c r="AO22" t="s">
        <v>10358</v>
      </c>
      <c r="AP22">
        <v>0.16407633772220601</v>
      </c>
      <c r="AQ22">
        <f>(Table2[[#This Row],[Sharpe Ratio]]-AVERAGE(Table2[Sharpe Ratio]))/_xlfn.STDEV.P(Table2[Sharpe Ratio])</f>
        <v>1.1499327925935547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4.8825166966899216</v>
      </c>
      <c r="AS22">
        <f>_xlfn.RANK.AVG(Table2[[#This Row],[1Y Return vs Nifty Z-Score]],Table2[1Y Return vs Nifty Z-Score])</f>
        <v>37</v>
      </c>
      <c r="AT22">
        <f>_xlfn.RANK.AVG(Table2[[#This Row],[6M Return vs Nifty Z-Score]],Table2[6M Return vs Nifty Z-Score])</f>
        <v>17</v>
      </c>
      <c r="AU22">
        <f>_xlfn.RANK.AVG(Table2[[#This Row],[Sharpe Ratio Z-Score]],Table2[Sharpe Ratio Z-Score])</f>
        <v>94</v>
      </c>
      <c r="AV22">
        <f>(Table2[[#This Row],[Rank 1Y]]+Table2[[#This Row],[Rank 6M]]+Table2[[#This Row],[Rank Sharpe]])/3</f>
        <v>49.333333333333336</v>
      </c>
    </row>
    <row r="23" spans="1:48" x14ac:dyDescent="0.3">
      <c r="A23" t="s">
        <v>842</v>
      </c>
      <c r="B23" t="s">
        <v>843</v>
      </c>
      <c r="C23" t="s">
        <v>10314</v>
      </c>
      <c r="D23" t="s">
        <v>124</v>
      </c>
      <c r="E23">
        <v>19079.214672300001</v>
      </c>
      <c r="F23">
        <v>73.8</v>
      </c>
      <c r="G23">
        <v>294.06610296905501</v>
      </c>
      <c r="H23">
        <f>(Table2[[#This Row],[1Y Return vs Nifty]]-AVERAGE(Table2[1Y Return vs Nifty]))/_xlfn.STDEV.P(Table2[1Y Return vs Nifty])</f>
        <v>4.5252939225638427</v>
      </c>
      <c r="I23">
        <v>-8.6245056860062395</v>
      </c>
      <c r="J23">
        <f>(Table2[[#This Row],[1M Return vs Nifty]]-AVERAGE(Table2[1M Return vs Nifty]))/_xlfn.STDEV.P(Table2[1M Return vs Nifty])</f>
        <v>-1.0789627761625524</v>
      </c>
      <c r="K23">
        <v>55.527746545225298</v>
      </c>
      <c r="L23">
        <f>(Table2[[#This Row],[6M Return vs Nifty]]-AVERAGE(Table2[6M Return vs Nifty]))/_xlfn.STDEV.P(Table2[6M Return vs Nifty])</f>
        <v>1.6159263314466261</v>
      </c>
      <c r="M23">
        <v>0.79386169301938003</v>
      </c>
      <c r="N23">
        <f>(Table2[[#This Row],[1W Return vs Nifty]]-AVERAGE(Table2[1W Return vs Nifty]))/_xlfn.STDEV.P(Table2[1W Return vs Nifty])</f>
        <v>0.46368454015136035</v>
      </c>
      <c r="O23">
        <v>73.739999999999995</v>
      </c>
      <c r="P23">
        <v>70.854918138537897</v>
      </c>
      <c r="Q23">
        <v>53.145359759018298</v>
      </c>
      <c r="R23">
        <v>46.667389121678902</v>
      </c>
      <c r="S23" s="2">
        <f>(Table2[[#This Row],[Close Price]]-Table2[[#This Row],[20D EMA]])/Table2[[#This Row],[20D EMA]]</f>
        <v>8.1366965012208132E-4</v>
      </c>
      <c r="T23" s="2">
        <f>(Table2[[#This Row],[Close Price]]-Table2[[#This Row],[50D EMA]])/Table2[[#This Row],[50D EMA]]</f>
        <v>4.1564960327860064E-2</v>
      </c>
      <c r="U23" s="2">
        <f>(Table2[[#This Row],[Close Price]]-Table2[[#This Row],[200D EMA]])/Table2[[#This Row],[200D EMA]]</f>
        <v>0.38864428305006987</v>
      </c>
      <c r="V23">
        <v>0.657657420281479</v>
      </c>
      <c r="W23">
        <v>72.5</v>
      </c>
      <c r="X23">
        <v>75.75</v>
      </c>
      <c r="Y23">
        <v>72.5</v>
      </c>
      <c r="Z23">
        <v>75.75</v>
      </c>
      <c r="AA23">
        <v>72.5</v>
      </c>
      <c r="AB23">
        <v>75.75</v>
      </c>
      <c r="AC23" s="2">
        <f>(Table2[[#This Row],[Close Price]]/Table2[[#This Row],[Day Low]])-1</f>
        <v>1.7931034482758568E-2</v>
      </c>
      <c r="AD23" s="2">
        <f>(Table2[[#This Row],[Day High]]/Table2[[#This Row],[Close Price]])-1</f>
        <v>2.6422764227642226E-2</v>
      </c>
      <c r="AE23" s="2">
        <f>(Table2[[#This Row],[Close Price]]/Table2[[#This Row],[Current Week Low]])-1</f>
        <v>1.7931034482758568E-2</v>
      </c>
      <c r="AF23" s="2">
        <f>(Table2[[#This Row],[Current Week High]]/Table2[[#This Row],[Close Price]])-1</f>
        <v>2.6422764227642226E-2</v>
      </c>
      <c r="AG23" s="2">
        <f>(Table2[[#This Row],[Close Price]]/Table2[[#This Row],[Current Month Low]])-1</f>
        <v>1.7931034482758568E-2</v>
      </c>
      <c r="AH23" s="2">
        <f>(Table2[[#This Row],[Current Month High]]/Table2[[#This Row],[Close Price]])-1</f>
        <v>2.6422764227642226E-2</v>
      </c>
      <c r="AI23">
        <v>23.848238482384801</v>
      </c>
      <c r="AJ23">
        <v>373.07692307692298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7.0000000000000007E-2</v>
      </c>
      <c r="AM23" t="s">
        <v>10359</v>
      </c>
      <c r="AN23">
        <v>3.02</v>
      </c>
      <c r="AO23" t="s">
        <v>10359</v>
      </c>
      <c r="AP23">
        <v>0.161066707285759</v>
      </c>
      <c r="AQ23">
        <f>(Table2[[#This Row],[Sharpe Ratio]]-AVERAGE(Table2[Sharpe Ratio]))/_xlfn.STDEV.P(Table2[Sharpe Ratio])</f>
        <v>1.1154986736799875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6.6414406916792643</v>
      </c>
      <c r="AS23">
        <f>_xlfn.RANK.AVG(Table2[[#This Row],[1Y Return vs Nifty Z-Score]],Table2[1Y Return vs Nifty Z-Score])</f>
        <v>3</v>
      </c>
      <c r="AT23">
        <f>_xlfn.RANK.AVG(Table2[[#This Row],[6M Return vs Nifty Z-Score]],Table2[6M Return vs Nifty Z-Score])</f>
        <v>51</v>
      </c>
      <c r="AU23">
        <f>_xlfn.RANK.AVG(Table2[[#This Row],[Sharpe Ratio Z-Score]],Table2[Sharpe Ratio Z-Score])</f>
        <v>102</v>
      </c>
      <c r="AV23">
        <f>(Table2[[#This Row],[Rank 1Y]]+Table2[[#This Row],[Rank 6M]]+Table2[[#This Row],[Rank Sharpe]])/3</f>
        <v>52</v>
      </c>
    </row>
    <row r="24" spans="1:48" x14ac:dyDescent="0.3">
      <c r="A24" t="s">
        <v>1436</v>
      </c>
      <c r="B24" t="s">
        <v>1437</v>
      </c>
      <c r="C24" t="s">
        <v>10319</v>
      </c>
      <c r="D24" t="s">
        <v>204</v>
      </c>
      <c r="E24">
        <v>7521.5576401199996</v>
      </c>
      <c r="F24">
        <v>2600.3000000000002</v>
      </c>
      <c r="G24">
        <v>127.830477910273</v>
      </c>
      <c r="H24">
        <f>(Table2[[#This Row],[1Y Return vs Nifty]]-AVERAGE(Table2[1Y Return vs Nifty]))/_xlfn.STDEV.P(Table2[1Y Return vs Nifty])</f>
        <v>1.747459517352516</v>
      </c>
      <c r="I24">
        <v>13.4166680442532</v>
      </c>
      <c r="J24">
        <f>(Table2[[#This Row],[1M Return vs Nifty]]-AVERAGE(Table2[1M Return vs Nifty]))/_xlfn.STDEV.P(Table2[1M Return vs Nifty])</f>
        <v>1.1548331096161495</v>
      </c>
      <c r="K24">
        <v>77.672425772317297</v>
      </c>
      <c r="L24">
        <f>(Table2[[#This Row],[6M Return vs Nifty]]-AVERAGE(Table2[6M Return vs Nifty]))/_xlfn.STDEV.P(Table2[6M Return vs Nifty])</f>
        <v>2.3714502349821029</v>
      </c>
      <c r="M24">
        <v>-5.7603834368507298</v>
      </c>
      <c r="N24">
        <f>(Table2[[#This Row],[1W Return vs Nifty]]-AVERAGE(Table2[1W Return vs Nifty]))/_xlfn.STDEV.P(Table2[1W Return vs Nifty])</f>
        <v>-1.1277939747815724</v>
      </c>
      <c r="O24">
        <v>2617.5700000000002</v>
      </c>
      <c r="P24">
        <v>2431.2832097937198</v>
      </c>
      <c r="Q24">
        <v>1798.15206450305</v>
      </c>
      <c r="R24">
        <v>45.014748022927797</v>
      </c>
      <c r="S24" s="2">
        <f>(Table2[[#This Row],[Close Price]]-Table2[[#This Row],[20D EMA]])/Table2[[#This Row],[20D EMA]]</f>
        <v>-6.5977223149715119E-3</v>
      </c>
      <c r="T24" s="2">
        <f>(Table2[[#This Row],[Close Price]]-Table2[[#This Row],[50D EMA]])/Table2[[#This Row],[50D EMA]]</f>
        <v>6.9517524542367246E-2</v>
      </c>
      <c r="U24" s="2">
        <f>(Table2[[#This Row],[Close Price]]-Table2[[#This Row],[200D EMA]])/Table2[[#This Row],[200D EMA]]</f>
        <v>0.44609571756025951</v>
      </c>
      <c r="V24">
        <v>0.62898733365788495</v>
      </c>
      <c r="W24">
        <v>2555.1</v>
      </c>
      <c r="X24">
        <v>2647.3</v>
      </c>
      <c r="Y24">
        <v>2555.1</v>
      </c>
      <c r="Z24">
        <v>2712</v>
      </c>
      <c r="AA24">
        <v>2555.1</v>
      </c>
      <c r="AB24">
        <v>2712</v>
      </c>
      <c r="AC24" s="2">
        <f>(Table2[[#This Row],[Close Price]]/Table2[[#This Row],[Day Low]])-1</f>
        <v>1.7690109976126189E-2</v>
      </c>
      <c r="AD24" s="2">
        <f>(Table2[[#This Row],[Day High]]/Table2[[#This Row],[Close Price]])-1</f>
        <v>1.8074837518747833E-2</v>
      </c>
      <c r="AE24" s="2">
        <f>(Table2[[#This Row],[Close Price]]/Table2[[#This Row],[Current Week Low]])-1</f>
        <v>1.7690109976126189E-2</v>
      </c>
      <c r="AF24" s="2">
        <f>(Table2[[#This Row],[Current Week High]]/Table2[[#This Row],[Close Price]])-1</f>
        <v>4.2956581932853899E-2</v>
      </c>
      <c r="AG24" s="2">
        <f>(Table2[[#This Row],[Close Price]]/Table2[[#This Row],[Current Month Low]])-1</f>
        <v>1.7690109976126189E-2</v>
      </c>
      <c r="AH24" s="2">
        <f>(Table2[[#This Row],[Current Month High]]/Table2[[#This Row],[Close Price]])-1</f>
        <v>4.2956581932853899E-2</v>
      </c>
      <c r="AI24">
        <v>13.5292081682882</v>
      </c>
      <c r="AJ24">
        <v>200.751792736525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0.5</v>
      </c>
      <c r="AM24" t="s">
        <v>10359</v>
      </c>
      <c r="AN24">
        <v>-1.07</v>
      </c>
      <c r="AO24" t="s">
        <v>10358</v>
      </c>
      <c r="AP24">
        <v>0.15930159263625099</v>
      </c>
      <c r="AQ24">
        <f>(Table2[[#This Row],[Sharpe Ratio]]-AVERAGE(Table2[Sharpe Ratio]))/_xlfn.STDEV.P(Table2[Sharpe Ratio])</f>
        <v>1.0953034473820398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5.2412523345512358</v>
      </c>
      <c r="AS24">
        <f>_xlfn.RANK.AVG(Table2[[#This Row],[1Y Return vs Nifty Z-Score]],Table2[1Y Return vs Nifty Z-Score])</f>
        <v>43</v>
      </c>
      <c r="AT24">
        <f>_xlfn.RANK.AVG(Table2[[#This Row],[6M Return vs Nifty Z-Score]],Table2[6M Return vs Nifty Z-Score])</f>
        <v>18</v>
      </c>
      <c r="AU24">
        <f>_xlfn.RANK.AVG(Table2[[#This Row],[Sharpe Ratio Z-Score]],Table2[Sharpe Ratio Z-Score])</f>
        <v>105</v>
      </c>
      <c r="AV24">
        <f>(Table2[[#This Row],[Rank 1Y]]+Table2[[#This Row],[Rank 6M]]+Table2[[#This Row],[Rank Sharpe]])/3</f>
        <v>55.333333333333336</v>
      </c>
    </row>
    <row r="25" spans="1:48" x14ac:dyDescent="0.3">
      <c r="A25" t="s">
        <v>90</v>
      </c>
      <c r="B25" t="s">
        <v>91</v>
      </c>
      <c r="C25" t="s">
        <v>10325</v>
      </c>
      <c r="D25" t="s">
        <v>92</v>
      </c>
      <c r="E25">
        <v>313521.71999999997</v>
      </c>
      <c r="F25">
        <v>4832.3500000000004</v>
      </c>
      <c r="G25">
        <v>113.601667049605</v>
      </c>
      <c r="H25">
        <f>(Table2[[#This Row],[1Y Return vs Nifty]]-AVERAGE(Table2[1Y Return vs Nifty]))/_xlfn.STDEV.P(Table2[1Y Return vs Nifty])</f>
        <v>1.5096929114277524</v>
      </c>
      <c r="I25">
        <v>0.80286176825498101</v>
      </c>
      <c r="J25">
        <f>(Table2[[#This Row],[1M Return vs Nifty]]-AVERAGE(Table2[1M Return vs Nifty]))/_xlfn.STDEV.P(Table2[1M Return vs Nifty])</f>
        <v>-0.12353204952470777</v>
      </c>
      <c r="K25">
        <v>37.343309837183099</v>
      </c>
      <c r="L25">
        <f>(Table2[[#This Row],[6M Return vs Nifty]]-AVERAGE(Table2[6M Return vs Nifty]))/_xlfn.STDEV.P(Table2[6M Return vs Nifty])</f>
        <v>0.99551650458195318</v>
      </c>
      <c r="M25">
        <v>-3.1770924898019599</v>
      </c>
      <c r="N25">
        <f>(Table2[[#This Row],[1W Return vs Nifty]]-AVERAGE(Table2[1W Return vs Nifty]))/_xlfn.STDEV.P(Table2[1W Return vs Nifty])</f>
        <v>-0.5005284455580199</v>
      </c>
      <c r="O25">
        <v>4760.38</v>
      </c>
      <c r="P25">
        <v>4810.1318822687699</v>
      </c>
      <c r="Q25">
        <v>3952.4330330580101</v>
      </c>
      <c r="R25">
        <v>44.847370779766102</v>
      </c>
      <c r="S25" s="2">
        <f>(Table2[[#This Row],[Close Price]]-Table2[[#This Row],[20D EMA]])/Table2[[#This Row],[20D EMA]]</f>
        <v>1.5118540956814424E-2</v>
      </c>
      <c r="T25" s="2">
        <f>(Table2[[#This Row],[Close Price]]-Table2[[#This Row],[50D EMA]])/Table2[[#This Row],[50D EMA]]</f>
        <v>4.6190246494345489E-3</v>
      </c>
      <c r="U25" s="2">
        <f>(Table2[[#This Row],[Close Price]]-Table2[[#This Row],[200D EMA]])/Table2[[#This Row],[200D EMA]]</f>
        <v>0.22262666048542654</v>
      </c>
      <c r="V25">
        <v>0.452013910110318</v>
      </c>
      <c r="W25">
        <v>4801.6499999999996</v>
      </c>
      <c r="X25">
        <v>4925</v>
      </c>
      <c r="Y25">
        <v>4662.8</v>
      </c>
      <c r="Z25">
        <v>4925</v>
      </c>
      <c r="AA25">
        <v>4662.8</v>
      </c>
      <c r="AB25">
        <v>4925</v>
      </c>
      <c r="AC25" s="2">
        <f>(Table2[[#This Row],[Close Price]]/Table2[[#This Row],[Day Low]])-1</f>
        <v>6.3936355211231533E-3</v>
      </c>
      <c r="AD25" s="2">
        <f>(Table2[[#This Row],[Day High]]/Table2[[#This Row],[Close Price]])-1</f>
        <v>1.9172866203813754E-2</v>
      </c>
      <c r="AE25" s="2">
        <f>(Table2[[#This Row],[Close Price]]/Table2[[#This Row],[Current Week Low]])-1</f>
        <v>3.6362271596465767E-2</v>
      </c>
      <c r="AF25" s="2">
        <f>(Table2[[#This Row],[Current Week High]]/Table2[[#This Row],[Close Price]])-1</f>
        <v>1.9172866203813754E-2</v>
      </c>
      <c r="AG25" s="2">
        <f>(Table2[[#This Row],[Close Price]]/Table2[[#This Row],[Current Month Low]])-1</f>
        <v>3.6362271596465767E-2</v>
      </c>
      <c r="AH25" s="2">
        <f>(Table2[[#This Row],[Current Month High]]/Table2[[#This Row],[Close Price]])-1</f>
        <v>1.9172866203813754E-2</v>
      </c>
      <c r="AI25">
        <v>17.432512131778498</v>
      </c>
      <c r="AJ25">
        <v>173.35388618622</v>
      </c>
      <c r="AK25" t="str">
        <f>IF(AND(Table2[[#This Row],[20D EMA]]&gt;Table2[[#This Row],[50D EMA]],Table2[[#This Row],[50D EMA]]&gt;Table2[[#This Row],[200D EMA]]),"Uptrend","Downtrend/NoTrend")</f>
        <v>Downtrend/NoTrend</v>
      </c>
      <c r="AL25">
        <v>0</v>
      </c>
      <c r="AM25">
        <v>0</v>
      </c>
      <c r="AN25">
        <v>1.31</v>
      </c>
      <c r="AO25" t="s">
        <v>10359</v>
      </c>
      <c r="AP25">
        <v>0.24963162894279001</v>
      </c>
      <c r="AQ25">
        <f>(Table2[[#This Row],[Sharpe Ratio]]-AVERAGE(Table2[Sharpe Ratio]))/_xlfn.STDEV.P(Table2[Sharpe Ratio])</f>
        <v>2.1287975182747463</v>
      </c>
      <c r="AR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">
        <f>_xlfn.RANK.AVG(Table2[[#This Row],[1Y Return vs Nifty Z-Score]],Table2[1Y Return vs Nifty Z-Score])</f>
        <v>59</v>
      </c>
      <c r="AT25">
        <f>_xlfn.RANK.AVG(Table2[[#This Row],[6M Return vs Nifty Z-Score]],Table2[6M Return vs Nifty Z-Score])</f>
        <v>105</v>
      </c>
      <c r="AU25">
        <f>_xlfn.RANK.AVG(Table2[[#This Row],[Sharpe Ratio Z-Score]],Table2[Sharpe Ratio Z-Score])</f>
        <v>9</v>
      </c>
      <c r="AV25">
        <f>(Table2[[#This Row],[Rank 1Y]]+Table2[[#This Row],[Rank 6M]]+Table2[[#This Row],[Rank Sharpe]])/3</f>
        <v>57.666666666666664</v>
      </c>
    </row>
    <row r="26" spans="1:48" x14ac:dyDescent="0.3">
      <c r="A26" t="s">
        <v>1148</v>
      </c>
      <c r="B26" t="s">
        <v>1149</v>
      </c>
      <c r="C26" t="s">
        <v>10326</v>
      </c>
      <c r="D26" t="s">
        <v>138</v>
      </c>
      <c r="E26">
        <v>10681.221857439999</v>
      </c>
      <c r="F26">
        <v>451.65</v>
      </c>
      <c r="G26">
        <v>278.10711454641103</v>
      </c>
      <c r="H26">
        <f>(Table2[[#This Row],[1Y Return vs Nifty]]-AVERAGE(Table2[1Y Return vs Nifty]))/_xlfn.STDEV.P(Table2[1Y Return vs Nifty])</f>
        <v>4.2586156633332246</v>
      </c>
      <c r="I26">
        <v>-7.4532285515408301</v>
      </c>
      <c r="J26">
        <f>(Table2[[#This Row],[1M Return vs Nifty]]-AVERAGE(Table2[1M Return vs Nifty]))/_xlfn.STDEV.P(Table2[1M Return vs Nifty])</f>
        <v>-0.96025793421107508</v>
      </c>
      <c r="K26">
        <v>72.364920029354096</v>
      </c>
      <c r="L26">
        <f>(Table2[[#This Row],[6M Return vs Nifty]]-AVERAGE(Table2[6M Return vs Nifty]))/_xlfn.STDEV.P(Table2[6M Return vs Nifty])</f>
        <v>2.1903707343111378</v>
      </c>
      <c r="M26">
        <v>-0.95876727523458205</v>
      </c>
      <c r="N26">
        <f>(Table2[[#This Row],[1W Return vs Nifty]]-AVERAGE(Table2[1W Return vs Nifty]))/_xlfn.STDEV.P(Table2[1W Return vs Nifty])</f>
        <v>3.8117401242637433E-2</v>
      </c>
      <c r="O26">
        <v>461.23</v>
      </c>
      <c r="P26">
        <v>453.55153237392102</v>
      </c>
      <c r="Q26">
        <v>343.843977132372</v>
      </c>
      <c r="R26">
        <v>42.329783943949202</v>
      </c>
      <c r="S26" s="2">
        <f>(Table2[[#This Row],[Close Price]]-Table2[[#This Row],[20D EMA]])/Table2[[#This Row],[20D EMA]]</f>
        <v>-2.0770548316458255E-2</v>
      </c>
      <c r="T26" s="2">
        <f>(Table2[[#This Row],[Close Price]]-Table2[[#This Row],[50D EMA]])/Table2[[#This Row],[50D EMA]]</f>
        <v>-4.1925387485040278E-3</v>
      </c>
      <c r="U26" s="2">
        <f>(Table2[[#This Row],[Close Price]]-Table2[[#This Row],[200D EMA]])/Table2[[#This Row],[200D EMA]]</f>
        <v>0.31353180522957114</v>
      </c>
      <c r="V26">
        <v>0.58324284491130296</v>
      </c>
      <c r="W26">
        <v>444</v>
      </c>
      <c r="X26">
        <v>458.8</v>
      </c>
      <c r="Y26">
        <v>444</v>
      </c>
      <c r="Z26">
        <v>470</v>
      </c>
      <c r="AA26">
        <v>444</v>
      </c>
      <c r="AB26">
        <v>470</v>
      </c>
      <c r="AC26" s="2">
        <f>(Table2[[#This Row],[Close Price]]/Table2[[#This Row],[Day Low]])-1</f>
        <v>1.7229729729729693E-2</v>
      </c>
      <c r="AD26" s="2">
        <f>(Table2[[#This Row],[Day High]]/Table2[[#This Row],[Close Price]])-1</f>
        <v>1.5830842466511674E-2</v>
      </c>
      <c r="AE26" s="2">
        <f>(Table2[[#This Row],[Close Price]]/Table2[[#This Row],[Current Week Low]])-1</f>
        <v>1.7229729729729693E-2</v>
      </c>
      <c r="AF26" s="2">
        <f>(Table2[[#This Row],[Current Week High]]/Table2[[#This Row],[Close Price]])-1</f>
        <v>4.0628805490977582E-2</v>
      </c>
      <c r="AG26" s="2">
        <f>(Table2[[#This Row],[Close Price]]/Table2[[#This Row],[Current Month Low]])-1</f>
        <v>1.7229729729729693E-2</v>
      </c>
      <c r="AH26" s="2">
        <f>(Table2[[#This Row],[Current Month High]]/Table2[[#This Row],[Close Price]])-1</f>
        <v>4.0628805490977582E-2</v>
      </c>
      <c r="AI26">
        <v>26.115354810140602</v>
      </c>
      <c r="AJ26">
        <v>329.12114014251699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0.11</v>
      </c>
      <c r="AM26" t="s">
        <v>10359</v>
      </c>
      <c r="AN26">
        <v>-3.65</v>
      </c>
      <c r="AO26" t="s">
        <v>10358</v>
      </c>
      <c r="AP26">
        <v>0.13600620870236199</v>
      </c>
      <c r="AQ26">
        <f>(Table2[[#This Row],[Sharpe Ratio]]-AVERAGE(Table2[Sharpe Ratio]))/_xlfn.STDEV.P(Table2[Sharpe Ratio])</f>
        <v>0.82877370645354365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6.3556195711294681</v>
      </c>
      <c r="AS26">
        <f>_xlfn.RANK.AVG(Table2[[#This Row],[1Y Return vs Nifty Z-Score]],Table2[1Y Return vs Nifty Z-Score])</f>
        <v>5</v>
      </c>
      <c r="AT26">
        <f>_xlfn.RANK.AVG(Table2[[#This Row],[6M Return vs Nifty Z-Score]],Table2[6M Return vs Nifty Z-Score])</f>
        <v>21</v>
      </c>
      <c r="AU26">
        <f>_xlfn.RANK.AVG(Table2[[#This Row],[Sharpe Ratio Z-Score]],Table2[Sharpe Ratio Z-Score])</f>
        <v>151</v>
      </c>
      <c r="AV26">
        <f>(Table2[[#This Row],[Rank 1Y]]+Table2[[#This Row],[Rank 6M]]+Table2[[#This Row],[Rank Sharpe]])/3</f>
        <v>59</v>
      </c>
    </row>
    <row r="27" spans="1:48" x14ac:dyDescent="0.3">
      <c r="A27" t="s">
        <v>1246</v>
      </c>
      <c r="B27" t="s">
        <v>1247</v>
      </c>
      <c r="C27" t="s">
        <v>10317</v>
      </c>
      <c r="D27" t="s">
        <v>46</v>
      </c>
      <c r="E27">
        <v>9398.4987206400001</v>
      </c>
      <c r="F27">
        <v>549.85</v>
      </c>
      <c r="G27">
        <v>93.489871466997897</v>
      </c>
      <c r="H27">
        <f>(Table2[[#This Row],[1Y Return vs Nifty]]-AVERAGE(Table2[1Y Return vs Nifty]))/_xlfn.STDEV.P(Table2[1Y Return vs Nifty])</f>
        <v>1.1736203174805275</v>
      </c>
      <c r="I27">
        <v>6.1267491319188601</v>
      </c>
      <c r="J27">
        <f>(Table2[[#This Row],[1M Return vs Nifty]]-AVERAGE(Table2[1M Return vs Nifty]))/_xlfn.STDEV.P(Table2[1M Return vs Nifty])</f>
        <v>0.41602531864642961</v>
      </c>
      <c r="K27">
        <v>43.508699445951201</v>
      </c>
      <c r="L27">
        <f>(Table2[[#This Row],[6M Return vs Nifty]]-AVERAGE(Table2[6M Return vs Nifty]))/_xlfn.STDEV.P(Table2[6M Return vs Nifty])</f>
        <v>1.2058649669039896</v>
      </c>
      <c r="M27">
        <v>-2.47995956021389</v>
      </c>
      <c r="N27">
        <f>(Table2[[#This Row],[1W Return vs Nifty]]-AVERAGE(Table2[1W Return vs Nifty]))/_xlfn.STDEV.P(Table2[1W Return vs Nifty])</f>
        <v>-0.33125310453737467</v>
      </c>
      <c r="O27">
        <v>543.04999999999995</v>
      </c>
      <c r="P27">
        <v>514.90649406417799</v>
      </c>
      <c r="Q27">
        <v>398.766938268383</v>
      </c>
      <c r="R27">
        <v>49.613471424851703</v>
      </c>
      <c r="S27" s="2">
        <f>(Table2[[#This Row],[Close Price]]-Table2[[#This Row],[20D EMA]])/Table2[[#This Row],[20D EMA]]</f>
        <v>1.2521867231378454E-2</v>
      </c>
      <c r="T27" s="2">
        <f>(Table2[[#This Row],[Close Price]]-Table2[[#This Row],[50D EMA]])/Table2[[#This Row],[50D EMA]]</f>
        <v>6.7863789520329232E-2</v>
      </c>
      <c r="U27" s="2">
        <f>(Table2[[#This Row],[Close Price]]-Table2[[#This Row],[200D EMA]])/Table2[[#This Row],[200D EMA]]</f>
        <v>0.37887559682777222</v>
      </c>
      <c r="V27">
        <v>0.34036315059398198</v>
      </c>
      <c r="W27">
        <v>547</v>
      </c>
      <c r="X27">
        <v>556</v>
      </c>
      <c r="Y27">
        <v>545.1</v>
      </c>
      <c r="Z27">
        <v>563</v>
      </c>
      <c r="AA27">
        <v>545.1</v>
      </c>
      <c r="AB27">
        <v>563</v>
      </c>
      <c r="AC27" s="2">
        <f>(Table2[[#This Row],[Close Price]]/Table2[[#This Row],[Day Low]])-1</f>
        <v>5.2102376599634237E-3</v>
      </c>
      <c r="AD27" s="2">
        <f>(Table2[[#This Row],[Day High]]/Table2[[#This Row],[Close Price]])-1</f>
        <v>1.1184868600527365E-2</v>
      </c>
      <c r="AE27" s="2">
        <f>(Table2[[#This Row],[Close Price]]/Table2[[#This Row],[Current Week Low]])-1</f>
        <v>8.7139974316639002E-3</v>
      </c>
      <c r="AF27" s="2">
        <f>(Table2[[#This Row],[Current Week High]]/Table2[[#This Row],[Close Price]])-1</f>
        <v>2.3915613349095199E-2</v>
      </c>
      <c r="AG27" s="2">
        <f>(Table2[[#This Row],[Close Price]]/Table2[[#This Row],[Current Month Low]])-1</f>
        <v>8.7139974316639002E-3</v>
      </c>
      <c r="AH27" s="2">
        <f>(Table2[[#This Row],[Current Month High]]/Table2[[#This Row],[Close Price]])-1</f>
        <v>2.3915613349095199E-2</v>
      </c>
      <c r="AI27">
        <v>7.2928980631081304</v>
      </c>
      <c r="AJ27">
        <v>192.473404255319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0.13</v>
      </c>
      <c r="AM27" t="s">
        <v>10359</v>
      </c>
      <c r="AN27">
        <v>1.32</v>
      </c>
      <c r="AO27" t="s">
        <v>10359</v>
      </c>
      <c r="AP27">
        <v>0.22704141492802599</v>
      </c>
      <c r="AQ27">
        <f>(Table2[[#This Row],[Sharpe Ratio]]-AVERAGE(Table2[Sharpe Ratio]))/_xlfn.STDEV.P(Table2[Sharpe Ratio])</f>
        <v>1.8703358459553934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4.3345933444489653</v>
      </c>
      <c r="AS27">
        <f>_xlfn.RANK.AVG(Table2[[#This Row],[1Y Return vs Nifty Z-Score]],Table2[1Y Return vs Nifty Z-Score])</f>
        <v>84</v>
      </c>
      <c r="AT27">
        <f>_xlfn.RANK.AVG(Table2[[#This Row],[6M Return vs Nifty Z-Score]],Table2[6M Return vs Nifty Z-Score])</f>
        <v>79</v>
      </c>
      <c r="AU27">
        <f>_xlfn.RANK.AVG(Table2[[#This Row],[Sharpe Ratio Z-Score]],Table2[Sharpe Ratio Z-Score])</f>
        <v>23</v>
      </c>
      <c r="AV27">
        <f>(Table2[[#This Row],[Rank 1Y]]+Table2[[#This Row],[Rank 6M]]+Table2[[#This Row],[Rank Sharpe]])/3</f>
        <v>62</v>
      </c>
    </row>
    <row r="28" spans="1:48" x14ac:dyDescent="0.3">
      <c r="A28" t="s">
        <v>1413</v>
      </c>
      <c r="B28" t="s">
        <v>1414</v>
      </c>
      <c r="C28" t="s">
        <v>10317</v>
      </c>
      <c r="D28" t="s">
        <v>46</v>
      </c>
      <c r="E28">
        <v>7803.81194865</v>
      </c>
      <c r="F28">
        <v>571.65</v>
      </c>
      <c r="G28">
        <v>73.616039385133803</v>
      </c>
      <c r="H28">
        <f>(Table2[[#This Row],[1Y Return vs Nifty]]-AVERAGE(Table2[1Y Return vs Nifty]))/_xlfn.STDEV.P(Table2[1Y Return vs Nifty])</f>
        <v>0.84152414675374465</v>
      </c>
      <c r="I28">
        <v>3.1475722055385802</v>
      </c>
      <c r="J28">
        <f>(Table2[[#This Row],[1M Return vs Nifty]]-AVERAGE(Table2[1M Return vs Nifty]))/_xlfn.STDEV.P(Table2[1M Return vs Nifty])</f>
        <v>0.11409615450128695</v>
      </c>
      <c r="K28">
        <v>62.737684841391101</v>
      </c>
      <c r="L28">
        <f>(Table2[[#This Row],[6M Return vs Nifty]]-AVERAGE(Table2[6M Return vs Nifty]))/_xlfn.STDEV.P(Table2[6M Return vs Nifty])</f>
        <v>1.8619123161568882</v>
      </c>
      <c r="M28">
        <v>-7.1806610902318404</v>
      </c>
      <c r="N28">
        <f>(Table2[[#This Row],[1W Return vs Nifty]]-AVERAGE(Table2[1W Return vs Nifty]))/_xlfn.STDEV.P(Table2[1W Return vs Nifty])</f>
        <v>-1.4726607482707408</v>
      </c>
      <c r="O28">
        <v>569.17999999999995</v>
      </c>
      <c r="P28">
        <v>528.60678604874101</v>
      </c>
      <c r="Q28">
        <v>408.935321578779</v>
      </c>
      <c r="R28">
        <v>46.474071489122203</v>
      </c>
      <c r="S28" s="2">
        <f>(Table2[[#This Row],[Close Price]]-Table2[[#This Row],[20D EMA]])/Table2[[#This Row],[20D EMA]]</f>
        <v>4.3395762324748366E-3</v>
      </c>
      <c r="T28" s="2">
        <f>(Table2[[#This Row],[Close Price]]-Table2[[#This Row],[50D EMA]])/Table2[[#This Row],[50D EMA]]</f>
        <v>8.1427660573563085E-2</v>
      </c>
      <c r="U28" s="2">
        <f>(Table2[[#This Row],[Close Price]]-Table2[[#This Row],[200D EMA]])/Table2[[#This Row],[200D EMA]]</f>
        <v>0.39789832238757822</v>
      </c>
      <c r="V28">
        <v>1.3810403355066401</v>
      </c>
      <c r="W28">
        <v>564.35</v>
      </c>
      <c r="X28">
        <v>583.65</v>
      </c>
      <c r="Y28">
        <v>564.35</v>
      </c>
      <c r="Z28">
        <v>595.20000000000005</v>
      </c>
      <c r="AA28">
        <v>564.35</v>
      </c>
      <c r="AB28">
        <v>595.20000000000005</v>
      </c>
      <c r="AC28" s="2">
        <f>(Table2[[#This Row],[Close Price]]/Table2[[#This Row],[Day Low]])-1</f>
        <v>1.2935235226366526E-2</v>
      </c>
      <c r="AD28" s="2">
        <f>(Table2[[#This Row],[Day High]]/Table2[[#This Row],[Close Price]])-1</f>
        <v>2.0991865652059793E-2</v>
      </c>
      <c r="AE28" s="2">
        <f>(Table2[[#This Row],[Close Price]]/Table2[[#This Row],[Current Week Low]])-1</f>
        <v>1.2935235226366526E-2</v>
      </c>
      <c r="AF28" s="2">
        <f>(Table2[[#This Row],[Current Week High]]/Table2[[#This Row],[Close Price]])-1</f>
        <v>4.1196536342167578E-2</v>
      </c>
      <c r="AG28" s="2">
        <f>(Table2[[#This Row],[Close Price]]/Table2[[#This Row],[Current Month Low]])-1</f>
        <v>1.2935235226366526E-2</v>
      </c>
      <c r="AH28" s="2">
        <f>(Table2[[#This Row],[Current Month High]]/Table2[[#This Row],[Close Price]])-1</f>
        <v>4.1196536342167578E-2</v>
      </c>
      <c r="AI28">
        <v>8.2830403218752799</v>
      </c>
      <c r="AJ28">
        <v>136.95336787564699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0.33</v>
      </c>
      <c r="AM28" t="s">
        <v>10359</v>
      </c>
      <c r="AN28">
        <v>2.02</v>
      </c>
      <c r="AO28" t="s">
        <v>10359</v>
      </c>
      <c r="AP28">
        <v>0.21006319097369899</v>
      </c>
      <c r="AQ28">
        <f>(Table2[[#This Row],[Sharpe Ratio]]-AVERAGE(Table2[Sharpe Ratio]))/_xlfn.STDEV.P(Table2[Sharpe Ratio])</f>
        <v>1.6760826992884386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3.0209545684296177</v>
      </c>
      <c r="AS28">
        <f>_xlfn.RANK.AVG(Table2[[#This Row],[1Y Return vs Nifty Z-Score]],Table2[1Y Return vs Nifty Z-Score])</f>
        <v>119</v>
      </c>
      <c r="AT28">
        <f>_xlfn.RANK.AVG(Table2[[#This Row],[6M Return vs Nifty Z-Score]],Table2[6M Return vs Nifty Z-Score])</f>
        <v>38</v>
      </c>
      <c r="AU28">
        <f>_xlfn.RANK.AVG(Table2[[#This Row],[Sharpe Ratio Z-Score]],Table2[Sharpe Ratio Z-Score])</f>
        <v>30</v>
      </c>
      <c r="AV28">
        <f>(Table2[[#This Row],[Rank 1Y]]+Table2[[#This Row],[Rank 6M]]+Table2[[#This Row],[Rank Sharpe]])/3</f>
        <v>62.333333333333336</v>
      </c>
    </row>
    <row r="29" spans="1:48" x14ac:dyDescent="0.3">
      <c r="A29" t="s">
        <v>826</v>
      </c>
      <c r="B29" t="s">
        <v>827</v>
      </c>
      <c r="C29" t="s">
        <v>10325</v>
      </c>
      <c r="D29" t="s">
        <v>257</v>
      </c>
      <c r="E29">
        <v>19550.549570165</v>
      </c>
      <c r="F29">
        <v>1360.35</v>
      </c>
      <c r="G29">
        <v>134.04816028521799</v>
      </c>
      <c r="H29">
        <f>(Table2[[#This Row],[1Y Return vs Nifty]]-AVERAGE(Table2[1Y Return vs Nifty]))/_xlfn.STDEV.P(Table2[1Y Return vs Nifty])</f>
        <v>1.8513583778746867</v>
      </c>
      <c r="I29">
        <v>16.13960282391</v>
      </c>
      <c r="J29">
        <f>(Table2[[#This Row],[1M Return vs Nifty]]-AVERAGE(Table2[1M Return vs Nifty]))/_xlfn.STDEV.P(Table2[1M Return vs Nifty])</f>
        <v>1.4307930281975589</v>
      </c>
      <c r="K29">
        <v>38.521232831340598</v>
      </c>
      <c r="L29">
        <f>(Table2[[#This Row],[6M Return vs Nifty]]-AVERAGE(Table2[6M Return vs Nifty]))/_xlfn.STDEV.P(Table2[6M Return vs Nifty])</f>
        <v>1.0357044418053245</v>
      </c>
      <c r="M29">
        <v>4.3985663015441903</v>
      </c>
      <c r="N29">
        <f>(Table2[[#This Row],[1W Return vs Nifty]]-AVERAGE(Table2[1W Return vs Nifty]))/_xlfn.STDEV.P(Table2[1W Return vs Nifty])</f>
        <v>1.3389661055298365</v>
      </c>
      <c r="O29">
        <v>1297.75</v>
      </c>
      <c r="P29">
        <v>1269.4252889321201</v>
      </c>
      <c r="Q29">
        <v>1021.77309830048</v>
      </c>
      <c r="R29">
        <v>63.784160694768197</v>
      </c>
      <c r="S29" s="2">
        <f>(Table2[[#This Row],[Close Price]]-Table2[[#This Row],[20D EMA]])/Table2[[#This Row],[20D EMA]]</f>
        <v>4.8237333847042888E-2</v>
      </c>
      <c r="T29" s="2">
        <f>(Table2[[#This Row],[Close Price]]-Table2[[#This Row],[50D EMA]])/Table2[[#This Row],[50D EMA]]</f>
        <v>7.1626673787449496E-2</v>
      </c>
      <c r="U29" s="2">
        <f>(Table2[[#This Row],[Close Price]]-Table2[[#This Row],[200D EMA]])/Table2[[#This Row],[200D EMA]]</f>
        <v>0.33136212165174095</v>
      </c>
      <c r="V29">
        <v>1.1421772486172299</v>
      </c>
      <c r="W29">
        <v>1335.05</v>
      </c>
      <c r="X29">
        <v>1382</v>
      </c>
      <c r="Y29">
        <v>1309.05</v>
      </c>
      <c r="Z29">
        <v>1382</v>
      </c>
      <c r="AA29">
        <v>1309.05</v>
      </c>
      <c r="AB29">
        <v>1382</v>
      </c>
      <c r="AC29" s="2">
        <f>(Table2[[#This Row],[Close Price]]/Table2[[#This Row],[Day Low]])-1</f>
        <v>1.8950601101082265E-2</v>
      </c>
      <c r="AD29" s="2">
        <f>(Table2[[#This Row],[Day High]]/Table2[[#This Row],[Close Price]])-1</f>
        <v>1.5915021869371992E-2</v>
      </c>
      <c r="AE29" s="2">
        <f>(Table2[[#This Row],[Close Price]]/Table2[[#This Row],[Current Week Low]])-1</f>
        <v>3.9188724647645223E-2</v>
      </c>
      <c r="AF29" s="2">
        <f>(Table2[[#This Row],[Current Week High]]/Table2[[#This Row],[Close Price]])-1</f>
        <v>1.5915021869371992E-2</v>
      </c>
      <c r="AG29" s="2">
        <f>(Table2[[#This Row],[Close Price]]/Table2[[#This Row],[Current Month Low]])-1</f>
        <v>3.9188724647645223E-2</v>
      </c>
      <c r="AH29" s="2">
        <f>(Table2[[#This Row],[Current Month High]]/Table2[[#This Row],[Close Price]])-1</f>
        <v>1.5915021869371992E-2</v>
      </c>
      <c r="AI29">
        <v>6.5902157532987804</v>
      </c>
      <c r="AJ29">
        <v>190.300896286811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0.01</v>
      </c>
      <c r="AM29" t="s">
        <v>10359</v>
      </c>
      <c r="AN29">
        <v>7.12</v>
      </c>
      <c r="AO29" t="s">
        <v>10359</v>
      </c>
      <c r="AP29">
        <v>0.19026672665288499</v>
      </c>
      <c r="AQ29">
        <f>(Table2[[#This Row],[Sharpe Ratio]]-AVERAGE(Table2[Sharpe Ratio]))/_xlfn.STDEV.P(Table2[Sharpe Ratio])</f>
        <v>1.4495851870902816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7.1064071404976881</v>
      </c>
      <c r="AS29">
        <f>_xlfn.RANK.AVG(Table2[[#This Row],[1Y Return vs Nifty Z-Score]],Table2[1Y Return vs Nifty Z-Score])</f>
        <v>39</v>
      </c>
      <c r="AT29">
        <f>_xlfn.RANK.AVG(Table2[[#This Row],[6M Return vs Nifty Z-Score]],Table2[6M Return vs Nifty Z-Score])</f>
        <v>97</v>
      </c>
      <c r="AU29">
        <f>_xlfn.RANK.AVG(Table2[[#This Row],[Sharpe Ratio Z-Score]],Table2[Sharpe Ratio Z-Score])</f>
        <v>54</v>
      </c>
      <c r="AV29">
        <f>(Table2[[#This Row],[Rank 1Y]]+Table2[[#This Row],[Rank 6M]]+Table2[[#This Row],[Rank Sharpe]])/3</f>
        <v>63.333333333333336</v>
      </c>
    </row>
    <row r="30" spans="1:48" x14ac:dyDescent="0.3">
      <c r="A30" t="s">
        <v>477</v>
      </c>
      <c r="B30" t="s">
        <v>478</v>
      </c>
      <c r="C30" t="s">
        <v>10314</v>
      </c>
      <c r="D30" t="s">
        <v>405</v>
      </c>
      <c r="E30">
        <v>44996.622279570001</v>
      </c>
      <c r="F30">
        <v>757.85</v>
      </c>
      <c r="G30">
        <v>204.482856847937</v>
      </c>
      <c r="H30">
        <f>(Table2[[#This Row],[1Y Return vs Nifty]]-AVERAGE(Table2[1Y Return vs Nifty]))/_xlfn.STDEV.P(Table2[1Y Return vs Nifty])</f>
        <v>3.0283378812955428</v>
      </c>
      <c r="I30">
        <v>15.975443616377</v>
      </c>
      <c r="J30">
        <f>(Table2[[#This Row],[1M Return vs Nifty]]-AVERAGE(Table2[1M Return vs Nifty]))/_xlfn.STDEV.P(Table2[1M Return vs Nifty])</f>
        <v>1.4141560665326509</v>
      </c>
      <c r="K30">
        <v>63.4069594966575</v>
      </c>
      <c r="L30">
        <f>(Table2[[#This Row],[6M Return vs Nifty]]-AVERAGE(Table2[6M Return vs Nifty]))/_xlfn.STDEV.P(Table2[6M Return vs Nifty])</f>
        <v>1.8847463791342198</v>
      </c>
      <c r="M30">
        <v>-3.1948355512013502</v>
      </c>
      <c r="N30">
        <f>(Table2[[#This Row],[1W Return vs Nifty]]-AVERAGE(Table2[1W Return vs Nifty]))/_xlfn.STDEV.P(Table2[1W Return vs Nifty])</f>
        <v>-0.50483675268519412</v>
      </c>
      <c r="O30">
        <v>689.51</v>
      </c>
      <c r="P30">
        <v>639.81310847581904</v>
      </c>
      <c r="Q30">
        <v>505.118798936757</v>
      </c>
      <c r="R30">
        <v>70.813290109799993</v>
      </c>
      <c r="S30" s="2">
        <f>(Table2[[#This Row],[Close Price]]-Table2[[#This Row],[20D EMA]])/Table2[[#This Row],[20D EMA]]</f>
        <v>9.9113863468260122E-2</v>
      </c>
      <c r="T30" s="2">
        <f>(Table2[[#This Row],[Close Price]]-Table2[[#This Row],[50D EMA]])/Table2[[#This Row],[50D EMA]]</f>
        <v>0.18448651639128155</v>
      </c>
      <c r="U30" s="2">
        <f>(Table2[[#This Row],[Close Price]]-Table2[[#This Row],[200D EMA]])/Table2[[#This Row],[200D EMA]]</f>
        <v>0.50034012116600324</v>
      </c>
      <c r="V30">
        <v>1.66361902927016</v>
      </c>
      <c r="W30">
        <v>747.45</v>
      </c>
      <c r="X30">
        <v>766.35</v>
      </c>
      <c r="Y30">
        <v>715</v>
      </c>
      <c r="Z30">
        <v>766.35</v>
      </c>
      <c r="AA30">
        <v>715</v>
      </c>
      <c r="AB30">
        <v>766.35</v>
      </c>
      <c r="AC30" s="2">
        <f>(Table2[[#This Row],[Close Price]]/Table2[[#This Row],[Day Low]])-1</f>
        <v>1.3913974178874744E-2</v>
      </c>
      <c r="AD30" s="2">
        <f>(Table2[[#This Row],[Day High]]/Table2[[#This Row],[Close Price]])-1</f>
        <v>1.1215939829781529E-2</v>
      </c>
      <c r="AE30" s="2">
        <f>(Table2[[#This Row],[Close Price]]/Table2[[#This Row],[Current Week Low]])-1</f>
        <v>5.9930069930069996E-2</v>
      </c>
      <c r="AF30" s="2">
        <f>(Table2[[#This Row],[Current Week High]]/Table2[[#This Row],[Close Price]])-1</f>
        <v>1.1215939829781529E-2</v>
      </c>
      <c r="AG30" s="2">
        <f>(Table2[[#This Row],[Close Price]]/Table2[[#This Row],[Current Month Low]])-1</f>
        <v>5.9930069930069996E-2</v>
      </c>
      <c r="AH30" s="2">
        <f>(Table2[[#This Row],[Current Month High]]/Table2[[#This Row],[Close Price]])-1</f>
        <v>1.1215939829781529E-2</v>
      </c>
      <c r="AI30">
        <v>2.6588375008246898</v>
      </c>
      <c r="AJ30">
        <v>260.32330916438798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7.0000000000000007E-2</v>
      </c>
      <c r="AM30" t="s">
        <v>10359</v>
      </c>
      <c r="AN30">
        <v>21.62</v>
      </c>
      <c r="AO30" t="s">
        <v>10359</v>
      </c>
      <c r="AP30">
        <v>0.140713154404839</v>
      </c>
      <c r="AQ30">
        <f>(Table2[[#This Row],[Sharpe Ratio]]-AVERAGE(Table2[Sharpe Ratio]))/_xlfn.STDEV.P(Table2[Sharpe Ratio])</f>
        <v>0.8826273378084083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6.7050309120856273</v>
      </c>
      <c r="AS30">
        <f>_xlfn.RANK.AVG(Table2[[#This Row],[1Y Return vs Nifty Z-Score]],Table2[1Y Return vs Nifty Z-Score])</f>
        <v>13</v>
      </c>
      <c r="AT30">
        <f>_xlfn.RANK.AVG(Table2[[#This Row],[6M Return vs Nifty Z-Score]],Table2[6M Return vs Nifty Z-Score])</f>
        <v>36</v>
      </c>
      <c r="AU30">
        <f>_xlfn.RANK.AVG(Table2[[#This Row],[Sharpe Ratio Z-Score]],Table2[Sharpe Ratio Z-Score])</f>
        <v>142</v>
      </c>
      <c r="AV30">
        <f>(Table2[[#This Row],[Rank 1Y]]+Table2[[#This Row],[Rank 6M]]+Table2[[#This Row],[Rank Sharpe]])/3</f>
        <v>63.666666666666664</v>
      </c>
    </row>
    <row r="31" spans="1:48" x14ac:dyDescent="0.3">
      <c r="A31" t="s">
        <v>970</v>
      </c>
      <c r="B31" t="s">
        <v>971</v>
      </c>
      <c r="C31" t="s">
        <v>10325</v>
      </c>
      <c r="D31" t="s">
        <v>132</v>
      </c>
      <c r="E31">
        <v>15139.2470636</v>
      </c>
      <c r="F31">
        <v>1684.75</v>
      </c>
      <c r="G31">
        <v>75.736869711264504</v>
      </c>
      <c r="H31">
        <f>(Table2[[#This Row],[1Y Return vs Nifty]]-AVERAGE(Table2[1Y Return vs Nifty]))/_xlfn.STDEV.P(Table2[1Y Return vs Nifty])</f>
        <v>0.87696369495803728</v>
      </c>
      <c r="I31">
        <v>-0.18368884862500501</v>
      </c>
      <c r="J31">
        <f>(Table2[[#This Row],[1M Return vs Nifty]]-AVERAGE(Table2[1M Return vs Nifty]))/_xlfn.STDEV.P(Table2[1M Return vs Nifty])</f>
        <v>-0.22351550485556021</v>
      </c>
      <c r="K31">
        <v>61.737763797246203</v>
      </c>
      <c r="L31">
        <f>(Table2[[#This Row],[6M Return vs Nifty]]-AVERAGE(Table2[6M Return vs Nifty]))/_xlfn.STDEV.P(Table2[6M Return vs Nifty])</f>
        <v>1.8277973830502763</v>
      </c>
      <c r="M31">
        <v>-12.7969555538722</v>
      </c>
      <c r="N31">
        <f>(Table2[[#This Row],[1W Return vs Nifty]]-AVERAGE(Table2[1W Return vs Nifty]))/_xlfn.STDEV.P(Table2[1W Return vs Nifty])</f>
        <v>-2.8363894150070044</v>
      </c>
      <c r="O31">
        <v>1703.24</v>
      </c>
      <c r="P31">
        <v>1538.26589636837</v>
      </c>
      <c r="Q31">
        <v>1112.2969479138801</v>
      </c>
      <c r="R31">
        <v>40.921188821497601</v>
      </c>
      <c r="S31" s="2">
        <f>(Table2[[#This Row],[Close Price]]-Table2[[#This Row],[20D EMA]])/Table2[[#This Row],[20D EMA]]</f>
        <v>-1.0855780747281657E-2</v>
      </c>
      <c r="T31" s="2">
        <f>(Table2[[#This Row],[Close Price]]-Table2[[#This Row],[50D EMA]])/Table2[[#This Row],[50D EMA]]</f>
        <v>9.5226777098457685E-2</v>
      </c>
      <c r="U31" s="2">
        <f>(Table2[[#This Row],[Close Price]]-Table2[[#This Row],[200D EMA]])/Table2[[#This Row],[200D EMA]]</f>
        <v>0.51465847601196713</v>
      </c>
      <c r="V31">
        <v>1.08514596404371</v>
      </c>
      <c r="W31">
        <v>1670.1</v>
      </c>
      <c r="X31">
        <v>1710</v>
      </c>
      <c r="Y31">
        <v>1670</v>
      </c>
      <c r="Z31">
        <v>1729</v>
      </c>
      <c r="AA31">
        <v>1670</v>
      </c>
      <c r="AB31">
        <v>1729</v>
      </c>
      <c r="AC31" s="2">
        <f>(Table2[[#This Row],[Close Price]]/Table2[[#This Row],[Day Low]])-1</f>
        <v>8.7719298245614308E-3</v>
      </c>
      <c r="AD31" s="2">
        <f>(Table2[[#This Row],[Day High]]/Table2[[#This Row],[Close Price]])-1</f>
        <v>1.4987386852648665E-2</v>
      </c>
      <c r="AE31" s="2">
        <f>(Table2[[#This Row],[Close Price]]/Table2[[#This Row],[Current Week Low]])-1</f>
        <v>8.8323353293413565E-3</v>
      </c>
      <c r="AF31" s="2">
        <f>(Table2[[#This Row],[Current Week High]]/Table2[[#This Row],[Close Price]])-1</f>
        <v>2.6265024484344757E-2</v>
      </c>
      <c r="AG31" s="2">
        <f>(Table2[[#This Row],[Close Price]]/Table2[[#This Row],[Current Month Low]])-1</f>
        <v>8.8323353293413565E-3</v>
      </c>
      <c r="AH31" s="2">
        <f>(Table2[[#This Row],[Current Month High]]/Table2[[#This Row],[Close Price]])-1</f>
        <v>2.6265024484344757E-2</v>
      </c>
      <c r="AI31">
        <v>16.931295444427899</v>
      </c>
      <c r="AJ31">
        <v>159.192307692307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0.33</v>
      </c>
      <c r="AM31" t="s">
        <v>10359</v>
      </c>
      <c r="AN31">
        <v>-1.49</v>
      </c>
      <c r="AO31" t="s">
        <v>10358</v>
      </c>
      <c r="AP31">
        <v>0.20092979169759601</v>
      </c>
      <c r="AQ31">
        <f>(Table2[[#This Row],[Sharpe Ratio]]-AVERAGE(Table2[Sharpe Ratio]))/_xlfn.STDEV.P(Table2[Sharpe Ratio])</f>
        <v>1.5715846343600084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1.2164407925057565</v>
      </c>
      <c r="AS31">
        <f>_xlfn.RANK.AVG(Table2[[#This Row],[1Y Return vs Nifty Z-Score]],Table2[1Y Return vs Nifty Z-Score])</f>
        <v>113</v>
      </c>
      <c r="AT31">
        <f>_xlfn.RANK.AVG(Table2[[#This Row],[6M Return vs Nifty Z-Score]],Table2[6M Return vs Nifty Z-Score])</f>
        <v>41</v>
      </c>
      <c r="AU31">
        <f>_xlfn.RANK.AVG(Table2[[#This Row],[Sharpe Ratio Z-Score]],Table2[Sharpe Ratio Z-Score])</f>
        <v>37</v>
      </c>
      <c r="AV31">
        <f>(Table2[[#This Row],[Rank 1Y]]+Table2[[#This Row],[Rank 6M]]+Table2[[#This Row],[Rank Sharpe]])/3</f>
        <v>63.666666666666664</v>
      </c>
    </row>
    <row r="32" spans="1:48" x14ac:dyDescent="0.3">
      <c r="A32" t="s">
        <v>619</v>
      </c>
      <c r="B32" t="s">
        <v>620</v>
      </c>
      <c r="C32" t="s">
        <v>10314</v>
      </c>
      <c r="D32" t="s">
        <v>204</v>
      </c>
      <c r="E32">
        <v>30240.417632820001</v>
      </c>
      <c r="F32">
        <v>13676.55</v>
      </c>
      <c r="G32">
        <v>122.384147125623</v>
      </c>
      <c r="H32">
        <f>(Table2[[#This Row],[1Y Return vs Nifty]]-AVERAGE(Table2[1Y Return vs Nifty]))/_xlfn.STDEV.P(Table2[1Y Return vs Nifty])</f>
        <v>1.6564501141008805</v>
      </c>
      <c r="I32">
        <v>-0.400538166360008</v>
      </c>
      <c r="J32">
        <f>(Table2[[#This Row],[1M Return vs Nifty]]-AVERAGE(Table2[1M Return vs Nifty]))/_xlfn.STDEV.P(Table2[1M Return vs Nifty])</f>
        <v>-0.24549242494695075</v>
      </c>
      <c r="K32">
        <v>35.688708520275902</v>
      </c>
      <c r="L32">
        <f>(Table2[[#This Row],[6M Return vs Nifty]]-AVERAGE(Table2[6M Return vs Nifty]))/_xlfn.STDEV.P(Table2[6M Return vs Nifty])</f>
        <v>0.9390654341950182</v>
      </c>
      <c r="M32">
        <v>-3.6918047973808701</v>
      </c>
      <c r="N32">
        <f>(Table2[[#This Row],[1W Return vs Nifty]]-AVERAGE(Table2[1W Return vs Nifty]))/_xlfn.STDEV.P(Table2[1W Return vs Nifty])</f>
        <v>-0.62550905929036293</v>
      </c>
      <c r="O32">
        <v>13733.71</v>
      </c>
      <c r="P32">
        <v>13164.0723429442</v>
      </c>
      <c r="Q32">
        <v>10255.433014795501</v>
      </c>
      <c r="R32">
        <v>46.057483669361297</v>
      </c>
      <c r="S32" s="2">
        <f>(Table2[[#This Row],[Close Price]]-Table2[[#This Row],[20D EMA]])/Table2[[#This Row],[20D EMA]]</f>
        <v>-4.1620217697912552E-3</v>
      </c>
      <c r="T32" s="2">
        <f>(Table2[[#This Row],[Close Price]]-Table2[[#This Row],[50D EMA]])/Table2[[#This Row],[50D EMA]]</f>
        <v>3.8930024365179158E-2</v>
      </c>
      <c r="U32" s="2">
        <f>(Table2[[#This Row],[Close Price]]-Table2[[#This Row],[200D EMA]])/Table2[[#This Row],[200D EMA]]</f>
        <v>0.33359069093122223</v>
      </c>
      <c r="V32">
        <v>1.7001389222310901</v>
      </c>
      <c r="W32">
        <v>13578.05</v>
      </c>
      <c r="X32">
        <v>14125.35</v>
      </c>
      <c r="Y32">
        <v>13578.05</v>
      </c>
      <c r="Z32">
        <v>14125.35</v>
      </c>
      <c r="AA32">
        <v>13578.05</v>
      </c>
      <c r="AB32">
        <v>14125.35</v>
      </c>
      <c r="AC32" s="2">
        <f>(Table2[[#This Row],[Close Price]]/Table2[[#This Row],[Day Low]])-1</f>
        <v>7.2543553750354928E-3</v>
      </c>
      <c r="AD32" s="2">
        <f>(Table2[[#This Row],[Day High]]/Table2[[#This Row],[Close Price]])-1</f>
        <v>3.2815293330554995E-2</v>
      </c>
      <c r="AE32" s="2">
        <f>(Table2[[#This Row],[Close Price]]/Table2[[#This Row],[Current Week Low]])-1</f>
        <v>7.2543553750354928E-3</v>
      </c>
      <c r="AF32" s="2">
        <f>(Table2[[#This Row],[Current Week High]]/Table2[[#This Row],[Close Price]])-1</f>
        <v>3.2815293330554995E-2</v>
      </c>
      <c r="AG32" s="2">
        <f>(Table2[[#This Row],[Close Price]]/Table2[[#This Row],[Current Month Low]])-1</f>
        <v>7.2543553750354928E-3</v>
      </c>
      <c r="AH32" s="2">
        <f>(Table2[[#This Row],[Current Month High]]/Table2[[#This Row],[Close Price]])-1</f>
        <v>3.2815293330554995E-2</v>
      </c>
      <c r="AI32">
        <v>9.6036646668933301</v>
      </c>
      <c r="AJ32">
        <v>164.91336813458199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0.14000000000000001</v>
      </c>
      <c r="AM32" t="s">
        <v>10359</v>
      </c>
      <c r="AN32">
        <v>3.18</v>
      </c>
      <c r="AO32" t="s">
        <v>10359</v>
      </c>
      <c r="AP32">
        <v>0.20645293880472701</v>
      </c>
      <c r="AQ32">
        <f>(Table2[[#This Row],[Sharpe Ratio]]-AVERAGE(Table2[Sharpe Ratio]))/_xlfn.STDEV.P(Table2[Sharpe Ratio])</f>
        <v>1.6347766801211467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3.3592907441797317</v>
      </c>
      <c r="AS32">
        <f>_xlfn.RANK.AVG(Table2[[#This Row],[1Y Return vs Nifty Z-Score]],Table2[1Y Return vs Nifty Z-Score])</f>
        <v>50</v>
      </c>
      <c r="AT32">
        <f>_xlfn.RANK.AVG(Table2[[#This Row],[6M Return vs Nifty Z-Score]],Table2[6M Return vs Nifty Z-Score])</f>
        <v>116</v>
      </c>
      <c r="AU32">
        <f>_xlfn.RANK.AVG(Table2[[#This Row],[Sharpe Ratio Z-Score]],Table2[Sharpe Ratio Z-Score])</f>
        <v>31</v>
      </c>
      <c r="AV32">
        <f>(Table2[[#This Row],[Rank 1Y]]+Table2[[#This Row],[Rank 6M]]+Table2[[#This Row],[Rank Sharpe]])/3</f>
        <v>65.666666666666671</v>
      </c>
    </row>
    <row r="33" spans="1:48" x14ac:dyDescent="0.3">
      <c r="A33" t="s">
        <v>1432</v>
      </c>
      <c r="B33" t="s">
        <v>1433</v>
      </c>
      <c r="C33" t="s">
        <v>10325</v>
      </c>
      <c r="D33" t="s">
        <v>276</v>
      </c>
      <c r="E33">
        <v>7542.5128740699902</v>
      </c>
      <c r="F33">
        <v>3521.55</v>
      </c>
      <c r="G33">
        <v>154.87780174401499</v>
      </c>
      <c r="H33">
        <f>(Table2[[#This Row],[1Y Return vs Nifty]]-AVERAGE(Table2[1Y Return vs Nifty]))/_xlfn.STDEV.P(Table2[1Y Return vs Nifty])</f>
        <v>2.1994263366651228</v>
      </c>
      <c r="I33">
        <v>32.5996334859841</v>
      </c>
      <c r="J33">
        <f>(Table2[[#This Row],[1M Return vs Nifty]]-AVERAGE(Table2[1M Return vs Nifty]))/_xlfn.STDEV.P(Table2[1M Return vs Nifty])</f>
        <v>3.0989595797026914</v>
      </c>
      <c r="K33">
        <v>76.024855339189401</v>
      </c>
      <c r="L33">
        <f>(Table2[[#This Row],[6M Return vs Nifty]]-AVERAGE(Table2[6M Return vs Nifty]))/_xlfn.STDEV.P(Table2[6M Return vs Nifty])</f>
        <v>2.3152390416646784</v>
      </c>
      <c r="M33">
        <v>-2.3683248571325701</v>
      </c>
      <c r="N33">
        <f>(Table2[[#This Row],[1W Return vs Nifty]]-AVERAGE(Table2[1W Return vs Nifty]))/_xlfn.STDEV.P(Table2[1W Return vs Nifty])</f>
        <v>-0.30414636257785344</v>
      </c>
      <c r="O33">
        <v>3108.38</v>
      </c>
      <c r="P33">
        <v>2747.1654606181701</v>
      </c>
      <c r="Q33">
        <v>2033.7478493982901</v>
      </c>
      <c r="R33">
        <v>58.381797203957703</v>
      </c>
      <c r="S33" s="2">
        <f>(Table2[[#This Row],[Close Price]]-Table2[[#This Row],[20D EMA]])/Table2[[#This Row],[20D EMA]]</f>
        <v>0.13292132879506369</v>
      </c>
      <c r="T33" s="2">
        <f>(Table2[[#This Row],[Close Price]]-Table2[[#This Row],[50D EMA]])/Table2[[#This Row],[50D EMA]]</f>
        <v>0.2818849284773613</v>
      </c>
      <c r="U33" s="2">
        <f>(Table2[[#This Row],[Close Price]]-Table2[[#This Row],[200D EMA]])/Table2[[#This Row],[200D EMA]]</f>
        <v>0.73155684026507761</v>
      </c>
      <c r="V33">
        <v>1.0250651120841601</v>
      </c>
      <c r="W33">
        <v>3181.7</v>
      </c>
      <c r="X33">
        <v>3589.95</v>
      </c>
      <c r="Y33">
        <v>3172</v>
      </c>
      <c r="Z33">
        <v>3589.95</v>
      </c>
      <c r="AA33">
        <v>3172</v>
      </c>
      <c r="AB33">
        <v>3589.95</v>
      </c>
      <c r="AC33" s="2">
        <f>(Table2[[#This Row],[Close Price]]/Table2[[#This Row],[Day Low]])-1</f>
        <v>0.10681396737593118</v>
      </c>
      <c r="AD33" s="2">
        <f>(Table2[[#This Row],[Day High]]/Table2[[#This Row],[Close Price]])-1</f>
        <v>1.9423265323508021E-2</v>
      </c>
      <c r="AE33" s="2">
        <f>(Table2[[#This Row],[Close Price]]/Table2[[#This Row],[Current Week Low]])-1</f>
        <v>0.1101986128625474</v>
      </c>
      <c r="AF33" s="2">
        <f>(Table2[[#This Row],[Current Week High]]/Table2[[#This Row],[Close Price]])-1</f>
        <v>1.9423265323508021E-2</v>
      </c>
      <c r="AG33" s="2">
        <f>(Table2[[#This Row],[Close Price]]/Table2[[#This Row],[Current Month Low]])-1</f>
        <v>0.1101986128625474</v>
      </c>
      <c r="AH33" s="2">
        <f>(Table2[[#This Row],[Current Month High]]/Table2[[#This Row],[Close Price]])-1</f>
        <v>1.9423265323508021E-2</v>
      </c>
      <c r="AI33">
        <v>1.9423265323508001</v>
      </c>
      <c r="AJ33">
        <v>197.52872592091899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0.52</v>
      </c>
      <c r="AM33" t="s">
        <v>10359</v>
      </c>
      <c r="AN33">
        <v>9</v>
      </c>
      <c r="AO33" t="s">
        <v>10359</v>
      </c>
      <c r="AP33">
        <v>0.136312828862869</v>
      </c>
      <c r="AQ33">
        <f>(Table2[[#This Row],[Sharpe Ratio]]-AVERAGE(Table2[Sharpe Ratio]))/_xlfn.STDEV.P(Table2[Sharpe Ratio])</f>
        <v>0.83228184318034371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8.141760438634984</v>
      </c>
      <c r="AS33">
        <f>_xlfn.RANK.AVG(Table2[[#This Row],[1Y Return vs Nifty Z-Score]],Table2[1Y Return vs Nifty Z-Score])</f>
        <v>29</v>
      </c>
      <c r="AT33">
        <f>_xlfn.RANK.AVG(Table2[[#This Row],[6M Return vs Nifty Z-Score]],Table2[6M Return vs Nifty Z-Score])</f>
        <v>20</v>
      </c>
      <c r="AU33">
        <f>_xlfn.RANK.AVG(Table2[[#This Row],[Sharpe Ratio Z-Score]],Table2[Sharpe Ratio Z-Score])</f>
        <v>149</v>
      </c>
      <c r="AV33">
        <f>(Table2[[#This Row],[Rank 1Y]]+Table2[[#This Row],[Rank 6M]]+Table2[[#This Row],[Rank Sharpe]])/3</f>
        <v>66</v>
      </c>
    </row>
    <row r="34" spans="1:48" x14ac:dyDescent="0.3">
      <c r="A34" t="s">
        <v>858</v>
      </c>
      <c r="B34" t="s">
        <v>859</v>
      </c>
      <c r="C34" t="s">
        <v>10327</v>
      </c>
      <c r="D34" t="s">
        <v>276</v>
      </c>
      <c r="E34">
        <v>18416.400449159999</v>
      </c>
      <c r="F34">
        <v>503.8</v>
      </c>
      <c r="G34">
        <v>160.637923809933</v>
      </c>
      <c r="H34">
        <f>(Table2[[#This Row],[1Y Return vs Nifty]]-AVERAGE(Table2[1Y Return vs Nifty]))/_xlfn.STDEV.P(Table2[1Y Return vs Nifty])</f>
        <v>2.2956792622775848</v>
      </c>
      <c r="I34">
        <v>33.706766754449802</v>
      </c>
      <c r="J34">
        <f>(Table2[[#This Row],[1M Return vs Nifty]]-AVERAGE(Table2[1M Return vs Nifty]))/_xlfn.STDEV.P(Table2[1M Return vs Nifty])</f>
        <v>3.2111636651281508</v>
      </c>
      <c r="K34">
        <v>60.968654206573802</v>
      </c>
      <c r="L34">
        <f>(Table2[[#This Row],[6M Return vs Nifty]]-AVERAGE(Table2[6M Return vs Nifty]))/_xlfn.STDEV.P(Table2[6M Return vs Nifty])</f>
        <v>1.8015571889958741</v>
      </c>
      <c r="M34">
        <v>-0.21061989255170699</v>
      </c>
      <c r="N34">
        <f>(Table2[[#This Row],[1W Return vs Nifty]]-AVERAGE(Table2[1W Return vs Nifty]))/_xlfn.STDEV.P(Table2[1W Return vs Nifty])</f>
        <v>0.21977989050731628</v>
      </c>
      <c r="O34">
        <v>440.94</v>
      </c>
      <c r="P34">
        <v>374.46158051205703</v>
      </c>
      <c r="Q34">
        <v>288.14353634699501</v>
      </c>
      <c r="R34">
        <v>73.4675845412428</v>
      </c>
      <c r="S34" s="2">
        <f>(Table2[[#This Row],[Close Price]]-Table2[[#This Row],[20D EMA]])/Table2[[#This Row],[20D EMA]]</f>
        <v>0.14255907833265299</v>
      </c>
      <c r="T34" s="2">
        <f>(Table2[[#This Row],[Close Price]]-Table2[[#This Row],[50D EMA]])/Table2[[#This Row],[50D EMA]]</f>
        <v>0.34539836987035977</v>
      </c>
      <c r="U34" s="2">
        <f>(Table2[[#This Row],[Close Price]]-Table2[[#This Row],[200D EMA]])/Table2[[#This Row],[200D EMA]]</f>
        <v>0.74843415329400997</v>
      </c>
      <c r="V34">
        <v>0.99454576165014597</v>
      </c>
      <c r="W34">
        <v>488</v>
      </c>
      <c r="X34">
        <v>512</v>
      </c>
      <c r="Y34">
        <v>484</v>
      </c>
      <c r="Z34">
        <v>512</v>
      </c>
      <c r="AA34">
        <v>484</v>
      </c>
      <c r="AB34">
        <v>512</v>
      </c>
      <c r="AC34" s="2">
        <f>(Table2[[#This Row],[Close Price]]/Table2[[#This Row],[Day Low]])-1</f>
        <v>3.237704918032791E-2</v>
      </c>
      <c r="AD34" s="2">
        <f>(Table2[[#This Row],[Day High]]/Table2[[#This Row],[Close Price]])-1</f>
        <v>1.6276300119094866E-2</v>
      </c>
      <c r="AE34" s="2">
        <f>(Table2[[#This Row],[Close Price]]/Table2[[#This Row],[Current Week Low]])-1</f>
        <v>4.0909090909091006E-2</v>
      </c>
      <c r="AF34" s="2">
        <f>(Table2[[#This Row],[Current Week High]]/Table2[[#This Row],[Close Price]])-1</f>
        <v>1.6276300119094866E-2</v>
      </c>
      <c r="AG34" s="2">
        <f>(Table2[[#This Row],[Close Price]]/Table2[[#This Row],[Current Month Low]])-1</f>
        <v>4.0909090909091006E-2</v>
      </c>
      <c r="AH34" s="2">
        <f>(Table2[[#This Row],[Current Month High]]/Table2[[#This Row],[Close Price]])-1</f>
        <v>1.6276300119094866E-2</v>
      </c>
      <c r="AI34">
        <v>1.62763001190948</v>
      </c>
      <c r="AJ34">
        <v>218.25647504737799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0.97</v>
      </c>
      <c r="AM34" t="s">
        <v>10359</v>
      </c>
      <c r="AN34">
        <v>24.52</v>
      </c>
      <c r="AO34" t="s">
        <v>10359</v>
      </c>
      <c r="AP34">
        <v>0.14341732230669499</v>
      </c>
      <c r="AQ34">
        <f>(Table2[[#This Row],[Sharpe Ratio]]-AVERAGE(Table2[Sharpe Ratio]))/_xlfn.STDEV.P(Table2[Sharpe Ratio])</f>
        <v>0.91356656475372311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8.4417465716626499</v>
      </c>
      <c r="AS34">
        <f>_xlfn.RANK.AVG(Table2[[#This Row],[1Y Return vs Nifty Z-Score]],Table2[1Y Return vs Nifty Z-Score])</f>
        <v>25</v>
      </c>
      <c r="AT34">
        <f>_xlfn.RANK.AVG(Table2[[#This Row],[6M Return vs Nifty Z-Score]],Table2[6M Return vs Nifty Z-Score])</f>
        <v>43</v>
      </c>
      <c r="AU34">
        <f>_xlfn.RANK.AVG(Table2[[#This Row],[Sharpe Ratio Z-Score]],Table2[Sharpe Ratio Z-Score])</f>
        <v>133</v>
      </c>
      <c r="AV34">
        <f>(Table2[[#This Row],[Rank 1Y]]+Table2[[#This Row],[Rank 6M]]+Table2[[#This Row],[Rank Sharpe]])/3</f>
        <v>67</v>
      </c>
    </row>
    <row r="35" spans="1:48" x14ac:dyDescent="0.3">
      <c r="A35" t="s">
        <v>1404</v>
      </c>
      <c r="B35" t="s">
        <v>1405</v>
      </c>
      <c r="C35" t="s">
        <v>10332</v>
      </c>
      <c r="D35" t="s">
        <v>1406</v>
      </c>
      <c r="E35">
        <v>7842.2129708000002</v>
      </c>
      <c r="F35">
        <v>1261</v>
      </c>
      <c r="G35">
        <v>122.43117553889699</v>
      </c>
      <c r="H35">
        <f>(Table2[[#This Row],[1Y Return vs Nifty]]-AVERAGE(Table2[1Y Return vs Nifty]))/_xlfn.STDEV.P(Table2[1Y Return vs Nifty])</f>
        <v>1.6572359693853227</v>
      </c>
      <c r="I35">
        <v>0.24604402013225299</v>
      </c>
      <c r="J35">
        <f>(Table2[[#This Row],[1M Return vs Nifty]]-AVERAGE(Table2[1M Return vs Nifty]))/_xlfn.STDEV.P(Table2[1M Return vs Nifty])</f>
        <v>-0.17996358126194575</v>
      </c>
      <c r="K35">
        <v>58.774466476568897</v>
      </c>
      <c r="L35">
        <f>(Table2[[#This Row],[6M Return vs Nifty]]-AVERAGE(Table2[6M Return vs Nifty]))/_xlfn.STDEV.P(Table2[6M Return vs Nifty])</f>
        <v>1.7266967106903297</v>
      </c>
      <c r="M35">
        <v>-8.6260789140501792</v>
      </c>
      <c r="N35">
        <f>(Table2[[#This Row],[1W Return vs Nifty]]-AVERAGE(Table2[1W Return vs Nifty]))/_xlfn.STDEV.P(Table2[1W Return vs Nifty])</f>
        <v>-1.8236319686214189</v>
      </c>
      <c r="O35">
        <v>1306.21</v>
      </c>
      <c r="P35">
        <v>1259.85033098857</v>
      </c>
      <c r="Q35">
        <v>959.56442152220995</v>
      </c>
      <c r="R35">
        <v>31.353297564558801</v>
      </c>
      <c r="S35" s="2">
        <f>(Table2[[#This Row],[Close Price]]-Table2[[#This Row],[20D EMA]])/Table2[[#This Row],[20D EMA]]</f>
        <v>-3.4611586192113089E-2</v>
      </c>
      <c r="T35" s="2">
        <f>(Table2[[#This Row],[Close Price]]-Table2[[#This Row],[50D EMA]])/Table2[[#This Row],[50D EMA]]</f>
        <v>9.1254411984625537E-4</v>
      </c>
      <c r="U35" s="2">
        <f>(Table2[[#This Row],[Close Price]]-Table2[[#This Row],[200D EMA]])/Table2[[#This Row],[200D EMA]]</f>
        <v>0.31413792728955725</v>
      </c>
      <c r="V35">
        <v>0.41235921333777198</v>
      </c>
      <c r="W35">
        <v>1257</v>
      </c>
      <c r="X35">
        <v>1285</v>
      </c>
      <c r="Y35">
        <v>1245.0999999999999</v>
      </c>
      <c r="Z35">
        <v>1285</v>
      </c>
      <c r="AA35">
        <v>1245.0999999999999</v>
      </c>
      <c r="AB35">
        <v>1285</v>
      </c>
      <c r="AC35" s="2">
        <f>(Table2[[#This Row],[Close Price]]/Table2[[#This Row],[Day Low]])-1</f>
        <v>3.1821797931583795E-3</v>
      </c>
      <c r="AD35" s="2">
        <f>(Table2[[#This Row],[Day High]]/Table2[[#This Row],[Close Price]])-1</f>
        <v>1.9032513877874635E-2</v>
      </c>
      <c r="AE35" s="2">
        <f>(Table2[[#This Row],[Close Price]]/Table2[[#This Row],[Current Week Low]])-1</f>
        <v>1.277005862982894E-2</v>
      </c>
      <c r="AF35" s="2">
        <f>(Table2[[#This Row],[Current Week High]]/Table2[[#This Row],[Close Price]])-1</f>
        <v>1.9032513877874635E-2</v>
      </c>
      <c r="AG35" s="2">
        <f>(Table2[[#This Row],[Close Price]]/Table2[[#This Row],[Current Month Low]])-1</f>
        <v>1.277005862982894E-2</v>
      </c>
      <c r="AH35" s="2">
        <f>(Table2[[#This Row],[Current Month High]]/Table2[[#This Row],[Close Price]])-1</f>
        <v>1.9032513877874635E-2</v>
      </c>
      <c r="AI35">
        <v>12.6090404440919</v>
      </c>
      <c r="AJ35">
        <v>189.585486278562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</v>
      </c>
      <c r="AM35">
        <v>0</v>
      </c>
      <c r="AN35">
        <v>-3.96</v>
      </c>
      <c r="AO35" t="s">
        <v>10358</v>
      </c>
      <c r="AP35">
        <v>0.15575123362653601</v>
      </c>
      <c r="AQ35">
        <f>(Table2[[#This Row],[Sharpe Ratio]]-AVERAGE(Table2[Sharpe Ratio]))/_xlfn.STDEV.P(Table2[Sharpe Ratio])</f>
        <v>1.054682684498373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2.4350198146906608</v>
      </c>
      <c r="AS35">
        <f>_xlfn.RANK.AVG(Table2[[#This Row],[1Y Return vs Nifty Z-Score]],Table2[1Y Return vs Nifty Z-Score])</f>
        <v>48</v>
      </c>
      <c r="AT35">
        <f>_xlfn.RANK.AVG(Table2[[#This Row],[6M Return vs Nifty Z-Score]],Table2[6M Return vs Nifty Z-Score])</f>
        <v>45</v>
      </c>
      <c r="AU35">
        <f>_xlfn.RANK.AVG(Table2[[#This Row],[Sharpe Ratio Z-Score]],Table2[Sharpe Ratio Z-Score])</f>
        <v>112</v>
      </c>
      <c r="AV35">
        <f>(Table2[[#This Row],[Rank 1Y]]+Table2[[#This Row],[Rank 6M]]+Table2[[#This Row],[Rank Sharpe]])/3</f>
        <v>68.333333333333329</v>
      </c>
    </row>
    <row r="36" spans="1:48" x14ac:dyDescent="0.3">
      <c r="A36" t="s">
        <v>466</v>
      </c>
      <c r="B36" t="s">
        <v>467</v>
      </c>
      <c r="C36" t="s">
        <v>10318</v>
      </c>
      <c r="D36" t="s">
        <v>54</v>
      </c>
      <c r="E36">
        <v>47630.538851240002</v>
      </c>
      <c r="F36">
        <v>1687.5</v>
      </c>
      <c r="G36">
        <v>91.530273050790598</v>
      </c>
      <c r="H36">
        <f>(Table2[[#This Row],[1Y Return vs Nifty]]-AVERAGE(Table2[1Y Return vs Nifty]))/_xlfn.STDEV.P(Table2[1Y Return vs Nifty])</f>
        <v>1.1408749904845035</v>
      </c>
      <c r="I36">
        <v>16.596101576836499</v>
      </c>
      <c r="J36">
        <f>(Table2[[#This Row],[1M Return vs Nifty]]-AVERAGE(Table2[1M Return vs Nifty]))/_xlfn.STDEV.P(Table2[1M Return vs Nifty])</f>
        <v>1.4770575805589599</v>
      </c>
      <c r="K36">
        <v>70.120198550974095</v>
      </c>
      <c r="L36">
        <f>(Table2[[#This Row],[6M Return vs Nifty]]-AVERAGE(Table2[6M Return vs Nifty]))/_xlfn.STDEV.P(Table2[6M Return vs Nifty])</f>
        <v>2.1137861644330265</v>
      </c>
      <c r="M36">
        <v>-1.1660063623600401</v>
      </c>
      <c r="N36">
        <f>(Table2[[#This Row],[1W Return vs Nifty]]-AVERAGE(Table2[1W Return vs Nifty]))/_xlfn.STDEV.P(Table2[1W Return vs Nifty])</f>
        <v>-1.2203657564178476E-2</v>
      </c>
      <c r="O36">
        <v>1618.06</v>
      </c>
      <c r="P36">
        <v>1479.96307952249</v>
      </c>
      <c r="Q36">
        <v>1143.30430709188</v>
      </c>
      <c r="R36">
        <v>63.186766226545501</v>
      </c>
      <c r="S36" s="2">
        <f>(Table2[[#This Row],[Close Price]]-Table2[[#This Row],[20D EMA]])/Table2[[#This Row],[20D EMA]]</f>
        <v>4.2915590274773527E-2</v>
      </c>
      <c r="T36" s="2">
        <f>(Table2[[#This Row],[Close Price]]-Table2[[#This Row],[50D EMA]])/Table2[[#This Row],[50D EMA]]</f>
        <v>0.14023114721515331</v>
      </c>
      <c r="U36" s="2">
        <f>(Table2[[#This Row],[Close Price]]-Table2[[#This Row],[200D EMA]])/Table2[[#This Row],[200D EMA]]</f>
        <v>0.47598499326250376</v>
      </c>
      <c r="V36">
        <v>0.99637713067483902</v>
      </c>
      <c r="W36">
        <v>1681.5</v>
      </c>
      <c r="X36">
        <v>1716.7</v>
      </c>
      <c r="Y36">
        <v>1681.5</v>
      </c>
      <c r="Z36">
        <v>1750.5</v>
      </c>
      <c r="AA36">
        <v>1681.5</v>
      </c>
      <c r="AB36">
        <v>1750.5</v>
      </c>
      <c r="AC36" s="2">
        <f>(Table2[[#This Row],[Close Price]]/Table2[[#This Row],[Day Low]])-1</f>
        <v>3.568242640499486E-3</v>
      </c>
      <c r="AD36" s="2">
        <f>(Table2[[#This Row],[Day High]]/Table2[[#This Row],[Close Price]])-1</f>
        <v>1.7303703703703821E-2</v>
      </c>
      <c r="AE36" s="2">
        <f>(Table2[[#This Row],[Close Price]]/Table2[[#This Row],[Current Week Low]])-1</f>
        <v>3.568242640499486E-3</v>
      </c>
      <c r="AF36" s="2">
        <f>(Table2[[#This Row],[Current Week High]]/Table2[[#This Row],[Close Price]])-1</f>
        <v>3.7333333333333441E-2</v>
      </c>
      <c r="AG36" s="2">
        <f>(Table2[[#This Row],[Close Price]]/Table2[[#This Row],[Current Month Low]])-1</f>
        <v>3.568242640499486E-3</v>
      </c>
      <c r="AH36" s="2">
        <f>(Table2[[#This Row],[Current Month High]]/Table2[[#This Row],[Close Price]])-1</f>
        <v>3.7333333333333441E-2</v>
      </c>
      <c r="AI36">
        <v>3.7333333333333401</v>
      </c>
      <c r="AJ36">
        <v>133.69339426672201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0.19</v>
      </c>
      <c r="AM36" t="s">
        <v>10359</v>
      </c>
      <c r="AN36">
        <v>7.77</v>
      </c>
      <c r="AO36" t="s">
        <v>10359</v>
      </c>
      <c r="AP36">
        <v>0.15911644889611101</v>
      </c>
      <c r="AQ36">
        <f>(Table2[[#This Row],[Sharpe Ratio]]-AVERAGE(Table2[Sharpe Ratio]))/_xlfn.STDEV.P(Table2[Sharpe Ratio])</f>
        <v>1.093185160204027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5.8127002381163386</v>
      </c>
      <c r="AS36">
        <f>_xlfn.RANK.AVG(Table2[[#This Row],[1Y Return vs Nifty Z-Score]],Table2[1Y Return vs Nifty Z-Score])</f>
        <v>88</v>
      </c>
      <c r="AT36">
        <f>_xlfn.RANK.AVG(Table2[[#This Row],[6M Return vs Nifty Z-Score]],Table2[6M Return vs Nifty Z-Score])</f>
        <v>22</v>
      </c>
      <c r="AU36">
        <f>_xlfn.RANK.AVG(Table2[[#This Row],[Sharpe Ratio Z-Score]],Table2[Sharpe Ratio Z-Score])</f>
        <v>107</v>
      </c>
      <c r="AV36">
        <f>(Table2[[#This Row],[Rank 1Y]]+Table2[[#This Row],[Rank 6M]]+Table2[[#This Row],[Rank Sharpe]])/3</f>
        <v>72.333333333333329</v>
      </c>
    </row>
    <row r="37" spans="1:48" x14ac:dyDescent="0.3">
      <c r="A37" t="s">
        <v>353</v>
      </c>
      <c r="B37" t="s">
        <v>354</v>
      </c>
      <c r="C37" t="s">
        <v>10326</v>
      </c>
      <c r="D37" t="s">
        <v>138</v>
      </c>
      <c r="E37">
        <v>71577.856938240002</v>
      </c>
      <c r="F37">
        <v>1786.75</v>
      </c>
      <c r="G37">
        <v>141.63589699539901</v>
      </c>
      <c r="H37">
        <f>(Table2[[#This Row],[1Y Return vs Nifty]]-AVERAGE(Table2[1Y Return vs Nifty]))/_xlfn.STDEV.P(Table2[1Y Return vs Nifty])</f>
        <v>1.9781511521898956</v>
      </c>
      <c r="I37">
        <v>6.6768445719598297</v>
      </c>
      <c r="J37">
        <f>(Table2[[#This Row],[1M Return vs Nifty]]-AVERAGE(Table2[1M Return vs Nifty]))/_xlfn.STDEV.P(Table2[1M Return vs Nifty])</f>
        <v>0.47177556796560138</v>
      </c>
      <c r="K37">
        <v>38.4540873857176</v>
      </c>
      <c r="L37">
        <f>(Table2[[#This Row],[6M Return vs Nifty]]-AVERAGE(Table2[6M Return vs Nifty]))/_xlfn.STDEV.P(Table2[6M Return vs Nifty])</f>
        <v>1.0334135985439938</v>
      </c>
      <c r="M37">
        <v>0.473223956409836</v>
      </c>
      <c r="N37">
        <f>(Table2[[#This Row],[1W Return vs Nifty]]-AVERAGE(Table2[1W Return vs Nifty]))/_xlfn.STDEV.P(Table2[1W Return vs Nifty])</f>
        <v>0.38582842418687752</v>
      </c>
      <c r="O37">
        <v>1758.56</v>
      </c>
      <c r="P37">
        <v>1745.5339349584499</v>
      </c>
      <c r="Q37">
        <v>1430.1753625669701</v>
      </c>
      <c r="R37">
        <v>55.945997232147398</v>
      </c>
      <c r="S37" s="2">
        <f>(Table2[[#This Row],[Close Price]]-Table2[[#This Row],[20D EMA]])/Table2[[#This Row],[20D EMA]]</f>
        <v>1.6030161040851636E-2</v>
      </c>
      <c r="T37" s="2">
        <f>(Table2[[#This Row],[Close Price]]-Table2[[#This Row],[50D EMA]])/Table2[[#This Row],[50D EMA]]</f>
        <v>2.3612296625176298E-2</v>
      </c>
      <c r="U37" s="2">
        <f>(Table2[[#This Row],[Close Price]]-Table2[[#This Row],[200D EMA]])/Table2[[#This Row],[200D EMA]]</f>
        <v>0.24932231862324</v>
      </c>
      <c r="V37">
        <v>1.9993390853103801</v>
      </c>
      <c r="W37">
        <v>1770.1</v>
      </c>
      <c r="X37">
        <v>1827.9</v>
      </c>
      <c r="Y37">
        <v>1770.1</v>
      </c>
      <c r="Z37">
        <v>1845</v>
      </c>
      <c r="AA37">
        <v>1770.1</v>
      </c>
      <c r="AB37">
        <v>1845</v>
      </c>
      <c r="AC37" s="2">
        <f>(Table2[[#This Row],[Close Price]]/Table2[[#This Row],[Day Low]])-1</f>
        <v>9.4062482345631526E-3</v>
      </c>
      <c r="AD37" s="2">
        <f>(Table2[[#This Row],[Day High]]/Table2[[#This Row],[Close Price]])-1</f>
        <v>2.3030642227508169E-2</v>
      </c>
      <c r="AE37" s="2">
        <f>(Table2[[#This Row],[Close Price]]/Table2[[#This Row],[Current Week Low]])-1</f>
        <v>9.4062482345631526E-3</v>
      </c>
      <c r="AF37" s="2">
        <f>(Table2[[#This Row],[Current Week High]]/Table2[[#This Row],[Close Price]])-1</f>
        <v>3.2601091367007173E-2</v>
      </c>
      <c r="AG37" s="2">
        <f>(Table2[[#This Row],[Close Price]]/Table2[[#This Row],[Current Month Low]])-1</f>
        <v>9.4062482345631526E-3</v>
      </c>
      <c r="AH37" s="2">
        <f>(Table2[[#This Row],[Current Month High]]/Table2[[#This Row],[Close Price]])-1</f>
        <v>3.2601091367007173E-2</v>
      </c>
      <c r="AI37">
        <v>16.121449559255598</v>
      </c>
      <c r="AJ37">
        <v>202.19873150105701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0.02</v>
      </c>
      <c r="AM37" t="s">
        <v>10359</v>
      </c>
      <c r="AN37">
        <v>-1.68</v>
      </c>
      <c r="AO37" t="s">
        <v>10358</v>
      </c>
      <c r="AP37">
        <v>0.16397687077033499</v>
      </c>
      <c r="AQ37">
        <f>(Table2[[#This Row],[Sharpe Ratio]]-AVERAGE(Table2[Sharpe Ratio]))/_xlfn.STDEV.P(Table2[Sharpe Ratio])</f>
        <v>1.1487947602267834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5.017963503113152</v>
      </c>
      <c r="AS37">
        <f>_xlfn.RANK.AVG(Table2[[#This Row],[1Y Return vs Nifty Z-Score]],Table2[1Y Return vs Nifty Z-Score])</f>
        <v>34</v>
      </c>
      <c r="AT37">
        <f>_xlfn.RANK.AVG(Table2[[#This Row],[6M Return vs Nifty Z-Score]],Table2[6M Return vs Nifty Z-Score])</f>
        <v>98</v>
      </c>
      <c r="AU37">
        <f>_xlfn.RANK.AVG(Table2[[#This Row],[Sharpe Ratio Z-Score]],Table2[Sharpe Ratio Z-Score])</f>
        <v>95</v>
      </c>
      <c r="AV37">
        <f>(Table2[[#This Row],[Rank 1Y]]+Table2[[#This Row],[Rank 6M]]+Table2[[#This Row],[Rank Sharpe]])/3</f>
        <v>75.666666666666671</v>
      </c>
    </row>
    <row r="38" spans="1:48" x14ac:dyDescent="0.3">
      <c r="A38" t="s">
        <v>1318</v>
      </c>
      <c r="B38" t="s">
        <v>1319</v>
      </c>
      <c r="C38" t="s">
        <v>10314</v>
      </c>
      <c r="D38" t="s">
        <v>405</v>
      </c>
      <c r="E38">
        <v>8672.9012705299992</v>
      </c>
      <c r="F38">
        <v>299.3</v>
      </c>
      <c r="G38">
        <v>255.12765713405699</v>
      </c>
      <c r="H38">
        <f>(Table2[[#This Row],[1Y Return vs Nifty]]-AVERAGE(Table2[1Y Return vs Nifty]))/_xlfn.STDEV.P(Table2[1Y Return vs Nifty])</f>
        <v>3.8746238000334432</v>
      </c>
      <c r="I38">
        <v>35.316351777883497</v>
      </c>
      <c r="J38">
        <f>(Table2[[#This Row],[1M Return vs Nifty]]-AVERAGE(Table2[1M Return vs Nifty]))/_xlfn.STDEV.P(Table2[1M Return vs Nifty])</f>
        <v>3.3742894789871967</v>
      </c>
      <c r="K38">
        <v>82.209033421428501</v>
      </c>
      <c r="L38">
        <f>(Table2[[#This Row],[6M Return vs Nifty]]-AVERAGE(Table2[6M Return vs Nifty]))/_xlfn.STDEV.P(Table2[6M Return vs Nifty])</f>
        <v>2.5262285221144878</v>
      </c>
      <c r="M38">
        <v>3.1522473716610602</v>
      </c>
      <c r="N38">
        <f>(Table2[[#This Row],[1W Return vs Nifty]]-AVERAGE(Table2[1W Return vs Nifty]))/_xlfn.STDEV.P(Table2[1W Return vs Nifty])</f>
        <v>1.0363393711979587</v>
      </c>
      <c r="O38">
        <v>251.93</v>
      </c>
      <c r="P38">
        <v>225.088098207917</v>
      </c>
      <c r="Q38">
        <v>171.96528269492899</v>
      </c>
      <c r="R38">
        <v>73.333861497278207</v>
      </c>
      <c r="S38" s="2">
        <f>(Table2[[#This Row],[Close Price]]-Table2[[#This Row],[20D EMA]])/Table2[[#This Row],[20D EMA]]</f>
        <v>0.18802842059302188</v>
      </c>
      <c r="T38" s="2">
        <f>(Table2[[#This Row],[Close Price]]-Table2[[#This Row],[50D EMA]])/Table2[[#This Row],[50D EMA]]</f>
        <v>0.3297015807718649</v>
      </c>
      <c r="U38" s="2">
        <f>(Table2[[#This Row],[Close Price]]-Table2[[#This Row],[200D EMA]])/Table2[[#This Row],[200D EMA]]</f>
        <v>0.74046758339569163</v>
      </c>
      <c r="V38">
        <v>1.4229244920914701</v>
      </c>
      <c r="W38">
        <v>283</v>
      </c>
      <c r="X38">
        <v>301.89999999999998</v>
      </c>
      <c r="Y38">
        <v>268.25</v>
      </c>
      <c r="Z38">
        <v>301.89999999999998</v>
      </c>
      <c r="AA38">
        <v>268.25</v>
      </c>
      <c r="AB38">
        <v>301.89999999999998</v>
      </c>
      <c r="AC38" s="2">
        <f>(Table2[[#This Row],[Close Price]]/Table2[[#This Row],[Day Low]])-1</f>
        <v>5.7597173144876335E-2</v>
      </c>
      <c r="AD38" s="2">
        <f>(Table2[[#This Row],[Day High]]/Table2[[#This Row],[Close Price]])-1</f>
        <v>8.6869361844301718E-3</v>
      </c>
      <c r="AE38" s="2">
        <f>(Table2[[#This Row],[Close Price]]/Table2[[#This Row],[Current Week Low]])-1</f>
        <v>0.11575023299161225</v>
      </c>
      <c r="AF38" s="2">
        <f>(Table2[[#This Row],[Current Week High]]/Table2[[#This Row],[Close Price]])-1</f>
        <v>8.6869361844301718E-3</v>
      </c>
      <c r="AG38" s="2">
        <f>(Table2[[#This Row],[Close Price]]/Table2[[#This Row],[Current Month Low]])-1</f>
        <v>0.11575023299161225</v>
      </c>
      <c r="AH38" s="2">
        <f>(Table2[[#This Row],[Current Month High]]/Table2[[#This Row],[Close Price]])-1</f>
        <v>8.6869361844301718E-3</v>
      </c>
      <c r="AI38">
        <v>0.86869361844301696</v>
      </c>
      <c r="AJ38">
        <v>327.57142857142799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0.27</v>
      </c>
      <c r="AM38" t="s">
        <v>10359</v>
      </c>
      <c r="AN38">
        <v>41.48</v>
      </c>
      <c r="AO38" t="s">
        <v>10359</v>
      </c>
      <c r="AP38">
        <v>0.11164143150995599</v>
      </c>
      <c r="AQ38">
        <f>(Table2[[#This Row],[Sharpe Ratio]]-AVERAGE(Table2[Sharpe Ratio]))/_xlfn.STDEV.P(Table2[Sharpe Ratio])</f>
        <v>0.550008704283932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11.36148987661702</v>
      </c>
      <c r="AS38">
        <f>_xlfn.RANK.AVG(Table2[[#This Row],[1Y Return vs Nifty Z-Score]],Table2[1Y Return vs Nifty Z-Score])</f>
        <v>8</v>
      </c>
      <c r="AT38">
        <f>_xlfn.RANK.AVG(Table2[[#This Row],[6M Return vs Nifty Z-Score]],Table2[6M Return vs Nifty Z-Score])</f>
        <v>14</v>
      </c>
      <c r="AU38">
        <f>_xlfn.RANK.AVG(Table2[[#This Row],[Sharpe Ratio Z-Score]],Table2[Sharpe Ratio Z-Score])</f>
        <v>205</v>
      </c>
      <c r="AV38">
        <f>(Table2[[#This Row],[Rank 1Y]]+Table2[[#This Row],[Rank 6M]]+Table2[[#This Row],[Rank Sharpe]])/3</f>
        <v>75.666666666666671</v>
      </c>
    </row>
    <row r="39" spans="1:48" x14ac:dyDescent="0.3">
      <c r="A39" t="s">
        <v>700</v>
      </c>
      <c r="B39" t="s">
        <v>701</v>
      </c>
      <c r="C39" t="s">
        <v>10327</v>
      </c>
      <c r="D39" t="s">
        <v>276</v>
      </c>
      <c r="E39">
        <v>25772.01631504</v>
      </c>
      <c r="F39">
        <v>531.04999999999995</v>
      </c>
      <c r="G39">
        <v>79.8708483528371</v>
      </c>
      <c r="H39">
        <f>(Table2[[#This Row],[1Y Return vs Nifty]]-AVERAGE(Table2[1Y Return vs Nifty]))/_xlfn.STDEV.P(Table2[1Y Return vs Nifty])</f>
        <v>0.94604340092905581</v>
      </c>
      <c r="I39">
        <v>14.736028095230701</v>
      </c>
      <c r="J39">
        <f>(Table2[[#This Row],[1M Return vs Nifty]]-AVERAGE(Table2[1M Return vs Nifty]))/_xlfn.STDEV.P(Table2[1M Return vs Nifty])</f>
        <v>1.2885456373518325</v>
      </c>
      <c r="K39">
        <v>36.289795410602999</v>
      </c>
      <c r="L39">
        <f>(Table2[[#This Row],[6M Return vs Nifty]]-AVERAGE(Table2[6M Return vs Nifty]))/_xlfn.STDEV.P(Table2[6M Return vs Nifty])</f>
        <v>0.95957309244948219</v>
      </c>
      <c r="M39">
        <v>-2.5475146680381702</v>
      </c>
      <c r="N39">
        <f>(Table2[[#This Row],[1W Return vs Nifty]]-AVERAGE(Table2[1W Return vs Nifty]))/_xlfn.STDEV.P(Table2[1W Return vs Nifty])</f>
        <v>-0.3476565957931938</v>
      </c>
      <c r="O39">
        <v>497.03</v>
      </c>
      <c r="P39">
        <v>455.34405048394899</v>
      </c>
      <c r="Q39">
        <v>363.39818285355898</v>
      </c>
      <c r="R39">
        <v>69.266328156158295</v>
      </c>
      <c r="S39" s="2">
        <f>(Table2[[#This Row],[Close Price]]-Table2[[#This Row],[20D EMA]])/Table2[[#This Row],[20D EMA]]</f>
        <v>6.8446572641490414E-2</v>
      </c>
      <c r="T39" s="2">
        <f>(Table2[[#This Row],[Close Price]]-Table2[[#This Row],[50D EMA]])/Table2[[#This Row],[50D EMA]]</f>
        <v>0.16626098317434723</v>
      </c>
      <c r="U39" s="2">
        <f>(Table2[[#This Row],[Close Price]]-Table2[[#This Row],[200D EMA]])/Table2[[#This Row],[200D EMA]]</f>
        <v>0.46134467660230638</v>
      </c>
      <c r="V39">
        <v>1.3571523175458799</v>
      </c>
      <c r="W39">
        <v>521.65</v>
      </c>
      <c r="X39">
        <v>534</v>
      </c>
      <c r="Y39">
        <v>520</v>
      </c>
      <c r="Z39">
        <v>556</v>
      </c>
      <c r="AA39">
        <v>520</v>
      </c>
      <c r="AB39">
        <v>556</v>
      </c>
      <c r="AC39" s="2">
        <f>(Table2[[#This Row],[Close Price]]/Table2[[#This Row],[Day Low]])-1</f>
        <v>1.8019745039777657E-2</v>
      </c>
      <c r="AD39" s="2">
        <f>(Table2[[#This Row],[Day High]]/Table2[[#This Row],[Close Price]])-1</f>
        <v>5.5550324828170794E-3</v>
      </c>
      <c r="AE39" s="2">
        <f>(Table2[[#This Row],[Close Price]]/Table2[[#This Row],[Current Week Low]])-1</f>
        <v>2.1249999999999991E-2</v>
      </c>
      <c r="AF39" s="2">
        <f>(Table2[[#This Row],[Current Week High]]/Table2[[#This Row],[Close Price]])-1</f>
        <v>4.6982393371622244E-2</v>
      </c>
      <c r="AG39" s="2">
        <f>(Table2[[#This Row],[Close Price]]/Table2[[#This Row],[Current Month Low]])-1</f>
        <v>2.1249999999999991E-2</v>
      </c>
      <c r="AH39" s="2">
        <f>(Table2[[#This Row],[Current Month High]]/Table2[[#This Row],[Close Price]])-1</f>
        <v>4.6982393371622244E-2</v>
      </c>
      <c r="AI39">
        <v>4.69823933716222</v>
      </c>
      <c r="AJ39">
        <v>137.07589285714201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0.43</v>
      </c>
      <c r="AM39" t="s">
        <v>10359</v>
      </c>
      <c r="AN39">
        <v>14.23</v>
      </c>
      <c r="AO39" t="s">
        <v>10359</v>
      </c>
      <c r="AP39">
        <v>0.23406393253591101</v>
      </c>
      <c r="AQ39">
        <f>(Table2[[#This Row],[Sharpe Ratio]]-AVERAGE(Table2[Sharpe Ratio]))/_xlfn.STDEV.P(Table2[Sharpe Ratio])</f>
        <v>1.9506826564654587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4.7971881914026353</v>
      </c>
      <c r="AS39">
        <f>_xlfn.RANK.AVG(Table2[[#This Row],[1Y Return vs Nifty Z-Score]],Table2[1Y Return vs Nifty Z-Score])</f>
        <v>102</v>
      </c>
      <c r="AT39">
        <f>_xlfn.RANK.AVG(Table2[[#This Row],[6M Return vs Nifty Z-Score]],Table2[6M Return vs Nifty Z-Score])</f>
        <v>109</v>
      </c>
      <c r="AU39">
        <f>_xlfn.RANK.AVG(Table2[[#This Row],[Sharpe Ratio Z-Score]],Table2[Sharpe Ratio Z-Score])</f>
        <v>17</v>
      </c>
      <c r="AV39">
        <f>(Table2[[#This Row],[Rank 1Y]]+Table2[[#This Row],[Rank 6M]]+Table2[[#This Row],[Rank Sharpe]])/3</f>
        <v>76</v>
      </c>
    </row>
    <row r="40" spans="1:48" x14ac:dyDescent="0.3">
      <c r="A40" t="s">
        <v>1492</v>
      </c>
      <c r="B40" t="s">
        <v>1493</v>
      </c>
      <c r="C40" t="s">
        <v>10326</v>
      </c>
      <c r="D40" t="s">
        <v>138</v>
      </c>
      <c r="E40">
        <v>6962.7980243250004</v>
      </c>
      <c r="F40">
        <v>242.56</v>
      </c>
      <c r="G40">
        <v>127.55961112735</v>
      </c>
      <c r="H40">
        <f>(Table2[[#This Row],[1Y Return vs Nifty]]-AVERAGE(Table2[1Y Return vs Nifty]))/_xlfn.STDEV.P(Table2[1Y Return vs Nifty])</f>
        <v>1.7429332729415097</v>
      </c>
      <c r="I40">
        <v>9.1806078107394509</v>
      </c>
      <c r="J40">
        <f>(Table2[[#This Row],[1M Return vs Nifty]]-AVERAGE(Table2[1M Return vs Nifty]))/_xlfn.STDEV.P(Table2[1M Return vs Nifty])</f>
        <v>0.72552321726032176</v>
      </c>
      <c r="K40">
        <v>38.068219770630101</v>
      </c>
      <c r="L40">
        <f>(Table2[[#This Row],[6M Return vs Nifty]]-AVERAGE(Table2[6M Return vs Nifty]))/_xlfn.STDEV.P(Table2[6M Return vs Nifty])</f>
        <v>1.02024871122234</v>
      </c>
      <c r="M40">
        <v>7.1366629555463996</v>
      </c>
      <c r="N40">
        <f>(Table2[[#This Row],[1W Return vs Nifty]]-AVERAGE(Table2[1W Return vs Nifty]))/_xlfn.STDEV.P(Table2[1W Return vs Nifty])</f>
        <v>2.0038210064847886</v>
      </c>
      <c r="O40">
        <v>221.61</v>
      </c>
      <c r="P40">
        <v>210.07389785764599</v>
      </c>
      <c r="Q40">
        <v>167.40057797613699</v>
      </c>
      <c r="R40">
        <v>75.681185573767195</v>
      </c>
      <c r="S40" s="2">
        <f>(Table2[[#This Row],[Close Price]]-Table2[[#This Row],[20D EMA]])/Table2[[#This Row],[20D EMA]]</f>
        <v>9.4535445151392034E-2</v>
      </c>
      <c r="T40" s="2">
        <f>(Table2[[#This Row],[Close Price]]-Table2[[#This Row],[50D EMA]])/Table2[[#This Row],[50D EMA]]</f>
        <v>0.15464130705266307</v>
      </c>
      <c r="U40" s="2">
        <f>(Table2[[#This Row],[Close Price]]-Table2[[#This Row],[200D EMA]])/Table2[[#This Row],[200D EMA]]</f>
        <v>0.44897946549848244</v>
      </c>
      <c r="V40">
        <v>0.40579805456360502</v>
      </c>
      <c r="W40">
        <v>235.95</v>
      </c>
      <c r="X40">
        <v>245</v>
      </c>
      <c r="Y40">
        <v>230</v>
      </c>
      <c r="Z40">
        <v>245</v>
      </c>
      <c r="AA40">
        <v>230</v>
      </c>
      <c r="AB40">
        <v>245</v>
      </c>
      <c r="AC40" s="2">
        <f>(Table2[[#This Row],[Close Price]]/Table2[[#This Row],[Day Low]])-1</f>
        <v>2.8014409832591625E-2</v>
      </c>
      <c r="AD40" s="2">
        <f>(Table2[[#This Row],[Day High]]/Table2[[#This Row],[Close Price]])-1</f>
        <v>1.0059366754617383E-2</v>
      </c>
      <c r="AE40" s="2">
        <f>(Table2[[#This Row],[Close Price]]/Table2[[#This Row],[Current Week Low]])-1</f>
        <v>5.4608695652173855E-2</v>
      </c>
      <c r="AF40" s="2">
        <f>(Table2[[#This Row],[Current Week High]]/Table2[[#This Row],[Close Price]])-1</f>
        <v>1.0059366754617383E-2</v>
      </c>
      <c r="AG40" s="2">
        <f>(Table2[[#This Row],[Close Price]]/Table2[[#This Row],[Current Month Low]])-1</f>
        <v>5.4608695652173855E-2</v>
      </c>
      <c r="AH40" s="2">
        <f>(Table2[[#This Row],[Current Month High]]/Table2[[#This Row],[Close Price]])-1</f>
        <v>1.0059366754617383E-2</v>
      </c>
      <c r="AI40">
        <v>1.00593667546173</v>
      </c>
      <c r="AJ40">
        <v>191.53846153846101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0.35</v>
      </c>
      <c r="AM40" t="s">
        <v>10359</v>
      </c>
      <c r="AN40">
        <v>8.98</v>
      </c>
      <c r="AO40" t="s">
        <v>10359</v>
      </c>
      <c r="AP40">
        <v>0.17106427833016</v>
      </c>
      <c r="AQ40">
        <f>(Table2[[#This Row],[Sharpe Ratio]]-AVERAGE(Table2[Sharpe Ratio]))/_xlfn.STDEV.P(Table2[Sharpe Ratio])</f>
        <v>1.2298839968813804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6.7224102047903411</v>
      </c>
      <c r="AS40">
        <f>_xlfn.RANK.AVG(Table2[[#This Row],[1Y Return vs Nifty Z-Score]],Table2[1Y Return vs Nifty Z-Score])</f>
        <v>44</v>
      </c>
      <c r="AT40">
        <f>_xlfn.RANK.AVG(Table2[[#This Row],[6M Return vs Nifty Z-Score]],Table2[6M Return vs Nifty Z-Score])</f>
        <v>100</v>
      </c>
      <c r="AU40">
        <f>_xlfn.RANK.AVG(Table2[[#This Row],[Sharpe Ratio Z-Score]],Table2[Sharpe Ratio Z-Score])</f>
        <v>85</v>
      </c>
      <c r="AV40">
        <f>(Table2[[#This Row],[Rank 1Y]]+Table2[[#This Row],[Rank 6M]]+Table2[[#This Row],[Rank Sharpe]])/3</f>
        <v>76.333333333333329</v>
      </c>
    </row>
    <row r="41" spans="1:48" x14ac:dyDescent="0.3">
      <c r="A41" t="s">
        <v>274</v>
      </c>
      <c r="B41" t="s">
        <v>275</v>
      </c>
      <c r="C41" t="s">
        <v>10327</v>
      </c>
      <c r="D41" t="s">
        <v>276</v>
      </c>
      <c r="E41">
        <v>100154.845324275</v>
      </c>
      <c r="F41">
        <v>10876.85</v>
      </c>
      <c r="G41">
        <v>101.898356839347</v>
      </c>
      <c r="H41">
        <f>(Table2[[#This Row],[1Y Return vs Nifty]]-AVERAGE(Table2[1Y Return vs Nifty]))/_xlfn.STDEV.P(Table2[1Y Return vs Nifty])</f>
        <v>1.3141279851646848</v>
      </c>
      <c r="I41">
        <v>5.3355716658352703</v>
      </c>
      <c r="J41">
        <f>(Table2[[#This Row],[1M Return vs Nifty]]-AVERAGE(Table2[1M Return vs Nifty]))/_xlfn.STDEV.P(Table2[1M Return vs Nifty])</f>
        <v>0.33584224898385318</v>
      </c>
      <c r="K41">
        <v>36.269681750201102</v>
      </c>
      <c r="L41">
        <f>(Table2[[#This Row],[6M Return vs Nifty]]-AVERAGE(Table2[6M Return vs Nifty]))/_xlfn.STDEV.P(Table2[6M Return vs Nifty])</f>
        <v>0.95888686208843732</v>
      </c>
      <c r="M41">
        <v>4.2420127856482104</v>
      </c>
      <c r="N41">
        <f>(Table2[[#This Row],[1W Return vs Nifty]]-AVERAGE(Table2[1W Return vs Nifty]))/_xlfn.STDEV.P(Table2[1W Return vs Nifty])</f>
        <v>1.3009523370410463</v>
      </c>
      <c r="O41">
        <v>10581.03</v>
      </c>
      <c r="P41">
        <v>10459.1203360538</v>
      </c>
      <c r="Q41">
        <v>8703.7121015272096</v>
      </c>
      <c r="R41">
        <v>73.404221692712099</v>
      </c>
      <c r="S41" s="2">
        <f>(Table2[[#This Row],[Close Price]]-Table2[[#This Row],[20D EMA]])/Table2[[#This Row],[20D EMA]]</f>
        <v>2.7957580689214535E-2</v>
      </c>
      <c r="T41" s="2">
        <f>(Table2[[#This Row],[Close Price]]-Table2[[#This Row],[50D EMA]])/Table2[[#This Row],[50D EMA]]</f>
        <v>3.9939273143864459E-2</v>
      </c>
      <c r="U41" s="2">
        <f>(Table2[[#This Row],[Close Price]]-Table2[[#This Row],[200D EMA]])/Table2[[#This Row],[200D EMA]]</f>
        <v>0.2496794325367768</v>
      </c>
      <c r="V41">
        <v>0.48175027783413399</v>
      </c>
      <c r="W41">
        <v>10800</v>
      </c>
      <c r="X41">
        <v>11201.05</v>
      </c>
      <c r="Y41">
        <v>10627.5</v>
      </c>
      <c r="Z41">
        <v>11201.05</v>
      </c>
      <c r="AA41">
        <v>10627.5</v>
      </c>
      <c r="AB41">
        <v>11201.05</v>
      </c>
      <c r="AC41" s="2">
        <f>(Table2[[#This Row],[Close Price]]/Table2[[#This Row],[Day Low]])-1</f>
        <v>7.115740740740728E-3</v>
      </c>
      <c r="AD41" s="2">
        <f>(Table2[[#This Row],[Day High]]/Table2[[#This Row],[Close Price]])-1</f>
        <v>2.9806423734812793E-2</v>
      </c>
      <c r="AE41" s="2">
        <f>(Table2[[#This Row],[Close Price]]/Table2[[#This Row],[Current Week Low]])-1</f>
        <v>2.3462714655375194E-2</v>
      </c>
      <c r="AF41" s="2">
        <f>(Table2[[#This Row],[Current Week High]]/Table2[[#This Row],[Close Price]])-1</f>
        <v>2.9806423734812793E-2</v>
      </c>
      <c r="AG41" s="2">
        <f>(Table2[[#This Row],[Close Price]]/Table2[[#This Row],[Current Month Low]])-1</f>
        <v>2.3462714655375194E-2</v>
      </c>
      <c r="AH41" s="2">
        <f>(Table2[[#This Row],[Current Month High]]/Table2[[#This Row],[Close Price]])-1</f>
        <v>2.9806423734812793E-2</v>
      </c>
      <c r="AI41">
        <v>22.259661574812501</v>
      </c>
      <c r="AJ41">
        <v>148.440515754731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0.08</v>
      </c>
      <c r="AM41" t="s">
        <v>10359</v>
      </c>
      <c r="AN41">
        <v>3.61</v>
      </c>
      <c r="AO41" t="s">
        <v>10359</v>
      </c>
      <c r="AP41">
        <v>0.191303886574061</v>
      </c>
      <c r="AQ41">
        <f>(Table2[[#This Row],[Sharpe Ratio]]-AVERAGE(Table2[Sharpe Ratio]))/_xlfn.STDEV.P(Table2[Sharpe Ratio])</f>
        <v>1.4614516566825821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5.3712610899606039</v>
      </c>
      <c r="AS41">
        <f>_xlfn.RANK.AVG(Table2[[#This Row],[1Y Return vs Nifty Z-Score]],Table2[1Y Return vs Nifty Z-Score])</f>
        <v>70</v>
      </c>
      <c r="AT41">
        <f>_xlfn.RANK.AVG(Table2[[#This Row],[6M Return vs Nifty Z-Score]],Table2[6M Return vs Nifty Z-Score])</f>
        <v>110</v>
      </c>
      <c r="AU41">
        <f>_xlfn.RANK.AVG(Table2[[#This Row],[Sharpe Ratio Z-Score]],Table2[Sharpe Ratio Z-Score])</f>
        <v>51</v>
      </c>
      <c r="AV41">
        <f>(Table2[[#This Row],[Rank 1Y]]+Table2[[#This Row],[Rank 6M]]+Table2[[#This Row],[Rank Sharpe]])/3</f>
        <v>77</v>
      </c>
    </row>
    <row r="42" spans="1:48" x14ac:dyDescent="0.3">
      <c r="A42" t="s">
        <v>336</v>
      </c>
      <c r="B42" t="s">
        <v>337</v>
      </c>
      <c r="C42" t="s">
        <v>10324</v>
      </c>
      <c r="D42" t="s">
        <v>338</v>
      </c>
      <c r="E42">
        <v>75480.573579774995</v>
      </c>
      <c r="F42">
        <v>12991.8</v>
      </c>
      <c r="G42">
        <v>123.525673398558</v>
      </c>
      <c r="H42">
        <f>(Table2[[#This Row],[1Y Return vs Nifty]]-AVERAGE(Table2[1Y Return vs Nifty]))/_xlfn.STDEV.P(Table2[1Y Return vs Nifty])</f>
        <v>1.6755252729562113</v>
      </c>
      <c r="I42">
        <v>10.558742811155501</v>
      </c>
      <c r="J42">
        <f>(Table2[[#This Row],[1M Return vs Nifty]]-AVERAGE(Table2[1M Return vs Nifty]))/_xlfn.STDEV.P(Table2[1M Return vs Nifty])</f>
        <v>0.8651923806021401</v>
      </c>
      <c r="K42">
        <v>68.420983294848796</v>
      </c>
      <c r="L42">
        <f>(Table2[[#This Row],[6M Return vs Nifty]]-AVERAGE(Table2[6M Return vs Nifty]))/_xlfn.STDEV.P(Table2[6M Return vs Nifty])</f>
        <v>2.0558129723136207</v>
      </c>
      <c r="M42">
        <v>-6.6842720999999399</v>
      </c>
      <c r="N42">
        <f>(Table2[[#This Row],[1W Return vs Nifty]]-AVERAGE(Table2[1W Return vs Nifty]))/_xlfn.STDEV.P(Table2[1W Return vs Nifty])</f>
        <v>-1.3521293373530996</v>
      </c>
      <c r="O42">
        <v>12638.91</v>
      </c>
      <c r="P42">
        <v>11925.116894626</v>
      </c>
      <c r="Q42">
        <v>9112.0900924256093</v>
      </c>
      <c r="R42">
        <v>43.985918690888496</v>
      </c>
      <c r="S42" s="2">
        <f>(Table2[[#This Row],[Close Price]]-Table2[[#This Row],[20D EMA]])/Table2[[#This Row],[20D EMA]]</f>
        <v>2.7920920395825229E-2</v>
      </c>
      <c r="T42" s="2">
        <f>(Table2[[#This Row],[Close Price]]-Table2[[#This Row],[50D EMA]])/Table2[[#This Row],[50D EMA]]</f>
        <v>8.944844019555856E-2</v>
      </c>
      <c r="U42" s="2">
        <f>(Table2[[#This Row],[Close Price]]-Table2[[#This Row],[200D EMA]])/Table2[[#This Row],[200D EMA]]</f>
        <v>0.42577606983927696</v>
      </c>
      <c r="V42">
        <v>1.5480634551678001</v>
      </c>
      <c r="W42">
        <v>12637.8</v>
      </c>
      <c r="X42">
        <v>13020</v>
      </c>
      <c r="Y42">
        <v>12490.1</v>
      </c>
      <c r="Z42">
        <v>13160</v>
      </c>
      <c r="AA42">
        <v>12490.1</v>
      </c>
      <c r="AB42">
        <v>13160</v>
      </c>
      <c r="AC42" s="2">
        <f>(Table2[[#This Row],[Close Price]]/Table2[[#This Row],[Day Low]])-1</f>
        <v>2.8011204481792618E-2</v>
      </c>
      <c r="AD42" s="2">
        <f>(Table2[[#This Row],[Day High]]/Table2[[#This Row],[Close Price]])-1</f>
        <v>2.1705999168706303E-3</v>
      </c>
      <c r="AE42" s="2">
        <f>(Table2[[#This Row],[Close Price]]/Table2[[#This Row],[Current Week Low]])-1</f>
        <v>4.0167812907822897E-2</v>
      </c>
      <c r="AF42" s="2">
        <f>(Table2[[#This Row],[Current Week High]]/Table2[[#This Row],[Close Price]])-1</f>
        <v>1.2946627872966188E-2</v>
      </c>
      <c r="AG42" s="2">
        <f>(Table2[[#This Row],[Close Price]]/Table2[[#This Row],[Current Month Low]])-1</f>
        <v>4.0167812907822897E-2</v>
      </c>
      <c r="AH42" s="2">
        <f>(Table2[[#This Row],[Current Month High]]/Table2[[#This Row],[Close Price]])-1</f>
        <v>1.2946627872966188E-2</v>
      </c>
      <c r="AI42">
        <v>4.9877615111070002</v>
      </c>
      <c r="AJ42">
        <v>174.46788283387301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0.1</v>
      </c>
      <c r="AM42" t="s">
        <v>10359</v>
      </c>
      <c r="AN42">
        <v>4.99</v>
      </c>
      <c r="AO42" t="s">
        <v>10359</v>
      </c>
      <c r="AP42">
        <v>0.128697646787229</v>
      </c>
      <c r="AQ42">
        <f>(Table2[[#This Row],[Sharpe Ratio]]-AVERAGE(Table2[Sharpe Ratio]))/_xlfn.STDEV.P(Table2[Sharpe Ratio])</f>
        <v>0.74515417396039219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3.9895554624792648</v>
      </c>
      <c r="AS42">
        <f>_xlfn.RANK.AVG(Table2[[#This Row],[1Y Return vs Nifty Z-Score]],Table2[1Y Return vs Nifty Z-Score])</f>
        <v>46</v>
      </c>
      <c r="AT42">
        <f>_xlfn.RANK.AVG(Table2[[#This Row],[6M Return vs Nifty Z-Score]],Table2[6M Return vs Nifty Z-Score])</f>
        <v>25</v>
      </c>
      <c r="AU42">
        <f>_xlfn.RANK.AVG(Table2[[#This Row],[Sharpe Ratio Z-Score]],Table2[Sharpe Ratio Z-Score])</f>
        <v>164</v>
      </c>
      <c r="AV42">
        <f>(Table2[[#This Row],[Rank 1Y]]+Table2[[#This Row],[Rank 6M]]+Table2[[#This Row],[Rank Sharpe]])/3</f>
        <v>78.333333333333329</v>
      </c>
    </row>
    <row r="43" spans="1:48" x14ac:dyDescent="0.3">
      <c r="A43" t="s">
        <v>424</v>
      </c>
      <c r="B43" t="s">
        <v>425</v>
      </c>
      <c r="C43" t="s">
        <v>10314</v>
      </c>
      <c r="D43" t="s">
        <v>124</v>
      </c>
      <c r="E43">
        <v>54952.154999999999</v>
      </c>
      <c r="F43">
        <v>273.45</v>
      </c>
      <c r="G43">
        <v>225.98285943457199</v>
      </c>
      <c r="H43">
        <f>(Table2[[#This Row],[1Y Return vs Nifty]]-AVERAGE(Table2[1Y Return vs Nifty]))/_xlfn.STDEV.P(Table2[1Y Return vs Nifty])</f>
        <v>3.3876077241837237</v>
      </c>
      <c r="I43">
        <v>-8.31569826338675</v>
      </c>
      <c r="J43">
        <f>(Table2[[#This Row],[1M Return vs Nifty]]-AVERAGE(Table2[1M Return vs Nifty]))/_xlfn.STDEV.P(Table2[1M Return vs Nifty])</f>
        <v>-1.0476662236927388</v>
      </c>
      <c r="K43">
        <v>26.835209357226301</v>
      </c>
      <c r="L43">
        <f>(Table2[[#This Row],[6M Return vs Nifty]]-AVERAGE(Table2[6M Return vs Nifty]))/_xlfn.STDEV.P(Table2[6M Return vs Nifty])</f>
        <v>0.63700505305245037</v>
      </c>
      <c r="M43">
        <v>-2.5369796882576701</v>
      </c>
      <c r="N43">
        <f>(Table2[[#This Row],[1W Return vs Nifty]]-AVERAGE(Table2[1W Return vs Nifty]))/_xlfn.STDEV.P(Table2[1W Return vs Nifty])</f>
        <v>-0.34509852943410863</v>
      </c>
      <c r="O43">
        <v>287.45999999999998</v>
      </c>
      <c r="P43">
        <v>288.30808822256603</v>
      </c>
      <c r="Q43">
        <v>222.329355498621</v>
      </c>
      <c r="R43">
        <v>34.389123586621501</v>
      </c>
      <c r="S43" s="2">
        <f>(Table2[[#This Row],[Close Price]]-Table2[[#This Row],[20D EMA]])/Table2[[#This Row],[20D EMA]]</f>
        <v>-4.8737215612606945E-2</v>
      </c>
      <c r="T43" s="2">
        <f>(Table2[[#This Row],[Close Price]]-Table2[[#This Row],[50D EMA]])/Table2[[#This Row],[50D EMA]]</f>
        <v>-5.153545401437367E-2</v>
      </c>
      <c r="U43" s="2">
        <f>(Table2[[#This Row],[Close Price]]-Table2[[#This Row],[200D EMA]])/Table2[[#This Row],[200D EMA]]</f>
        <v>0.22993205007377474</v>
      </c>
      <c r="V43">
        <v>0.50888827537189696</v>
      </c>
      <c r="W43">
        <v>272.60000000000002</v>
      </c>
      <c r="X43">
        <v>276.8</v>
      </c>
      <c r="Y43">
        <v>272.60000000000002</v>
      </c>
      <c r="Z43">
        <v>281.8</v>
      </c>
      <c r="AA43">
        <v>272.60000000000002</v>
      </c>
      <c r="AB43">
        <v>281.8</v>
      </c>
      <c r="AC43" s="2">
        <f>(Table2[[#This Row],[Close Price]]/Table2[[#This Row],[Day Low]])-1</f>
        <v>3.1181217901685709E-3</v>
      </c>
      <c r="AD43" s="2">
        <f>(Table2[[#This Row],[Day High]]/Table2[[#This Row],[Close Price]])-1</f>
        <v>1.2250868531724413E-2</v>
      </c>
      <c r="AE43" s="2">
        <f>(Table2[[#This Row],[Close Price]]/Table2[[#This Row],[Current Week Low]])-1</f>
        <v>3.1181217901685709E-3</v>
      </c>
      <c r="AF43" s="2">
        <f>(Table2[[#This Row],[Current Week High]]/Table2[[#This Row],[Close Price]])-1</f>
        <v>3.0535746937282893E-2</v>
      </c>
      <c r="AG43" s="2">
        <f>(Table2[[#This Row],[Close Price]]/Table2[[#This Row],[Current Month Low]])-1</f>
        <v>3.1181217901685709E-3</v>
      </c>
      <c r="AH43" s="2">
        <f>(Table2[[#This Row],[Current Month High]]/Table2[[#This Row],[Close Price]])-1</f>
        <v>3.0535746937282893E-2</v>
      </c>
      <c r="AI43">
        <v>29.3472298409215</v>
      </c>
      <c r="AJ43">
        <v>304.21286031042098</v>
      </c>
      <c r="AK43" t="str">
        <f>IF(AND(Table2[[#This Row],[20D EMA]]&gt;Table2[[#This Row],[50D EMA]],Table2[[#This Row],[50D EMA]]&gt;Table2[[#This Row],[200D EMA]]),"Uptrend","Downtrend/NoTrend")</f>
        <v>Downtrend/NoTrend</v>
      </c>
      <c r="AL43">
        <v>-0.09</v>
      </c>
      <c r="AM43" t="s">
        <v>10358</v>
      </c>
      <c r="AN43">
        <v>-6.29</v>
      </c>
      <c r="AO43" t="s">
        <v>10358</v>
      </c>
      <c r="AP43">
        <v>0.18283123907250901</v>
      </c>
      <c r="AQ43">
        <f>(Table2[[#This Row],[Sharpe Ratio]]-AVERAGE(Table2[Sharpe Ratio]))/_xlfn.STDEV.P(Table2[Sharpe Ratio])</f>
        <v>1.3645134585410188</v>
      </c>
      <c r="AR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">
        <f>_xlfn.RANK.AVG(Table2[[#This Row],[1Y Return vs Nifty Z-Score]],Table2[1Y Return vs Nifty Z-Score])</f>
        <v>9</v>
      </c>
      <c r="AT43">
        <f>_xlfn.RANK.AVG(Table2[[#This Row],[6M Return vs Nifty Z-Score]],Table2[6M Return vs Nifty Z-Score])</f>
        <v>162</v>
      </c>
      <c r="AU43">
        <f>_xlfn.RANK.AVG(Table2[[#This Row],[Sharpe Ratio Z-Score]],Table2[Sharpe Ratio Z-Score])</f>
        <v>68</v>
      </c>
      <c r="AV43">
        <f>(Table2[[#This Row],[Rank 1Y]]+Table2[[#This Row],[Rank 6M]]+Table2[[#This Row],[Rank Sharpe]])/3</f>
        <v>79.666666666666671</v>
      </c>
    </row>
    <row r="44" spans="1:48" x14ac:dyDescent="0.3">
      <c r="A44" t="s">
        <v>1034</v>
      </c>
      <c r="B44" t="s">
        <v>1035</v>
      </c>
      <c r="C44" t="s">
        <v>10326</v>
      </c>
      <c r="D44" t="s">
        <v>474</v>
      </c>
      <c r="E44">
        <v>13360.19977325</v>
      </c>
      <c r="F44">
        <v>2111.0500000000002</v>
      </c>
      <c r="G44">
        <v>46.680834664408998</v>
      </c>
      <c r="H44">
        <f>(Table2[[#This Row],[1Y Return vs Nifty]]-AVERAGE(Table2[1Y Return vs Nifty]))/_xlfn.STDEV.P(Table2[1Y Return vs Nifty])</f>
        <v>0.3914308628491513</v>
      </c>
      <c r="I44">
        <v>1.2131018619610301</v>
      </c>
      <c r="J44">
        <f>(Table2[[#This Row],[1M Return vs Nifty]]-AVERAGE(Table2[1M Return vs Nifty]))/_xlfn.STDEV.P(Table2[1M Return vs Nifty])</f>
        <v>-8.1955650521783385E-2</v>
      </c>
      <c r="K44">
        <v>81.155790407453395</v>
      </c>
      <c r="L44">
        <f>(Table2[[#This Row],[6M Return vs Nifty]]-AVERAGE(Table2[6M Return vs Nifty]))/_xlfn.STDEV.P(Table2[6M Return vs Nifty])</f>
        <v>2.4902943699360081</v>
      </c>
      <c r="M44">
        <v>-2.1072914524428299</v>
      </c>
      <c r="N44">
        <f>(Table2[[#This Row],[1W Return vs Nifty]]-AVERAGE(Table2[1W Return vs Nifty]))/_xlfn.STDEV.P(Table2[1W Return vs Nifty])</f>
        <v>-0.24076315871349813</v>
      </c>
      <c r="O44">
        <v>2002.24</v>
      </c>
      <c r="P44">
        <v>1878.95843451204</v>
      </c>
      <c r="Q44">
        <v>1471.5529526119501</v>
      </c>
      <c r="R44">
        <v>59.279633481182401</v>
      </c>
      <c r="S44" s="2">
        <f>(Table2[[#This Row],[Close Price]]-Table2[[#This Row],[20D EMA]])/Table2[[#This Row],[20D EMA]]</f>
        <v>5.4344134569282491E-2</v>
      </c>
      <c r="T44" s="2">
        <f>(Table2[[#This Row],[Close Price]]-Table2[[#This Row],[50D EMA]])/Table2[[#This Row],[50D EMA]]</f>
        <v>0.12352139420701647</v>
      </c>
      <c r="U44" s="2">
        <f>(Table2[[#This Row],[Close Price]]-Table2[[#This Row],[200D EMA]])/Table2[[#This Row],[200D EMA]]</f>
        <v>0.43457290901626566</v>
      </c>
      <c r="V44">
        <v>0.90224498325633096</v>
      </c>
      <c r="W44">
        <v>2010.1</v>
      </c>
      <c r="X44">
        <v>2182</v>
      </c>
      <c r="Y44">
        <v>1985.5</v>
      </c>
      <c r="Z44">
        <v>2182</v>
      </c>
      <c r="AA44">
        <v>1985.5</v>
      </c>
      <c r="AB44">
        <v>2182</v>
      </c>
      <c r="AC44" s="2">
        <f>(Table2[[#This Row],[Close Price]]/Table2[[#This Row],[Day Low]])-1</f>
        <v>5.0221382020795069E-2</v>
      </c>
      <c r="AD44" s="2">
        <f>(Table2[[#This Row],[Day High]]/Table2[[#This Row],[Close Price]])-1</f>
        <v>3.3608867625115391E-2</v>
      </c>
      <c r="AE44" s="2">
        <f>(Table2[[#This Row],[Close Price]]/Table2[[#This Row],[Current Week Low]])-1</f>
        <v>6.3233442457819367E-2</v>
      </c>
      <c r="AF44" s="2">
        <f>(Table2[[#This Row],[Current Week High]]/Table2[[#This Row],[Close Price]])-1</f>
        <v>3.3608867625115391E-2</v>
      </c>
      <c r="AG44" s="2">
        <f>(Table2[[#This Row],[Close Price]]/Table2[[#This Row],[Current Month Low]])-1</f>
        <v>6.3233442457819367E-2</v>
      </c>
      <c r="AH44" s="2">
        <f>(Table2[[#This Row],[Current Month High]]/Table2[[#This Row],[Close Price]])-1</f>
        <v>3.3608867625115391E-2</v>
      </c>
      <c r="AI44">
        <v>12.7401056346367</v>
      </c>
      <c r="AJ44">
        <v>134.98503702661799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-0.23</v>
      </c>
      <c r="AM44" t="s">
        <v>10358</v>
      </c>
      <c r="AN44">
        <v>14.12</v>
      </c>
      <c r="AO44" t="s">
        <v>10359</v>
      </c>
      <c r="AP44">
        <v>0.21584113107198799</v>
      </c>
      <c r="AQ44">
        <f>(Table2[[#This Row],[Sharpe Ratio]]-AVERAGE(Table2[Sharpe Ratio]))/_xlfn.STDEV.P(Table2[Sharpe Ratio])</f>
        <v>1.742189910994747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4.3011963345446249</v>
      </c>
      <c r="AS44">
        <f>_xlfn.RANK.AVG(Table2[[#This Row],[1Y Return vs Nifty Z-Score]],Table2[1Y Return vs Nifty Z-Score])</f>
        <v>198</v>
      </c>
      <c r="AT44">
        <f>_xlfn.RANK.AVG(Table2[[#This Row],[6M Return vs Nifty Z-Score]],Table2[6M Return vs Nifty Z-Score])</f>
        <v>15</v>
      </c>
      <c r="AU44">
        <f>_xlfn.RANK.AVG(Table2[[#This Row],[Sharpe Ratio Z-Score]],Table2[Sharpe Ratio Z-Score])</f>
        <v>27</v>
      </c>
      <c r="AV44">
        <f>(Table2[[#This Row],[Rank 1Y]]+Table2[[#This Row],[Rank 6M]]+Table2[[#This Row],[Rank Sharpe]])/3</f>
        <v>80</v>
      </c>
    </row>
    <row r="45" spans="1:48" x14ac:dyDescent="0.3">
      <c r="A45" t="s">
        <v>1240</v>
      </c>
      <c r="B45" t="s">
        <v>1241</v>
      </c>
      <c r="C45" t="s">
        <v>10330</v>
      </c>
      <c r="D45" t="s">
        <v>1210</v>
      </c>
      <c r="E45">
        <v>9428.8580784000005</v>
      </c>
      <c r="F45">
        <v>733.75</v>
      </c>
      <c r="G45">
        <v>89.219863506598898</v>
      </c>
      <c r="H45">
        <f>(Table2[[#This Row],[1Y Return vs Nifty]]-AVERAGE(Table2[1Y Return vs Nifty]))/_xlfn.STDEV.P(Table2[1Y Return vs Nifty])</f>
        <v>1.1022675312247034</v>
      </c>
      <c r="I45">
        <v>20.597616201521198</v>
      </c>
      <c r="J45">
        <f>(Table2[[#This Row],[1M Return vs Nifty]]-AVERAGE(Table2[1M Return vs Nifty]))/_xlfn.STDEV.P(Table2[1M Return vs Nifty])</f>
        <v>1.8825970955999665</v>
      </c>
      <c r="K45">
        <v>34.492393287946499</v>
      </c>
      <c r="L45">
        <f>(Table2[[#This Row],[6M Return vs Nifty]]-AVERAGE(Table2[6M Return vs Nifty]))/_xlfn.STDEV.P(Table2[6M Return vs Nifty])</f>
        <v>0.89824999745197021</v>
      </c>
      <c r="M45">
        <v>-0.82345615053558996</v>
      </c>
      <c r="N45">
        <f>(Table2[[#This Row],[1W Return vs Nifty]]-AVERAGE(Table2[1W Return vs Nifty]))/_xlfn.STDEV.P(Table2[1W Return vs Nifty])</f>
        <v>7.0973167776063453E-2</v>
      </c>
      <c r="O45">
        <v>712.99</v>
      </c>
      <c r="P45">
        <v>635.18699426880801</v>
      </c>
      <c r="Q45">
        <v>485.86910799082398</v>
      </c>
      <c r="R45">
        <v>53.565789512678201</v>
      </c>
      <c r="S45" s="2">
        <f>(Table2[[#This Row],[Close Price]]-Table2[[#This Row],[20D EMA]])/Table2[[#This Row],[20D EMA]]</f>
        <v>2.9116817907684528E-2</v>
      </c>
      <c r="T45" s="2">
        <f>(Table2[[#This Row],[Close Price]]-Table2[[#This Row],[50D EMA]])/Table2[[#This Row],[50D EMA]]</f>
        <v>0.1551716370462721</v>
      </c>
      <c r="U45" s="2">
        <f>(Table2[[#This Row],[Close Price]]-Table2[[#This Row],[200D EMA]])/Table2[[#This Row],[200D EMA]]</f>
        <v>0.51018039206941601</v>
      </c>
      <c r="V45">
        <v>0.66942137190808004</v>
      </c>
      <c r="W45">
        <v>730.1</v>
      </c>
      <c r="X45">
        <v>743.15</v>
      </c>
      <c r="Y45">
        <v>730</v>
      </c>
      <c r="Z45">
        <v>756.25</v>
      </c>
      <c r="AA45">
        <v>730</v>
      </c>
      <c r="AB45">
        <v>756.25</v>
      </c>
      <c r="AC45" s="2">
        <f>(Table2[[#This Row],[Close Price]]/Table2[[#This Row],[Day Low]])-1</f>
        <v>4.9993151623064502E-3</v>
      </c>
      <c r="AD45" s="2">
        <f>(Table2[[#This Row],[Day High]]/Table2[[#This Row],[Close Price]])-1</f>
        <v>1.2810902896081666E-2</v>
      </c>
      <c r="AE45" s="2">
        <f>(Table2[[#This Row],[Close Price]]/Table2[[#This Row],[Current Week Low]])-1</f>
        <v>5.1369863013699391E-3</v>
      </c>
      <c r="AF45" s="2">
        <f>(Table2[[#This Row],[Current Week High]]/Table2[[#This Row],[Close Price]])-1</f>
        <v>3.0664395229982988E-2</v>
      </c>
      <c r="AG45" s="2">
        <f>(Table2[[#This Row],[Close Price]]/Table2[[#This Row],[Current Month Low]])-1</f>
        <v>5.1369863013699391E-3</v>
      </c>
      <c r="AH45" s="2">
        <f>(Table2[[#This Row],[Current Month High]]/Table2[[#This Row],[Close Price]])-1</f>
        <v>3.0664395229982988E-2</v>
      </c>
      <c r="AI45">
        <v>6.9778534923339004</v>
      </c>
      <c r="AJ45">
        <v>157.09530483531799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0.61</v>
      </c>
      <c r="AM45" t="s">
        <v>10359</v>
      </c>
      <c r="AN45">
        <v>-1.4</v>
      </c>
      <c r="AO45" t="s">
        <v>10358</v>
      </c>
      <c r="AP45">
        <v>0.19370585565342999</v>
      </c>
      <c r="AQ45">
        <f>(Table2[[#This Row],[Sharpe Ratio]]-AVERAGE(Table2[Sharpe Ratio]))/_xlfn.STDEV.P(Table2[Sharpe Ratio])</f>
        <v>1.4889333328060286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5.443021124858733</v>
      </c>
      <c r="AS45">
        <f>_xlfn.RANK.AVG(Table2[[#This Row],[1Y Return vs Nifty Z-Score]],Table2[1Y Return vs Nifty Z-Score])</f>
        <v>91</v>
      </c>
      <c r="AT45">
        <f>_xlfn.RANK.AVG(Table2[[#This Row],[6M Return vs Nifty Z-Score]],Table2[6M Return vs Nifty Z-Score])</f>
        <v>120</v>
      </c>
      <c r="AU45">
        <f>_xlfn.RANK.AVG(Table2[[#This Row],[Sharpe Ratio Z-Score]],Table2[Sharpe Ratio Z-Score])</f>
        <v>47</v>
      </c>
      <c r="AV45">
        <f>(Table2[[#This Row],[Rank 1Y]]+Table2[[#This Row],[Rank 6M]]+Table2[[#This Row],[Rank Sharpe]])/3</f>
        <v>86</v>
      </c>
    </row>
    <row r="46" spans="1:48" x14ac:dyDescent="0.3">
      <c r="A46" t="s">
        <v>164</v>
      </c>
      <c r="B46" t="s">
        <v>165</v>
      </c>
      <c r="C46" t="s">
        <v>10314</v>
      </c>
      <c r="D46" t="s">
        <v>124</v>
      </c>
      <c r="E46">
        <v>162509.41915999999</v>
      </c>
      <c r="F46">
        <v>629.4</v>
      </c>
      <c r="G46">
        <v>128.302556171025</v>
      </c>
      <c r="H46">
        <f>(Table2[[#This Row],[1Y Return vs Nifty]]-AVERAGE(Table2[1Y Return vs Nifty]))/_xlfn.STDEV.P(Table2[1Y Return vs Nifty])</f>
        <v>1.7553480504765411</v>
      </c>
      <c r="I46">
        <v>1.85090862622726</v>
      </c>
      <c r="J46">
        <f>(Table2[[#This Row],[1M Return vs Nifty]]-AVERAGE(Table2[1M Return vs Nifty]))/_xlfn.STDEV.P(Table2[1M Return vs Nifty])</f>
        <v>-1.7316165194204106E-2</v>
      </c>
      <c r="K46">
        <v>22.403990418848501</v>
      </c>
      <c r="L46">
        <f>(Table2[[#This Row],[6M Return vs Nifty]]-AVERAGE(Table2[6M Return vs Nifty]))/_xlfn.STDEV.P(Table2[6M Return vs Nifty])</f>
        <v>0.48582237863160405</v>
      </c>
      <c r="M46">
        <v>3.5008784792781902</v>
      </c>
      <c r="N46">
        <f>(Table2[[#This Row],[1W Return vs Nifty]]-AVERAGE(Table2[1W Return vs Nifty]))/_xlfn.STDEV.P(Table2[1W Return vs Nifty])</f>
        <v>1.1209927380489066</v>
      </c>
      <c r="O46">
        <v>604.86</v>
      </c>
      <c r="P46">
        <v>587.82190790088896</v>
      </c>
      <c r="Q46">
        <v>486.59696086460099</v>
      </c>
      <c r="R46">
        <v>61.134286410729203</v>
      </c>
      <c r="S46" s="2">
        <f>(Table2[[#This Row],[Close Price]]-Table2[[#This Row],[20D EMA]])/Table2[[#This Row],[20D EMA]]</f>
        <v>4.0571371887709491E-2</v>
      </c>
      <c r="T46" s="2">
        <f>(Table2[[#This Row],[Close Price]]-Table2[[#This Row],[50D EMA]])/Table2[[#This Row],[50D EMA]]</f>
        <v>7.0732464272361531E-2</v>
      </c>
      <c r="U46" s="2">
        <f>(Table2[[#This Row],[Close Price]]-Table2[[#This Row],[200D EMA]])/Table2[[#This Row],[200D EMA]]</f>
        <v>0.29347293678460712</v>
      </c>
      <c r="V46">
        <v>0.499521250958604</v>
      </c>
      <c r="W46">
        <v>613.29999999999995</v>
      </c>
      <c r="X46">
        <v>630.95000000000005</v>
      </c>
      <c r="Y46">
        <v>611.29999999999995</v>
      </c>
      <c r="Z46">
        <v>630.95000000000005</v>
      </c>
      <c r="AA46">
        <v>611.29999999999995</v>
      </c>
      <c r="AB46">
        <v>630.95000000000005</v>
      </c>
      <c r="AC46" s="2">
        <f>(Table2[[#This Row],[Close Price]]/Table2[[#This Row],[Day Low]])-1</f>
        <v>2.6251426707973202E-2</v>
      </c>
      <c r="AD46" s="2">
        <f>(Table2[[#This Row],[Day High]]/Table2[[#This Row],[Close Price]])-1</f>
        <v>2.462662853511377E-3</v>
      </c>
      <c r="AE46" s="2">
        <f>(Table2[[#This Row],[Close Price]]/Table2[[#This Row],[Current Week Low]])-1</f>
        <v>2.9609029936201514E-2</v>
      </c>
      <c r="AF46" s="2">
        <f>(Table2[[#This Row],[Current Week High]]/Table2[[#This Row],[Close Price]])-1</f>
        <v>2.462662853511377E-3</v>
      </c>
      <c r="AG46" s="2">
        <f>(Table2[[#This Row],[Close Price]]/Table2[[#This Row],[Current Month Low]])-1</f>
        <v>2.9609029936201514E-2</v>
      </c>
      <c r="AH46" s="2">
        <f>(Table2[[#This Row],[Current Month High]]/Table2[[#This Row],[Close Price]])-1</f>
        <v>2.462662853511377E-3</v>
      </c>
      <c r="AI46">
        <v>3.9084842707340401</v>
      </c>
      <c r="AJ46">
        <v>169.37727369997799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0.12</v>
      </c>
      <c r="AM46" t="s">
        <v>10359</v>
      </c>
      <c r="AN46">
        <v>8.58</v>
      </c>
      <c r="AO46" t="s">
        <v>10359</v>
      </c>
      <c r="AP46">
        <v>0.20068079494231</v>
      </c>
      <c r="AQ46">
        <f>(Table2[[#This Row],[Sharpe Ratio]]-AVERAGE(Table2[Sharpe Ratio]))/_xlfn.STDEV.P(Table2[Sharpe Ratio])</f>
        <v>1.5687357849541881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4.9135827869170354</v>
      </c>
      <c r="AS46">
        <f>_xlfn.RANK.AVG(Table2[[#This Row],[1Y Return vs Nifty Z-Score]],Table2[1Y Return vs Nifty Z-Score])</f>
        <v>42</v>
      </c>
      <c r="AT46">
        <f>_xlfn.RANK.AVG(Table2[[#This Row],[6M Return vs Nifty Z-Score]],Table2[6M Return vs Nifty Z-Score])</f>
        <v>189</v>
      </c>
      <c r="AU46">
        <f>_xlfn.RANK.AVG(Table2[[#This Row],[Sharpe Ratio Z-Score]],Table2[Sharpe Ratio Z-Score])</f>
        <v>38</v>
      </c>
      <c r="AV46">
        <f>(Table2[[#This Row],[Rank 1Y]]+Table2[[#This Row],[Rank 6M]]+Table2[[#This Row],[Rank Sharpe]])/3</f>
        <v>89.666666666666671</v>
      </c>
    </row>
    <row r="47" spans="1:48" x14ac:dyDescent="0.3">
      <c r="A47" t="s">
        <v>1036</v>
      </c>
      <c r="B47" t="s">
        <v>1037</v>
      </c>
      <c r="C47" t="s">
        <v>10325</v>
      </c>
      <c r="D47" t="s">
        <v>443</v>
      </c>
      <c r="E47">
        <v>13297.150552409999</v>
      </c>
      <c r="F47">
        <v>221.01</v>
      </c>
      <c r="G47">
        <v>186.56140975692199</v>
      </c>
      <c r="H47">
        <f>(Table2[[#This Row],[1Y Return vs Nifty]]-AVERAGE(Table2[1Y Return vs Nifty]))/_xlfn.STDEV.P(Table2[1Y Return vs Nifty])</f>
        <v>2.7288664996167213</v>
      </c>
      <c r="I47">
        <v>2.1381259815809601</v>
      </c>
      <c r="J47">
        <f>(Table2[[#This Row],[1M Return vs Nifty]]-AVERAGE(Table2[1M Return vs Nifty]))/_xlfn.STDEV.P(Table2[1M Return vs Nifty])</f>
        <v>1.1792309452612391E-2</v>
      </c>
      <c r="K47">
        <v>21.673645510004398</v>
      </c>
      <c r="L47">
        <f>(Table2[[#This Row],[6M Return vs Nifty]]-AVERAGE(Table2[6M Return vs Nifty]))/_xlfn.STDEV.P(Table2[6M Return vs Nifty])</f>
        <v>0.46090474352844618</v>
      </c>
      <c r="M47">
        <v>-2.8284780819316802</v>
      </c>
      <c r="N47">
        <f>(Table2[[#This Row],[1W Return vs Nifty]]-AVERAGE(Table2[1W Return vs Nifty]))/_xlfn.STDEV.P(Table2[1W Return vs Nifty])</f>
        <v>-0.41587913368026724</v>
      </c>
      <c r="O47">
        <v>211.84</v>
      </c>
      <c r="P47">
        <v>202.005433159181</v>
      </c>
      <c r="Q47">
        <v>164.94435478582699</v>
      </c>
      <c r="R47">
        <v>54.491381936117499</v>
      </c>
      <c r="S47" s="2">
        <f>(Table2[[#This Row],[Close Price]]-Table2[[#This Row],[20D EMA]])/Table2[[#This Row],[20D EMA]]</f>
        <v>4.328738670694858E-2</v>
      </c>
      <c r="T47" s="2">
        <f>(Table2[[#This Row],[Close Price]]-Table2[[#This Row],[50D EMA]])/Table2[[#This Row],[50D EMA]]</f>
        <v>9.4079483623805943E-2</v>
      </c>
      <c r="U47" s="2">
        <f>(Table2[[#This Row],[Close Price]]-Table2[[#This Row],[200D EMA]])/Table2[[#This Row],[200D EMA]]</f>
        <v>0.33990642048327013</v>
      </c>
      <c r="V47">
        <v>0.86964959509374995</v>
      </c>
      <c r="W47">
        <v>212.8</v>
      </c>
      <c r="X47">
        <v>223</v>
      </c>
      <c r="Y47">
        <v>207.5</v>
      </c>
      <c r="Z47">
        <v>223</v>
      </c>
      <c r="AA47">
        <v>207.5</v>
      </c>
      <c r="AB47">
        <v>223</v>
      </c>
      <c r="AC47" s="2">
        <f>(Table2[[#This Row],[Close Price]]/Table2[[#This Row],[Day Low]])-1</f>
        <v>3.8580827067669077E-2</v>
      </c>
      <c r="AD47" s="2">
        <f>(Table2[[#This Row],[Day High]]/Table2[[#This Row],[Close Price]])-1</f>
        <v>9.0041174607484731E-3</v>
      </c>
      <c r="AE47" s="2">
        <f>(Table2[[#This Row],[Close Price]]/Table2[[#This Row],[Current Week Low]])-1</f>
        <v>6.5108433734939686E-2</v>
      </c>
      <c r="AF47" s="2">
        <f>(Table2[[#This Row],[Current Week High]]/Table2[[#This Row],[Close Price]])-1</f>
        <v>9.0041174607484731E-3</v>
      </c>
      <c r="AG47" s="2">
        <f>(Table2[[#This Row],[Close Price]]/Table2[[#This Row],[Current Month Low]])-1</f>
        <v>6.5108433734939686E-2</v>
      </c>
      <c r="AH47" s="2">
        <f>(Table2[[#This Row],[Current Month High]]/Table2[[#This Row],[Close Price]])-1</f>
        <v>9.0041174607484731E-3</v>
      </c>
      <c r="AI47">
        <v>2.6197909596850901</v>
      </c>
      <c r="AJ47">
        <v>267.737104825291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0.27</v>
      </c>
      <c r="AM47" t="s">
        <v>10359</v>
      </c>
      <c r="AN47">
        <v>9.9700000000000006</v>
      </c>
      <c r="AO47" t="s">
        <v>10359</v>
      </c>
      <c r="AP47">
        <v>0.18506784005506999</v>
      </c>
      <c r="AQ47">
        <f>(Table2[[#This Row],[Sharpe Ratio]]-AVERAGE(Table2[Sharpe Ratio]))/_xlfn.STDEV.P(Table2[Sharpe Ratio])</f>
        <v>1.3901031067792344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4.1757875256967472</v>
      </c>
      <c r="AS47">
        <f>_xlfn.RANK.AVG(Table2[[#This Row],[1Y Return vs Nifty Z-Score]],Table2[1Y Return vs Nifty Z-Score])</f>
        <v>16</v>
      </c>
      <c r="AT47">
        <f>_xlfn.RANK.AVG(Table2[[#This Row],[6M Return vs Nifty Z-Score]],Table2[6M Return vs Nifty Z-Score])</f>
        <v>192</v>
      </c>
      <c r="AU47">
        <f>_xlfn.RANK.AVG(Table2[[#This Row],[Sharpe Ratio Z-Score]],Table2[Sharpe Ratio Z-Score])</f>
        <v>63</v>
      </c>
      <c r="AV47">
        <f>(Table2[[#This Row],[Rank 1Y]]+Table2[[#This Row],[Rank 6M]]+Table2[[#This Row],[Rank Sharpe]])/3</f>
        <v>90.333333333333329</v>
      </c>
    </row>
    <row r="48" spans="1:48" x14ac:dyDescent="0.3">
      <c r="A48" t="s">
        <v>130</v>
      </c>
      <c r="B48" t="s">
        <v>131</v>
      </c>
      <c r="C48" t="s">
        <v>10325</v>
      </c>
      <c r="D48" t="s">
        <v>132</v>
      </c>
      <c r="E48">
        <v>217027.33343301</v>
      </c>
      <c r="F48">
        <v>297.14999999999998</v>
      </c>
      <c r="G48">
        <v>81.347595627208705</v>
      </c>
      <c r="H48">
        <f>(Table2[[#This Row],[1Y Return vs Nifty]]-AVERAGE(Table2[1Y Return vs Nifty]))/_xlfn.STDEV.P(Table2[1Y Return vs Nifty])</f>
        <v>0.97072017755320572</v>
      </c>
      <c r="I48">
        <v>-3.5989172100495397E-2</v>
      </c>
      <c r="J48">
        <f>(Table2[[#This Row],[1M Return vs Nifty]]-AVERAGE(Table2[1M Return vs Nifty]))/_xlfn.STDEV.P(Table2[1M Return vs Nifty])</f>
        <v>-0.20854665910401363</v>
      </c>
      <c r="K48">
        <v>28.804634028232702</v>
      </c>
      <c r="L48">
        <f>(Table2[[#This Row],[6M Return vs Nifty]]-AVERAGE(Table2[6M Return vs Nifty]))/_xlfn.STDEV.P(Table2[6M Return vs Nifty])</f>
        <v>0.70419714917175025</v>
      </c>
      <c r="M48">
        <v>-4.1639883553455297</v>
      </c>
      <c r="N48">
        <f>(Table2[[#This Row],[1W Return vs Nifty]]-AVERAGE(Table2[1W Return vs Nifty]))/_xlfn.STDEV.P(Table2[1W Return vs Nifty])</f>
        <v>-0.74016299314776768</v>
      </c>
      <c r="O48">
        <v>301.51</v>
      </c>
      <c r="P48">
        <v>299.698776047546</v>
      </c>
      <c r="Q48">
        <v>244.44290550692801</v>
      </c>
      <c r="R48">
        <v>39.723710541429199</v>
      </c>
      <c r="S48" s="2">
        <f>(Table2[[#This Row],[Close Price]]-Table2[[#This Row],[20D EMA]])/Table2[[#This Row],[20D EMA]]</f>
        <v>-1.4460548572186706E-2</v>
      </c>
      <c r="T48" s="2">
        <f>(Table2[[#This Row],[Close Price]]-Table2[[#This Row],[50D EMA]])/Table2[[#This Row],[50D EMA]]</f>
        <v>-8.5044593146475674E-3</v>
      </c>
      <c r="U48" s="2">
        <f>(Table2[[#This Row],[Close Price]]-Table2[[#This Row],[200D EMA]])/Table2[[#This Row],[200D EMA]]</f>
        <v>0.21562128949403334</v>
      </c>
      <c r="V48">
        <v>0.40152019540978601</v>
      </c>
      <c r="W48">
        <v>296.75</v>
      </c>
      <c r="X48">
        <v>301.35000000000002</v>
      </c>
      <c r="Y48">
        <v>295.05</v>
      </c>
      <c r="Z48">
        <v>301.95</v>
      </c>
      <c r="AA48">
        <v>295.05</v>
      </c>
      <c r="AB48">
        <v>301.95</v>
      </c>
      <c r="AC48" s="2">
        <f>(Table2[[#This Row],[Close Price]]/Table2[[#This Row],[Day Low]])-1</f>
        <v>1.347935973041281E-3</v>
      </c>
      <c r="AD48" s="2">
        <f>(Table2[[#This Row],[Day High]]/Table2[[#This Row],[Close Price]])-1</f>
        <v>1.4134275618374659E-2</v>
      </c>
      <c r="AE48" s="2">
        <f>(Table2[[#This Row],[Close Price]]/Table2[[#This Row],[Current Week Low]])-1</f>
        <v>7.1174377224199059E-3</v>
      </c>
      <c r="AF48" s="2">
        <f>(Table2[[#This Row],[Current Week High]]/Table2[[#This Row],[Close Price]])-1</f>
        <v>1.6153457849571007E-2</v>
      </c>
      <c r="AG48" s="2">
        <f>(Table2[[#This Row],[Close Price]]/Table2[[#This Row],[Current Month Low]])-1</f>
        <v>7.1174377224199059E-3</v>
      </c>
      <c r="AH48" s="2">
        <f>(Table2[[#This Row],[Current Month High]]/Table2[[#This Row],[Close Price]])-1</f>
        <v>1.6153457849571007E-2</v>
      </c>
      <c r="AI48">
        <v>14.5885916203937</v>
      </c>
      <c r="AJ48">
        <v>133.976377952755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-0.05</v>
      </c>
      <c r="AM48" t="s">
        <v>10358</v>
      </c>
      <c r="AN48">
        <v>-2.0299999999999998</v>
      </c>
      <c r="AO48" t="s">
        <v>10358</v>
      </c>
      <c r="AP48">
        <v>0.21400085289777299</v>
      </c>
      <c r="AQ48">
        <f>(Table2[[#This Row],[Sharpe Ratio]]-AVERAGE(Table2[Sharpe Ratio]))/_xlfn.STDEV.P(Table2[Sharpe Ratio])</f>
        <v>1.7211347154074208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2.4473423898805953</v>
      </c>
      <c r="AS48">
        <f>_xlfn.RANK.AVG(Table2[[#This Row],[1Y Return vs Nifty Z-Score]],Table2[1Y Return vs Nifty Z-Score])</f>
        <v>101</v>
      </c>
      <c r="AT48">
        <f>_xlfn.RANK.AVG(Table2[[#This Row],[6M Return vs Nifty Z-Score]],Table2[6M Return vs Nifty Z-Score])</f>
        <v>144</v>
      </c>
      <c r="AU48">
        <f>_xlfn.RANK.AVG(Table2[[#This Row],[Sharpe Ratio Z-Score]],Table2[Sharpe Ratio Z-Score])</f>
        <v>28</v>
      </c>
      <c r="AV48">
        <f>(Table2[[#This Row],[Rank 1Y]]+Table2[[#This Row],[Rank 6M]]+Table2[[#This Row],[Rank Sharpe]])/3</f>
        <v>91</v>
      </c>
    </row>
    <row r="49" spans="1:48" x14ac:dyDescent="0.3">
      <c r="A49" t="s">
        <v>1020</v>
      </c>
      <c r="B49" t="s">
        <v>1021</v>
      </c>
      <c r="C49" t="s">
        <v>10325</v>
      </c>
      <c r="D49" t="s">
        <v>257</v>
      </c>
      <c r="E49">
        <v>13595.9992650899</v>
      </c>
      <c r="F49">
        <v>1732</v>
      </c>
      <c r="G49">
        <v>78.540035830989396</v>
      </c>
      <c r="H49">
        <f>(Table2[[#This Row],[1Y Return vs Nifty]]-AVERAGE(Table2[1Y Return vs Nifty]))/_xlfn.STDEV.P(Table2[1Y Return vs Nifty])</f>
        <v>0.92380522659808795</v>
      </c>
      <c r="I49">
        <v>-22.676419723333598</v>
      </c>
      <c r="J49">
        <f>(Table2[[#This Row],[1M Return vs Nifty]]-AVERAGE(Table2[1M Return vs Nifty]))/_xlfn.STDEV.P(Table2[1M Return vs Nifty])</f>
        <v>-2.5030751282558987</v>
      </c>
      <c r="K49">
        <v>60.546918040217697</v>
      </c>
      <c r="L49">
        <f>(Table2[[#This Row],[6M Return vs Nifty]]-AVERAGE(Table2[6M Return vs Nifty]))/_xlfn.STDEV.P(Table2[6M Return vs Nifty])</f>
        <v>1.7871685518248448</v>
      </c>
      <c r="M49">
        <v>-8.8180720227746097</v>
      </c>
      <c r="N49">
        <f>(Table2[[#This Row],[1W Return vs Nifty]]-AVERAGE(Table2[1W Return vs Nifty]))/_xlfn.STDEV.P(Table2[1W Return vs Nifty])</f>
        <v>-1.8702510531224847</v>
      </c>
      <c r="O49">
        <v>1894.49</v>
      </c>
      <c r="P49">
        <v>1965.1850478858</v>
      </c>
      <c r="Q49">
        <v>1530.13721454443</v>
      </c>
      <c r="R49">
        <v>26.2542295643531</v>
      </c>
      <c r="S49" s="2">
        <f>(Table2[[#This Row],[Close Price]]-Table2[[#This Row],[20D EMA]])/Table2[[#This Row],[20D EMA]]</f>
        <v>-8.576978500810245E-2</v>
      </c>
      <c r="T49" s="2">
        <f>(Table2[[#This Row],[Close Price]]-Table2[[#This Row],[50D EMA]])/Table2[[#This Row],[50D EMA]]</f>
        <v>-0.11865806130403185</v>
      </c>
      <c r="U49" s="2">
        <f>(Table2[[#This Row],[Close Price]]-Table2[[#This Row],[200D EMA]])/Table2[[#This Row],[200D EMA]]</f>
        <v>0.13192462972392377</v>
      </c>
      <c r="V49">
        <v>0.85184736215548795</v>
      </c>
      <c r="W49">
        <v>1681.4</v>
      </c>
      <c r="X49">
        <v>1740.15</v>
      </c>
      <c r="Y49">
        <v>1681.4</v>
      </c>
      <c r="Z49">
        <v>1816.7</v>
      </c>
      <c r="AA49">
        <v>1681.4</v>
      </c>
      <c r="AB49">
        <v>1816.7</v>
      </c>
      <c r="AC49" s="2">
        <f>(Table2[[#This Row],[Close Price]]/Table2[[#This Row],[Day Low]])-1</f>
        <v>3.0093969311288049E-2</v>
      </c>
      <c r="AD49" s="2">
        <f>(Table2[[#This Row],[Day High]]/Table2[[#This Row],[Close Price]])-1</f>
        <v>4.7055427251732063E-3</v>
      </c>
      <c r="AE49" s="2">
        <f>(Table2[[#This Row],[Close Price]]/Table2[[#This Row],[Current Week Low]])-1</f>
        <v>3.0093969311288049E-2</v>
      </c>
      <c r="AF49" s="2">
        <f>(Table2[[#This Row],[Current Week High]]/Table2[[#This Row],[Close Price]])-1</f>
        <v>4.8903002309468757E-2</v>
      </c>
      <c r="AG49" s="2">
        <f>(Table2[[#This Row],[Close Price]]/Table2[[#This Row],[Current Month Low]])-1</f>
        <v>3.0093969311288049E-2</v>
      </c>
      <c r="AH49" s="2">
        <f>(Table2[[#This Row],[Current Month High]]/Table2[[#This Row],[Close Price]])-1</f>
        <v>4.8903002309468757E-2</v>
      </c>
      <c r="AI49">
        <v>54.965357967667401</v>
      </c>
      <c r="AJ49">
        <v>127.266762892008</v>
      </c>
      <c r="AK49" t="str">
        <f>IF(AND(Table2[[#This Row],[20D EMA]]&gt;Table2[[#This Row],[50D EMA]],Table2[[#This Row],[50D EMA]]&gt;Table2[[#This Row],[200D EMA]]),"Uptrend","Downtrend/NoTrend")</f>
        <v>Downtrend/NoTrend</v>
      </c>
      <c r="AL49">
        <v>-0.17</v>
      </c>
      <c r="AM49" t="s">
        <v>10358</v>
      </c>
      <c r="AN49">
        <v>-12.79</v>
      </c>
      <c r="AO49" t="s">
        <v>10358</v>
      </c>
      <c r="AP49">
        <v>0.14828175040769001</v>
      </c>
      <c r="AQ49">
        <f>(Table2[[#This Row],[Sharpe Ratio]]-AVERAGE(Table2[Sharpe Ratio]))/_xlfn.STDEV.P(Table2[Sharpe Ratio])</f>
        <v>0.9692220012643612</v>
      </c>
      <c r="AR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">
        <f>_xlfn.RANK.AVG(Table2[[#This Row],[1Y Return vs Nifty Z-Score]],Table2[1Y Return vs Nifty Z-Score])</f>
        <v>106</v>
      </c>
      <c r="AT49">
        <f>_xlfn.RANK.AVG(Table2[[#This Row],[6M Return vs Nifty Z-Score]],Table2[6M Return vs Nifty Z-Score])</f>
        <v>44</v>
      </c>
      <c r="AU49">
        <f>_xlfn.RANK.AVG(Table2[[#This Row],[Sharpe Ratio Z-Score]],Table2[Sharpe Ratio Z-Score])</f>
        <v>124</v>
      </c>
      <c r="AV49">
        <f>(Table2[[#This Row],[Rank 1Y]]+Table2[[#This Row],[Rank 6M]]+Table2[[#This Row],[Rank Sharpe]])/3</f>
        <v>91.333333333333329</v>
      </c>
    </row>
    <row r="50" spans="1:48" x14ac:dyDescent="0.3">
      <c r="A50" t="s">
        <v>923</v>
      </c>
      <c r="B50" t="s">
        <v>924</v>
      </c>
      <c r="C50" t="s">
        <v>10318</v>
      </c>
      <c r="D50" t="s">
        <v>54</v>
      </c>
      <c r="E50">
        <v>16079.62156399</v>
      </c>
      <c r="F50">
        <v>1048.1500000000001</v>
      </c>
      <c r="G50">
        <v>304.75497135377998</v>
      </c>
      <c r="H50">
        <f>(Table2[[#This Row],[1Y Return vs Nifty]]-AVERAGE(Table2[1Y Return vs Nifty]))/_xlfn.STDEV.P(Table2[1Y Return vs Nifty])</f>
        <v>4.7039072994580273</v>
      </c>
      <c r="I50">
        <v>18.202730311133099</v>
      </c>
      <c r="J50">
        <f>(Table2[[#This Row],[1M Return vs Nifty]]-AVERAGE(Table2[1M Return vs Nifty]))/_xlfn.STDEV.P(Table2[1M Return vs Nifty])</f>
        <v>1.6398837848512731</v>
      </c>
      <c r="K50">
        <v>64.251604905859807</v>
      </c>
      <c r="L50">
        <f>(Table2[[#This Row],[6M Return vs Nifty]]-AVERAGE(Table2[6M Return vs Nifty]))/_xlfn.STDEV.P(Table2[6M Return vs Nifty])</f>
        <v>1.9135636760622845</v>
      </c>
      <c r="M50">
        <v>-1.21433870531786</v>
      </c>
      <c r="N50">
        <f>(Table2[[#This Row],[1W Return vs Nifty]]-AVERAGE(Table2[1W Return vs Nifty]))/_xlfn.STDEV.P(Table2[1W Return vs Nifty])</f>
        <v>-2.3939545354396796E-2</v>
      </c>
      <c r="O50">
        <v>988.58</v>
      </c>
      <c r="P50">
        <v>880.64509197115501</v>
      </c>
      <c r="Q50">
        <v>625.960189966136</v>
      </c>
      <c r="R50">
        <v>63.045464740623999</v>
      </c>
      <c r="S50" s="2">
        <f>(Table2[[#This Row],[Close Price]]-Table2[[#This Row],[20D EMA]])/Table2[[#This Row],[20D EMA]]</f>
        <v>6.0258148050739493E-2</v>
      </c>
      <c r="T50" s="2">
        <f>(Table2[[#This Row],[Close Price]]-Table2[[#This Row],[50D EMA]])/Table2[[#This Row],[50D EMA]]</f>
        <v>0.19020705339300478</v>
      </c>
      <c r="U50" s="2">
        <f>(Table2[[#This Row],[Close Price]]-Table2[[#This Row],[200D EMA]])/Table2[[#This Row],[200D EMA]]</f>
        <v>0.67446750895884333</v>
      </c>
      <c r="V50">
        <v>0.42598025651752702</v>
      </c>
      <c r="W50">
        <v>1038.9000000000001</v>
      </c>
      <c r="X50">
        <v>1070.2</v>
      </c>
      <c r="Y50">
        <v>1038.9000000000001</v>
      </c>
      <c r="Z50">
        <v>1097.7</v>
      </c>
      <c r="AA50">
        <v>1038.9000000000001</v>
      </c>
      <c r="AB50">
        <v>1097.7</v>
      </c>
      <c r="AC50" s="2">
        <f>(Table2[[#This Row],[Close Price]]/Table2[[#This Row],[Day Low]])-1</f>
        <v>8.9036480893252001E-3</v>
      </c>
      <c r="AD50" s="2">
        <f>(Table2[[#This Row],[Day High]]/Table2[[#This Row],[Close Price]])-1</f>
        <v>2.1037065305538283E-2</v>
      </c>
      <c r="AE50" s="2">
        <f>(Table2[[#This Row],[Close Price]]/Table2[[#This Row],[Current Week Low]])-1</f>
        <v>8.9036480893252001E-3</v>
      </c>
      <c r="AF50" s="2">
        <f>(Table2[[#This Row],[Current Week High]]/Table2[[#This Row],[Close Price]])-1</f>
        <v>4.7273768067547461E-2</v>
      </c>
      <c r="AG50" s="2">
        <f>(Table2[[#This Row],[Close Price]]/Table2[[#This Row],[Current Month Low]])-1</f>
        <v>8.9036480893252001E-3</v>
      </c>
      <c r="AH50" s="2">
        <f>(Table2[[#This Row],[Current Month High]]/Table2[[#This Row],[Close Price]])-1</f>
        <v>4.7273768067547461E-2</v>
      </c>
      <c r="AI50">
        <v>4.7273768067547399</v>
      </c>
      <c r="AJ50">
        <v>391.51230949589598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0.56999999999999995</v>
      </c>
      <c r="AM50" t="s">
        <v>10359</v>
      </c>
      <c r="AN50">
        <v>12.49</v>
      </c>
      <c r="AO50" t="s">
        <v>10359</v>
      </c>
      <c r="AP50">
        <v>9.6731727321025002E-2</v>
      </c>
      <c r="AQ50">
        <f>(Table2[[#This Row],[Sharpe Ratio]]-AVERAGE(Table2[Sharpe Ratio]))/_xlfn.STDEV.P(Table2[Sharpe Ratio])</f>
        <v>0.37942213631519028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8.612837351332379</v>
      </c>
      <c r="AS50">
        <f>_xlfn.RANK.AVG(Table2[[#This Row],[1Y Return vs Nifty Z-Score]],Table2[1Y Return vs Nifty Z-Score])</f>
        <v>1</v>
      </c>
      <c r="AT50">
        <f>_xlfn.RANK.AVG(Table2[[#This Row],[6M Return vs Nifty Z-Score]],Table2[6M Return vs Nifty Z-Score])</f>
        <v>35</v>
      </c>
      <c r="AU50">
        <f>_xlfn.RANK.AVG(Table2[[#This Row],[Sharpe Ratio Z-Score]],Table2[Sharpe Ratio Z-Score])</f>
        <v>240</v>
      </c>
      <c r="AV50">
        <f>(Table2[[#This Row],[Rank 1Y]]+Table2[[#This Row],[Rank 6M]]+Table2[[#This Row],[Rank Sharpe]])/3</f>
        <v>92</v>
      </c>
    </row>
    <row r="51" spans="1:48" x14ac:dyDescent="0.3">
      <c r="A51" t="s">
        <v>462</v>
      </c>
      <c r="B51" t="s">
        <v>463</v>
      </c>
      <c r="C51" t="s">
        <v>10325</v>
      </c>
      <c r="D51" t="s">
        <v>92</v>
      </c>
      <c r="E51">
        <v>47794.251562500001</v>
      </c>
      <c r="F51">
        <v>1320.25</v>
      </c>
      <c r="G51">
        <v>94.164934704730996</v>
      </c>
      <c r="H51">
        <f>(Table2[[#This Row],[1Y Return vs Nifty]]-AVERAGE(Table2[1Y Return vs Nifty]))/_xlfn.STDEV.P(Table2[1Y Return vs Nifty])</f>
        <v>1.1849007748843197</v>
      </c>
      <c r="I51">
        <v>-6.8170734812382499</v>
      </c>
      <c r="J51">
        <f>(Table2[[#This Row],[1M Return vs Nifty]]-AVERAGE(Table2[1M Return vs Nifty]))/_xlfn.STDEV.P(Table2[1M Return vs Nifty])</f>
        <v>-0.89578584229120273</v>
      </c>
      <c r="K51">
        <v>30.974196285489398</v>
      </c>
      <c r="L51">
        <f>(Table2[[#This Row],[6M Return vs Nifty]]-AVERAGE(Table2[6M Return vs Nifty]))/_xlfn.STDEV.P(Table2[6M Return vs Nifty])</f>
        <v>0.77821746478600673</v>
      </c>
      <c r="M51">
        <v>-2.1174994813965098</v>
      </c>
      <c r="N51">
        <f>(Table2[[#This Row],[1W Return vs Nifty]]-AVERAGE(Table2[1W Return vs Nifty]))/_xlfn.STDEV.P(Table2[1W Return vs Nifty])</f>
        <v>-0.24324183603448457</v>
      </c>
      <c r="O51">
        <v>1342.61</v>
      </c>
      <c r="P51">
        <v>1381.4491893356701</v>
      </c>
      <c r="Q51">
        <v>1125.80007238352</v>
      </c>
      <c r="R51">
        <v>36.918450927116901</v>
      </c>
      <c r="S51" s="2">
        <f>(Table2[[#This Row],[Close Price]]-Table2[[#This Row],[20D EMA]])/Table2[[#This Row],[20D EMA]]</f>
        <v>-1.6654128898190766E-2</v>
      </c>
      <c r="T51" s="2">
        <f>(Table2[[#This Row],[Close Price]]-Table2[[#This Row],[50D EMA]])/Table2[[#This Row],[50D EMA]]</f>
        <v>-4.4300716818329297E-2</v>
      </c>
      <c r="U51" s="2">
        <f>(Table2[[#This Row],[Close Price]]-Table2[[#This Row],[200D EMA]])/Table2[[#This Row],[200D EMA]]</f>
        <v>0.172721544780855</v>
      </c>
      <c r="V51">
        <v>0.34463341677928899</v>
      </c>
      <c r="W51">
        <v>1315</v>
      </c>
      <c r="X51">
        <v>1355</v>
      </c>
      <c r="Y51">
        <v>1286</v>
      </c>
      <c r="Z51">
        <v>1355</v>
      </c>
      <c r="AA51">
        <v>1286</v>
      </c>
      <c r="AB51">
        <v>1355</v>
      </c>
      <c r="AC51" s="2">
        <f>(Table2[[#This Row],[Close Price]]/Table2[[#This Row],[Day Low]])-1</f>
        <v>3.9923954372622639E-3</v>
      </c>
      <c r="AD51" s="2">
        <f>(Table2[[#This Row],[Day High]]/Table2[[#This Row],[Close Price]])-1</f>
        <v>2.6320772580950669E-2</v>
      </c>
      <c r="AE51" s="2">
        <f>(Table2[[#This Row],[Close Price]]/Table2[[#This Row],[Current Week Low]])-1</f>
        <v>2.6632970451010873E-2</v>
      </c>
      <c r="AF51" s="2">
        <f>(Table2[[#This Row],[Current Week High]]/Table2[[#This Row],[Close Price]])-1</f>
        <v>2.6320772580950669E-2</v>
      </c>
      <c r="AG51" s="2">
        <f>(Table2[[#This Row],[Close Price]]/Table2[[#This Row],[Current Month Low]])-1</f>
        <v>2.6632970451010873E-2</v>
      </c>
      <c r="AH51" s="2">
        <f>(Table2[[#This Row],[Current Month High]]/Table2[[#This Row],[Close Price]])-1</f>
        <v>2.6320772580950669E-2</v>
      </c>
      <c r="AI51">
        <v>35.936375686422998</v>
      </c>
      <c r="AJ51">
        <v>193.388888888888</v>
      </c>
      <c r="AK51" t="str">
        <f>IF(AND(Table2[[#This Row],[20D EMA]]&gt;Table2[[#This Row],[50D EMA]],Table2[[#This Row],[50D EMA]]&gt;Table2[[#This Row],[200D EMA]]),"Uptrend","Downtrend/NoTrend")</f>
        <v>Downtrend/NoTrend</v>
      </c>
      <c r="AL51">
        <v>0</v>
      </c>
      <c r="AM51">
        <v>0</v>
      </c>
      <c r="AN51">
        <v>0.11</v>
      </c>
      <c r="AO51" t="s">
        <v>10359</v>
      </c>
      <c r="AP51">
        <v>0.18724907075358799</v>
      </c>
      <c r="AQ51">
        <f>(Table2[[#This Row],[Sharpe Ratio]]-AVERAGE(Table2[Sharpe Ratio]))/_xlfn.STDEV.P(Table2[Sharpe Ratio])</f>
        <v>1.4150592463574085</v>
      </c>
      <c r="AR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">
        <f>_xlfn.RANK.AVG(Table2[[#This Row],[1Y Return vs Nifty Z-Score]],Table2[1Y Return vs Nifty Z-Score])</f>
        <v>82</v>
      </c>
      <c r="AT51">
        <f>_xlfn.RANK.AVG(Table2[[#This Row],[6M Return vs Nifty Z-Score]],Table2[6M Return vs Nifty Z-Score])</f>
        <v>137</v>
      </c>
      <c r="AU51">
        <f>_xlfn.RANK.AVG(Table2[[#This Row],[Sharpe Ratio Z-Score]],Table2[Sharpe Ratio Z-Score])</f>
        <v>59</v>
      </c>
      <c r="AV51">
        <f>(Table2[[#This Row],[Rank 1Y]]+Table2[[#This Row],[Rank 6M]]+Table2[[#This Row],[Rank Sharpe]])/3</f>
        <v>92.666666666666671</v>
      </c>
    </row>
    <row r="52" spans="1:48" x14ac:dyDescent="0.3">
      <c r="A52" t="s">
        <v>316</v>
      </c>
      <c r="B52" t="s">
        <v>317</v>
      </c>
      <c r="C52" t="s">
        <v>10320</v>
      </c>
      <c r="D52" t="s">
        <v>95</v>
      </c>
      <c r="E52">
        <v>84884.133306160002</v>
      </c>
      <c r="F52">
        <v>1712.85</v>
      </c>
      <c r="G52">
        <v>112.713430616358</v>
      </c>
      <c r="H52">
        <f>(Table2[[#This Row],[1Y Return vs Nifty]]-AVERAGE(Table2[1Y Return vs Nifty]))/_xlfn.STDEV.P(Table2[1Y Return vs Nifty])</f>
        <v>1.4948502823380898</v>
      </c>
      <c r="I52">
        <v>-4.6402946163268801</v>
      </c>
      <c r="J52">
        <f>(Table2[[#This Row],[1M Return vs Nifty]]-AVERAGE(Table2[1M Return vs Nifty]))/_xlfn.STDEV.P(Table2[1M Return vs Nifty])</f>
        <v>-0.67517691591567364</v>
      </c>
      <c r="K52">
        <v>36.537083422482901</v>
      </c>
      <c r="L52">
        <f>(Table2[[#This Row],[6M Return vs Nifty]]-AVERAGE(Table2[6M Return vs Nifty]))/_xlfn.STDEV.P(Table2[6M Return vs Nifty])</f>
        <v>0.96800997257391674</v>
      </c>
      <c r="M52">
        <v>6.6477004016254897</v>
      </c>
      <c r="N52">
        <f>(Table2[[#This Row],[1W Return vs Nifty]]-AVERAGE(Table2[1W Return vs Nifty]))/_xlfn.STDEV.P(Table2[1W Return vs Nifty])</f>
        <v>1.8850928564457488</v>
      </c>
      <c r="O52">
        <v>1699.08</v>
      </c>
      <c r="P52">
        <v>1638.6095594207</v>
      </c>
      <c r="Q52">
        <v>1337.98452197504</v>
      </c>
      <c r="R52">
        <v>61.349966424909397</v>
      </c>
      <c r="S52" s="2">
        <f>(Table2[[#This Row],[Close Price]]-Table2[[#This Row],[20D EMA]])/Table2[[#This Row],[20D EMA]]</f>
        <v>8.104385902959239E-3</v>
      </c>
      <c r="T52" s="2">
        <f>(Table2[[#This Row],[Close Price]]-Table2[[#This Row],[50D EMA]])/Table2[[#This Row],[50D EMA]]</f>
        <v>4.5306973923395326E-2</v>
      </c>
      <c r="U52" s="2">
        <f>(Table2[[#This Row],[Close Price]]-Table2[[#This Row],[200D EMA]])/Table2[[#This Row],[200D EMA]]</f>
        <v>0.28017175973875202</v>
      </c>
      <c r="V52">
        <v>0.92662353634539896</v>
      </c>
      <c r="W52">
        <v>1706.6</v>
      </c>
      <c r="X52">
        <v>1768</v>
      </c>
      <c r="Y52">
        <v>1706.6</v>
      </c>
      <c r="Z52">
        <v>1775</v>
      </c>
      <c r="AA52">
        <v>1706.6</v>
      </c>
      <c r="AB52">
        <v>1775</v>
      </c>
      <c r="AC52" s="2">
        <f>(Table2[[#This Row],[Close Price]]/Table2[[#This Row],[Day Low]])-1</f>
        <v>3.6622524317355687E-3</v>
      </c>
      <c r="AD52" s="2">
        <f>(Table2[[#This Row],[Day High]]/Table2[[#This Row],[Close Price]])-1</f>
        <v>3.2197798989987536E-2</v>
      </c>
      <c r="AE52" s="2">
        <f>(Table2[[#This Row],[Close Price]]/Table2[[#This Row],[Current Week Low]])-1</f>
        <v>3.6622524317355687E-3</v>
      </c>
      <c r="AF52" s="2">
        <f>(Table2[[#This Row],[Current Week High]]/Table2[[#This Row],[Close Price]])-1</f>
        <v>3.6284554981463657E-2</v>
      </c>
      <c r="AG52" s="2">
        <f>(Table2[[#This Row],[Close Price]]/Table2[[#This Row],[Current Month Low]])-1</f>
        <v>3.6622524317355687E-3</v>
      </c>
      <c r="AH52" s="2">
        <f>(Table2[[#This Row],[Current Month High]]/Table2[[#This Row],[Close Price]])-1</f>
        <v>3.6284554981463657E-2</v>
      </c>
      <c r="AI52">
        <v>11.3932918819511</v>
      </c>
      <c r="AJ52">
        <v>158.54339622641501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0.01</v>
      </c>
      <c r="AM52" t="s">
        <v>10359</v>
      </c>
      <c r="AN52">
        <v>1.47</v>
      </c>
      <c r="AO52" t="s">
        <v>10359</v>
      </c>
      <c r="AP52">
        <v>0.15584628479454599</v>
      </c>
      <c r="AQ52">
        <f>(Table2[[#This Row],[Sharpe Ratio]]-AVERAGE(Table2[Sharpe Ratio]))/_xlfn.STDEV.P(Table2[Sharpe Ratio])</f>
        <v>1.0557701945070745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4.7285463899491571</v>
      </c>
      <c r="AS52">
        <f>_xlfn.RANK.AVG(Table2[[#This Row],[1Y Return vs Nifty Z-Score]],Table2[1Y Return vs Nifty Z-Score])</f>
        <v>60</v>
      </c>
      <c r="AT52">
        <f>_xlfn.RANK.AVG(Table2[[#This Row],[6M Return vs Nifty Z-Score]],Table2[6M Return vs Nifty Z-Score])</f>
        <v>108</v>
      </c>
      <c r="AU52">
        <f>_xlfn.RANK.AVG(Table2[[#This Row],[Sharpe Ratio Z-Score]],Table2[Sharpe Ratio Z-Score])</f>
        <v>111</v>
      </c>
      <c r="AV52">
        <f>(Table2[[#This Row],[Rank 1Y]]+Table2[[#This Row],[Rank 6M]]+Table2[[#This Row],[Rank Sharpe]])/3</f>
        <v>93</v>
      </c>
    </row>
    <row r="53" spans="1:48" x14ac:dyDescent="0.3">
      <c r="A53" t="s">
        <v>159</v>
      </c>
      <c r="B53" t="s">
        <v>160</v>
      </c>
      <c r="C53" t="s">
        <v>10314</v>
      </c>
      <c r="D53" t="s">
        <v>124</v>
      </c>
      <c r="E53">
        <v>180565.06779840001</v>
      </c>
      <c r="F53">
        <v>558.85</v>
      </c>
      <c r="G53">
        <v>134.34738177606701</v>
      </c>
      <c r="H53">
        <f>(Table2[[#This Row],[1Y Return vs Nifty]]-AVERAGE(Table2[1Y Return vs Nifty]))/_xlfn.STDEV.P(Table2[1Y Return vs Nifty])</f>
        <v>1.856358435785048</v>
      </c>
      <c r="I53">
        <v>4.3826388948529198</v>
      </c>
      <c r="J53">
        <f>(Table2[[#This Row],[1M Return vs Nifty]]-AVERAGE(Table2[1M Return vs Nifty]))/_xlfn.STDEV.P(Table2[1M Return vs Nifty])</f>
        <v>0.23926584478257762</v>
      </c>
      <c r="K53">
        <v>19.604872221342301</v>
      </c>
      <c r="L53">
        <f>(Table2[[#This Row],[6M Return vs Nifty]]-AVERAGE(Table2[6M Return vs Nifty]))/_xlfn.STDEV.P(Table2[6M Return vs Nifty])</f>
        <v>0.39032310833963224</v>
      </c>
      <c r="M53">
        <v>5.19506228247847</v>
      </c>
      <c r="N53">
        <f>(Table2[[#This Row],[1W Return vs Nifty]]-AVERAGE(Table2[1W Return vs Nifty]))/_xlfn.STDEV.P(Table2[1W Return vs Nifty])</f>
        <v>1.5323684296373663</v>
      </c>
      <c r="O53">
        <v>528.75</v>
      </c>
      <c r="P53">
        <v>516.59002553898802</v>
      </c>
      <c r="Q53">
        <v>434.658740124725</v>
      </c>
      <c r="R53">
        <v>67.963854582777699</v>
      </c>
      <c r="S53" s="2">
        <f>(Table2[[#This Row],[Close Price]]-Table2[[#This Row],[20D EMA]])/Table2[[#This Row],[20D EMA]]</f>
        <v>5.6926713947990586E-2</v>
      </c>
      <c r="T53" s="2">
        <f>(Table2[[#This Row],[Close Price]]-Table2[[#This Row],[50D EMA]])/Table2[[#This Row],[50D EMA]]</f>
        <v>8.1805633813621839E-2</v>
      </c>
      <c r="U53" s="2">
        <f>(Table2[[#This Row],[Close Price]]-Table2[[#This Row],[200D EMA]])/Table2[[#This Row],[200D EMA]]</f>
        <v>0.28572129905782739</v>
      </c>
      <c r="V53">
        <v>0.58597598811641005</v>
      </c>
      <c r="W53">
        <v>540.15</v>
      </c>
      <c r="X53">
        <v>561.79999999999995</v>
      </c>
      <c r="Y53">
        <v>540.1</v>
      </c>
      <c r="Z53">
        <v>561.79999999999995</v>
      </c>
      <c r="AA53">
        <v>540.1</v>
      </c>
      <c r="AB53">
        <v>561.79999999999995</v>
      </c>
      <c r="AC53" s="2">
        <f>(Table2[[#This Row],[Close Price]]/Table2[[#This Row],[Day Low]])-1</f>
        <v>3.4620012959363233E-2</v>
      </c>
      <c r="AD53" s="2">
        <f>(Table2[[#This Row],[Day High]]/Table2[[#This Row],[Close Price]])-1</f>
        <v>5.2786973248635238E-3</v>
      </c>
      <c r="AE53" s="2">
        <f>(Table2[[#This Row],[Close Price]]/Table2[[#This Row],[Current Week Low]])-1</f>
        <v>3.4715793371597803E-2</v>
      </c>
      <c r="AF53" s="2">
        <f>(Table2[[#This Row],[Current Week High]]/Table2[[#This Row],[Close Price]])-1</f>
        <v>5.2786973248635238E-3</v>
      </c>
      <c r="AG53" s="2">
        <f>(Table2[[#This Row],[Close Price]]/Table2[[#This Row],[Current Month Low]])-1</f>
        <v>3.4715793371597803E-2</v>
      </c>
      <c r="AH53" s="2">
        <f>(Table2[[#This Row],[Current Month High]]/Table2[[#This Row],[Close Price]])-1</f>
        <v>5.2786973248635238E-3</v>
      </c>
      <c r="AI53">
        <v>3.7845575735886201</v>
      </c>
      <c r="AJ53">
        <v>174.147657591366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0.03</v>
      </c>
      <c r="AM53" t="s">
        <v>10359</v>
      </c>
      <c r="AN53">
        <v>10.83</v>
      </c>
      <c r="AO53" t="s">
        <v>10359</v>
      </c>
      <c r="AP53">
        <v>0.20243593174107299</v>
      </c>
      <c r="AQ53">
        <f>(Table2[[#This Row],[Sharpe Ratio]]-AVERAGE(Table2[Sharpe Ratio]))/_xlfn.STDEV.P(Table2[Sharpe Ratio])</f>
        <v>1.5888168515550198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5.6071326700996442</v>
      </c>
      <c r="AS53">
        <f>_xlfn.RANK.AVG(Table2[[#This Row],[1Y Return vs Nifty Z-Score]],Table2[1Y Return vs Nifty Z-Score])</f>
        <v>38</v>
      </c>
      <c r="AT53">
        <f>_xlfn.RANK.AVG(Table2[[#This Row],[6M Return vs Nifty Z-Score]],Table2[6M Return vs Nifty Z-Score])</f>
        <v>213</v>
      </c>
      <c r="AU53">
        <f>_xlfn.RANK.AVG(Table2[[#This Row],[Sharpe Ratio Z-Score]],Table2[Sharpe Ratio Z-Score])</f>
        <v>35</v>
      </c>
      <c r="AV53">
        <f>(Table2[[#This Row],[Rank 1Y]]+Table2[[#This Row],[Rank 6M]]+Table2[[#This Row],[Rank Sharpe]])/3</f>
        <v>95.333333333333329</v>
      </c>
    </row>
    <row r="54" spans="1:48" x14ac:dyDescent="0.3">
      <c r="A54" t="s">
        <v>587</v>
      </c>
      <c r="B54" t="s">
        <v>588</v>
      </c>
      <c r="C54" t="s">
        <v>10317</v>
      </c>
      <c r="D54" t="s">
        <v>46</v>
      </c>
      <c r="E54">
        <v>33766.199999999997</v>
      </c>
      <c r="F54">
        <v>186.67</v>
      </c>
      <c r="G54">
        <v>203.267457648858</v>
      </c>
      <c r="H54">
        <f>(Table2[[#This Row],[1Y Return vs Nifty]]-AVERAGE(Table2[1Y Return vs Nifty]))/_xlfn.STDEV.P(Table2[1Y Return vs Nifty])</f>
        <v>3.0080282893529366</v>
      </c>
      <c r="I54">
        <v>5.2271514816366604</v>
      </c>
      <c r="J54">
        <f>(Table2[[#This Row],[1M Return vs Nifty]]-AVERAGE(Table2[1M Return vs Nifty]))/_xlfn.STDEV.P(Table2[1M Return vs Nifty])</f>
        <v>0.32485424243020344</v>
      </c>
      <c r="K54">
        <v>28.077285697845799</v>
      </c>
      <c r="L54">
        <f>(Table2[[#This Row],[6M Return vs Nifty]]-AVERAGE(Table2[6M Return vs Nifty]))/_xlfn.STDEV.P(Table2[6M Return vs Nifty])</f>
        <v>0.67938175021435077</v>
      </c>
      <c r="M54">
        <v>5.1273494958267198</v>
      </c>
      <c r="N54">
        <f>(Table2[[#This Row],[1W Return vs Nifty]]-AVERAGE(Table2[1W Return vs Nifty]))/_xlfn.STDEV.P(Table2[1W Return vs Nifty])</f>
        <v>1.5159266513689003</v>
      </c>
      <c r="O54">
        <v>182.89</v>
      </c>
      <c r="P54">
        <v>175.537417128367</v>
      </c>
      <c r="Q54">
        <v>137.076552880783</v>
      </c>
      <c r="R54">
        <v>55.962512762711498</v>
      </c>
      <c r="S54" s="2">
        <f>(Table2[[#This Row],[Close Price]]-Table2[[#This Row],[20D EMA]])/Table2[[#This Row],[20D EMA]]</f>
        <v>2.0668161189786219E-2</v>
      </c>
      <c r="T54" s="2">
        <f>(Table2[[#This Row],[Close Price]]-Table2[[#This Row],[50D EMA]])/Table2[[#This Row],[50D EMA]]</f>
        <v>6.3419999301299712E-2</v>
      </c>
      <c r="U54" s="2">
        <f>(Table2[[#This Row],[Close Price]]-Table2[[#This Row],[200D EMA]])/Table2[[#This Row],[200D EMA]]</f>
        <v>0.3617938011787396</v>
      </c>
      <c r="V54">
        <v>1.42543775525831</v>
      </c>
      <c r="W54">
        <v>185.86</v>
      </c>
      <c r="X54">
        <v>188.45</v>
      </c>
      <c r="Y54">
        <v>185.86</v>
      </c>
      <c r="Z54">
        <v>192</v>
      </c>
      <c r="AA54">
        <v>185.86</v>
      </c>
      <c r="AB54">
        <v>192</v>
      </c>
      <c r="AC54" s="2">
        <f>(Table2[[#This Row],[Close Price]]/Table2[[#This Row],[Day Low]])-1</f>
        <v>4.3581190143116011E-3</v>
      </c>
      <c r="AD54" s="2">
        <f>(Table2[[#This Row],[Day High]]/Table2[[#This Row],[Close Price]])-1</f>
        <v>9.5355440081428267E-3</v>
      </c>
      <c r="AE54" s="2">
        <f>(Table2[[#This Row],[Close Price]]/Table2[[#This Row],[Current Week Low]])-1</f>
        <v>4.3581190143116011E-3</v>
      </c>
      <c r="AF54" s="2">
        <f>(Table2[[#This Row],[Current Week High]]/Table2[[#This Row],[Close Price]])-1</f>
        <v>2.8553061552472281E-2</v>
      </c>
      <c r="AG54" s="2">
        <f>(Table2[[#This Row],[Close Price]]/Table2[[#This Row],[Current Month Low]])-1</f>
        <v>4.3581190143116011E-3</v>
      </c>
      <c r="AH54" s="2">
        <f>(Table2[[#This Row],[Current Month High]]/Table2[[#This Row],[Close Price]])-1</f>
        <v>2.8553061552472281E-2</v>
      </c>
      <c r="AI54">
        <v>12.364064927412</v>
      </c>
      <c r="AJ54">
        <v>253.207190160832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0.28999999999999998</v>
      </c>
      <c r="AM54" t="s">
        <v>10359</v>
      </c>
      <c r="AN54">
        <v>2.12</v>
      </c>
      <c r="AO54" t="s">
        <v>10359</v>
      </c>
      <c r="AP54">
        <v>0.14462016688236401</v>
      </c>
      <c r="AQ54">
        <f>(Table2[[#This Row],[Sharpe Ratio]]-AVERAGE(Table2[Sharpe Ratio]))/_xlfn.STDEV.P(Table2[Sharpe Ratio])</f>
        <v>0.92732868406629332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6.4555196174326843</v>
      </c>
      <c r="AS54">
        <f>_xlfn.RANK.AVG(Table2[[#This Row],[1Y Return vs Nifty Z-Score]],Table2[1Y Return vs Nifty Z-Score])</f>
        <v>14</v>
      </c>
      <c r="AT54">
        <f>_xlfn.RANK.AVG(Table2[[#This Row],[6M Return vs Nifty Z-Score]],Table2[6M Return vs Nifty Z-Score])</f>
        <v>153</v>
      </c>
      <c r="AU54">
        <f>_xlfn.RANK.AVG(Table2[[#This Row],[Sharpe Ratio Z-Score]],Table2[Sharpe Ratio Z-Score])</f>
        <v>131</v>
      </c>
      <c r="AV54">
        <f>(Table2[[#This Row],[Rank 1Y]]+Table2[[#This Row],[Rank 6M]]+Table2[[#This Row],[Rank Sharpe]])/3</f>
        <v>99.333333333333329</v>
      </c>
    </row>
    <row r="55" spans="1:48" x14ac:dyDescent="0.3">
      <c r="A55" t="s">
        <v>1342</v>
      </c>
      <c r="B55" t="s">
        <v>1343</v>
      </c>
      <c r="C55" t="s">
        <v>10325</v>
      </c>
      <c r="D55" t="s">
        <v>933</v>
      </c>
      <c r="E55">
        <v>8412.6024338400002</v>
      </c>
      <c r="F55">
        <v>880.2</v>
      </c>
      <c r="G55">
        <v>99.565531704987393</v>
      </c>
      <c r="H55">
        <f>(Table2[[#This Row],[1Y Return vs Nifty]]-AVERAGE(Table2[1Y Return vs Nifty]))/_xlfn.STDEV.P(Table2[1Y Return vs Nifty])</f>
        <v>1.2751459563891174</v>
      </c>
      <c r="I55">
        <v>1.7283011280487</v>
      </c>
      <c r="J55">
        <f>(Table2[[#This Row],[1M Return vs Nifty]]-AVERAGE(Table2[1M Return vs Nifty]))/_xlfn.STDEV.P(Table2[1M Return vs Nifty])</f>
        <v>-2.9742006410676539E-2</v>
      </c>
      <c r="K55">
        <v>29.866238862322199</v>
      </c>
      <c r="L55">
        <f>(Table2[[#This Row],[6M Return vs Nifty]]-AVERAGE(Table2[6M Return vs Nifty]))/_xlfn.STDEV.P(Table2[6M Return vs Nifty])</f>
        <v>0.74041658680903932</v>
      </c>
      <c r="M55">
        <v>0.82058940957163595</v>
      </c>
      <c r="N55">
        <f>(Table2[[#This Row],[1W Return vs Nifty]]-AVERAGE(Table2[1W Return vs Nifty]))/_xlfn.STDEV.P(Table2[1W Return vs Nifty])</f>
        <v>0.47017446931990453</v>
      </c>
      <c r="O55">
        <v>877.91</v>
      </c>
      <c r="P55">
        <v>872.01227545307904</v>
      </c>
      <c r="Q55">
        <v>728.54499870968903</v>
      </c>
      <c r="R55">
        <v>53.545996665308103</v>
      </c>
      <c r="S55" s="2">
        <f>(Table2[[#This Row],[Close Price]]-Table2[[#This Row],[20D EMA]])/Table2[[#This Row],[20D EMA]]</f>
        <v>2.608467838388989E-3</v>
      </c>
      <c r="T55" s="2">
        <f>(Table2[[#This Row],[Close Price]]-Table2[[#This Row],[50D EMA]])/Table2[[#This Row],[50D EMA]]</f>
        <v>9.3894601915630559E-3</v>
      </c>
      <c r="U55" s="2">
        <f>(Table2[[#This Row],[Close Price]]-Table2[[#This Row],[200D EMA]])/Table2[[#This Row],[200D EMA]]</f>
        <v>0.20816147466375318</v>
      </c>
      <c r="V55">
        <v>0.46170021958159002</v>
      </c>
      <c r="W55">
        <v>876.4</v>
      </c>
      <c r="X55">
        <v>895</v>
      </c>
      <c r="Y55">
        <v>873</v>
      </c>
      <c r="Z55">
        <v>910.9</v>
      </c>
      <c r="AA55">
        <v>873</v>
      </c>
      <c r="AB55">
        <v>910.9</v>
      </c>
      <c r="AC55" s="2">
        <f>(Table2[[#This Row],[Close Price]]/Table2[[#This Row],[Day Low]])-1</f>
        <v>4.3359196713830261E-3</v>
      </c>
      <c r="AD55" s="2">
        <f>(Table2[[#This Row],[Day High]]/Table2[[#This Row],[Close Price]])-1</f>
        <v>1.6814360372642501E-2</v>
      </c>
      <c r="AE55" s="2">
        <f>(Table2[[#This Row],[Close Price]]/Table2[[#This Row],[Current Week Low]])-1</f>
        <v>8.2474226804123418E-3</v>
      </c>
      <c r="AF55" s="2">
        <f>(Table2[[#This Row],[Current Week High]]/Table2[[#This Row],[Close Price]])-1</f>
        <v>3.487843671892743E-2</v>
      </c>
      <c r="AG55" s="2">
        <f>(Table2[[#This Row],[Close Price]]/Table2[[#This Row],[Current Month Low]])-1</f>
        <v>8.2474226804123418E-3</v>
      </c>
      <c r="AH55" s="2">
        <f>(Table2[[#This Row],[Current Month High]]/Table2[[#This Row],[Close Price]])-1</f>
        <v>3.487843671892743E-2</v>
      </c>
      <c r="AI55">
        <v>20.313565098841099</v>
      </c>
      <c r="AJ55">
        <v>130.96300183678801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</v>
      </c>
      <c r="AM55">
        <v>0</v>
      </c>
      <c r="AN55">
        <v>0.32</v>
      </c>
      <c r="AO55" t="s">
        <v>10359</v>
      </c>
      <c r="AP55">
        <v>0.171194218142426</v>
      </c>
      <c r="AQ55">
        <f>(Table2[[#This Row],[Sharpe Ratio]]-AVERAGE(Table2[Sharpe Ratio]))/_xlfn.STDEV.P(Table2[Sharpe Ratio])</f>
        <v>1.2313706787320784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3.6873656848394631</v>
      </c>
      <c r="AS55">
        <f>_xlfn.RANK.AVG(Table2[[#This Row],[1Y Return vs Nifty Z-Score]],Table2[1Y Return vs Nifty Z-Score])</f>
        <v>75</v>
      </c>
      <c r="AT55">
        <f>_xlfn.RANK.AVG(Table2[[#This Row],[6M Return vs Nifty Z-Score]],Table2[6M Return vs Nifty Z-Score])</f>
        <v>140</v>
      </c>
      <c r="AU55">
        <f>_xlfn.RANK.AVG(Table2[[#This Row],[Sharpe Ratio Z-Score]],Table2[Sharpe Ratio Z-Score])</f>
        <v>84</v>
      </c>
      <c r="AV55">
        <f>(Table2[[#This Row],[Rank 1Y]]+Table2[[#This Row],[Rank 6M]]+Table2[[#This Row],[Rank Sharpe]])/3</f>
        <v>99.666666666666671</v>
      </c>
    </row>
    <row r="56" spans="1:48" x14ac:dyDescent="0.3">
      <c r="A56" t="s">
        <v>1135</v>
      </c>
      <c r="B56" t="s">
        <v>1136</v>
      </c>
      <c r="C56" t="s">
        <v>10318</v>
      </c>
      <c r="D56" t="s">
        <v>54</v>
      </c>
      <c r="E56">
        <v>10876.383067745999</v>
      </c>
      <c r="F56">
        <v>242.47</v>
      </c>
      <c r="G56">
        <v>90.255295969102406</v>
      </c>
      <c r="H56">
        <f>(Table2[[#This Row],[1Y Return vs Nifty]]-AVERAGE(Table2[1Y Return vs Nifty]))/_xlfn.STDEV.P(Table2[1Y Return vs Nifty])</f>
        <v>1.1195698388233175</v>
      </c>
      <c r="I56">
        <v>17.7007250653181</v>
      </c>
      <c r="J56">
        <f>(Table2[[#This Row],[1M Return vs Nifty]]-AVERAGE(Table2[1M Return vs Nifty]))/_xlfn.STDEV.P(Table2[1M Return vs Nifty])</f>
        <v>1.5890073085590246</v>
      </c>
      <c r="K56">
        <v>44.431544902812497</v>
      </c>
      <c r="L56">
        <f>(Table2[[#This Row],[6M Return vs Nifty]]-AVERAGE(Table2[6M Return vs Nifty]))/_xlfn.STDEV.P(Table2[6M Return vs Nifty])</f>
        <v>1.2373502638810994</v>
      </c>
      <c r="M56">
        <v>0.68167033102339203</v>
      </c>
      <c r="N56">
        <f>(Table2[[#This Row],[1W Return vs Nifty]]-AVERAGE(Table2[1W Return vs Nifty]))/_xlfn.STDEV.P(Table2[1W Return vs Nifty])</f>
        <v>0.43644263225201135</v>
      </c>
      <c r="O56">
        <v>223.15</v>
      </c>
      <c r="P56">
        <v>203.69701213355</v>
      </c>
      <c r="Q56">
        <v>166.69379930903199</v>
      </c>
      <c r="R56">
        <v>70.943214950784693</v>
      </c>
      <c r="S56" s="2">
        <f>(Table2[[#This Row],[Close Price]]-Table2[[#This Row],[20D EMA]])/Table2[[#This Row],[20D EMA]]</f>
        <v>8.6578534617969938E-2</v>
      </c>
      <c r="T56" s="2">
        <f>(Table2[[#This Row],[Close Price]]-Table2[[#This Row],[50D EMA]])/Table2[[#This Row],[50D EMA]]</f>
        <v>0.19034637504171753</v>
      </c>
      <c r="U56" s="2">
        <f>(Table2[[#This Row],[Close Price]]-Table2[[#This Row],[200D EMA]])/Table2[[#This Row],[200D EMA]]</f>
        <v>0.4545831998854814</v>
      </c>
      <c r="V56">
        <v>1.20058002982587</v>
      </c>
      <c r="W56">
        <v>238.81</v>
      </c>
      <c r="X56">
        <v>247.78</v>
      </c>
      <c r="Y56">
        <v>237.32</v>
      </c>
      <c r="Z56">
        <v>247.78</v>
      </c>
      <c r="AA56">
        <v>237.32</v>
      </c>
      <c r="AB56">
        <v>247.78</v>
      </c>
      <c r="AC56" s="2">
        <f>(Table2[[#This Row],[Close Price]]/Table2[[#This Row],[Day Low]])-1</f>
        <v>1.5325991373895453E-2</v>
      </c>
      <c r="AD56" s="2">
        <f>(Table2[[#This Row],[Day High]]/Table2[[#This Row],[Close Price]])-1</f>
        <v>2.1899616447395465E-2</v>
      </c>
      <c r="AE56" s="2">
        <f>(Table2[[#This Row],[Close Price]]/Table2[[#This Row],[Current Week Low]])-1</f>
        <v>2.1700657340300022E-2</v>
      </c>
      <c r="AF56" s="2">
        <f>(Table2[[#This Row],[Current Week High]]/Table2[[#This Row],[Close Price]])-1</f>
        <v>2.1899616447395465E-2</v>
      </c>
      <c r="AG56" s="2">
        <f>(Table2[[#This Row],[Close Price]]/Table2[[#This Row],[Current Month Low]])-1</f>
        <v>2.1700657340300022E-2</v>
      </c>
      <c r="AH56" s="2">
        <f>(Table2[[#This Row],[Current Month High]]/Table2[[#This Row],[Close Price]])-1</f>
        <v>2.1899616447395465E-2</v>
      </c>
      <c r="AI56">
        <v>2.1899616447395398</v>
      </c>
      <c r="AJ56">
        <v>148.814776808619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0.32</v>
      </c>
      <c r="AM56" t="s">
        <v>10359</v>
      </c>
      <c r="AN56">
        <v>16.010000000000002</v>
      </c>
      <c r="AO56" t="s">
        <v>10359</v>
      </c>
      <c r="AP56">
        <v>0.14164334345146801</v>
      </c>
      <c r="AQ56">
        <f>(Table2[[#This Row],[Sharpe Ratio]]-AVERAGE(Table2[Sharpe Ratio]))/_xlfn.STDEV.P(Table2[Sharpe Ratio])</f>
        <v>0.89326992031815122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5.275639963833604</v>
      </c>
      <c r="AS56">
        <f>_xlfn.RANK.AVG(Table2[[#This Row],[1Y Return vs Nifty Z-Score]],Table2[1Y Return vs Nifty Z-Score])</f>
        <v>90</v>
      </c>
      <c r="AT56">
        <f>_xlfn.RANK.AVG(Table2[[#This Row],[6M Return vs Nifty Z-Score]],Table2[6M Return vs Nifty Z-Score])</f>
        <v>75</v>
      </c>
      <c r="AU56">
        <f>_xlfn.RANK.AVG(Table2[[#This Row],[Sharpe Ratio Z-Score]],Table2[Sharpe Ratio Z-Score])</f>
        <v>135</v>
      </c>
      <c r="AV56">
        <f>(Table2[[#This Row],[Rank 1Y]]+Table2[[#This Row],[Rank 6M]]+Table2[[#This Row],[Rank Sharpe]])/3</f>
        <v>100</v>
      </c>
    </row>
    <row r="57" spans="1:48" x14ac:dyDescent="0.3">
      <c r="A57" t="s">
        <v>661</v>
      </c>
      <c r="B57" t="s">
        <v>662</v>
      </c>
      <c r="C57" t="s">
        <v>10312</v>
      </c>
      <c r="D57" t="s">
        <v>428</v>
      </c>
      <c r="E57">
        <v>28206.36</v>
      </c>
      <c r="F57">
        <v>836.35</v>
      </c>
      <c r="G57">
        <v>102.279887450616</v>
      </c>
      <c r="H57">
        <f>(Table2[[#This Row],[1Y Return vs Nifty]]-AVERAGE(Table2[1Y Return vs Nifty]))/_xlfn.STDEV.P(Table2[1Y Return vs Nifty])</f>
        <v>1.320503446851971</v>
      </c>
      <c r="I57">
        <v>8.5594544213213002</v>
      </c>
      <c r="J57">
        <f>(Table2[[#This Row],[1M Return vs Nifty]]-AVERAGE(Table2[1M Return vs Nifty]))/_xlfn.STDEV.P(Table2[1M Return vs Nifty])</f>
        <v>0.66257149324142894</v>
      </c>
      <c r="K57">
        <v>80.455039893596293</v>
      </c>
      <c r="L57">
        <f>(Table2[[#This Row],[6M Return vs Nifty]]-AVERAGE(Table2[6M Return vs Nifty]))/_xlfn.STDEV.P(Table2[6M Return vs Nifty])</f>
        <v>2.4663864253591412</v>
      </c>
      <c r="M57">
        <v>3.3024282404992999</v>
      </c>
      <c r="N57">
        <f>(Table2[[#This Row],[1W Return vs Nifty]]-AVERAGE(Table2[1W Return vs Nifty]))/_xlfn.STDEV.P(Table2[1W Return vs Nifty])</f>
        <v>1.0728057561704651</v>
      </c>
      <c r="O57">
        <v>785.76</v>
      </c>
      <c r="P57">
        <v>783.46283175194299</v>
      </c>
      <c r="Q57">
        <v>617.66976750871402</v>
      </c>
      <c r="R57">
        <v>62.4183867058739</v>
      </c>
      <c r="S57" s="2">
        <f>(Table2[[#This Row],[Close Price]]-Table2[[#This Row],[20D EMA]])/Table2[[#This Row],[20D EMA]]</f>
        <v>6.4383526776623942E-2</v>
      </c>
      <c r="T57" s="2">
        <f>(Table2[[#This Row],[Close Price]]-Table2[[#This Row],[50D EMA]])/Table2[[#This Row],[50D EMA]]</f>
        <v>6.7504374304257958E-2</v>
      </c>
      <c r="U57" s="2">
        <f>(Table2[[#This Row],[Close Price]]-Table2[[#This Row],[200D EMA]])/Table2[[#This Row],[200D EMA]]</f>
        <v>0.35404069293095342</v>
      </c>
      <c r="V57">
        <v>0.91523925148572804</v>
      </c>
      <c r="W57">
        <v>804.1</v>
      </c>
      <c r="X57">
        <v>842</v>
      </c>
      <c r="Y57">
        <v>760</v>
      </c>
      <c r="Z57">
        <v>842</v>
      </c>
      <c r="AA57">
        <v>760</v>
      </c>
      <c r="AB57">
        <v>842</v>
      </c>
      <c r="AC57" s="2">
        <f>(Table2[[#This Row],[Close Price]]/Table2[[#This Row],[Day Low]])-1</f>
        <v>4.0106951871657692E-2</v>
      </c>
      <c r="AD57" s="2">
        <f>(Table2[[#This Row],[Day High]]/Table2[[#This Row],[Close Price]])-1</f>
        <v>6.7555449273628554E-3</v>
      </c>
      <c r="AE57" s="2">
        <f>(Table2[[#This Row],[Close Price]]/Table2[[#This Row],[Current Week Low]])-1</f>
        <v>0.10046052631578961</v>
      </c>
      <c r="AF57" s="2">
        <f>(Table2[[#This Row],[Current Week High]]/Table2[[#This Row],[Close Price]])-1</f>
        <v>6.7555449273628554E-3</v>
      </c>
      <c r="AG57" s="2">
        <f>(Table2[[#This Row],[Close Price]]/Table2[[#This Row],[Current Month Low]])-1</f>
        <v>0.10046052631578961</v>
      </c>
      <c r="AH57" s="2">
        <f>(Table2[[#This Row],[Current Month High]]/Table2[[#This Row],[Close Price]])-1</f>
        <v>6.7555449273628554E-3</v>
      </c>
      <c r="AI57">
        <v>15.980151850301899</v>
      </c>
      <c r="AJ57">
        <v>198.69642857142799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-0.05</v>
      </c>
      <c r="AM57" t="s">
        <v>10358</v>
      </c>
      <c r="AN57">
        <v>11.55</v>
      </c>
      <c r="AO57" t="s">
        <v>10359</v>
      </c>
      <c r="AP57">
        <v>0.104422542391923</v>
      </c>
      <c r="AQ57">
        <f>(Table2[[#This Row],[Sharpe Ratio]]-AVERAGE(Table2[Sharpe Ratio]))/_xlfn.STDEV.P(Table2[Sharpe Ratio])</f>
        <v>0.46741514618327074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5.9896822678062769</v>
      </c>
      <c r="AS57">
        <f>_xlfn.RANK.AVG(Table2[[#This Row],[1Y Return vs Nifty Z-Score]],Table2[1Y Return vs Nifty Z-Score])</f>
        <v>69</v>
      </c>
      <c r="AT57">
        <f>_xlfn.RANK.AVG(Table2[[#This Row],[6M Return vs Nifty Z-Score]],Table2[6M Return vs Nifty Z-Score])</f>
        <v>16</v>
      </c>
      <c r="AU57">
        <f>_xlfn.RANK.AVG(Table2[[#This Row],[Sharpe Ratio Z-Score]],Table2[Sharpe Ratio Z-Score])</f>
        <v>220</v>
      </c>
      <c r="AV57">
        <f>(Table2[[#This Row],[Rank 1Y]]+Table2[[#This Row],[Rank 6M]]+Table2[[#This Row],[Rank Sharpe]])/3</f>
        <v>101.66666666666667</v>
      </c>
    </row>
    <row r="58" spans="1:48" x14ac:dyDescent="0.3">
      <c r="A58" t="s">
        <v>846</v>
      </c>
      <c r="B58" t="s">
        <v>847</v>
      </c>
      <c r="C58" t="s">
        <v>10325</v>
      </c>
      <c r="D58" t="s">
        <v>730</v>
      </c>
      <c r="E58">
        <v>18801.13138164</v>
      </c>
      <c r="F58">
        <v>1451.55</v>
      </c>
      <c r="G58">
        <v>44.016682368729498</v>
      </c>
      <c r="H58">
        <f>(Table2[[#This Row],[1Y Return vs Nifty]]-AVERAGE(Table2[1Y Return vs Nifty]))/_xlfn.STDEV.P(Table2[1Y Return vs Nifty])</f>
        <v>0.34691228324237711</v>
      </c>
      <c r="I58">
        <v>-3.61350379796077</v>
      </c>
      <c r="J58">
        <f>(Table2[[#This Row],[1M Return vs Nifty]]-AVERAGE(Table2[1M Return vs Nifty]))/_xlfn.STDEV.P(Table2[1M Return vs Nifty])</f>
        <v>-0.57111525687286524</v>
      </c>
      <c r="K58">
        <v>41.974020528063498</v>
      </c>
      <c r="L58">
        <f>(Table2[[#This Row],[6M Return vs Nifty]]-AVERAGE(Table2[6M Return vs Nifty]))/_xlfn.STDEV.P(Table2[6M Return vs Nifty])</f>
        <v>1.1535053641829172</v>
      </c>
      <c r="M58">
        <v>-4.3079984827431002</v>
      </c>
      <c r="N58">
        <f>(Table2[[#This Row],[1W Return vs Nifty]]-AVERAGE(Table2[1W Return vs Nifty]))/_xlfn.STDEV.P(Table2[1W Return vs Nifty])</f>
        <v>-0.77513102060854866</v>
      </c>
      <c r="O58">
        <v>1453.97</v>
      </c>
      <c r="P58">
        <v>1473.6628435988</v>
      </c>
      <c r="Q58">
        <v>1205.2418859147699</v>
      </c>
      <c r="R58">
        <v>38.959186919868898</v>
      </c>
      <c r="S58" s="2">
        <f>(Table2[[#This Row],[Close Price]]-Table2[[#This Row],[20D EMA]])/Table2[[#This Row],[20D EMA]]</f>
        <v>-1.6644084816055853E-3</v>
      </c>
      <c r="T58" s="2">
        <f>(Table2[[#This Row],[Close Price]]-Table2[[#This Row],[50D EMA]])/Table2[[#This Row],[50D EMA]]</f>
        <v>-1.5005361433147598E-2</v>
      </c>
      <c r="U58" s="2">
        <f>(Table2[[#This Row],[Close Price]]-Table2[[#This Row],[200D EMA]])/Table2[[#This Row],[200D EMA]]</f>
        <v>0.20436405087123566</v>
      </c>
      <c r="V58">
        <v>0.36816960065834398</v>
      </c>
      <c r="W58">
        <v>1399</v>
      </c>
      <c r="X58">
        <v>1456</v>
      </c>
      <c r="Y58">
        <v>1388</v>
      </c>
      <c r="Z58">
        <v>1456</v>
      </c>
      <c r="AA58">
        <v>1388</v>
      </c>
      <c r="AB58">
        <v>1456</v>
      </c>
      <c r="AC58" s="2">
        <f>(Table2[[#This Row],[Close Price]]/Table2[[#This Row],[Day Low]])-1</f>
        <v>3.7562544674767606E-2</v>
      </c>
      <c r="AD58" s="2">
        <f>(Table2[[#This Row],[Day High]]/Table2[[#This Row],[Close Price]])-1</f>
        <v>3.0656884020530129E-3</v>
      </c>
      <c r="AE58" s="2">
        <f>(Table2[[#This Row],[Close Price]]/Table2[[#This Row],[Current Week Low]])-1</f>
        <v>4.5785302593659871E-2</v>
      </c>
      <c r="AF58" s="2">
        <f>(Table2[[#This Row],[Current Week High]]/Table2[[#This Row],[Close Price]])-1</f>
        <v>3.0656884020530129E-3</v>
      </c>
      <c r="AG58" s="2">
        <f>(Table2[[#This Row],[Close Price]]/Table2[[#This Row],[Current Month Low]])-1</f>
        <v>4.5785302593659871E-2</v>
      </c>
      <c r="AH58" s="2">
        <f>(Table2[[#This Row],[Current Month High]]/Table2[[#This Row],[Close Price]])-1</f>
        <v>3.0656884020530129E-3</v>
      </c>
      <c r="AI58">
        <v>30.684440770211101</v>
      </c>
      <c r="AJ58">
        <v>113.149779735682</v>
      </c>
      <c r="AK58" t="str">
        <f>IF(AND(Table2[[#This Row],[20D EMA]]&gt;Table2[[#This Row],[50D EMA]],Table2[[#This Row],[50D EMA]]&gt;Table2[[#This Row],[200D EMA]]),"Uptrend","Downtrend/NoTrend")</f>
        <v>Downtrend/NoTrend</v>
      </c>
      <c r="AL58">
        <v>-0.02</v>
      </c>
      <c r="AM58" t="s">
        <v>10358</v>
      </c>
      <c r="AN58">
        <v>1.65</v>
      </c>
      <c r="AO58" t="s">
        <v>10359</v>
      </c>
      <c r="AP58">
        <v>0.24456132969823899</v>
      </c>
      <c r="AQ58">
        <f>(Table2[[#This Row],[Sharpe Ratio]]-AVERAGE(Table2[Sharpe Ratio]))/_xlfn.STDEV.P(Table2[Sharpe Ratio])</f>
        <v>2.0707866459098483</v>
      </c>
      <c r="AR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">
        <f>_xlfn.RANK.AVG(Table2[[#This Row],[1Y Return vs Nifty Z-Score]],Table2[1Y Return vs Nifty Z-Score])</f>
        <v>209</v>
      </c>
      <c r="AT58">
        <f>_xlfn.RANK.AVG(Table2[[#This Row],[6M Return vs Nifty Z-Score]],Table2[6M Return vs Nifty Z-Score])</f>
        <v>84</v>
      </c>
      <c r="AU58">
        <f>_xlfn.RANK.AVG(Table2[[#This Row],[Sharpe Ratio Z-Score]],Table2[Sharpe Ratio Z-Score])</f>
        <v>12</v>
      </c>
      <c r="AV58">
        <f>(Table2[[#This Row],[Rank 1Y]]+Table2[[#This Row],[Rank 6M]]+Table2[[#This Row],[Rank Sharpe]])/3</f>
        <v>101.66666666666667</v>
      </c>
    </row>
    <row r="59" spans="1:48" x14ac:dyDescent="0.3">
      <c r="A59" t="s">
        <v>368</v>
      </c>
      <c r="B59" t="s">
        <v>369</v>
      </c>
      <c r="C59" t="s">
        <v>10319</v>
      </c>
      <c r="D59" t="s">
        <v>204</v>
      </c>
      <c r="E59">
        <v>67079.562011350004</v>
      </c>
      <c r="F59">
        <v>1168.3</v>
      </c>
      <c r="G59">
        <v>60.546543610213</v>
      </c>
      <c r="H59">
        <f>(Table2[[#This Row],[1Y Return vs Nifty]]-AVERAGE(Table2[1Y Return vs Nifty]))/_xlfn.STDEV.P(Table2[1Y Return vs Nifty])</f>
        <v>0.62312995471758259</v>
      </c>
      <c r="I59">
        <v>16.946087203022302</v>
      </c>
      <c r="J59">
        <f>(Table2[[#This Row],[1M Return vs Nifty]]-AVERAGE(Table2[1M Return vs Nifty]))/_xlfn.STDEV.P(Table2[1M Return vs Nifty])</f>
        <v>1.5125273999716271</v>
      </c>
      <c r="K59">
        <v>69.140433285280196</v>
      </c>
      <c r="L59">
        <f>(Table2[[#This Row],[6M Return vs Nifty]]-AVERAGE(Table2[6M Return vs Nifty]))/_xlfn.STDEV.P(Table2[6M Return vs Nifty])</f>
        <v>2.0803588986553438</v>
      </c>
      <c r="M59">
        <v>5.4518880473623996</v>
      </c>
      <c r="N59">
        <f>(Table2[[#This Row],[1W Return vs Nifty]]-AVERAGE(Table2[1W Return vs Nifty]))/_xlfn.STDEV.P(Table2[1W Return vs Nifty])</f>
        <v>1.5947299493539917</v>
      </c>
      <c r="O59">
        <v>1115.05</v>
      </c>
      <c r="P59">
        <v>1050.57647873427</v>
      </c>
      <c r="Q59">
        <v>847.74736248840804</v>
      </c>
      <c r="R59">
        <v>67.640211533759597</v>
      </c>
      <c r="S59" s="2">
        <f>(Table2[[#This Row],[Close Price]]-Table2[[#This Row],[20D EMA]])/Table2[[#This Row],[20D EMA]]</f>
        <v>4.7755706022151477E-2</v>
      </c>
      <c r="T59" s="2">
        <f>(Table2[[#This Row],[Close Price]]-Table2[[#This Row],[50D EMA]])/Table2[[#This Row],[50D EMA]]</f>
        <v>0.11205611742570393</v>
      </c>
      <c r="U59" s="2">
        <f>(Table2[[#This Row],[Close Price]]-Table2[[#This Row],[200D EMA]])/Table2[[#This Row],[200D EMA]]</f>
        <v>0.37812283670298663</v>
      </c>
      <c r="V59">
        <v>0.792247051458844</v>
      </c>
      <c r="W59">
        <v>1152.8</v>
      </c>
      <c r="X59">
        <v>1183.7</v>
      </c>
      <c r="Y59">
        <v>1136.5</v>
      </c>
      <c r="Z59">
        <v>1255</v>
      </c>
      <c r="AA59">
        <v>1136.5</v>
      </c>
      <c r="AB59">
        <v>1255</v>
      </c>
      <c r="AC59" s="2">
        <f>(Table2[[#This Row],[Close Price]]/Table2[[#This Row],[Day Low]])-1</f>
        <v>1.344552394170706E-2</v>
      </c>
      <c r="AD59" s="2">
        <f>(Table2[[#This Row],[Day High]]/Table2[[#This Row],[Close Price]])-1</f>
        <v>1.3181545835829978E-2</v>
      </c>
      <c r="AE59" s="2">
        <f>(Table2[[#This Row],[Close Price]]/Table2[[#This Row],[Current Week Low]])-1</f>
        <v>2.798064232292119E-2</v>
      </c>
      <c r="AF59" s="2">
        <f>(Table2[[#This Row],[Current Week High]]/Table2[[#This Row],[Close Price]])-1</f>
        <v>7.4210391166652512E-2</v>
      </c>
      <c r="AG59" s="2">
        <f>(Table2[[#This Row],[Close Price]]/Table2[[#This Row],[Current Month Low]])-1</f>
        <v>2.798064232292119E-2</v>
      </c>
      <c r="AH59" s="2">
        <f>(Table2[[#This Row],[Current Month High]]/Table2[[#This Row],[Close Price]])-1</f>
        <v>7.4210391166652512E-2</v>
      </c>
      <c r="AI59">
        <v>7.4210391166652503</v>
      </c>
      <c r="AJ59">
        <v>112.96026248632801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0.14000000000000001</v>
      </c>
      <c r="AM59" t="s">
        <v>10359</v>
      </c>
      <c r="AN59">
        <v>1.35</v>
      </c>
      <c r="AO59" t="s">
        <v>10359</v>
      </c>
      <c r="AP59">
        <v>0.140932094323755</v>
      </c>
      <c r="AQ59">
        <f>(Table2[[#This Row],[Sharpe Ratio]]-AVERAGE(Table2[Sharpe Ratio]))/_xlfn.STDEV.P(Table2[Sharpe Ratio])</f>
        <v>0.88513229759070655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6.6958785002892522</v>
      </c>
      <c r="AS59">
        <f>_xlfn.RANK.AVG(Table2[[#This Row],[1Y Return vs Nifty Z-Score]],Table2[1Y Return vs Nifty Z-Score])</f>
        <v>151</v>
      </c>
      <c r="AT59">
        <f>_xlfn.RANK.AVG(Table2[[#This Row],[6M Return vs Nifty Z-Score]],Table2[6M Return vs Nifty Z-Score])</f>
        <v>24</v>
      </c>
      <c r="AU59">
        <f>_xlfn.RANK.AVG(Table2[[#This Row],[Sharpe Ratio Z-Score]],Table2[Sharpe Ratio Z-Score])</f>
        <v>140</v>
      </c>
      <c r="AV59">
        <f>(Table2[[#This Row],[Rank 1Y]]+Table2[[#This Row],[Rank 6M]]+Table2[[#This Row],[Rank Sharpe]])/3</f>
        <v>105</v>
      </c>
    </row>
    <row r="60" spans="1:48" x14ac:dyDescent="0.3">
      <c r="A60" t="s">
        <v>1181</v>
      </c>
      <c r="B60" t="s">
        <v>1182</v>
      </c>
      <c r="C60" t="s">
        <v>627</v>
      </c>
      <c r="D60" t="s">
        <v>474</v>
      </c>
      <c r="E60">
        <v>10237.587490510001</v>
      </c>
      <c r="F60">
        <v>394.1</v>
      </c>
      <c r="G60">
        <v>98.0613123108389</v>
      </c>
      <c r="H60">
        <f>(Table2[[#This Row],[1Y Return vs Nifty]]-AVERAGE(Table2[1Y Return vs Nifty]))/_xlfn.STDEV.P(Table2[1Y Return vs Nifty])</f>
        <v>1.2500101145106135</v>
      </c>
      <c r="I60">
        <v>7.0771306144759603</v>
      </c>
      <c r="J60">
        <f>(Table2[[#This Row],[1M Return vs Nifty]]-AVERAGE(Table2[1M Return vs Nifty]))/_xlfn.STDEV.P(Table2[1M Return vs Nifty])</f>
        <v>0.51234315868694391</v>
      </c>
      <c r="K60">
        <v>27.860038061472999</v>
      </c>
      <c r="L60">
        <f>(Table2[[#This Row],[6M Return vs Nifty]]-AVERAGE(Table2[6M Return vs Nifty]))/_xlfn.STDEV.P(Table2[6M Return vs Nifty])</f>
        <v>0.67196977641319366</v>
      </c>
      <c r="M60">
        <v>-5.1893054718063496</v>
      </c>
      <c r="N60">
        <f>(Table2[[#This Row],[1W Return vs Nifty]]-AVERAGE(Table2[1W Return vs Nifty]))/_xlfn.STDEV.P(Table2[1W Return vs Nifty])</f>
        <v>-0.98912685237295972</v>
      </c>
      <c r="O60">
        <v>395.92</v>
      </c>
      <c r="P60">
        <v>385.60959979072402</v>
      </c>
      <c r="Q60">
        <v>319.73921341863502</v>
      </c>
      <c r="R60">
        <v>41.333637501213303</v>
      </c>
      <c r="S60" s="2">
        <f>(Table2[[#This Row],[Close Price]]-Table2[[#This Row],[20D EMA]])/Table2[[#This Row],[20D EMA]]</f>
        <v>-4.5968882602545795E-3</v>
      </c>
      <c r="T60" s="2">
        <f>(Table2[[#This Row],[Close Price]]-Table2[[#This Row],[50D EMA]])/Table2[[#This Row],[50D EMA]]</f>
        <v>2.2018124584771408E-2</v>
      </c>
      <c r="U60" s="2">
        <f>(Table2[[#This Row],[Close Price]]-Table2[[#This Row],[200D EMA]])/Table2[[#This Row],[200D EMA]]</f>
        <v>0.23256699041166501</v>
      </c>
      <c r="V60">
        <v>0.45819578253604898</v>
      </c>
      <c r="W60">
        <v>389.55</v>
      </c>
      <c r="X60">
        <v>396.55</v>
      </c>
      <c r="Y60">
        <v>388.5</v>
      </c>
      <c r="Z60">
        <v>404.9</v>
      </c>
      <c r="AA60">
        <v>388.5</v>
      </c>
      <c r="AB60">
        <v>404.9</v>
      </c>
      <c r="AC60" s="2">
        <f>(Table2[[#This Row],[Close Price]]/Table2[[#This Row],[Day Low]])-1</f>
        <v>1.1680143755615546E-2</v>
      </c>
      <c r="AD60" s="2">
        <f>(Table2[[#This Row],[Day High]]/Table2[[#This Row],[Close Price]])-1</f>
        <v>6.2166962699821138E-3</v>
      </c>
      <c r="AE60" s="2">
        <f>(Table2[[#This Row],[Close Price]]/Table2[[#This Row],[Current Week Low]])-1</f>
        <v>1.4414414414414489E-2</v>
      </c>
      <c r="AF60" s="2">
        <f>(Table2[[#This Row],[Current Week High]]/Table2[[#This Row],[Close Price]])-1</f>
        <v>2.7404212128901095E-2</v>
      </c>
      <c r="AG60" s="2">
        <f>(Table2[[#This Row],[Close Price]]/Table2[[#This Row],[Current Month Low]])-1</f>
        <v>1.4414414414414489E-2</v>
      </c>
      <c r="AH60" s="2">
        <f>(Table2[[#This Row],[Current Month High]]/Table2[[#This Row],[Close Price]])-1</f>
        <v>2.7404212128901095E-2</v>
      </c>
      <c r="AI60">
        <v>6.90180157320476</v>
      </c>
      <c r="AJ60">
        <v>153.44051446945301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-0.04</v>
      </c>
      <c r="AM60" t="s">
        <v>10358</v>
      </c>
      <c r="AN60">
        <v>-1.68</v>
      </c>
      <c r="AO60" t="s">
        <v>10358</v>
      </c>
      <c r="AP60">
        <v>0.16739815261722801</v>
      </c>
      <c r="AQ60">
        <f>(Table2[[#This Row],[Sharpe Ratio]]-AVERAGE(Table2[Sharpe Ratio]))/_xlfn.STDEV.P(Table2[Sharpe Ratio])</f>
        <v>1.1879387111006394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2.6331349083384303</v>
      </c>
      <c r="AS60">
        <f>_xlfn.RANK.AVG(Table2[[#This Row],[1Y Return vs Nifty Z-Score]],Table2[1Y Return vs Nifty Z-Score])</f>
        <v>78</v>
      </c>
      <c r="AT60">
        <f>_xlfn.RANK.AVG(Table2[[#This Row],[6M Return vs Nifty Z-Score]],Table2[6M Return vs Nifty Z-Score])</f>
        <v>155</v>
      </c>
      <c r="AU60">
        <f>_xlfn.RANK.AVG(Table2[[#This Row],[Sharpe Ratio Z-Score]],Table2[Sharpe Ratio Z-Score])</f>
        <v>89</v>
      </c>
      <c r="AV60">
        <f>(Table2[[#This Row],[Rank 1Y]]+Table2[[#This Row],[Rank 6M]]+Table2[[#This Row],[Rank Sharpe]])/3</f>
        <v>107.33333333333333</v>
      </c>
    </row>
    <row r="61" spans="1:48" x14ac:dyDescent="0.3">
      <c r="A61" t="s">
        <v>255</v>
      </c>
      <c r="B61" t="s">
        <v>256</v>
      </c>
      <c r="C61" t="s">
        <v>10325</v>
      </c>
      <c r="D61" t="s">
        <v>257</v>
      </c>
      <c r="E61">
        <v>105457.96799999999</v>
      </c>
      <c r="F61">
        <v>3831.25</v>
      </c>
      <c r="G61">
        <v>91.907371795518799</v>
      </c>
      <c r="H61">
        <f>(Table2[[#This Row],[1Y Return vs Nifty]]-AVERAGE(Table2[1Y Return vs Nifty]))/_xlfn.STDEV.P(Table2[1Y Return vs Nifty])</f>
        <v>1.147176394692522</v>
      </c>
      <c r="I61">
        <v>9.3227913150835295</v>
      </c>
      <c r="J61">
        <f>(Table2[[#This Row],[1M Return vs Nifty]]-AVERAGE(Table2[1M Return vs Nifty]))/_xlfn.STDEV.P(Table2[1M Return vs Nifty])</f>
        <v>0.73993301824988378</v>
      </c>
      <c r="K61">
        <v>24.7057302884084</v>
      </c>
      <c r="L61">
        <f>(Table2[[#This Row],[6M Return vs Nifty]]-AVERAGE(Table2[6M Return vs Nifty]))/_xlfn.STDEV.P(Table2[6M Return vs Nifty])</f>
        <v>0.56435228070603116</v>
      </c>
      <c r="M61">
        <v>-2.2987593152421799</v>
      </c>
      <c r="N61">
        <f>(Table2[[#This Row],[1W Return vs Nifty]]-AVERAGE(Table2[1W Return vs Nifty]))/_xlfn.STDEV.P(Table2[1W Return vs Nifty])</f>
        <v>-0.28725470486525623</v>
      </c>
      <c r="O61">
        <v>3772.03</v>
      </c>
      <c r="P61">
        <v>3740.0841083611599</v>
      </c>
      <c r="Q61">
        <v>3130.3584242813899</v>
      </c>
      <c r="R61">
        <v>57.121323061860302</v>
      </c>
      <c r="S61" s="2">
        <f>(Table2[[#This Row],[Close Price]]-Table2[[#This Row],[20D EMA]])/Table2[[#This Row],[20D EMA]]</f>
        <v>1.5699769089853419E-2</v>
      </c>
      <c r="T61" s="2">
        <f>(Table2[[#This Row],[Close Price]]-Table2[[#This Row],[50D EMA]])/Table2[[#This Row],[50D EMA]]</f>
        <v>2.4375358681114637E-2</v>
      </c>
      <c r="U61" s="2">
        <f>(Table2[[#This Row],[Close Price]]-Table2[[#This Row],[200D EMA]])/Table2[[#This Row],[200D EMA]]</f>
        <v>0.22390138147822733</v>
      </c>
      <c r="V61">
        <v>0.57013645845081296</v>
      </c>
      <c r="W61">
        <v>3814.5</v>
      </c>
      <c r="X61">
        <v>3842.85</v>
      </c>
      <c r="Y61">
        <v>3744.7</v>
      </c>
      <c r="Z61">
        <v>3842.85</v>
      </c>
      <c r="AA61">
        <v>3744.7</v>
      </c>
      <c r="AB61">
        <v>3842.85</v>
      </c>
      <c r="AC61" s="2">
        <f>(Table2[[#This Row],[Close Price]]/Table2[[#This Row],[Day Low]])-1</f>
        <v>4.391139074583883E-3</v>
      </c>
      <c r="AD61" s="2">
        <f>(Table2[[#This Row],[Day High]]/Table2[[#This Row],[Close Price]])-1</f>
        <v>3.0277324632952407E-3</v>
      </c>
      <c r="AE61" s="2">
        <f>(Table2[[#This Row],[Close Price]]/Table2[[#This Row],[Current Week Low]])-1</f>
        <v>2.311266590114025E-2</v>
      </c>
      <c r="AF61" s="2">
        <f>(Table2[[#This Row],[Current Week High]]/Table2[[#This Row],[Close Price]])-1</f>
        <v>3.0277324632952407E-3</v>
      </c>
      <c r="AG61" s="2">
        <f>(Table2[[#This Row],[Close Price]]/Table2[[#This Row],[Current Month Low]])-1</f>
        <v>2.311266590114025E-2</v>
      </c>
      <c r="AH61" s="2">
        <f>(Table2[[#This Row],[Current Month High]]/Table2[[#This Row],[Close Price]])-1</f>
        <v>3.0277324632952407E-3</v>
      </c>
      <c r="AI61">
        <v>8.8913539967373492</v>
      </c>
      <c r="AJ61">
        <v>131.73350269158601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0.01</v>
      </c>
      <c r="AM61" t="s">
        <v>10359</v>
      </c>
      <c r="AN61">
        <v>1.86</v>
      </c>
      <c r="AO61" t="s">
        <v>10359</v>
      </c>
      <c r="AP61">
        <v>0.1870274031559</v>
      </c>
      <c r="AQ61">
        <f>(Table2[[#This Row],[Sharpe Ratio]]-AVERAGE(Table2[Sharpe Ratio]))/_xlfn.STDEV.P(Table2[Sharpe Ratio])</f>
        <v>1.4125230783529792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3.5767300671361597</v>
      </c>
      <c r="AS61">
        <f>_xlfn.RANK.AVG(Table2[[#This Row],[1Y Return vs Nifty Z-Score]],Table2[1Y Return vs Nifty Z-Score])</f>
        <v>87</v>
      </c>
      <c r="AT61">
        <f>_xlfn.RANK.AVG(Table2[[#This Row],[6M Return vs Nifty Z-Score]],Table2[6M Return vs Nifty Z-Score])</f>
        <v>176</v>
      </c>
      <c r="AU61">
        <f>_xlfn.RANK.AVG(Table2[[#This Row],[Sharpe Ratio Z-Score]],Table2[Sharpe Ratio Z-Score])</f>
        <v>60</v>
      </c>
      <c r="AV61">
        <f>(Table2[[#This Row],[Rank 1Y]]+Table2[[#This Row],[Rank 6M]]+Table2[[#This Row],[Rank Sharpe]])/3</f>
        <v>107.66666666666667</v>
      </c>
    </row>
    <row r="62" spans="1:48" x14ac:dyDescent="0.3">
      <c r="A62" t="s">
        <v>1063</v>
      </c>
      <c r="B62" t="s">
        <v>1064</v>
      </c>
      <c r="C62" t="s">
        <v>10318</v>
      </c>
      <c r="D62" t="s">
        <v>54</v>
      </c>
      <c r="E62">
        <v>12558.273494909999</v>
      </c>
      <c r="F62">
        <v>1340.05</v>
      </c>
      <c r="G62">
        <v>171.63930556059901</v>
      </c>
      <c r="H62">
        <f>(Table2[[#This Row],[1Y Return vs Nifty]]-AVERAGE(Table2[1Y Return vs Nifty]))/_xlfn.STDEV.P(Table2[1Y Return vs Nifty])</f>
        <v>2.4795148072821993</v>
      </c>
      <c r="I62">
        <v>27.171216447211901</v>
      </c>
      <c r="J62">
        <f>(Table2[[#This Row],[1M Return vs Nifty]]-AVERAGE(Table2[1M Return vs Nifty]))/_xlfn.STDEV.P(Table2[1M Return vs Nifty])</f>
        <v>2.5488084944701899</v>
      </c>
      <c r="K62">
        <v>55.276905967010698</v>
      </c>
      <c r="L62">
        <f>(Table2[[#This Row],[6M Return vs Nifty]]-AVERAGE(Table2[6M Return vs Nifty]))/_xlfn.STDEV.P(Table2[6M Return vs Nifty])</f>
        <v>1.6073682461894714</v>
      </c>
      <c r="M62">
        <v>2.4969643529741101</v>
      </c>
      <c r="N62">
        <f>(Table2[[#This Row],[1W Return vs Nifty]]-AVERAGE(Table2[1W Return vs Nifty]))/_xlfn.STDEV.P(Table2[1W Return vs Nifty])</f>
        <v>0.87722587684787112</v>
      </c>
      <c r="O62">
        <v>1255.96</v>
      </c>
      <c r="P62">
        <v>1129.30375898991</v>
      </c>
      <c r="Q62">
        <v>868.58128761564296</v>
      </c>
      <c r="R62">
        <v>79.750027032353302</v>
      </c>
      <c r="S62" s="2">
        <f>(Table2[[#This Row],[Close Price]]-Table2[[#This Row],[20D EMA]])/Table2[[#This Row],[20D EMA]]</f>
        <v>6.6952769196471154E-2</v>
      </c>
      <c r="T62" s="2">
        <f>(Table2[[#This Row],[Close Price]]-Table2[[#This Row],[50D EMA]])/Table2[[#This Row],[50D EMA]]</f>
        <v>0.18661608033483307</v>
      </c>
      <c r="U62" s="2">
        <f>(Table2[[#This Row],[Close Price]]-Table2[[#This Row],[200D EMA]])/Table2[[#This Row],[200D EMA]]</f>
        <v>0.54280321152047106</v>
      </c>
      <c r="V62">
        <v>0.82807683692801703</v>
      </c>
      <c r="W62">
        <v>1326.7</v>
      </c>
      <c r="X62">
        <v>1388</v>
      </c>
      <c r="Y62">
        <v>1326.7</v>
      </c>
      <c r="Z62">
        <v>1388</v>
      </c>
      <c r="AA62">
        <v>1326.7</v>
      </c>
      <c r="AB62">
        <v>1388</v>
      </c>
      <c r="AC62" s="2">
        <f>(Table2[[#This Row],[Close Price]]/Table2[[#This Row],[Day Low]])-1</f>
        <v>1.0062561242179857E-2</v>
      </c>
      <c r="AD62" s="2">
        <f>(Table2[[#This Row],[Day High]]/Table2[[#This Row],[Close Price]])-1</f>
        <v>3.5782246931084671E-2</v>
      </c>
      <c r="AE62" s="2">
        <f>(Table2[[#This Row],[Close Price]]/Table2[[#This Row],[Current Week Low]])-1</f>
        <v>1.0062561242179857E-2</v>
      </c>
      <c r="AF62" s="2">
        <f>(Table2[[#This Row],[Current Week High]]/Table2[[#This Row],[Close Price]])-1</f>
        <v>3.5782246931084671E-2</v>
      </c>
      <c r="AG62" s="2">
        <f>(Table2[[#This Row],[Close Price]]/Table2[[#This Row],[Current Month Low]])-1</f>
        <v>1.0062561242179857E-2</v>
      </c>
      <c r="AH62" s="2">
        <f>(Table2[[#This Row],[Current Month High]]/Table2[[#This Row],[Close Price]])-1</f>
        <v>3.5782246931084671E-2</v>
      </c>
      <c r="AI62">
        <v>3.57822469310846</v>
      </c>
      <c r="AJ62">
        <v>204.21112372304199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0.23</v>
      </c>
      <c r="AM62" t="s">
        <v>10359</v>
      </c>
      <c r="AN62">
        <v>2.0699999999999998</v>
      </c>
      <c r="AO62" t="s">
        <v>10359</v>
      </c>
      <c r="AP62">
        <v>8.8313903497196006E-2</v>
      </c>
      <c r="AQ62">
        <f>(Table2[[#This Row],[Sharpe Ratio]]-AVERAGE(Table2[Sharpe Ratio]))/_xlfn.STDEV.P(Table2[Sharpe Ratio])</f>
        <v>0.28311119294056813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7.7960286177302995</v>
      </c>
      <c r="AS62">
        <f>_xlfn.RANK.AVG(Table2[[#This Row],[1Y Return vs Nifty Z-Score]],Table2[1Y Return vs Nifty Z-Score])</f>
        <v>21</v>
      </c>
      <c r="AT62">
        <f>_xlfn.RANK.AVG(Table2[[#This Row],[6M Return vs Nifty Z-Score]],Table2[6M Return vs Nifty Z-Score])</f>
        <v>52</v>
      </c>
      <c r="AU62">
        <f>_xlfn.RANK.AVG(Table2[[#This Row],[Sharpe Ratio Z-Score]],Table2[Sharpe Ratio Z-Score])</f>
        <v>260</v>
      </c>
      <c r="AV62">
        <f>(Table2[[#This Row],[Rank 1Y]]+Table2[[#This Row],[Rank 6M]]+Table2[[#This Row],[Rank Sharpe]])/3</f>
        <v>111</v>
      </c>
    </row>
    <row r="63" spans="1:48" x14ac:dyDescent="0.3">
      <c r="A63" t="s">
        <v>1332</v>
      </c>
      <c r="B63" t="s">
        <v>1333</v>
      </c>
      <c r="C63" t="s">
        <v>10320</v>
      </c>
      <c r="D63" t="s">
        <v>63</v>
      </c>
      <c r="E63">
        <v>8506.2476822399894</v>
      </c>
      <c r="F63">
        <v>15.78</v>
      </c>
      <c r="G63">
        <v>107.221405017279</v>
      </c>
      <c r="H63">
        <f>(Table2[[#This Row],[1Y Return vs Nifty]]-AVERAGE(Table2[1Y Return vs Nifty]))/_xlfn.STDEV.P(Table2[1Y Return vs Nifty])</f>
        <v>1.403077308536425</v>
      </c>
      <c r="I63">
        <v>-6.8525944361318301</v>
      </c>
      <c r="J63">
        <f>(Table2[[#This Row],[1M Return vs Nifty]]-AVERAGE(Table2[1M Return vs Nifty]))/_xlfn.STDEV.P(Table2[1M Return vs Nifty])</f>
        <v>-0.89938576686288196</v>
      </c>
      <c r="K63">
        <v>47.237641545572998</v>
      </c>
      <c r="L63">
        <f>(Table2[[#This Row],[6M Return vs Nifty]]-AVERAGE(Table2[6M Return vs Nifty]))/_xlfn.STDEV.P(Table2[6M Return vs Nifty])</f>
        <v>1.3330876221645509</v>
      </c>
      <c r="M63">
        <v>-1.4876310227029701</v>
      </c>
      <c r="N63">
        <f>(Table2[[#This Row],[1W Return vs Nifty]]-AVERAGE(Table2[1W Return vs Nifty]))/_xlfn.STDEV.P(Table2[1W Return vs Nifty])</f>
        <v>-9.0299414843021522E-2</v>
      </c>
      <c r="O63">
        <v>15.99</v>
      </c>
      <c r="P63">
        <v>15.9532422070391</v>
      </c>
      <c r="Q63">
        <v>12.744277167219</v>
      </c>
      <c r="R63">
        <v>46.978379159907398</v>
      </c>
      <c r="S63" s="2">
        <f>(Table2[[#This Row],[Close Price]]-Table2[[#This Row],[20D EMA]])/Table2[[#This Row],[20D EMA]]</f>
        <v>-1.3133208255159528E-2</v>
      </c>
      <c r="T63" s="2">
        <f>(Table2[[#This Row],[Close Price]]-Table2[[#This Row],[50D EMA]])/Table2[[#This Row],[50D EMA]]</f>
        <v>-1.0859372959476565E-2</v>
      </c>
      <c r="U63" s="2">
        <f>(Table2[[#This Row],[Close Price]]-Table2[[#This Row],[200D EMA]])/Table2[[#This Row],[200D EMA]]</f>
        <v>0.23820282570356571</v>
      </c>
      <c r="V63">
        <v>0.70433045880412604</v>
      </c>
      <c r="W63">
        <v>15.72</v>
      </c>
      <c r="X63">
        <v>16</v>
      </c>
      <c r="Y63">
        <v>15.7</v>
      </c>
      <c r="Z63">
        <v>16.29</v>
      </c>
      <c r="AA63">
        <v>15.7</v>
      </c>
      <c r="AB63">
        <v>16.29</v>
      </c>
      <c r="AC63" s="2">
        <f>(Table2[[#This Row],[Close Price]]/Table2[[#This Row],[Day Low]])-1</f>
        <v>3.8167938931297218E-3</v>
      </c>
      <c r="AD63" s="2">
        <f>(Table2[[#This Row],[Day High]]/Table2[[#This Row],[Close Price]])-1</f>
        <v>1.3941698352344822E-2</v>
      </c>
      <c r="AE63" s="2">
        <f>(Table2[[#This Row],[Close Price]]/Table2[[#This Row],[Current Week Low]])-1</f>
        <v>5.0955414012738842E-3</v>
      </c>
      <c r="AF63" s="2">
        <f>(Table2[[#This Row],[Current Week High]]/Table2[[#This Row],[Close Price]])-1</f>
        <v>3.2319391634980876E-2</v>
      </c>
      <c r="AG63" s="2">
        <f>(Table2[[#This Row],[Close Price]]/Table2[[#This Row],[Current Month Low]])-1</f>
        <v>5.0955414012738842E-3</v>
      </c>
      <c r="AH63" s="2">
        <f>(Table2[[#This Row],[Current Month High]]/Table2[[#This Row],[Close Price]])-1</f>
        <v>3.2319391634980876E-2</v>
      </c>
      <c r="AI63">
        <v>33.713561470215403</v>
      </c>
      <c r="AJ63">
        <v>152.47999999999999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-0.17</v>
      </c>
      <c r="AM63" t="s">
        <v>10358</v>
      </c>
      <c r="AN63">
        <v>3.48</v>
      </c>
      <c r="AO63" t="s">
        <v>10359</v>
      </c>
      <c r="AP63">
        <v>0.11087788087283</v>
      </c>
      <c r="AQ63">
        <f>(Table2[[#This Row],[Sharpe Ratio]]-AVERAGE(Table2[Sharpe Ratio]))/_xlfn.STDEV.P(Table2[Sharpe Ratio])</f>
        <v>0.54127268370249293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2.2877524326975656</v>
      </c>
      <c r="AS63">
        <f>_xlfn.RANK.AVG(Table2[[#This Row],[1Y Return vs Nifty Z-Score]],Table2[1Y Return vs Nifty Z-Score])</f>
        <v>63</v>
      </c>
      <c r="AT63">
        <f>_xlfn.RANK.AVG(Table2[[#This Row],[6M Return vs Nifty Z-Score]],Table2[6M Return vs Nifty Z-Score])</f>
        <v>65</v>
      </c>
      <c r="AU63">
        <f>_xlfn.RANK.AVG(Table2[[#This Row],[Sharpe Ratio Z-Score]],Table2[Sharpe Ratio Z-Score])</f>
        <v>207</v>
      </c>
      <c r="AV63">
        <f>(Table2[[#This Row],[Rank 1Y]]+Table2[[#This Row],[Rank 6M]]+Table2[[#This Row],[Rank Sharpe]])/3</f>
        <v>111.66666666666667</v>
      </c>
    </row>
    <row r="64" spans="1:48" x14ac:dyDescent="0.3">
      <c r="A64" t="s">
        <v>767</v>
      </c>
      <c r="B64" t="s">
        <v>768</v>
      </c>
      <c r="C64" t="s">
        <v>10325</v>
      </c>
      <c r="D64" t="s">
        <v>443</v>
      </c>
      <c r="E64">
        <v>21817.766262450001</v>
      </c>
      <c r="F64">
        <v>714.55</v>
      </c>
      <c r="G64">
        <v>66.341036145677606</v>
      </c>
      <c r="H64">
        <f>(Table2[[#This Row],[1Y Return vs Nifty]]-AVERAGE(Table2[1Y Return vs Nifty]))/_xlfn.STDEV.P(Table2[1Y Return vs Nifty])</f>
        <v>0.71995721854903927</v>
      </c>
      <c r="I64">
        <v>5.8487472080474099</v>
      </c>
      <c r="J64">
        <f>(Table2[[#This Row],[1M Return vs Nifty]]-AVERAGE(Table2[1M Return vs Nifty]))/_xlfn.STDEV.P(Table2[1M Return vs Nifty])</f>
        <v>0.38785079575656806</v>
      </c>
      <c r="K64">
        <v>33.789576349100599</v>
      </c>
      <c r="L64">
        <f>(Table2[[#This Row],[6M Return vs Nifty]]-AVERAGE(Table2[6M Return vs Nifty]))/_xlfn.STDEV.P(Table2[6M Return vs Nifty])</f>
        <v>0.87427155135833323</v>
      </c>
      <c r="M64">
        <v>-4.1503489339305197</v>
      </c>
      <c r="N64">
        <f>(Table2[[#This Row],[1W Return vs Nifty]]-AVERAGE(Table2[1W Return vs Nifty]))/_xlfn.STDEV.P(Table2[1W Return vs Nifty])</f>
        <v>-0.73685111730119945</v>
      </c>
      <c r="O64">
        <v>663.08</v>
      </c>
      <c r="P64">
        <v>621.42071574829095</v>
      </c>
      <c r="Q64">
        <v>518.66752180195601</v>
      </c>
      <c r="R64">
        <v>62.336808321291201</v>
      </c>
      <c r="S64" s="2">
        <f>(Table2[[#This Row],[Close Price]]-Table2[[#This Row],[20D EMA]])/Table2[[#This Row],[20D EMA]]</f>
        <v>7.7622609639862325E-2</v>
      </c>
      <c r="T64" s="2">
        <f>(Table2[[#This Row],[Close Price]]-Table2[[#This Row],[50D EMA]])/Table2[[#This Row],[50D EMA]]</f>
        <v>0.14986511053073973</v>
      </c>
      <c r="U64" s="2">
        <f>(Table2[[#This Row],[Close Price]]-Table2[[#This Row],[200D EMA]])/Table2[[#This Row],[200D EMA]]</f>
        <v>0.37766482373430388</v>
      </c>
      <c r="V64">
        <v>1.0970854033600701</v>
      </c>
      <c r="W64">
        <v>688.45</v>
      </c>
      <c r="X64">
        <v>718.5</v>
      </c>
      <c r="Y64">
        <v>678.1</v>
      </c>
      <c r="Z64">
        <v>718.5</v>
      </c>
      <c r="AA64">
        <v>678.1</v>
      </c>
      <c r="AB64">
        <v>718.5</v>
      </c>
      <c r="AC64" s="2">
        <f>(Table2[[#This Row],[Close Price]]/Table2[[#This Row],[Day Low]])-1</f>
        <v>3.7911249909216238E-2</v>
      </c>
      <c r="AD64" s="2">
        <f>(Table2[[#This Row],[Day High]]/Table2[[#This Row],[Close Price]])-1</f>
        <v>5.5279546567770232E-3</v>
      </c>
      <c r="AE64" s="2">
        <f>(Table2[[#This Row],[Close Price]]/Table2[[#This Row],[Current Week Low]])-1</f>
        <v>5.3753133756083038E-2</v>
      </c>
      <c r="AF64" s="2">
        <f>(Table2[[#This Row],[Current Week High]]/Table2[[#This Row],[Close Price]])-1</f>
        <v>5.5279546567770232E-3</v>
      </c>
      <c r="AG64" s="2">
        <f>(Table2[[#This Row],[Close Price]]/Table2[[#This Row],[Current Month Low]])-1</f>
        <v>5.3753133756083038E-2</v>
      </c>
      <c r="AH64" s="2">
        <f>(Table2[[#This Row],[Current Month High]]/Table2[[#This Row],[Close Price]])-1</f>
        <v>5.5279546567770232E-3</v>
      </c>
      <c r="AI64">
        <v>0.55279546567770199</v>
      </c>
      <c r="AJ64">
        <v>130.872374798061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0.35</v>
      </c>
      <c r="AM64" t="s">
        <v>10359</v>
      </c>
      <c r="AN64">
        <v>13.63</v>
      </c>
      <c r="AO64" t="s">
        <v>10359</v>
      </c>
      <c r="AP64">
        <v>0.17120643461504301</v>
      </c>
      <c r="AQ64">
        <f>(Table2[[#This Row],[Sharpe Ratio]]-AVERAGE(Table2[Sharpe Ratio]))/_xlfn.STDEV.P(Table2[Sharpe Ratio])</f>
        <v>1.2315104511990578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2.4767388995617985</v>
      </c>
      <c r="AS64">
        <f>_xlfn.RANK.AVG(Table2[[#This Row],[1Y Return vs Nifty Z-Score]],Table2[1Y Return vs Nifty Z-Score])</f>
        <v>132</v>
      </c>
      <c r="AT64">
        <f>_xlfn.RANK.AVG(Table2[[#This Row],[6M Return vs Nifty Z-Score]],Table2[6M Return vs Nifty Z-Score])</f>
        <v>123</v>
      </c>
      <c r="AU64">
        <f>_xlfn.RANK.AVG(Table2[[#This Row],[Sharpe Ratio Z-Score]],Table2[Sharpe Ratio Z-Score])</f>
        <v>83</v>
      </c>
      <c r="AV64">
        <f>(Table2[[#This Row],[Rank 1Y]]+Table2[[#This Row],[Rank 6M]]+Table2[[#This Row],[Rank Sharpe]])/3</f>
        <v>112.66666666666667</v>
      </c>
    </row>
    <row r="65" spans="1:48" x14ac:dyDescent="0.3">
      <c r="A65" t="s">
        <v>96</v>
      </c>
      <c r="B65" t="s">
        <v>97</v>
      </c>
      <c r="C65" t="s">
        <v>10319</v>
      </c>
      <c r="D65" t="s">
        <v>98</v>
      </c>
      <c r="E65">
        <v>310704.80723688001</v>
      </c>
      <c r="F65">
        <v>11043.65</v>
      </c>
      <c r="G65">
        <v>108.084151361591</v>
      </c>
      <c r="H65">
        <f>(Table2[[#This Row],[1Y Return vs Nifty]]-AVERAGE(Table2[1Y Return vs Nifty]))/_xlfn.STDEV.P(Table2[1Y Return vs Nifty])</f>
        <v>1.4174939925495704</v>
      </c>
      <c r="I65">
        <v>16.087855188495201</v>
      </c>
      <c r="J65">
        <f>(Table2[[#This Row],[1M Return vs Nifty]]-AVERAGE(Table2[1M Return vs Nifty]))/_xlfn.STDEV.P(Table2[1M Return vs Nifty])</f>
        <v>1.4255485862951907</v>
      </c>
      <c r="K65">
        <v>21.5934641848342</v>
      </c>
      <c r="L65">
        <f>(Table2[[#This Row],[6M Return vs Nifty]]-AVERAGE(Table2[6M Return vs Nifty]))/_xlfn.STDEV.P(Table2[6M Return vs Nifty])</f>
        <v>0.45816914699250166</v>
      </c>
      <c r="M65">
        <v>5.9366463431483396</v>
      </c>
      <c r="N65">
        <f>(Table2[[#This Row],[1W Return vs Nifty]]-AVERAGE(Table2[1W Return vs Nifty]))/_xlfn.STDEV.P(Table2[1W Return vs Nifty])</f>
        <v>1.7124372363705997</v>
      </c>
      <c r="O65">
        <v>10300.61</v>
      </c>
      <c r="P65">
        <v>9877.9195077223194</v>
      </c>
      <c r="Q65">
        <v>8479.1975944491005</v>
      </c>
      <c r="R65">
        <v>92.310957767863897</v>
      </c>
      <c r="S65" s="2">
        <f>(Table2[[#This Row],[Close Price]]-Table2[[#This Row],[20D EMA]])/Table2[[#This Row],[20D EMA]]</f>
        <v>7.2135533720818379E-2</v>
      </c>
      <c r="T65" s="2">
        <f>(Table2[[#This Row],[Close Price]]-Table2[[#This Row],[50D EMA]])/Table2[[#This Row],[50D EMA]]</f>
        <v>0.11801376710615431</v>
      </c>
      <c r="U65" s="2">
        <f>(Table2[[#This Row],[Close Price]]-Table2[[#This Row],[200D EMA]])/Table2[[#This Row],[200D EMA]]</f>
        <v>0.30244045819025561</v>
      </c>
      <c r="V65">
        <v>1.2380940733611601</v>
      </c>
      <c r="W65">
        <v>11015</v>
      </c>
      <c r="X65">
        <v>11118.7</v>
      </c>
      <c r="Y65">
        <v>10912.15</v>
      </c>
      <c r="Z65">
        <v>11154.1</v>
      </c>
      <c r="AA65">
        <v>10912.15</v>
      </c>
      <c r="AB65">
        <v>11154.1</v>
      </c>
      <c r="AC65" s="2">
        <f>(Table2[[#This Row],[Close Price]]/Table2[[#This Row],[Day Low]])-1</f>
        <v>2.6009986382204975E-3</v>
      </c>
      <c r="AD65" s="2">
        <f>(Table2[[#This Row],[Day High]]/Table2[[#This Row],[Close Price]])-1</f>
        <v>6.7957604596307064E-3</v>
      </c>
      <c r="AE65" s="2">
        <f>(Table2[[#This Row],[Close Price]]/Table2[[#This Row],[Current Week Low]])-1</f>
        <v>1.2050787425026188E-2</v>
      </c>
      <c r="AF65" s="2">
        <f>(Table2[[#This Row],[Current Week High]]/Table2[[#This Row],[Close Price]])-1</f>
        <v>1.0001222421934797E-2</v>
      </c>
      <c r="AG65" s="2">
        <f>(Table2[[#This Row],[Close Price]]/Table2[[#This Row],[Current Month Low]])-1</f>
        <v>1.2050787425026188E-2</v>
      </c>
      <c r="AH65" s="2">
        <f>(Table2[[#This Row],[Current Month High]]/Table2[[#This Row],[Close Price]])-1</f>
        <v>1.0001222421934797E-2</v>
      </c>
      <c r="AI65">
        <v>1.0001222421934699</v>
      </c>
      <c r="AJ65">
        <v>138.915931118033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0.09</v>
      </c>
      <c r="AM65" t="s">
        <v>10359</v>
      </c>
      <c r="AN65">
        <v>11.69</v>
      </c>
      <c r="AO65" t="s">
        <v>10359</v>
      </c>
      <c r="AP65">
        <v>0.16794617748225901</v>
      </c>
      <c r="AQ65">
        <f>(Table2[[#This Row],[Sharpe Ratio]]-AVERAGE(Table2[Sharpe Ratio]))/_xlfn.STDEV.P(Table2[Sharpe Ratio])</f>
        <v>1.1942088342166013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6.2078577964244639</v>
      </c>
      <c r="AS65">
        <f>_xlfn.RANK.AVG(Table2[[#This Row],[1Y Return vs Nifty Z-Score]],Table2[1Y Return vs Nifty Z-Score])</f>
        <v>62</v>
      </c>
      <c r="AT65">
        <f>_xlfn.RANK.AVG(Table2[[#This Row],[6M Return vs Nifty Z-Score]],Table2[6M Return vs Nifty Z-Score])</f>
        <v>194</v>
      </c>
      <c r="AU65">
        <f>_xlfn.RANK.AVG(Table2[[#This Row],[Sharpe Ratio Z-Score]],Table2[Sharpe Ratio Z-Score])</f>
        <v>88</v>
      </c>
      <c r="AV65">
        <f>(Table2[[#This Row],[Rank 1Y]]+Table2[[#This Row],[Rank 6M]]+Table2[[#This Row],[Rank Sharpe]])/3</f>
        <v>114.66666666666667</v>
      </c>
    </row>
    <row r="66" spans="1:48" x14ac:dyDescent="0.3">
      <c r="A66" t="s">
        <v>684</v>
      </c>
      <c r="B66" t="s">
        <v>685</v>
      </c>
      <c r="C66" t="s">
        <v>10314</v>
      </c>
      <c r="D66" t="s">
        <v>549</v>
      </c>
      <c r="E66">
        <v>26295.12320835</v>
      </c>
      <c r="F66">
        <v>5207.6000000000004</v>
      </c>
      <c r="G66">
        <v>156.77716254296101</v>
      </c>
      <c r="H66">
        <f>(Table2[[#This Row],[1Y Return vs Nifty]]-AVERAGE(Table2[1Y Return vs Nifty]))/_xlfn.STDEV.P(Table2[1Y Return vs Nifty])</f>
        <v>2.231165079629251</v>
      </c>
      <c r="I66">
        <v>19.450352399989601</v>
      </c>
      <c r="J66">
        <f>(Table2[[#This Row],[1M Return vs Nifty]]-AVERAGE(Table2[1M Return vs Nifty]))/_xlfn.STDEV.P(Table2[1M Return vs Nifty])</f>
        <v>1.7663259209734623</v>
      </c>
      <c r="K66">
        <v>27.4882463713924</v>
      </c>
      <c r="L66">
        <f>(Table2[[#This Row],[6M Return vs Nifty]]-AVERAGE(Table2[6M Return vs Nifty]))/_xlfn.STDEV.P(Table2[6M Return vs Nifty])</f>
        <v>0.65928512624909941</v>
      </c>
      <c r="M66">
        <v>4.6984467416809697</v>
      </c>
      <c r="N66">
        <f>(Table2[[#This Row],[1W Return vs Nifty]]-AVERAGE(Table2[1W Return vs Nifty]))/_xlfn.STDEV.P(Table2[1W Return vs Nifty])</f>
        <v>1.4117820085163295</v>
      </c>
      <c r="O66">
        <v>4767.75</v>
      </c>
      <c r="P66">
        <v>4403.0375075588399</v>
      </c>
      <c r="Q66">
        <v>3639.2144038599699</v>
      </c>
      <c r="R66">
        <v>85.201581539636507</v>
      </c>
      <c r="S66" s="2">
        <f>(Table2[[#This Row],[Close Price]]-Table2[[#This Row],[20D EMA]])/Table2[[#This Row],[20D EMA]]</f>
        <v>9.2255256672434657E-2</v>
      </c>
      <c r="T66" s="2">
        <f>(Table2[[#This Row],[Close Price]]-Table2[[#This Row],[50D EMA]])/Table2[[#This Row],[50D EMA]]</f>
        <v>0.18272896632380292</v>
      </c>
      <c r="U66" s="2">
        <f>(Table2[[#This Row],[Close Price]]-Table2[[#This Row],[200D EMA]])/Table2[[#This Row],[200D EMA]]</f>
        <v>0.43096817666925757</v>
      </c>
      <c r="V66">
        <v>0.74084735938790303</v>
      </c>
      <c r="W66">
        <v>5125.6000000000004</v>
      </c>
      <c r="X66">
        <v>5222</v>
      </c>
      <c r="Y66">
        <v>5125.6000000000004</v>
      </c>
      <c r="Z66">
        <v>5268</v>
      </c>
      <c r="AA66">
        <v>5125.6000000000004</v>
      </c>
      <c r="AB66">
        <v>5268</v>
      </c>
      <c r="AC66" s="2">
        <f>(Table2[[#This Row],[Close Price]]/Table2[[#This Row],[Day Low]])-1</f>
        <v>1.5998127048540756E-2</v>
      </c>
      <c r="AD66" s="2">
        <f>(Table2[[#This Row],[Day High]]/Table2[[#This Row],[Close Price]])-1</f>
        <v>2.7651893386588799E-3</v>
      </c>
      <c r="AE66" s="2">
        <f>(Table2[[#This Row],[Close Price]]/Table2[[#This Row],[Current Week Low]])-1</f>
        <v>1.5998127048540756E-2</v>
      </c>
      <c r="AF66" s="2">
        <f>(Table2[[#This Row],[Current Week High]]/Table2[[#This Row],[Close Price]])-1</f>
        <v>1.159843305937458E-2</v>
      </c>
      <c r="AG66" s="2">
        <f>(Table2[[#This Row],[Close Price]]/Table2[[#This Row],[Current Month Low]])-1</f>
        <v>1.5998127048540756E-2</v>
      </c>
      <c r="AH66" s="2">
        <f>(Table2[[#This Row],[Current Month High]]/Table2[[#This Row],[Close Price]])-1</f>
        <v>1.159843305937458E-2</v>
      </c>
      <c r="AI66">
        <v>1.15984330593745</v>
      </c>
      <c r="AJ66">
        <v>205.969447708578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0.25</v>
      </c>
      <c r="AM66" t="s">
        <v>10359</v>
      </c>
      <c r="AN66">
        <v>12.32</v>
      </c>
      <c r="AO66" t="s">
        <v>10359</v>
      </c>
      <c r="AP66">
        <v>0.12872361287914399</v>
      </c>
      <c r="AQ66">
        <f>(Table2[[#This Row],[Sharpe Ratio]]-AVERAGE(Table2[Sharpe Ratio]))/_xlfn.STDEV.P(Table2[Sharpe Ratio])</f>
        <v>0.74545126010289442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6.8140093954710368</v>
      </c>
      <c r="AS66">
        <f>_xlfn.RANK.AVG(Table2[[#This Row],[1Y Return vs Nifty Z-Score]],Table2[1Y Return vs Nifty Z-Score])</f>
        <v>27</v>
      </c>
      <c r="AT66">
        <f>_xlfn.RANK.AVG(Table2[[#This Row],[6M Return vs Nifty Z-Score]],Table2[6M Return vs Nifty Z-Score])</f>
        <v>156</v>
      </c>
      <c r="AU66">
        <f>_xlfn.RANK.AVG(Table2[[#This Row],[Sharpe Ratio Z-Score]],Table2[Sharpe Ratio Z-Score])</f>
        <v>163</v>
      </c>
      <c r="AV66">
        <f>(Table2[[#This Row],[Rank 1Y]]+Table2[[#This Row],[Rank 6M]]+Table2[[#This Row],[Rank Sharpe]])/3</f>
        <v>115.33333333333333</v>
      </c>
    </row>
    <row r="67" spans="1:48" x14ac:dyDescent="0.3">
      <c r="A67" t="s">
        <v>565</v>
      </c>
      <c r="B67" t="s">
        <v>566</v>
      </c>
      <c r="C67" t="s">
        <v>10325</v>
      </c>
      <c r="D67" t="s">
        <v>231</v>
      </c>
      <c r="E67">
        <v>35482.078530525003</v>
      </c>
      <c r="F67">
        <v>8817.65</v>
      </c>
      <c r="G67">
        <v>47.789435449176402</v>
      </c>
      <c r="H67">
        <f>(Table2[[#This Row],[1Y Return vs Nifty]]-AVERAGE(Table2[1Y Return vs Nifty]))/_xlfn.STDEV.P(Table2[1Y Return vs Nifty])</f>
        <v>0.40995582944690817</v>
      </c>
      <c r="I67">
        <v>2.7596070451798602</v>
      </c>
      <c r="J67">
        <f>(Table2[[#This Row],[1M Return vs Nifty]]-AVERAGE(Table2[1M Return vs Nifty]))/_xlfn.STDEV.P(Table2[1M Return vs Nifty])</f>
        <v>7.477724210393967E-2</v>
      </c>
      <c r="K67">
        <v>28.1068386588123</v>
      </c>
      <c r="L67">
        <f>(Table2[[#This Row],[6M Return vs Nifty]]-AVERAGE(Table2[6M Return vs Nifty]))/_xlfn.STDEV.P(Table2[6M Return vs Nifty])</f>
        <v>0.68039002711018981</v>
      </c>
      <c r="M67">
        <v>-2.4171291431319402</v>
      </c>
      <c r="N67">
        <f>(Table2[[#This Row],[1W Return vs Nifty]]-AVERAGE(Table2[1W Return vs Nifty]))/_xlfn.STDEV.P(Table2[1W Return vs Nifty])</f>
        <v>-0.31599684590058791</v>
      </c>
      <c r="O67">
        <v>8713.1</v>
      </c>
      <c r="P67">
        <v>8503.3726957540894</v>
      </c>
      <c r="Q67">
        <v>7173.9056851035102</v>
      </c>
      <c r="R67">
        <v>53.161847747013397</v>
      </c>
      <c r="S67" s="2">
        <f>(Table2[[#This Row],[Close Price]]-Table2[[#This Row],[20D EMA]])/Table2[[#This Row],[20D EMA]]</f>
        <v>1.1999173658055029E-2</v>
      </c>
      <c r="T67" s="2">
        <f>(Table2[[#This Row],[Close Price]]-Table2[[#This Row],[50D EMA]])/Table2[[#This Row],[50D EMA]]</f>
        <v>3.6959135567800699E-2</v>
      </c>
      <c r="U67" s="2">
        <f>(Table2[[#This Row],[Close Price]]-Table2[[#This Row],[200D EMA]])/Table2[[#This Row],[200D EMA]]</f>
        <v>0.22912823042958255</v>
      </c>
      <c r="V67">
        <v>1.00434039758427</v>
      </c>
      <c r="W67">
        <v>8716.4</v>
      </c>
      <c r="X67">
        <v>8968.9500000000007</v>
      </c>
      <c r="Y67">
        <v>8716.4</v>
      </c>
      <c r="Z67">
        <v>9244.85</v>
      </c>
      <c r="AA67">
        <v>8716.4</v>
      </c>
      <c r="AB67">
        <v>9244.85</v>
      </c>
      <c r="AC67" s="2">
        <f>(Table2[[#This Row],[Close Price]]/Table2[[#This Row],[Day Low]])-1</f>
        <v>1.161603414253598E-2</v>
      </c>
      <c r="AD67" s="2">
        <f>(Table2[[#This Row],[Day High]]/Table2[[#This Row],[Close Price]])-1</f>
        <v>1.7158766791605551E-2</v>
      </c>
      <c r="AE67" s="2">
        <f>(Table2[[#This Row],[Close Price]]/Table2[[#This Row],[Current Week Low]])-1</f>
        <v>1.161603414253598E-2</v>
      </c>
      <c r="AF67" s="2">
        <f>(Table2[[#This Row],[Current Week High]]/Table2[[#This Row],[Close Price]])-1</f>
        <v>4.8448282705709556E-2</v>
      </c>
      <c r="AG67" s="2">
        <f>(Table2[[#This Row],[Close Price]]/Table2[[#This Row],[Current Month Low]])-1</f>
        <v>1.161603414253598E-2</v>
      </c>
      <c r="AH67" s="2">
        <f>(Table2[[#This Row],[Current Month High]]/Table2[[#This Row],[Close Price]])-1</f>
        <v>4.8448282705709556E-2</v>
      </c>
      <c r="AI67">
        <v>9.5518647258623304</v>
      </c>
      <c r="AJ67">
        <v>93.979958861768907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-0.01</v>
      </c>
      <c r="AM67" t="s">
        <v>10358</v>
      </c>
      <c r="AN67">
        <v>4.6500000000000004</v>
      </c>
      <c r="AO67" t="s">
        <v>10359</v>
      </c>
      <c r="AP67">
        <v>0.28020223290589202</v>
      </c>
      <c r="AQ67">
        <f>(Table2[[#This Row],[Sharpe Ratio]]-AVERAGE(Table2[Sharpe Ratio]))/_xlfn.STDEV.P(Table2[Sharpe Ratio])</f>
        <v>2.4785653167981248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3.3276915695585743</v>
      </c>
      <c r="AS67">
        <f>_xlfn.RANK.AVG(Table2[[#This Row],[1Y Return vs Nifty Z-Score]],Table2[1Y Return vs Nifty Z-Score])</f>
        <v>195</v>
      </c>
      <c r="AT67">
        <f>_xlfn.RANK.AVG(Table2[[#This Row],[6M Return vs Nifty Z-Score]],Table2[6M Return vs Nifty Z-Score])</f>
        <v>150</v>
      </c>
      <c r="AU67">
        <f>_xlfn.RANK.AVG(Table2[[#This Row],[Sharpe Ratio Z-Score]],Table2[Sharpe Ratio Z-Score])</f>
        <v>3</v>
      </c>
      <c r="AV67">
        <f>(Table2[[#This Row],[Rank 1Y]]+Table2[[#This Row],[Rank 6M]]+Table2[[#This Row],[Rank Sharpe]])/3</f>
        <v>116</v>
      </c>
    </row>
    <row r="68" spans="1:48" x14ac:dyDescent="0.3">
      <c r="A68" t="s">
        <v>1298</v>
      </c>
      <c r="B68" t="s">
        <v>1299</v>
      </c>
      <c r="C68" t="s">
        <v>10325</v>
      </c>
      <c r="D68" t="s">
        <v>257</v>
      </c>
      <c r="E68">
        <v>8870.5577235839992</v>
      </c>
      <c r="F68">
        <v>76.91</v>
      </c>
      <c r="G68">
        <v>59.171734874408401</v>
      </c>
      <c r="H68">
        <f>(Table2[[#This Row],[1Y Return vs Nifty]]-AVERAGE(Table2[1Y Return vs Nifty]))/_xlfn.STDEV.P(Table2[1Y Return vs Nifty])</f>
        <v>0.60015659382967013</v>
      </c>
      <c r="I68">
        <v>-8.1166229783341599</v>
      </c>
      <c r="J68">
        <f>(Table2[[#This Row],[1M Return vs Nifty]]-AVERAGE(Table2[1M Return vs Nifty]))/_xlfn.STDEV.P(Table2[1M Return vs Nifty])</f>
        <v>-1.0274906396629193</v>
      </c>
      <c r="K68">
        <v>23.885129668123</v>
      </c>
      <c r="L68">
        <f>(Table2[[#This Row],[6M Return vs Nifty]]-AVERAGE(Table2[6M Return vs Nifty]))/_xlfn.STDEV.P(Table2[6M Return vs Nifty])</f>
        <v>0.53635533491495524</v>
      </c>
      <c r="M68">
        <v>-4.3893020494102499</v>
      </c>
      <c r="N68">
        <f>(Table2[[#This Row],[1W Return vs Nifty]]-AVERAGE(Table2[1W Return vs Nifty]))/_xlfn.STDEV.P(Table2[1W Return vs Nifty])</f>
        <v>-0.79487286379175448</v>
      </c>
      <c r="O68">
        <v>79.62</v>
      </c>
      <c r="P68">
        <v>77.816760647902797</v>
      </c>
      <c r="Q68">
        <v>62.468002535664397</v>
      </c>
      <c r="R68">
        <v>37.697004213160902</v>
      </c>
      <c r="S68" s="2">
        <f>(Table2[[#This Row],[Close Price]]-Table2[[#This Row],[20D EMA]])/Table2[[#This Row],[20D EMA]]</f>
        <v>-3.4036674202461793E-2</v>
      </c>
      <c r="T68" s="2">
        <f>(Table2[[#This Row],[Close Price]]-Table2[[#This Row],[50D EMA]])/Table2[[#This Row],[50D EMA]]</f>
        <v>-1.1652510851815286E-2</v>
      </c>
      <c r="U68" s="2">
        <f>(Table2[[#This Row],[Close Price]]-Table2[[#This Row],[200D EMA]])/Table2[[#This Row],[200D EMA]]</f>
        <v>0.23119031949341323</v>
      </c>
      <c r="V68">
        <v>0.36390265295351198</v>
      </c>
      <c r="W68">
        <v>76.5</v>
      </c>
      <c r="X68">
        <v>78.25</v>
      </c>
      <c r="Y68">
        <v>76.5</v>
      </c>
      <c r="Z68">
        <v>81.09</v>
      </c>
      <c r="AA68">
        <v>76.5</v>
      </c>
      <c r="AB68">
        <v>81.09</v>
      </c>
      <c r="AC68" s="2">
        <f>(Table2[[#This Row],[Close Price]]/Table2[[#This Row],[Day Low]])-1</f>
        <v>5.3594771241829431E-3</v>
      </c>
      <c r="AD68" s="2">
        <f>(Table2[[#This Row],[Day High]]/Table2[[#This Row],[Close Price]])-1</f>
        <v>1.7422961903523548E-2</v>
      </c>
      <c r="AE68" s="2">
        <f>(Table2[[#This Row],[Close Price]]/Table2[[#This Row],[Current Week Low]])-1</f>
        <v>5.3594771241829431E-3</v>
      </c>
      <c r="AF68" s="2">
        <f>(Table2[[#This Row],[Current Week High]]/Table2[[#This Row],[Close Price]])-1</f>
        <v>5.4349239370693025E-2</v>
      </c>
      <c r="AG68" s="2">
        <f>(Table2[[#This Row],[Close Price]]/Table2[[#This Row],[Current Month Low]])-1</f>
        <v>5.3594771241829431E-3</v>
      </c>
      <c r="AH68" s="2">
        <f>(Table2[[#This Row],[Current Month High]]/Table2[[#This Row],[Close Price]])-1</f>
        <v>5.4349239370693025E-2</v>
      </c>
      <c r="AI68">
        <v>21.440644909634599</v>
      </c>
      <c r="AJ68">
        <v>102.418747701469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0.06</v>
      </c>
      <c r="AM68" t="s">
        <v>10359</v>
      </c>
      <c r="AN68">
        <v>0.37</v>
      </c>
      <c r="AO68" t="s">
        <v>10359</v>
      </c>
      <c r="AP68">
        <v>0.234500396765809</v>
      </c>
      <c r="AQ68">
        <f>(Table2[[#This Row],[Sharpe Ratio]]-AVERAGE(Table2[Sharpe Ratio]))/_xlfn.STDEV.P(Table2[Sharpe Ratio])</f>
        <v>1.9556763796189127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1.2698248049088643</v>
      </c>
      <c r="AS68">
        <f>_xlfn.RANK.AVG(Table2[[#This Row],[1Y Return vs Nifty Z-Score]],Table2[1Y Return vs Nifty Z-Score])</f>
        <v>156</v>
      </c>
      <c r="AT68">
        <f>_xlfn.RANK.AVG(Table2[[#This Row],[6M Return vs Nifty Z-Score]],Table2[6M Return vs Nifty Z-Score])</f>
        <v>180</v>
      </c>
      <c r="AU68">
        <f>_xlfn.RANK.AVG(Table2[[#This Row],[Sharpe Ratio Z-Score]],Table2[Sharpe Ratio Z-Score])</f>
        <v>16</v>
      </c>
      <c r="AV68">
        <f>(Table2[[#This Row],[Rank 1Y]]+Table2[[#This Row],[Rank 6M]]+Table2[[#This Row],[Rank Sharpe]])/3</f>
        <v>117.33333333333333</v>
      </c>
    </row>
    <row r="69" spans="1:48" x14ac:dyDescent="0.3">
      <c r="A69" t="s">
        <v>704</v>
      </c>
      <c r="B69" t="s">
        <v>705</v>
      </c>
      <c r="C69" t="s">
        <v>10331</v>
      </c>
      <c r="D69" t="s">
        <v>706</v>
      </c>
      <c r="E69">
        <v>25640.493311999999</v>
      </c>
      <c r="F69">
        <v>2292.4499999999998</v>
      </c>
      <c r="G69">
        <v>88.038632902176403</v>
      </c>
      <c r="H69">
        <f>(Table2[[#This Row],[1Y Return vs Nifty]]-AVERAGE(Table2[1Y Return vs Nifty]))/_xlfn.STDEV.P(Table2[1Y Return vs Nifty])</f>
        <v>1.0825289041266124</v>
      </c>
      <c r="I69">
        <v>2.3164292732481999</v>
      </c>
      <c r="J69">
        <f>(Table2[[#This Row],[1M Return vs Nifty]]-AVERAGE(Table2[1M Return vs Nifty]))/_xlfn.STDEV.P(Table2[1M Return vs Nifty])</f>
        <v>2.9862724586643095E-2</v>
      </c>
      <c r="K69">
        <v>44.197040586581799</v>
      </c>
      <c r="L69">
        <f>(Table2[[#This Row],[6M Return vs Nifty]]-AVERAGE(Table2[6M Return vs Nifty]))/_xlfn.STDEV.P(Table2[6M Return vs Nifty])</f>
        <v>1.2293495331151383</v>
      </c>
      <c r="M69">
        <v>-3.41734434091439</v>
      </c>
      <c r="N69">
        <f>(Table2[[#This Row],[1W Return vs Nifty]]-AVERAGE(Table2[1W Return vs Nifty]))/_xlfn.STDEV.P(Table2[1W Return vs Nifty])</f>
        <v>-0.55886554642044606</v>
      </c>
      <c r="O69">
        <v>2309.9699999999998</v>
      </c>
      <c r="P69">
        <v>2243.8817883499801</v>
      </c>
      <c r="Q69">
        <v>1839.0084416582599</v>
      </c>
      <c r="R69">
        <v>47.984072052989397</v>
      </c>
      <c r="S69" s="2">
        <f>(Table2[[#This Row],[Close Price]]-Table2[[#This Row],[20D EMA]])/Table2[[#This Row],[20D EMA]]</f>
        <v>-7.5845140845984937E-3</v>
      </c>
      <c r="T69" s="2">
        <f>(Table2[[#This Row],[Close Price]]-Table2[[#This Row],[50D EMA]])/Table2[[#This Row],[50D EMA]]</f>
        <v>2.1644728301723051E-2</v>
      </c>
      <c r="U69" s="2">
        <f>(Table2[[#This Row],[Close Price]]-Table2[[#This Row],[200D EMA]])/Table2[[#This Row],[200D EMA]]</f>
        <v>0.24656850293349672</v>
      </c>
      <c r="V69">
        <v>1.73745613856698</v>
      </c>
      <c r="W69">
        <v>2282</v>
      </c>
      <c r="X69">
        <v>2344.8000000000002</v>
      </c>
      <c r="Y69">
        <v>2282</v>
      </c>
      <c r="Z69">
        <v>2435</v>
      </c>
      <c r="AA69">
        <v>2282</v>
      </c>
      <c r="AB69">
        <v>2435</v>
      </c>
      <c r="AC69" s="2">
        <f>(Table2[[#This Row],[Close Price]]/Table2[[#This Row],[Day Low]])-1</f>
        <v>4.5793163891323374E-3</v>
      </c>
      <c r="AD69" s="2">
        <f>(Table2[[#This Row],[Day High]]/Table2[[#This Row],[Close Price]])-1</f>
        <v>2.2835830661519507E-2</v>
      </c>
      <c r="AE69" s="2">
        <f>(Table2[[#This Row],[Close Price]]/Table2[[#This Row],[Current Week Low]])-1</f>
        <v>4.5793163891323374E-3</v>
      </c>
      <c r="AF69" s="2">
        <f>(Table2[[#This Row],[Current Week High]]/Table2[[#This Row],[Close Price]])-1</f>
        <v>6.2182381295120992E-2</v>
      </c>
      <c r="AG69" s="2">
        <f>(Table2[[#This Row],[Close Price]]/Table2[[#This Row],[Current Month Low]])-1</f>
        <v>4.5793163891323374E-3</v>
      </c>
      <c r="AH69" s="2">
        <f>(Table2[[#This Row],[Current Month High]]/Table2[[#This Row],[Close Price]])-1</f>
        <v>6.2182381295120992E-2</v>
      </c>
      <c r="AI69">
        <v>10.144168902266101</v>
      </c>
      <c r="AJ69">
        <v>130.258135797509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-0.03</v>
      </c>
      <c r="AM69" t="s">
        <v>10358</v>
      </c>
      <c r="AN69">
        <v>7.59</v>
      </c>
      <c r="AO69" t="s">
        <v>10359</v>
      </c>
      <c r="AP69">
        <v>0.120796850939818</v>
      </c>
      <c r="AQ69">
        <f>(Table2[[#This Row],[Sharpe Ratio]]-AVERAGE(Table2[Sharpe Ratio]))/_xlfn.STDEV.P(Table2[Sharpe Ratio])</f>
        <v>0.6547587086477995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2.4376343240557472</v>
      </c>
      <c r="AS69">
        <f>_xlfn.RANK.AVG(Table2[[#This Row],[1Y Return vs Nifty Z-Score]],Table2[1Y Return vs Nifty Z-Score])</f>
        <v>95</v>
      </c>
      <c r="AT69">
        <f>_xlfn.RANK.AVG(Table2[[#This Row],[6M Return vs Nifty Z-Score]],Table2[6M Return vs Nifty Z-Score])</f>
        <v>77</v>
      </c>
      <c r="AU69">
        <f>_xlfn.RANK.AVG(Table2[[#This Row],[Sharpe Ratio Z-Score]],Table2[Sharpe Ratio Z-Score])</f>
        <v>186</v>
      </c>
      <c r="AV69">
        <f>(Table2[[#This Row],[Rank 1Y]]+Table2[[#This Row],[Rank 6M]]+Table2[[#This Row],[Rank Sharpe]])/3</f>
        <v>119.33333333333333</v>
      </c>
    </row>
    <row r="70" spans="1:48" x14ac:dyDescent="0.3">
      <c r="A70" t="s">
        <v>73</v>
      </c>
      <c r="B70" t="s">
        <v>74</v>
      </c>
      <c r="C70" t="s">
        <v>10319</v>
      </c>
      <c r="D70" t="s">
        <v>60</v>
      </c>
      <c r="E70">
        <v>332748.01779359998</v>
      </c>
      <c r="F70">
        <v>2784.85</v>
      </c>
      <c r="G70">
        <v>46.587014867838299</v>
      </c>
      <c r="H70">
        <f>(Table2[[#This Row],[1Y Return vs Nifty]]-AVERAGE(Table2[1Y Return vs Nifty]))/_xlfn.STDEV.P(Table2[1Y Return vs Nifty])</f>
        <v>0.38986311310410204</v>
      </c>
      <c r="I70">
        <v>0.260472449165563</v>
      </c>
      <c r="J70">
        <f>(Table2[[#This Row],[1M Return vs Nifty]]-AVERAGE(Table2[1M Return vs Nifty]))/_xlfn.STDEV.P(Table2[1M Return vs Nifty])</f>
        <v>-0.17850131043157655</v>
      </c>
      <c r="K70">
        <v>31.999588963024099</v>
      </c>
      <c r="L70">
        <f>(Table2[[#This Row],[6M Return vs Nifty]]-AVERAGE(Table2[6M Return vs Nifty]))/_xlfn.STDEV.P(Table2[6M Return vs Nifty])</f>
        <v>0.81320142957696773</v>
      </c>
      <c r="M70">
        <v>-1.8301064124352999</v>
      </c>
      <c r="N70">
        <f>(Table2[[#This Row],[1W Return vs Nifty]]-AVERAGE(Table2[1W Return vs Nifty]))/_xlfn.STDEV.P(Table2[1W Return vs Nifty])</f>
        <v>-0.17345807214870076</v>
      </c>
      <c r="O70">
        <v>2774.93</v>
      </c>
      <c r="P70">
        <v>2742.5469439500898</v>
      </c>
      <c r="Q70">
        <v>2291.2909045934298</v>
      </c>
      <c r="R70">
        <v>50.645061594959699</v>
      </c>
      <c r="S70" s="2">
        <f>(Table2[[#This Row],[Close Price]]-Table2[[#This Row],[20D EMA]])/Table2[[#This Row],[20D EMA]]</f>
        <v>3.5748649515483536E-3</v>
      </c>
      <c r="T70" s="2">
        <f>(Table2[[#This Row],[Close Price]]-Table2[[#This Row],[50D EMA]])/Table2[[#This Row],[50D EMA]]</f>
        <v>1.5424733619684555E-2</v>
      </c>
      <c r="U70" s="2">
        <f>(Table2[[#This Row],[Close Price]]-Table2[[#This Row],[200D EMA]])/Table2[[#This Row],[200D EMA]]</f>
        <v>0.21540656160992705</v>
      </c>
      <c r="V70">
        <v>0.71815285208095703</v>
      </c>
      <c r="W70">
        <v>2772.6</v>
      </c>
      <c r="X70">
        <v>2798.1</v>
      </c>
      <c r="Y70">
        <v>2756.5</v>
      </c>
      <c r="Z70">
        <v>2848.8</v>
      </c>
      <c r="AA70">
        <v>2756.5</v>
      </c>
      <c r="AB70">
        <v>2848.8</v>
      </c>
      <c r="AC70" s="2">
        <f>(Table2[[#This Row],[Close Price]]/Table2[[#This Row],[Day Low]])-1</f>
        <v>4.4182355911419613E-3</v>
      </c>
      <c r="AD70" s="2">
        <f>(Table2[[#This Row],[Day High]]/Table2[[#This Row],[Close Price]])-1</f>
        <v>4.7578864211716976E-3</v>
      </c>
      <c r="AE70" s="2">
        <f>(Table2[[#This Row],[Close Price]]/Table2[[#This Row],[Current Week Low]])-1</f>
        <v>1.0284781425720979E-2</v>
      </c>
      <c r="AF70" s="2">
        <f>(Table2[[#This Row],[Current Week High]]/Table2[[#This Row],[Close Price]])-1</f>
        <v>2.2963534840296784E-2</v>
      </c>
      <c r="AG70" s="2">
        <f>(Table2[[#This Row],[Close Price]]/Table2[[#This Row],[Current Month Low]])-1</f>
        <v>1.0284781425720979E-2</v>
      </c>
      <c r="AH70" s="2">
        <f>(Table2[[#This Row],[Current Month High]]/Table2[[#This Row],[Close Price]])-1</f>
        <v>2.2963534840296784E-2</v>
      </c>
      <c r="AI70">
        <v>8.2104960769879796</v>
      </c>
      <c r="AJ70">
        <v>92.0586206896551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-0.05</v>
      </c>
      <c r="AM70" t="s">
        <v>10358</v>
      </c>
      <c r="AN70">
        <v>-1.96</v>
      </c>
      <c r="AO70" t="s">
        <v>10358</v>
      </c>
      <c r="AP70">
        <v>0.204224528297274</v>
      </c>
      <c r="AQ70">
        <f>(Table2[[#This Row],[Sharpe Ratio]]-AVERAGE(Table2[Sharpe Ratio]))/_xlfn.STDEV.P(Table2[Sharpe Ratio])</f>
        <v>1.6092807416588595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2.4603859017596519</v>
      </c>
      <c r="AS70">
        <f>_xlfn.RANK.AVG(Table2[[#This Row],[1Y Return vs Nifty Z-Score]],Table2[1Y Return vs Nifty Z-Score])</f>
        <v>199</v>
      </c>
      <c r="AT70">
        <f>_xlfn.RANK.AVG(Table2[[#This Row],[6M Return vs Nifty Z-Score]],Table2[6M Return vs Nifty Z-Score])</f>
        <v>131</v>
      </c>
      <c r="AU70">
        <f>_xlfn.RANK.AVG(Table2[[#This Row],[Sharpe Ratio Z-Score]],Table2[Sharpe Ratio Z-Score])</f>
        <v>32</v>
      </c>
      <c r="AV70">
        <f>(Table2[[#This Row],[Rank 1Y]]+Table2[[#This Row],[Rank 6M]]+Table2[[#This Row],[Rank Sharpe]])/3</f>
        <v>120.66666666666667</v>
      </c>
    </row>
    <row r="71" spans="1:48" x14ac:dyDescent="0.3">
      <c r="A71" t="s">
        <v>370</v>
      </c>
      <c r="B71" t="s">
        <v>371</v>
      </c>
      <c r="C71" t="s">
        <v>10326</v>
      </c>
      <c r="D71" t="s">
        <v>138</v>
      </c>
      <c r="E71">
        <v>66434.628253924995</v>
      </c>
      <c r="F71">
        <v>3637.7</v>
      </c>
      <c r="G71">
        <v>66.640352548334903</v>
      </c>
      <c r="H71">
        <f>(Table2[[#This Row],[1Y Return vs Nifty]]-AVERAGE(Table2[1Y Return vs Nifty]))/_xlfn.STDEV.P(Table2[1Y Return vs Nifty])</f>
        <v>0.72495886245690511</v>
      </c>
      <c r="I71">
        <v>10.4484422985695</v>
      </c>
      <c r="J71">
        <f>(Table2[[#This Row],[1M Return vs Nifty]]-AVERAGE(Table2[1M Return vs Nifty]))/_xlfn.STDEV.P(Table2[1M Return vs Nifty])</f>
        <v>0.85401380934140758</v>
      </c>
      <c r="K71">
        <v>21.674465576779099</v>
      </c>
      <c r="L71">
        <f>(Table2[[#This Row],[6M Return vs Nifty]]-AVERAGE(Table2[6M Return vs Nifty]))/_xlfn.STDEV.P(Table2[6M Return vs Nifty])</f>
        <v>0.46093272226069276</v>
      </c>
      <c r="M71">
        <v>2.0522051396213299</v>
      </c>
      <c r="N71">
        <f>(Table2[[#This Row],[1W Return vs Nifty]]-AVERAGE(Table2[1W Return vs Nifty]))/_xlfn.STDEV.P(Table2[1W Return vs Nifty])</f>
        <v>0.76923102490930018</v>
      </c>
      <c r="O71">
        <v>3597.1</v>
      </c>
      <c r="P71">
        <v>3546.5770154076599</v>
      </c>
      <c r="Q71">
        <v>3011.18547837913</v>
      </c>
      <c r="R71">
        <v>61.093782451503699</v>
      </c>
      <c r="S71" s="2">
        <f>(Table2[[#This Row],[Close Price]]-Table2[[#This Row],[20D EMA]])/Table2[[#This Row],[20D EMA]]</f>
        <v>1.1286869978593843E-2</v>
      </c>
      <c r="T71" s="2">
        <f>(Table2[[#This Row],[Close Price]]-Table2[[#This Row],[50D EMA]])/Table2[[#This Row],[50D EMA]]</f>
        <v>2.5693220306923406E-2</v>
      </c>
      <c r="U71" s="2">
        <f>(Table2[[#This Row],[Close Price]]-Table2[[#This Row],[200D EMA]])/Table2[[#This Row],[200D EMA]]</f>
        <v>0.20806241466006004</v>
      </c>
      <c r="V71">
        <v>0.842688410900162</v>
      </c>
      <c r="W71">
        <v>3620</v>
      </c>
      <c r="X71">
        <v>3736.25</v>
      </c>
      <c r="Y71">
        <v>3620</v>
      </c>
      <c r="Z71">
        <v>3814.15</v>
      </c>
      <c r="AA71">
        <v>3620</v>
      </c>
      <c r="AB71">
        <v>3814.15</v>
      </c>
      <c r="AC71" s="2">
        <f>(Table2[[#This Row],[Close Price]]/Table2[[#This Row],[Day Low]])-1</f>
        <v>4.8895027624309417E-3</v>
      </c>
      <c r="AD71" s="2">
        <f>(Table2[[#This Row],[Day High]]/Table2[[#This Row],[Close Price]])-1</f>
        <v>2.7091293949473627E-2</v>
      </c>
      <c r="AE71" s="2">
        <f>(Table2[[#This Row],[Close Price]]/Table2[[#This Row],[Current Week Low]])-1</f>
        <v>4.8895027624309417E-3</v>
      </c>
      <c r="AF71" s="2">
        <f>(Table2[[#This Row],[Current Week High]]/Table2[[#This Row],[Close Price]])-1</f>
        <v>4.8505924072903328E-2</v>
      </c>
      <c r="AG71" s="2">
        <f>(Table2[[#This Row],[Close Price]]/Table2[[#This Row],[Current Month Low]])-1</f>
        <v>4.8895027624309417E-3</v>
      </c>
      <c r="AH71" s="2">
        <f>(Table2[[#This Row],[Current Month High]]/Table2[[#This Row],[Close Price]])-1</f>
        <v>4.8505924072903328E-2</v>
      </c>
      <c r="AI71">
        <v>13.7257058031173</v>
      </c>
      <c r="AJ71">
        <v>110.508955180694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0.14000000000000001</v>
      </c>
      <c r="AM71" t="s">
        <v>10359</v>
      </c>
      <c r="AN71">
        <v>7.79</v>
      </c>
      <c r="AO71" t="s">
        <v>10359</v>
      </c>
      <c r="AP71">
        <v>0.19696177512090299</v>
      </c>
      <c r="AQ71">
        <f>(Table2[[#This Row],[Sharpe Ratio]]-AVERAGE(Table2[Sharpe Ratio]))/_xlfn.STDEV.P(Table2[Sharpe Ratio])</f>
        <v>1.5261853212090699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4.3353217401773749</v>
      </c>
      <c r="AS71">
        <f>_xlfn.RANK.AVG(Table2[[#This Row],[1Y Return vs Nifty Z-Score]],Table2[1Y Return vs Nifty Z-Score])</f>
        <v>131</v>
      </c>
      <c r="AT71">
        <f>_xlfn.RANK.AVG(Table2[[#This Row],[6M Return vs Nifty Z-Score]],Table2[6M Return vs Nifty Z-Score])</f>
        <v>191</v>
      </c>
      <c r="AU71">
        <f>_xlfn.RANK.AVG(Table2[[#This Row],[Sharpe Ratio Z-Score]],Table2[Sharpe Ratio Z-Score])</f>
        <v>41</v>
      </c>
      <c r="AV71">
        <f>(Table2[[#This Row],[Rank 1Y]]+Table2[[#This Row],[Rank 6M]]+Table2[[#This Row],[Rank Sharpe]])/3</f>
        <v>121</v>
      </c>
    </row>
    <row r="72" spans="1:48" x14ac:dyDescent="0.3">
      <c r="A72" t="s">
        <v>673</v>
      </c>
      <c r="B72" t="s">
        <v>674</v>
      </c>
      <c r="C72" t="s">
        <v>10319</v>
      </c>
      <c r="D72" t="s">
        <v>509</v>
      </c>
      <c r="E72">
        <v>27524.26936514</v>
      </c>
      <c r="F72">
        <v>1509.4</v>
      </c>
      <c r="G72">
        <v>111.49014680854199</v>
      </c>
      <c r="H72">
        <f>(Table2[[#This Row],[1Y Return vs Nifty]]-AVERAGE(Table2[1Y Return vs Nifty]))/_xlfn.STDEV.P(Table2[1Y Return vs Nifty])</f>
        <v>1.4744089368233266</v>
      </c>
      <c r="I72">
        <v>-6.5912627953867498</v>
      </c>
      <c r="J72">
        <f>(Table2[[#This Row],[1M Return vs Nifty]]-AVERAGE(Table2[1M Return vs Nifty]))/_xlfn.STDEV.P(Table2[1M Return vs Nifty])</f>
        <v>-0.87290071887658816</v>
      </c>
      <c r="K72">
        <v>65.040374502902495</v>
      </c>
      <c r="L72">
        <f>(Table2[[#This Row],[6M Return vs Nifty]]-AVERAGE(Table2[6M Return vs Nifty]))/_xlfn.STDEV.P(Table2[6M Return vs Nifty])</f>
        <v>1.9404746228787424</v>
      </c>
      <c r="M72">
        <v>-1.7836297614832</v>
      </c>
      <c r="N72">
        <f>(Table2[[#This Row],[1W Return vs Nifty]]-AVERAGE(Table2[1W Return vs Nifty]))/_xlfn.STDEV.P(Table2[1W Return vs Nifty])</f>
        <v>-0.16217277689796147</v>
      </c>
      <c r="O72">
        <v>1539.07</v>
      </c>
      <c r="P72">
        <v>1509.71228293063</v>
      </c>
      <c r="Q72">
        <v>1173.89998336651</v>
      </c>
      <c r="R72">
        <v>38.6866977186111</v>
      </c>
      <c r="S72" s="2">
        <f>(Table2[[#This Row],[Close Price]]-Table2[[#This Row],[20D EMA]])/Table2[[#This Row],[20D EMA]]</f>
        <v>-1.9277875600200021E-2</v>
      </c>
      <c r="T72" s="2">
        <f>(Table2[[#This Row],[Close Price]]-Table2[[#This Row],[50D EMA]])/Table2[[#This Row],[50D EMA]]</f>
        <v>-2.0684930112886406E-4</v>
      </c>
      <c r="U72" s="2">
        <f>(Table2[[#This Row],[Close Price]]-Table2[[#This Row],[200D EMA]])/Table2[[#This Row],[200D EMA]]</f>
        <v>0.28579949006502514</v>
      </c>
      <c r="V72">
        <v>0.19630330252827599</v>
      </c>
      <c r="W72">
        <v>1495.5</v>
      </c>
      <c r="X72">
        <v>1527.95</v>
      </c>
      <c r="Y72">
        <v>1495.5</v>
      </c>
      <c r="Z72">
        <v>1530</v>
      </c>
      <c r="AA72">
        <v>1495.5</v>
      </c>
      <c r="AB72">
        <v>1530</v>
      </c>
      <c r="AC72" s="2">
        <f>(Table2[[#This Row],[Close Price]]/Table2[[#This Row],[Day Low]])-1</f>
        <v>9.2945503176196098E-3</v>
      </c>
      <c r="AD72" s="2">
        <f>(Table2[[#This Row],[Day High]]/Table2[[#This Row],[Close Price]])-1</f>
        <v>1.2289651517159106E-2</v>
      </c>
      <c r="AE72" s="2">
        <f>(Table2[[#This Row],[Close Price]]/Table2[[#This Row],[Current Week Low]])-1</f>
        <v>9.2945503176196098E-3</v>
      </c>
      <c r="AF72" s="2">
        <f>(Table2[[#This Row],[Current Week High]]/Table2[[#This Row],[Close Price]])-1</f>
        <v>1.3647807075659157E-2</v>
      </c>
      <c r="AG72" s="2">
        <f>(Table2[[#This Row],[Close Price]]/Table2[[#This Row],[Current Month Low]])-1</f>
        <v>9.2945503176196098E-3</v>
      </c>
      <c r="AH72" s="2">
        <f>(Table2[[#This Row],[Current Month High]]/Table2[[#This Row],[Close Price]])-1</f>
        <v>1.3647807075659157E-2</v>
      </c>
      <c r="AI72">
        <v>17.6593348350337</v>
      </c>
      <c r="AJ72">
        <v>151.98664440734501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</v>
      </c>
      <c r="AM72" t="s">
        <v>10359</v>
      </c>
      <c r="AN72">
        <v>-3.31</v>
      </c>
      <c r="AO72" t="s">
        <v>10358</v>
      </c>
      <c r="AP72">
        <v>8.4429214011986997E-2</v>
      </c>
      <c r="AQ72">
        <f>(Table2[[#This Row],[Sharpe Ratio]]-AVERAGE(Table2[Sharpe Ratio]))/_xlfn.STDEV.P(Table2[Sharpe Ratio])</f>
        <v>0.23866525098834382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2.6184753149158633</v>
      </c>
      <c r="AS72">
        <f>_xlfn.RANK.AVG(Table2[[#This Row],[1Y Return vs Nifty Z-Score]],Table2[1Y Return vs Nifty Z-Score])</f>
        <v>61</v>
      </c>
      <c r="AT72">
        <f>_xlfn.RANK.AVG(Table2[[#This Row],[6M Return vs Nifty Z-Score]],Table2[6M Return vs Nifty Z-Score])</f>
        <v>33</v>
      </c>
      <c r="AU72">
        <f>_xlfn.RANK.AVG(Table2[[#This Row],[Sharpe Ratio Z-Score]],Table2[Sharpe Ratio Z-Score])</f>
        <v>277</v>
      </c>
      <c r="AV72">
        <f>(Table2[[#This Row],[Rank 1Y]]+Table2[[#This Row],[Rank 6M]]+Table2[[#This Row],[Rank Sharpe]])/3</f>
        <v>123.66666666666667</v>
      </c>
    </row>
    <row r="73" spans="1:48" x14ac:dyDescent="0.3">
      <c r="A73" t="s">
        <v>733</v>
      </c>
      <c r="B73" t="s">
        <v>734</v>
      </c>
      <c r="C73" t="s">
        <v>10325</v>
      </c>
      <c r="D73" t="s">
        <v>163</v>
      </c>
      <c r="E73">
        <v>23294.0201846399</v>
      </c>
      <c r="F73">
        <v>732.8</v>
      </c>
      <c r="G73">
        <v>58.502541466224699</v>
      </c>
      <c r="H73">
        <f>(Table2[[#This Row],[1Y Return vs Nifty]]-AVERAGE(Table2[1Y Return vs Nifty]))/_xlfn.STDEV.P(Table2[1Y Return vs Nifty])</f>
        <v>0.58897422258803045</v>
      </c>
      <c r="I73">
        <v>22.362167494488801</v>
      </c>
      <c r="J73">
        <f>(Table2[[#This Row],[1M Return vs Nifty]]-AVERAGE(Table2[1M Return vs Nifty]))/_xlfn.STDEV.P(Table2[1M Return vs Nifty])</f>
        <v>2.0614281990028309</v>
      </c>
      <c r="K73">
        <v>35.856691717320601</v>
      </c>
      <c r="L73">
        <f>(Table2[[#This Row],[6M Return vs Nifty]]-AVERAGE(Table2[6M Return vs Nifty]))/_xlfn.STDEV.P(Table2[6M Return vs Nifty])</f>
        <v>0.94479662223608551</v>
      </c>
      <c r="M73">
        <v>2.1235636442011801E-2</v>
      </c>
      <c r="N73">
        <f>(Table2[[#This Row],[1W Return vs Nifty]]-AVERAGE(Table2[1W Return vs Nifty]))/_xlfn.STDEV.P(Table2[1W Return vs Nifty])</f>
        <v>0.27607822626535433</v>
      </c>
      <c r="O73">
        <v>722.93</v>
      </c>
      <c r="P73">
        <v>671.11500611296105</v>
      </c>
      <c r="Q73">
        <v>550.45790692902995</v>
      </c>
      <c r="R73">
        <v>51.788999452108797</v>
      </c>
      <c r="S73" s="2">
        <f>(Table2[[#This Row],[Close Price]]-Table2[[#This Row],[20D EMA]])/Table2[[#This Row],[20D EMA]]</f>
        <v>1.3652774127508895E-2</v>
      </c>
      <c r="T73" s="2">
        <f>(Table2[[#This Row],[Close Price]]-Table2[[#This Row],[50D EMA]])/Table2[[#This Row],[50D EMA]]</f>
        <v>9.1914192538046419E-2</v>
      </c>
      <c r="U73" s="2">
        <f>(Table2[[#This Row],[Close Price]]-Table2[[#This Row],[200D EMA]])/Table2[[#This Row],[200D EMA]]</f>
        <v>0.3312552890524274</v>
      </c>
      <c r="V73">
        <v>0.60970357355224203</v>
      </c>
      <c r="W73">
        <v>735</v>
      </c>
      <c r="X73">
        <v>768.35</v>
      </c>
      <c r="Y73">
        <v>722.1</v>
      </c>
      <c r="Z73">
        <v>768.35</v>
      </c>
      <c r="AA73">
        <v>722.1</v>
      </c>
      <c r="AB73">
        <v>768.35</v>
      </c>
      <c r="AC73" s="2">
        <f>(Table2[[#This Row],[Close Price]]/Table2[[#This Row],[Day Low]])-1</f>
        <v>-2.9931972789116745E-3</v>
      </c>
      <c r="AD73" s="2">
        <f>(Table2[[#This Row],[Day High]]/Table2[[#This Row],[Close Price]])-1</f>
        <v>4.8512554585153023E-2</v>
      </c>
      <c r="AE73" s="2">
        <f>(Table2[[#This Row],[Close Price]]/Table2[[#This Row],[Current Week Low]])-1</f>
        <v>1.4817892258689902E-2</v>
      </c>
      <c r="AF73" s="2">
        <f>(Table2[[#This Row],[Current Week High]]/Table2[[#This Row],[Close Price]])-1</f>
        <v>4.8512554585153023E-2</v>
      </c>
      <c r="AG73" s="2">
        <f>(Table2[[#This Row],[Close Price]]/Table2[[#This Row],[Current Month Low]])-1</f>
        <v>1.4817892258689902E-2</v>
      </c>
      <c r="AH73" s="2">
        <f>(Table2[[#This Row],[Current Month High]]/Table2[[#This Row],[Close Price]])-1</f>
        <v>4.8512554585153023E-2</v>
      </c>
      <c r="AI73">
        <v>15.1678493449781</v>
      </c>
      <c r="AJ73">
        <v>134.87179487179401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0.28999999999999998</v>
      </c>
      <c r="AM73" t="s">
        <v>10359</v>
      </c>
      <c r="AN73">
        <v>-5.9</v>
      </c>
      <c r="AO73" t="s">
        <v>10358</v>
      </c>
      <c r="AP73">
        <v>0.16234626588263401</v>
      </c>
      <c r="AQ73">
        <f>(Table2[[#This Row],[Sharpe Ratio]]-AVERAGE(Table2[Sharpe Ratio]))/_xlfn.STDEV.P(Table2[Sharpe Ratio])</f>
        <v>1.1301385019951498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5.0014157720874506</v>
      </c>
      <c r="AS73">
        <f>_xlfn.RANK.AVG(Table2[[#This Row],[1Y Return vs Nifty Z-Score]],Table2[1Y Return vs Nifty Z-Score])</f>
        <v>161</v>
      </c>
      <c r="AT73">
        <f>_xlfn.RANK.AVG(Table2[[#This Row],[6M Return vs Nifty Z-Score]],Table2[6M Return vs Nifty Z-Score])</f>
        <v>114</v>
      </c>
      <c r="AU73">
        <f>_xlfn.RANK.AVG(Table2[[#This Row],[Sharpe Ratio Z-Score]],Table2[Sharpe Ratio Z-Score])</f>
        <v>99</v>
      </c>
      <c r="AV73">
        <f>(Table2[[#This Row],[Rank 1Y]]+Table2[[#This Row],[Rank 6M]]+Table2[[#This Row],[Rank Sharpe]])/3</f>
        <v>124.66666666666667</v>
      </c>
    </row>
    <row r="74" spans="1:48" x14ac:dyDescent="0.3">
      <c r="A74" t="s">
        <v>533</v>
      </c>
      <c r="B74" t="s">
        <v>534</v>
      </c>
      <c r="C74" t="s">
        <v>10314</v>
      </c>
      <c r="D74" t="s">
        <v>535</v>
      </c>
      <c r="E74">
        <v>39556.922264050001</v>
      </c>
      <c r="F74">
        <v>1095.1500000000001</v>
      </c>
      <c r="G74">
        <v>88.7612221893433</v>
      </c>
      <c r="H74">
        <f>(Table2[[#This Row],[1Y Return vs Nifty]]-AVERAGE(Table2[1Y Return vs Nifty]))/_xlfn.STDEV.P(Table2[1Y Return vs Nifty])</f>
        <v>1.0946035324261694</v>
      </c>
      <c r="I74">
        <v>5.0873788959316002</v>
      </c>
      <c r="J74">
        <f>(Table2[[#This Row],[1M Return vs Nifty]]-AVERAGE(Table2[1M Return vs Nifty]))/_xlfn.STDEV.P(Table2[1M Return vs Nifty])</f>
        <v>0.31068877961440178</v>
      </c>
      <c r="K74">
        <v>37.612074204855901</v>
      </c>
      <c r="L74">
        <f>(Table2[[#This Row],[6M Return vs Nifty]]-AVERAGE(Table2[6M Return vs Nifty]))/_xlfn.STDEV.P(Table2[6M Return vs Nifty])</f>
        <v>1.0046861070003517</v>
      </c>
      <c r="M74">
        <v>-1.85561708985495</v>
      </c>
      <c r="N74">
        <f>(Table2[[#This Row],[1W Return vs Nifty]]-AVERAGE(Table2[1W Return vs Nifty]))/_xlfn.STDEV.P(Table2[1W Return vs Nifty])</f>
        <v>-0.17965248419925561</v>
      </c>
      <c r="O74">
        <v>1070.55</v>
      </c>
      <c r="P74">
        <v>1010.35247887809</v>
      </c>
      <c r="Q74">
        <v>811.82045585447997</v>
      </c>
      <c r="R74">
        <v>55.130113582145597</v>
      </c>
      <c r="S74" s="2">
        <f>(Table2[[#This Row],[Close Price]]-Table2[[#This Row],[20D EMA]])/Table2[[#This Row],[20D EMA]]</f>
        <v>2.2978842650973927E-2</v>
      </c>
      <c r="T74" s="2">
        <f>(Table2[[#This Row],[Close Price]]-Table2[[#This Row],[50D EMA]])/Table2[[#This Row],[50D EMA]]</f>
        <v>8.3928651529682499E-2</v>
      </c>
      <c r="U74" s="2">
        <f>(Table2[[#This Row],[Close Price]]-Table2[[#This Row],[200D EMA]])/Table2[[#This Row],[200D EMA]]</f>
        <v>0.34900517978116502</v>
      </c>
      <c r="V74">
        <v>0.61957600042460104</v>
      </c>
      <c r="W74">
        <v>1086.5999999999999</v>
      </c>
      <c r="X74">
        <v>1104.9000000000001</v>
      </c>
      <c r="Y74">
        <v>1062.3</v>
      </c>
      <c r="Z74">
        <v>1104.9000000000001</v>
      </c>
      <c r="AA74">
        <v>1062.3</v>
      </c>
      <c r="AB74">
        <v>1104.9000000000001</v>
      </c>
      <c r="AC74" s="2">
        <f>(Table2[[#This Row],[Close Price]]/Table2[[#This Row],[Day Low]])-1</f>
        <v>7.8685808945335722E-3</v>
      </c>
      <c r="AD74" s="2">
        <f>(Table2[[#This Row],[Day High]]/Table2[[#This Row],[Close Price]])-1</f>
        <v>8.9028900150665002E-3</v>
      </c>
      <c r="AE74" s="2">
        <f>(Table2[[#This Row],[Close Price]]/Table2[[#This Row],[Current Week Low]])-1</f>
        <v>3.0923467946907701E-2</v>
      </c>
      <c r="AF74" s="2">
        <f>(Table2[[#This Row],[Current Week High]]/Table2[[#This Row],[Close Price]])-1</f>
        <v>8.9028900150665002E-3</v>
      </c>
      <c r="AG74" s="2">
        <f>(Table2[[#This Row],[Close Price]]/Table2[[#This Row],[Current Month Low]])-1</f>
        <v>3.0923467946907701E-2</v>
      </c>
      <c r="AH74" s="2">
        <f>(Table2[[#This Row],[Current Month High]]/Table2[[#This Row],[Close Price]])-1</f>
        <v>8.9028900150665002E-3</v>
      </c>
      <c r="AI74">
        <v>10.943706341597</v>
      </c>
      <c r="AJ74">
        <v>126.739130434782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0.31</v>
      </c>
      <c r="AM74" t="s">
        <v>10359</v>
      </c>
      <c r="AN74">
        <v>2.39</v>
      </c>
      <c r="AO74" t="s">
        <v>10359</v>
      </c>
      <c r="AP74">
        <v>0.122461131552163</v>
      </c>
      <c r="AQ74">
        <f>(Table2[[#This Row],[Sharpe Ratio]]-AVERAGE(Table2[Sharpe Ratio]))/_xlfn.STDEV.P(Table2[Sharpe Ratio])</f>
        <v>0.6738002613304892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2.9041261961721561</v>
      </c>
      <c r="AS74">
        <f>_xlfn.RANK.AVG(Table2[[#This Row],[1Y Return vs Nifty Z-Score]],Table2[1Y Return vs Nifty Z-Score])</f>
        <v>93</v>
      </c>
      <c r="AT74">
        <f>_xlfn.RANK.AVG(Table2[[#This Row],[6M Return vs Nifty Z-Score]],Table2[6M Return vs Nifty Z-Score])</f>
        <v>103</v>
      </c>
      <c r="AU74">
        <f>_xlfn.RANK.AVG(Table2[[#This Row],[Sharpe Ratio Z-Score]],Table2[Sharpe Ratio Z-Score])</f>
        <v>179</v>
      </c>
      <c r="AV74">
        <f>(Table2[[#This Row],[Rank 1Y]]+Table2[[#This Row],[Rank 6M]]+Table2[[#This Row],[Rank Sharpe]])/3</f>
        <v>125</v>
      </c>
    </row>
    <row r="75" spans="1:48" x14ac:dyDescent="0.3">
      <c r="A75" t="s">
        <v>1381</v>
      </c>
      <c r="B75" t="s">
        <v>1382</v>
      </c>
      <c r="C75" t="s">
        <v>10327</v>
      </c>
      <c r="D75" t="s">
        <v>384</v>
      </c>
      <c r="E75">
        <v>8073.5164217399997</v>
      </c>
      <c r="F75">
        <v>1778.8</v>
      </c>
      <c r="G75">
        <v>97.498056153852303</v>
      </c>
      <c r="H75">
        <f>(Table2[[#This Row],[1Y Return vs Nifty]]-AVERAGE(Table2[1Y Return vs Nifty]))/_xlfn.STDEV.P(Table2[1Y Return vs Nifty])</f>
        <v>1.2405979783859338</v>
      </c>
      <c r="I75">
        <v>-3.6961744437352899</v>
      </c>
      <c r="J75">
        <f>(Table2[[#This Row],[1M Return vs Nifty]]-AVERAGE(Table2[1M Return vs Nifty]))/_xlfn.STDEV.P(Table2[1M Return vs Nifty])</f>
        <v>-0.5794936377461245</v>
      </c>
      <c r="K75">
        <v>58.353097256807402</v>
      </c>
      <c r="L75">
        <f>(Table2[[#This Row],[6M Return vs Nifty]]-AVERAGE(Table2[6M Return vs Nifty]))/_xlfn.STDEV.P(Table2[6M Return vs Nifty])</f>
        <v>1.7123205928663054</v>
      </c>
      <c r="M75">
        <v>-3.22895224055166</v>
      </c>
      <c r="N75">
        <f>(Table2[[#This Row],[1W Return vs Nifty]]-AVERAGE(Table2[1W Return vs Nifty]))/_xlfn.STDEV.P(Table2[1W Return vs Nifty])</f>
        <v>-0.51312084597523777</v>
      </c>
      <c r="O75">
        <v>1779.64</v>
      </c>
      <c r="P75">
        <v>1709.12043291388</v>
      </c>
      <c r="Q75">
        <v>1365.72646330821</v>
      </c>
      <c r="R75">
        <v>46.671754565606001</v>
      </c>
      <c r="S75" s="2">
        <f>(Table2[[#This Row],[Close Price]]-Table2[[#This Row],[20D EMA]])/Table2[[#This Row],[20D EMA]]</f>
        <v>-4.7200557416114805E-4</v>
      </c>
      <c r="T75" s="2">
        <f>(Table2[[#This Row],[Close Price]]-Table2[[#This Row],[50D EMA]])/Table2[[#This Row],[50D EMA]]</f>
        <v>4.0769255193633863E-2</v>
      </c>
      <c r="U75" s="2">
        <f>(Table2[[#This Row],[Close Price]]-Table2[[#This Row],[200D EMA]])/Table2[[#This Row],[200D EMA]]</f>
        <v>0.3024570056958541</v>
      </c>
      <c r="V75">
        <v>0.50538732830152</v>
      </c>
      <c r="W75">
        <v>1752.1</v>
      </c>
      <c r="X75">
        <v>1800</v>
      </c>
      <c r="Y75">
        <v>1752.1</v>
      </c>
      <c r="Z75">
        <v>1849.95</v>
      </c>
      <c r="AA75">
        <v>1752.1</v>
      </c>
      <c r="AB75">
        <v>1849.95</v>
      </c>
      <c r="AC75" s="2">
        <f>(Table2[[#This Row],[Close Price]]/Table2[[#This Row],[Day Low]])-1</f>
        <v>1.5238856229667253E-2</v>
      </c>
      <c r="AD75" s="2">
        <f>(Table2[[#This Row],[Day High]]/Table2[[#This Row],[Close Price]])-1</f>
        <v>1.1918147065437479E-2</v>
      </c>
      <c r="AE75" s="2">
        <f>(Table2[[#This Row],[Close Price]]/Table2[[#This Row],[Current Week Low]])-1</f>
        <v>1.5238856229667253E-2</v>
      </c>
      <c r="AF75" s="2">
        <f>(Table2[[#This Row],[Current Week High]]/Table2[[#This Row],[Close Price]])-1</f>
        <v>3.9998875646503285E-2</v>
      </c>
      <c r="AG75" s="2">
        <f>(Table2[[#This Row],[Close Price]]/Table2[[#This Row],[Current Month Low]])-1</f>
        <v>1.5238856229667253E-2</v>
      </c>
      <c r="AH75" s="2">
        <f>(Table2[[#This Row],[Current Month High]]/Table2[[#This Row],[Close Price]])-1</f>
        <v>3.9998875646503285E-2</v>
      </c>
      <c r="AI75">
        <v>8.2639982010344006</v>
      </c>
      <c r="AJ75">
        <v>132.644520010463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7.0000000000000007E-2</v>
      </c>
      <c r="AM75" t="s">
        <v>10359</v>
      </c>
      <c r="AN75">
        <v>-0.54</v>
      </c>
      <c r="AO75" t="s">
        <v>10358</v>
      </c>
      <c r="AP75">
        <v>8.9406100958178997E-2</v>
      </c>
      <c r="AQ75">
        <f>(Table2[[#This Row],[Sharpe Ratio]]-AVERAGE(Table2[Sharpe Ratio]))/_xlfn.STDEV.P(Table2[Sharpe Ratio])</f>
        <v>0.29560736416250177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2.1559114516933788</v>
      </c>
      <c r="AS75">
        <f>_xlfn.RANK.AVG(Table2[[#This Row],[1Y Return vs Nifty Z-Score]],Table2[1Y Return vs Nifty Z-Score])</f>
        <v>79</v>
      </c>
      <c r="AT75">
        <f>_xlfn.RANK.AVG(Table2[[#This Row],[6M Return vs Nifty Z-Score]],Table2[6M Return vs Nifty Z-Score])</f>
        <v>47</v>
      </c>
      <c r="AU75">
        <f>_xlfn.RANK.AVG(Table2[[#This Row],[Sharpe Ratio Z-Score]],Table2[Sharpe Ratio Z-Score])</f>
        <v>254</v>
      </c>
      <c r="AV75">
        <f>(Table2[[#This Row],[Rank 1Y]]+Table2[[#This Row],[Rank 6M]]+Table2[[#This Row],[Rank Sharpe]])/3</f>
        <v>126.66666666666667</v>
      </c>
    </row>
    <row r="76" spans="1:48" x14ac:dyDescent="0.3">
      <c r="A76" t="s">
        <v>751</v>
      </c>
      <c r="B76" t="s">
        <v>752</v>
      </c>
      <c r="C76" t="s">
        <v>10317</v>
      </c>
      <c r="D76" t="s">
        <v>215</v>
      </c>
      <c r="E76">
        <v>22500.416513519998</v>
      </c>
      <c r="F76">
        <v>1395.1</v>
      </c>
      <c r="G76">
        <v>74.848853485689006</v>
      </c>
      <c r="H76">
        <f>(Table2[[#This Row],[1Y Return vs Nifty]]-AVERAGE(Table2[1Y Return vs Nifty]))/_xlfn.STDEV.P(Table2[1Y Return vs Nifty])</f>
        <v>0.86212474558772478</v>
      </c>
      <c r="I76">
        <v>6.6857565764774396</v>
      </c>
      <c r="J76">
        <f>(Table2[[#This Row],[1M Return vs Nifty]]-AVERAGE(Table2[1M Return vs Nifty]))/_xlfn.STDEV.P(Table2[1M Return vs Nifty])</f>
        <v>0.47267876846068879</v>
      </c>
      <c r="K76">
        <v>26.691235331738799</v>
      </c>
      <c r="L76">
        <f>(Table2[[#This Row],[6M Return vs Nifty]]-AVERAGE(Table2[6M Return vs Nifty]))/_xlfn.STDEV.P(Table2[6M Return vs Nifty])</f>
        <v>0.63209300096858201</v>
      </c>
      <c r="M76">
        <v>4.16313001134177</v>
      </c>
      <c r="N76">
        <f>(Table2[[#This Row],[1W Return vs Nifty]]-AVERAGE(Table2[1W Return vs Nifty]))/_xlfn.STDEV.P(Table2[1W Return vs Nifty])</f>
        <v>1.2817983020576933</v>
      </c>
      <c r="O76">
        <v>1308.1500000000001</v>
      </c>
      <c r="P76">
        <v>1277.19314675434</v>
      </c>
      <c r="Q76">
        <v>1074.6957820776699</v>
      </c>
      <c r="R76">
        <v>79.362961873239797</v>
      </c>
      <c r="S76" s="2">
        <f>(Table2[[#This Row],[Close Price]]-Table2[[#This Row],[20D EMA]])/Table2[[#This Row],[20D EMA]]</f>
        <v>6.646791270114269E-2</v>
      </c>
      <c r="T76" s="2">
        <f>(Table2[[#This Row],[Close Price]]-Table2[[#This Row],[50D EMA]])/Table2[[#This Row],[50D EMA]]</f>
        <v>9.2317167176546533E-2</v>
      </c>
      <c r="U76" s="2">
        <f>(Table2[[#This Row],[Close Price]]-Table2[[#This Row],[200D EMA]])/Table2[[#This Row],[200D EMA]]</f>
        <v>0.29813480546364873</v>
      </c>
      <c r="V76">
        <v>0.58322890929506599</v>
      </c>
      <c r="W76">
        <v>1375.7</v>
      </c>
      <c r="X76">
        <v>1399.5</v>
      </c>
      <c r="Y76">
        <v>1357.55</v>
      </c>
      <c r="Z76">
        <v>1416.75</v>
      </c>
      <c r="AA76">
        <v>1357.55</v>
      </c>
      <c r="AB76">
        <v>1416.75</v>
      </c>
      <c r="AC76" s="2">
        <f>(Table2[[#This Row],[Close Price]]/Table2[[#This Row],[Day Low]])-1</f>
        <v>1.4101911754015983E-2</v>
      </c>
      <c r="AD76" s="2">
        <f>(Table2[[#This Row],[Day High]]/Table2[[#This Row],[Close Price]])-1</f>
        <v>3.1538957780805621E-3</v>
      </c>
      <c r="AE76" s="2">
        <f>(Table2[[#This Row],[Close Price]]/Table2[[#This Row],[Current Week Low]])-1</f>
        <v>2.7660123015726734E-2</v>
      </c>
      <c r="AF76" s="2">
        <f>(Table2[[#This Row],[Current Week High]]/Table2[[#This Row],[Close Price]])-1</f>
        <v>1.5518600817145733E-2</v>
      </c>
      <c r="AG76" s="2">
        <f>(Table2[[#This Row],[Close Price]]/Table2[[#This Row],[Current Month Low]])-1</f>
        <v>2.7660123015726734E-2</v>
      </c>
      <c r="AH76" s="2">
        <f>(Table2[[#This Row],[Current Month High]]/Table2[[#This Row],[Close Price]])-1</f>
        <v>1.5518600817145733E-2</v>
      </c>
      <c r="AI76">
        <v>2.3475019711848502</v>
      </c>
      <c r="AJ76">
        <v>132.033264033264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0.09</v>
      </c>
      <c r="AM76" t="s">
        <v>10359</v>
      </c>
      <c r="AN76">
        <v>14.24</v>
      </c>
      <c r="AO76" t="s">
        <v>10359</v>
      </c>
      <c r="AP76">
        <v>0.15946088463428701</v>
      </c>
      <c r="AQ76">
        <f>(Table2[[#This Row],[Sharpe Ratio]]-AVERAGE(Table2[Sharpe Ratio]))/_xlfn.STDEV.P(Table2[Sharpe Ratio])</f>
        <v>1.0971259567293428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4.3458207738040322</v>
      </c>
      <c r="AS76">
        <f>_xlfn.RANK.AVG(Table2[[#This Row],[1Y Return vs Nifty Z-Score]],Table2[1Y Return vs Nifty Z-Score])</f>
        <v>115</v>
      </c>
      <c r="AT76">
        <f>_xlfn.RANK.AVG(Table2[[#This Row],[6M Return vs Nifty Z-Score]],Table2[6M Return vs Nifty Z-Score])</f>
        <v>164</v>
      </c>
      <c r="AU76">
        <f>_xlfn.RANK.AVG(Table2[[#This Row],[Sharpe Ratio Z-Score]],Table2[Sharpe Ratio Z-Score])</f>
        <v>104</v>
      </c>
      <c r="AV76">
        <f>(Table2[[#This Row],[Rank 1Y]]+Table2[[#This Row],[Rank 6M]]+Table2[[#This Row],[Rank Sharpe]])/3</f>
        <v>127.66666666666667</v>
      </c>
    </row>
    <row r="77" spans="1:48" x14ac:dyDescent="0.3">
      <c r="A77" t="s">
        <v>382</v>
      </c>
      <c r="B77" t="s">
        <v>383</v>
      </c>
      <c r="C77" t="s">
        <v>10327</v>
      </c>
      <c r="D77" t="s">
        <v>384</v>
      </c>
      <c r="E77">
        <v>63652.470082380001</v>
      </c>
      <c r="F77">
        <v>997.55</v>
      </c>
      <c r="G77">
        <v>82.670760972747104</v>
      </c>
      <c r="H77">
        <f>(Table2[[#This Row],[1Y Return vs Nifty]]-AVERAGE(Table2[1Y Return vs Nifty]))/_xlfn.STDEV.P(Table2[1Y Return vs Nifty])</f>
        <v>0.99283056586088769</v>
      </c>
      <c r="I77">
        <v>1.14789197568798</v>
      </c>
      <c r="J77">
        <f>(Table2[[#This Row],[1M Return vs Nifty]]-AVERAGE(Table2[1M Return vs Nifty]))/_xlfn.STDEV.P(Table2[1M Return vs Nifty])</f>
        <v>-8.8564444474931989E-2</v>
      </c>
      <c r="K77">
        <v>25.554348689565501</v>
      </c>
      <c r="L77">
        <f>(Table2[[#This Row],[6M Return vs Nifty]]-AVERAGE(Table2[6M Return vs Nifty]))/_xlfn.STDEV.P(Table2[6M Return vs Nifty])</f>
        <v>0.59330512669125801</v>
      </c>
      <c r="M77">
        <v>0.60049676793543705</v>
      </c>
      <c r="N77">
        <f>(Table2[[#This Row],[1W Return vs Nifty]]-AVERAGE(Table2[1W Return vs Nifty]))/_xlfn.STDEV.P(Table2[1W Return vs Nifty])</f>
        <v>0.41673235607599757</v>
      </c>
      <c r="O77">
        <v>978.72</v>
      </c>
      <c r="P77">
        <v>958.54450758686505</v>
      </c>
      <c r="Q77">
        <v>803.04205065027497</v>
      </c>
      <c r="R77">
        <v>54.080651982651403</v>
      </c>
      <c r="S77" s="2">
        <f>(Table2[[#This Row],[Close Price]]-Table2[[#This Row],[20D EMA]])/Table2[[#This Row],[20D EMA]]</f>
        <v>1.9239414745790346E-2</v>
      </c>
      <c r="T77" s="2">
        <f>(Table2[[#This Row],[Close Price]]-Table2[[#This Row],[50D EMA]])/Table2[[#This Row],[50D EMA]]</f>
        <v>4.0692416579936594E-2</v>
      </c>
      <c r="U77" s="2">
        <f>(Table2[[#This Row],[Close Price]]-Table2[[#This Row],[200D EMA]])/Table2[[#This Row],[200D EMA]]</f>
        <v>0.24221390298580173</v>
      </c>
      <c r="V77">
        <v>0.59026120206629296</v>
      </c>
      <c r="W77">
        <v>980.5</v>
      </c>
      <c r="X77">
        <v>1009</v>
      </c>
      <c r="Y77">
        <v>972.4</v>
      </c>
      <c r="Z77">
        <v>1009</v>
      </c>
      <c r="AA77">
        <v>972.4</v>
      </c>
      <c r="AB77">
        <v>1009</v>
      </c>
      <c r="AC77" s="2">
        <f>(Table2[[#This Row],[Close Price]]/Table2[[#This Row],[Day Low]])-1</f>
        <v>1.7389087200407882E-2</v>
      </c>
      <c r="AD77" s="2">
        <f>(Table2[[#This Row],[Day High]]/Table2[[#This Row],[Close Price]])-1</f>
        <v>1.1478121397423768E-2</v>
      </c>
      <c r="AE77" s="2">
        <f>(Table2[[#This Row],[Close Price]]/Table2[[#This Row],[Current Week Low]])-1</f>
        <v>2.5863842040312557E-2</v>
      </c>
      <c r="AF77" s="2">
        <f>(Table2[[#This Row],[Current Week High]]/Table2[[#This Row],[Close Price]])-1</f>
        <v>1.1478121397423768E-2</v>
      </c>
      <c r="AG77" s="2">
        <f>(Table2[[#This Row],[Close Price]]/Table2[[#This Row],[Current Month Low]])-1</f>
        <v>2.5863842040312557E-2</v>
      </c>
      <c r="AH77" s="2">
        <f>(Table2[[#This Row],[Current Month High]]/Table2[[#This Row],[Close Price]])-1</f>
        <v>1.1478121397423768E-2</v>
      </c>
      <c r="AI77">
        <v>18.991529246654299</v>
      </c>
      <c r="AJ77">
        <v>126.767447147078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0.25</v>
      </c>
      <c r="AM77" t="s">
        <v>10359</v>
      </c>
      <c r="AN77">
        <v>7.61</v>
      </c>
      <c r="AO77" t="s">
        <v>10359</v>
      </c>
      <c r="AP77">
        <v>0.149377454074586</v>
      </c>
      <c r="AQ77">
        <f>(Table2[[#This Row],[Sharpe Ratio]]-AVERAGE(Table2[Sharpe Ratio]))/_xlfn.STDEV.P(Table2[Sharpe Ratio])</f>
        <v>0.98175828807985122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2.8960618922330625</v>
      </c>
      <c r="AS77">
        <f>_xlfn.RANK.AVG(Table2[[#This Row],[1Y Return vs Nifty Z-Score]],Table2[1Y Return vs Nifty Z-Score])</f>
        <v>100</v>
      </c>
      <c r="AT77">
        <f>_xlfn.RANK.AVG(Table2[[#This Row],[6M Return vs Nifty Z-Score]],Table2[6M Return vs Nifty Z-Score])</f>
        <v>171</v>
      </c>
      <c r="AU77">
        <f>_xlfn.RANK.AVG(Table2[[#This Row],[Sharpe Ratio Z-Score]],Table2[Sharpe Ratio Z-Score])</f>
        <v>119</v>
      </c>
      <c r="AV77">
        <f>(Table2[[#This Row],[Rank 1Y]]+Table2[[#This Row],[Rank 6M]]+Table2[[#This Row],[Rank Sharpe]])/3</f>
        <v>130</v>
      </c>
    </row>
    <row r="78" spans="1:48" x14ac:dyDescent="0.3">
      <c r="A78" t="s">
        <v>828</v>
      </c>
      <c r="B78" t="s">
        <v>829</v>
      </c>
      <c r="C78" t="s">
        <v>10325</v>
      </c>
      <c r="D78" t="s">
        <v>163</v>
      </c>
      <c r="E78">
        <v>19541.972780550001</v>
      </c>
      <c r="F78">
        <v>828.75</v>
      </c>
      <c r="G78">
        <v>103.21458995005401</v>
      </c>
      <c r="H78">
        <f>(Table2[[#This Row],[1Y Return vs Nifty]]-AVERAGE(Table2[1Y Return vs Nifty]))/_xlfn.STDEV.P(Table2[1Y Return vs Nifty])</f>
        <v>1.3361225342807805</v>
      </c>
      <c r="I78">
        <v>2.5077700989314899</v>
      </c>
      <c r="J78">
        <f>(Table2[[#This Row],[1M Return vs Nifty]]-AVERAGE(Table2[1M Return vs Nifty]))/_xlfn.STDEV.P(Table2[1M Return vs Nifty])</f>
        <v>4.9254448204612243E-2</v>
      </c>
      <c r="K78">
        <v>12.678925757201</v>
      </c>
      <c r="L78">
        <f>(Table2[[#This Row],[6M Return vs Nifty]]-AVERAGE(Table2[6M Return vs Nifty]))/_xlfn.STDEV.P(Table2[6M Return vs Nifty])</f>
        <v>0.15402625099504641</v>
      </c>
      <c r="M78">
        <v>-1.15154909329293</v>
      </c>
      <c r="N78">
        <f>(Table2[[#This Row],[1W Return vs Nifty]]-AVERAGE(Table2[1W Return vs Nifty]))/_xlfn.STDEV.P(Table2[1W Return vs Nifty])</f>
        <v>-8.6931948565735565E-3</v>
      </c>
      <c r="O78">
        <v>811.18</v>
      </c>
      <c r="P78">
        <v>810.41803907571295</v>
      </c>
      <c r="Q78">
        <v>676.61602489842198</v>
      </c>
      <c r="R78">
        <v>53.828713153512297</v>
      </c>
      <c r="S78" s="2">
        <f>(Table2[[#This Row],[Close Price]]-Table2[[#This Row],[20D EMA]])/Table2[[#This Row],[20D EMA]]</f>
        <v>2.1659804235804693E-2</v>
      </c>
      <c r="T78" s="2">
        <f>(Table2[[#This Row],[Close Price]]-Table2[[#This Row],[50D EMA]])/Table2[[#This Row],[50D EMA]]</f>
        <v>2.2620376201392019E-2</v>
      </c>
      <c r="U78" s="2">
        <f>(Table2[[#This Row],[Close Price]]-Table2[[#This Row],[200D EMA]])/Table2[[#This Row],[200D EMA]]</f>
        <v>0.22484536207137182</v>
      </c>
      <c r="V78">
        <v>0.73111951688895405</v>
      </c>
      <c r="W78">
        <v>822.9</v>
      </c>
      <c r="X78">
        <v>836.45</v>
      </c>
      <c r="Y78">
        <v>810.05</v>
      </c>
      <c r="Z78">
        <v>854</v>
      </c>
      <c r="AA78">
        <v>810.05</v>
      </c>
      <c r="AB78">
        <v>854</v>
      </c>
      <c r="AC78" s="2">
        <f>(Table2[[#This Row],[Close Price]]/Table2[[#This Row],[Day Low]])-1</f>
        <v>7.1090047393365108E-3</v>
      </c>
      <c r="AD78" s="2">
        <f>(Table2[[#This Row],[Day High]]/Table2[[#This Row],[Close Price]])-1</f>
        <v>9.291101055806994E-3</v>
      </c>
      <c r="AE78" s="2">
        <f>(Table2[[#This Row],[Close Price]]/Table2[[#This Row],[Current Week Low]])-1</f>
        <v>2.3084994753410415E-2</v>
      </c>
      <c r="AF78" s="2">
        <f>(Table2[[#This Row],[Current Week High]]/Table2[[#This Row],[Close Price]])-1</f>
        <v>3.0467571644042124E-2</v>
      </c>
      <c r="AG78" s="2">
        <f>(Table2[[#This Row],[Close Price]]/Table2[[#This Row],[Current Month Low]])-1</f>
        <v>2.3084994753410415E-2</v>
      </c>
      <c r="AH78" s="2">
        <f>(Table2[[#This Row],[Current Month High]]/Table2[[#This Row],[Close Price]])-1</f>
        <v>3.0467571644042124E-2</v>
      </c>
      <c r="AI78">
        <v>18.2503770739064</v>
      </c>
      <c r="AJ78">
        <v>176.25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0.01</v>
      </c>
      <c r="AM78" t="s">
        <v>10359</v>
      </c>
      <c r="AN78">
        <v>0.65</v>
      </c>
      <c r="AO78" t="s">
        <v>10359</v>
      </c>
      <c r="AP78">
        <v>0.18919343299335201</v>
      </c>
      <c r="AQ78">
        <f>(Table2[[#This Row],[Sharpe Ratio]]-AVERAGE(Table2[Sharpe Ratio]))/_xlfn.STDEV.P(Table2[Sharpe Ratio])</f>
        <v>1.4373053001466984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2.9680153387705643</v>
      </c>
      <c r="AS78">
        <f>_xlfn.RANK.AVG(Table2[[#This Row],[1Y Return vs Nifty Z-Score]],Table2[1Y Return vs Nifty Z-Score])</f>
        <v>67</v>
      </c>
      <c r="AT78">
        <f>_xlfn.RANK.AVG(Table2[[#This Row],[6M Return vs Nifty Z-Score]],Table2[6M Return vs Nifty Z-Score])</f>
        <v>279</v>
      </c>
      <c r="AU78">
        <f>_xlfn.RANK.AVG(Table2[[#This Row],[Sharpe Ratio Z-Score]],Table2[Sharpe Ratio Z-Score])</f>
        <v>56</v>
      </c>
      <c r="AV78">
        <f>(Table2[[#This Row],[Rank 1Y]]+Table2[[#This Row],[Rank 6M]]+Table2[[#This Row],[Rank Sharpe]])/3</f>
        <v>134</v>
      </c>
    </row>
    <row r="79" spans="1:48" x14ac:dyDescent="0.3">
      <c r="A79" t="s">
        <v>887</v>
      </c>
      <c r="B79" t="s">
        <v>888</v>
      </c>
      <c r="C79" t="s">
        <v>10319</v>
      </c>
      <c r="D79" t="s">
        <v>509</v>
      </c>
      <c r="E79">
        <v>17637.914413979899</v>
      </c>
      <c r="F79">
        <v>626.15</v>
      </c>
      <c r="G79">
        <v>92.085347737304502</v>
      </c>
      <c r="H79">
        <f>(Table2[[#This Row],[1Y Return vs Nifty]]-AVERAGE(Table2[1Y Return vs Nifty]))/_xlfn.STDEV.P(Table2[1Y Return vs Nifty])</f>
        <v>1.1501504124111512</v>
      </c>
      <c r="I79">
        <v>7.2249444234883597</v>
      </c>
      <c r="J79">
        <f>(Table2[[#This Row],[1M Return vs Nifty]]-AVERAGE(Table2[1M Return vs Nifty]))/_xlfn.STDEV.P(Table2[1M Return vs Nifty])</f>
        <v>0.52732357136704888</v>
      </c>
      <c r="K79">
        <v>9.6888563891870998</v>
      </c>
      <c r="L79">
        <f>(Table2[[#This Row],[6M Return vs Nifty]]-AVERAGE(Table2[6M Return vs Nifty]))/_xlfn.STDEV.P(Table2[6M Return vs Nifty])</f>
        <v>5.2012179912907908E-2</v>
      </c>
      <c r="M79">
        <v>-8.0621235030099196</v>
      </c>
      <c r="N79">
        <f>(Table2[[#This Row],[1W Return vs Nifty]]-AVERAGE(Table2[1W Return vs Nifty]))/_xlfn.STDEV.P(Table2[1W Return vs Nifty])</f>
        <v>-1.68669431946936</v>
      </c>
      <c r="O79">
        <v>633.39</v>
      </c>
      <c r="P79">
        <v>602.65790259683195</v>
      </c>
      <c r="Q79">
        <v>492.60970072256299</v>
      </c>
      <c r="R79">
        <v>47.910751267449903</v>
      </c>
      <c r="S79" s="2">
        <f>(Table2[[#This Row],[Close Price]]-Table2[[#This Row],[20D EMA]])/Table2[[#This Row],[20D EMA]]</f>
        <v>-1.1430556213391448E-2</v>
      </c>
      <c r="T79" s="2">
        <f>(Table2[[#This Row],[Close Price]]-Table2[[#This Row],[50D EMA]])/Table2[[#This Row],[50D EMA]]</f>
        <v>3.8980816980813494E-2</v>
      </c>
      <c r="U79" s="2">
        <f>(Table2[[#This Row],[Close Price]]-Table2[[#This Row],[200D EMA]])/Table2[[#This Row],[200D EMA]]</f>
        <v>0.27108743307644823</v>
      </c>
      <c r="V79">
        <v>1.1226981919497401</v>
      </c>
      <c r="W79">
        <v>623.95000000000005</v>
      </c>
      <c r="X79">
        <v>647.85</v>
      </c>
      <c r="Y79">
        <v>616.1</v>
      </c>
      <c r="Z79">
        <v>647.85</v>
      </c>
      <c r="AA79">
        <v>616.1</v>
      </c>
      <c r="AB79">
        <v>647.85</v>
      </c>
      <c r="AC79" s="2">
        <f>(Table2[[#This Row],[Close Price]]/Table2[[#This Row],[Day Low]])-1</f>
        <v>3.5259235515665566E-3</v>
      </c>
      <c r="AD79" s="2">
        <f>(Table2[[#This Row],[Day High]]/Table2[[#This Row],[Close Price]])-1</f>
        <v>3.4656232532140896E-2</v>
      </c>
      <c r="AE79" s="2">
        <f>(Table2[[#This Row],[Close Price]]/Table2[[#This Row],[Current Week Low]])-1</f>
        <v>1.6312286966401413E-2</v>
      </c>
      <c r="AF79" s="2">
        <f>(Table2[[#This Row],[Current Week High]]/Table2[[#This Row],[Close Price]])-1</f>
        <v>3.4656232532140896E-2</v>
      </c>
      <c r="AG79" s="2">
        <f>(Table2[[#This Row],[Close Price]]/Table2[[#This Row],[Current Month Low]])-1</f>
        <v>1.6312286966401413E-2</v>
      </c>
      <c r="AH79" s="2">
        <f>(Table2[[#This Row],[Current Month High]]/Table2[[#This Row],[Close Price]])-1</f>
        <v>3.4656232532140896E-2</v>
      </c>
      <c r="AI79">
        <v>15.6272458676036</v>
      </c>
      <c r="AJ79">
        <v>167.699871740059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0.28000000000000003</v>
      </c>
      <c r="AM79" t="s">
        <v>10359</v>
      </c>
      <c r="AN79">
        <v>-2.0099999999999998</v>
      </c>
      <c r="AO79" t="s">
        <v>10358</v>
      </c>
      <c r="AP79">
        <v>0.23900375494377499</v>
      </c>
      <c r="AQ79">
        <f>(Table2[[#This Row],[Sharpe Ratio]]-AVERAGE(Table2[Sharpe Ratio]))/_xlfn.STDEV.P(Table2[Sharpe Ratio])</f>
        <v>2.0072007027160477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2.0499925469377955</v>
      </c>
      <c r="AS79">
        <f>_xlfn.RANK.AVG(Table2[[#This Row],[1Y Return vs Nifty Z-Score]],Table2[1Y Return vs Nifty Z-Score])</f>
        <v>86</v>
      </c>
      <c r="AT79">
        <f>_xlfn.RANK.AVG(Table2[[#This Row],[6M Return vs Nifty Z-Score]],Table2[6M Return vs Nifty Z-Score])</f>
        <v>307</v>
      </c>
      <c r="AU79">
        <f>_xlfn.RANK.AVG(Table2[[#This Row],[Sharpe Ratio Z-Score]],Table2[Sharpe Ratio Z-Score])</f>
        <v>14</v>
      </c>
      <c r="AV79">
        <f>(Table2[[#This Row],[Rank 1Y]]+Table2[[#This Row],[Rank 6M]]+Table2[[#This Row],[Rank Sharpe]])/3</f>
        <v>135.66666666666666</v>
      </c>
    </row>
    <row r="80" spans="1:48" x14ac:dyDescent="0.3">
      <c r="A80" t="s">
        <v>585</v>
      </c>
      <c r="B80" t="s">
        <v>586</v>
      </c>
      <c r="C80" t="s">
        <v>10324</v>
      </c>
      <c r="D80" t="s">
        <v>338</v>
      </c>
      <c r="E80">
        <v>34144.391695279999</v>
      </c>
      <c r="F80">
        <v>1683.75</v>
      </c>
      <c r="G80">
        <v>97.001671597418195</v>
      </c>
      <c r="H80">
        <f>(Table2[[#This Row],[1Y Return vs Nifty]]-AVERAGE(Table2[1Y Return vs Nifty]))/_xlfn.STDEV.P(Table2[1Y Return vs Nifty])</f>
        <v>1.2323032816349175</v>
      </c>
      <c r="I80">
        <v>-2.58345122664372</v>
      </c>
      <c r="J80">
        <f>(Table2[[#This Row],[1M Return vs Nifty]]-AVERAGE(Table2[1M Return vs Nifty]))/_xlfn.STDEV.P(Table2[1M Return vs Nifty])</f>
        <v>-0.46672303057391146</v>
      </c>
      <c r="K80">
        <v>14.9548237805217</v>
      </c>
      <c r="L80">
        <f>(Table2[[#This Row],[6M Return vs Nifty]]-AVERAGE(Table2[6M Return vs Nifty]))/_xlfn.STDEV.P(Table2[6M Return vs Nifty])</f>
        <v>0.23167449060125778</v>
      </c>
      <c r="M80">
        <v>-3.50301330698061</v>
      </c>
      <c r="N80">
        <f>(Table2[[#This Row],[1W Return vs Nifty]]-AVERAGE(Table2[1W Return vs Nifty]))/_xlfn.STDEV.P(Table2[1W Return vs Nifty])</f>
        <v>-0.57966738037529075</v>
      </c>
      <c r="O80">
        <v>1696.2</v>
      </c>
      <c r="P80">
        <v>1668.5236531760299</v>
      </c>
      <c r="Q80">
        <v>1402.93975972064</v>
      </c>
      <c r="R80">
        <v>39.634224441886097</v>
      </c>
      <c r="S80" s="2">
        <f>(Table2[[#This Row],[Close Price]]-Table2[[#This Row],[20D EMA]])/Table2[[#This Row],[20D EMA]]</f>
        <v>-7.3399363282632031E-3</v>
      </c>
      <c r="T80" s="2">
        <f>(Table2[[#This Row],[Close Price]]-Table2[[#This Row],[50D EMA]])/Table2[[#This Row],[50D EMA]]</f>
        <v>9.1256403797373535E-3</v>
      </c>
      <c r="U80" s="2">
        <f>(Table2[[#This Row],[Close Price]]-Table2[[#This Row],[200D EMA]])/Table2[[#This Row],[200D EMA]]</f>
        <v>0.20015844467568317</v>
      </c>
      <c r="V80">
        <v>0.89523391370023697</v>
      </c>
      <c r="W80">
        <v>1650</v>
      </c>
      <c r="X80">
        <v>1688</v>
      </c>
      <c r="Y80">
        <v>1650</v>
      </c>
      <c r="Z80">
        <v>1703.9</v>
      </c>
      <c r="AA80">
        <v>1650</v>
      </c>
      <c r="AB80">
        <v>1703.9</v>
      </c>
      <c r="AC80" s="2">
        <f>(Table2[[#This Row],[Close Price]]/Table2[[#This Row],[Day Low]])-1</f>
        <v>2.0454545454545503E-2</v>
      </c>
      <c r="AD80" s="2">
        <f>(Table2[[#This Row],[Day High]]/Table2[[#This Row],[Close Price]])-1</f>
        <v>2.5241276911656119E-3</v>
      </c>
      <c r="AE80" s="2">
        <f>(Table2[[#This Row],[Close Price]]/Table2[[#This Row],[Current Week Low]])-1</f>
        <v>2.0454545454545503E-2</v>
      </c>
      <c r="AF80" s="2">
        <f>(Table2[[#This Row],[Current Week High]]/Table2[[#This Row],[Close Price]])-1</f>
        <v>1.1967334818114406E-2</v>
      </c>
      <c r="AG80" s="2">
        <f>(Table2[[#This Row],[Close Price]]/Table2[[#This Row],[Current Month Low]])-1</f>
        <v>2.0454545454545503E-2</v>
      </c>
      <c r="AH80" s="2">
        <f>(Table2[[#This Row],[Current Month High]]/Table2[[#This Row],[Close Price]])-1</f>
        <v>1.1967334818114406E-2</v>
      </c>
      <c r="AI80">
        <v>12.7126948775055</v>
      </c>
      <c r="AJ80">
        <v>128.89477977161499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-0.08</v>
      </c>
      <c r="AM80" t="s">
        <v>10358</v>
      </c>
      <c r="AN80">
        <v>-2.0299999999999998</v>
      </c>
      <c r="AO80" t="s">
        <v>10358</v>
      </c>
      <c r="AP80">
        <v>0.17683569110476999</v>
      </c>
      <c r="AQ80">
        <f>(Table2[[#This Row],[Sharpe Ratio]]-AVERAGE(Table2[Sharpe Ratio]))/_xlfn.STDEV.P(Table2[Sharpe Ratio])</f>
        <v>1.2959165274451045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1.7135038887320777</v>
      </c>
      <c r="AS80">
        <f>_xlfn.RANK.AVG(Table2[[#This Row],[1Y Return vs Nifty Z-Score]],Table2[1Y Return vs Nifty Z-Score])</f>
        <v>80</v>
      </c>
      <c r="AT80">
        <f>_xlfn.RANK.AVG(Table2[[#This Row],[6M Return vs Nifty Z-Score]],Table2[6M Return vs Nifty Z-Score])</f>
        <v>252</v>
      </c>
      <c r="AU80">
        <f>_xlfn.RANK.AVG(Table2[[#This Row],[Sharpe Ratio Z-Score]],Table2[Sharpe Ratio Z-Score])</f>
        <v>77</v>
      </c>
      <c r="AV80">
        <f>(Table2[[#This Row],[Rank 1Y]]+Table2[[#This Row],[Rank 6M]]+Table2[[#This Row],[Rank Sharpe]])/3</f>
        <v>136.33333333333334</v>
      </c>
    </row>
    <row r="81" spans="1:48" x14ac:dyDescent="0.3">
      <c r="A81" t="s">
        <v>260</v>
      </c>
      <c r="B81" t="s">
        <v>261</v>
      </c>
      <c r="C81" t="s">
        <v>10325</v>
      </c>
      <c r="D81" t="s">
        <v>163</v>
      </c>
      <c r="E81">
        <v>104487.44610584</v>
      </c>
      <c r="F81">
        <v>689.4</v>
      </c>
      <c r="G81">
        <v>28.429149058379998</v>
      </c>
      <c r="H81">
        <f>(Table2[[#This Row],[1Y Return vs Nifty]]-AVERAGE(Table2[1Y Return vs Nifty]))/_xlfn.STDEV.P(Table2[1Y Return vs Nifty])</f>
        <v>8.6441121861924389E-2</v>
      </c>
      <c r="I81">
        <v>-3.7444454956017501</v>
      </c>
      <c r="J81">
        <f>(Table2[[#This Row],[1M Return vs Nifty]]-AVERAGE(Table2[1M Return vs Nifty]))/_xlfn.STDEV.P(Table2[1M Return vs Nifty])</f>
        <v>-0.58438574006250332</v>
      </c>
      <c r="K81">
        <v>34.012529982455597</v>
      </c>
      <c r="L81">
        <f>(Table2[[#This Row],[6M Return vs Nifty]]-AVERAGE(Table2[6M Return vs Nifty]))/_xlfn.STDEV.P(Table2[6M Return vs Nifty])</f>
        <v>0.88187820023558161</v>
      </c>
      <c r="M81">
        <v>-8.3498461431050899</v>
      </c>
      <c r="N81">
        <f>(Table2[[#This Row],[1W Return vs Nifty]]-AVERAGE(Table2[1W Return vs Nifty]))/_xlfn.STDEV.P(Table2[1W Return vs Nifty])</f>
        <v>-1.7565581086469122</v>
      </c>
      <c r="O81">
        <v>710.9</v>
      </c>
      <c r="P81">
        <v>700.24105343161398</v>
      </c>
      <c r="Q81">
        <v>585.08325178617201</v>
      </c>
      <c r="R81">
        <v>30.3405762088661</v>
      </c>
      <c r="S81" s="2">
        <f>(Table2[[#This Row],[Close Price]]-Table2[[#This Row],[20D EMA]])/Table2[[#This Row],[20D EMA]]</f>
        <v>-3.0243353495569E-2</v>
      </c>
      <c r="T81" s="2">
        <f>(Table2[[#This Row],[Close Price]]-Table2[[#This Row],[50D EMA]])/Table2[[#This Row],[50D EMA]]</f>
        <v>-1.5481887813469573E-2</v>
      </c>
      <c r="U81" s="2">
        <f>(Table2[[#This Row],[Close Price]]-Table2[[#This Row],[200D EMA]])/Table2[[#This Row],[200D EMA]]</f>
        <v>0.17829385458456462</v>
      </c>
      <c r="V81">
        <v>0.666247646133177</v>
      </c>
      <c r="W81">
        <v>681.5</v>
      </c>
      <c r="X81">
        <v>695.65</v>
      </c>
      <c r="Y81">
        <v>680</v>
      </c>
      <c r="Z81">
        <v>705</v>
      </c>
      <c r="AA81">
        <v>680</v>
      </c>
      <c r="AB81">
        <v>705</v>
      </c>
      <c r="AC81" s="2">
        <f>(Table2[[#This Row],[Close Price]]/Table2[[#This Row],[Day Low]])-1</f>
        <v>1.1592076302274323E-2</v>
      </c>
      <c r="AD81" s="2">
        <f>(Table2[[#This Row],[Day High]]/Table2[[#This Row],[Close Price]])-1</f>
        <v>9.0658543661155111E-3</v>
      </c>
      <c r="AE81" s="2">
        <f>(Table2[[#This Row],[Close Price]]/Table2[[#This Row],[Current Week Low]])-1</f>
        <v>1.3823529411764568E-2</v>
      </c>
      <c r="AF81" s="2">
        <f>(Table2[[#This Row],[Current Week High]]/Table2[[#This Row],[Close Price]])-1</f>
        <v>2.2628372497824234E-2</v>
      </c>
      <c r="AG81" s="2">
        <f>(Table2[[#This Row],[Close Price]]/Table2[[#This Row],[Current Month Low]])-1</f>
        <v>1.3823529411764568E-2</v>
      </c>
      <c r="AH81" s="2">
        <f>(Table2[[#This Row],[Current Month High]]/Table2[[#This Row],[Close Price]])-1</f>
        <v>2.2628372497824234E-2</v>
      </c>
      <c r="AI81">
        <v>13.685813751087901</v>
      </c>
      <c r="AJ81">
        <v>91.926503340757193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-0.01</v>
      </c>
      <c r="AM81" t="s">
        <v>10358</v>
      </c>
      <c r="AN81">
        <v>-3.64</v>
      </c>
      <c r="AO81" t="s">
        <v>10358</v>
      </c>
      <c r="AP81">
        <v>0.231036785272282</v>
      </c>
      <c r="AQ81">
        <f>(Table2[[#This Row],[Sharpe Ratio]]-AVERAGE(Table2[Sharpe Ratio]))/_xlfn.STDEV.P(Table2[Sharpe Ratio])</f>
        <v>1.916048122077995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0.54342359546608576</v>
      </c>
      <c r="AS81">
        <f>_xlfn.RANK.AVG(Table2[[#This Row],[1Y Return vs Nifty Z-Score]],Table2[1Y Return vs Nifty Z-Score])</f>
        <v>271</v>
      </c>
      <c r="AT81">
        <f>_xlfn.RANK.AVG(Table2[[#This Row],[6M Return vs Nifty Z-Score]],Table2[6M Return vs Nifty Z-Score])</f>
        <v>122</v>
      </c>
      <c r="AU81">
        <f>_xlfn.RANK.AVG(Table2[[#This Row],[Sharpe Ratio Z-Score]],Table2[Sharpe Ratio Z-Score])</f>
        <v>20</v>
      </c>
      <c r="AV81">
        <f>(Table2[[#This Row],[Rank 1Y]]+Table2[[#This Row],[Rank 6M]]+Table2[[#This Row],[Rank Sharpe]])/3</f>
        <v>137.66666666666666</v>
      </c>
    </row>
    <row r="82" spans="1:48" x14ac:dyDescent="0.3">
      <c r="A82" t="s">
        <v>657</v>
      </c>
      <c r="B82" t="s">
        <v>658</v>
      </c>
      <c r="C82" t="s">
        <v>10327</v>
      </c>
      <c r="D82" t="s">
        <v>170</v>
      </c>
      <c r="E82">
        <v>28260.761499600001</v>
      </c>
      <c r="F82">
        <v>6513.8</v>
      </c>
      <c r="G82">
        <v>114.486084455691</v>
      </c>
      <c r="H82">
        <f>(Table2[[#This Row],[1Y Return vs Nifty]]-AVERAGE(Table2[1Y Return vs Nifty]))/_xlfn.STDEV.P(Table2[1Y Return vs Nifty])</f>
        <v>1.5244717237209942</v>
      </c>
      <c r="I82">
        <v>7.5474177235244504</v>
      </c>
      <c r="J82">
        <f>(Table2[[#This Row],[1M Return vs Nifty]]-AVERAGE(Table2[1M Return vs Nifty]))/_xlfn.STDEV.P(Table2[1M Return vs Nifty])</f>
        <v>0.56000511272730669</v>
      </c>
      <c r="K82">
        <v>86.651530417393502</v>
      </c>
      <c r="L82">
        <f>(Table2[[#This Row],[6M Return vs Nifty]]-AVERAGE(Table2[6M Return vs Nifty]))/_xlfn.STDEV.P(Table2[6M Return vs Nifty])</f>
        <v>2.6777959770961721</v>
      </c>
      <c r="M82">
        <v>-4.2364401853573099</v>
      </c>
      <c r="N82">
        <f>(Table2[[#This Row],[1W Return vs Nifty]]-AVERAGE(Table2[1W Return vs Nifty]))/_xlfn.STDEV.P(Table2[1W Return vs Nifty])</f>
        <v>-0.7577554890869006</v>
      </c>
      <c r="O82">
        <v>6581.48</v>
      </c>
      <c r="P82">
        <v>6077.5443993872304</v>
      </c>
      <c r="Q82">
        <v>4531.1716965425803</v>
      </c>
      <c r="R82">
        <v>44.309682186301103</v>
      </c>
      <c r="S82" s="2">
        <f>(Table2[[#This Row],[Close Price]]-Table2[[#This Row],[20D EMA]])/Table2[[#This Row],[20D EMA]]</f>
        <v>-1.0283401301834753E-2</v>
      </c>
      <c r="T82" s="2">
        <f>(Table2[[#This Row],[Close Price]]-Table2[[#This Row],[50D EMA]])/Table2[[#This Row],[50D EMA]]</f>
        <v>7.178155714613213E-2</v>
      </c>
      <c r="U82" s="2">
        <f>(Table2[[#This Row],[Close Price]]-Table2[[#This Row],[200D EMA]])/Table2[[#This Row],[200D EMA]]</f>
        <v>0.43755311787682305</v>
      </c>
      <c r="V82">
        <v>0.55128040647556098</v>
      </c>
      <c r="W82">
        <v>6487</v>
      </c>
      <c r="X82">
        <v>6574.9</v>
      </c>
      <c r="Y82">
        <v>6487</v>
      </c>
      <c r="Z82">
        <v>6695.35</v>
      </c>
      <c r="AA82">
        <v>6487</v>
      </c>
      <c r="AB82">
        <v>6695.35</v>
      </c>
      <c r="AC82" s="2">
        <f>(Table2[[#This Row],[Close Price]]/Table2[[#This Row],[Day Low]])-1</f>
        <v>4.1313396022815141E-3</v>
      </c>
      <c r="AD82" s="2">
        <f>(Table2[[#This Row],[Day High]]/Table2[[#This Row],[Close Price]])-1</f>
        <v>9.3800853572414411E-3</v>
      </c>
      <c r="AE82" s="2">
        <f>(Table2[[#This Row],[Close Price]]/Table2[[#This Row],[Current Week Low]])-1</f>
        <v>4.1313396022815141E-3</v>
      </c>
      <c r="AF82" s="2">
        <f>(Table2[[#This Row],[Current Week High]]/Table2[[#This Row],[Close Price]])-1</f>
        <v>2.7871595689152207E-2</v>
      </c>
      <c r="AG82" s="2">
        <f>(Table2[[#This Row],[Close Price]]/Table2[[#This Row],[Current Month Low]])-1</f>
        <v>4.1313396022815141E-3</v>
      </c>
      <c r="AH82" s="2">
        <f>(Table2[[#This Row],[Current Month High]]/Table2[[#This Row],[Close Price]])-1</f>
        <v>2.7871595689152207E-2</v>
      </c>
      <c r="AI82">
        <v>22.047038594982901</v>
      </c>
      <c r="AJ82">
        <v>168.057613168724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0.28999999999999998</v>
      </c>
      <c r="AM82" t="s">
        <v>10359</v>
      </c>
      <c r="AN82">
        <v>-1.37</v>
      </c>
      <c r="AO82" t="s">
        <v>10358</v>
      </c>
      <c r="AP82">
        <v>6.3539302743755993E-2</v>
      </c>
      <c r="AQ82">
        <f>(Table2[[#This Row],[Sharpe Ratio]]-AVERAGE(Table2[Sharpe Ratio]))/_xlfn.STDEV.P(Table2[Sharpe Ratio])</f>
        <v>-3.4272819508317714E-4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4.0041745962624891</v>
      </c>
      <c r="AS82">
        <f>_xlfn.RANK.AVG(Table2[[#This Row],[1Y Return vs Nifty Z-Score]],Table2[1Y Return vs Nifty Z-Score])</f>
        <v>57</v>
      </c>
      <c r="AT82">
        <f>_xlfn.RANK.AVG(Table2[[#This Row],[6M Return vs Nifty Z-Score]],Table2[6M Return vs Nifty Z-Score])</f>
        <v>12</v>
      </c>
      <c r="AU82">
        <f>_xlfn.RANK.AVG(Table2[[#This Row],[Sharpe Ratio Z-Score]],Table2[Sharpe Ratio Z-Score])</f>
        <v>350</v>
      </c>
      <c r="AV82">
        <f>(Table2[[#This Row],[Rank 1Y]]+Table2[[#This Row],[Rank 6M]]+Table2[[#This Row],[Rank Sharpe]])/3</f>
        <v>139.66666666666666</v>
      </c>
    </row>
    <row r="83" spans="1:48" x14ac:dyDescent="0.3">
      <c r="A83" t="s">
        <v>1422</v>
      </c>
      <c r="B83" t="s">
        <v>1423</v>
      </c>
      <c r="C83" t="s">
        <v>10319</v>
      </c>
      <c r="D83" t="s">
        <v>204</v>
      </c>
      <c r="E83">
        <v>7754.6181009000002</v>
      </c>
      <c r="F83">
        <v>538.29999999999995</v>
      </c>
      <c r="G83">
        <v>37.989364566480198</v>
      </c>
      <c r="H83">
        <f>(Table2[[#This Row],[1Y Return vs Nifty]]-AVERAGE(Table2[1Y Return vs Nifty]))/_xlfn.STDEV.P(Table2[1Y Return vs Nifty])</f>
        <v>0.24619445722698224</v>
      </c>
      <c r="I83">
        <v>10.441033567898</v>
      </c>
      <c r="J83">
        <f>(Table2[[#This Row],[1M Return vs Nifty]]-AVERAGE(Table2[1M Return vs Nifty]))/_xlfn.STDEV.P(Table2[1M Return vs Nifty])</f>
        <v>0.85326296039409766</v>
      </c>
      <c r="K83">
        <v>42.141929097579499</v>
      </c>
      <c r="L83">
        <f>(Table2[[#This Row],[6M Return vs Nifty]]-AVERAGE(Table2[6M Return vs Nifty]))/_xlfn.STDEV.P(Table2[6M Return vs Nifty])</f>
        <v>1.1592340061098043</v>
      </c>
      <c r="M83">
        <v>-1.3983714386966</v>
      </c>
      <c r="N83">
        <f>(Table2[[#This Row],[1W Return vs Nifty]]-AVERAGE(Table2[1W Return vs Nifty]))/_xlfn.STDEV.P(Table2[1W Return vs Nifty])</f>
        <v>-6.8625719797562559E-2</v>
      </c>
      <c r="O83">
        <v>520.45000000000005</v>
      </c>
      <c r="P83">
        <v>491.816746846988</v>
      </c>
      <c r="Q83">
        <v>406.54844341713499</v>
      </c>
      <c r="R83">
        <v>59.781144847445098</v>
      </c>
      <c r="S83" s="2">
        <f>(Table2[[#This Row],[Close Price]]-Table2[[#This Row],[20D EMA]])/Table2[[#This Row],[20D EMA]]</f>
        <v>3.429724277067904E-2</v>
      </c>
      <c r="T83" s="2">
        <f>(Table2[[#This Row],[Close Price]]-Table2[[#This Row],[50D EMA]])/Table2[[#This Row],[50D EMA]]</f>
        <v>9.4513359805280556E-2</v>
      </c>
      <c r="U83" s="2">
        <f>(Table2[[#This Row],[Close Price]]-Table2[[#This Row],[200D EMA]])/Table2[[#This Row],[200D EMA]]</f>
        <v>0.32407344983407693</v>
      </c>
      <c r="V83">
        <v>0.95737979240805804</v>
      </c>
      <c r="W83">
        <v>535.04999999999995</v>
      </c>
      <c r="X83">
        <v>549.79999999999995</v>
      </c>
      <c r="Y83">
        <v>531.5</v>
      </c>
      <c r="Z83">
        <v>549.9</v>
      </c>
      <c r="AA83">
        <v>531.5</v>
      </c>
      <c r="AB83">
        <v>549.9</v>
      </c>
      <c r="AC83" s="2">
        <f>(Table2[[#This Row],[Close Price]]/Table2[[#This Row],[Day Low]])-1</f>
        <v>6.0741986730212805E-3</v>
      </c>
      <c r="AD83" s="2">
        <f>(Table2[[#This Row],[Day High]]/Table2[[#This Row],[Close Price]])-1</f>
        <v>2.136355192271977E-2</v>
      </c>
      <c r="AE83" s="2">
        <f>(Table2[[#This Row],[Close Price]]/Table2[[#This Row],[Current Week Low]])-1</f>
        <v>1.279397930385695E-2</v>
      </c>
      <c r="AF83" s="2">
        <f>(Table2[[#This Row],[Current Week High]]/Table2[[#This Row],[Close Price]])-1</f>
        <v>2.1549321939438926E-2</v>
      </c>
      <c r="AG83" s="2">
        <f>(Table2[[#This Row],[Close Price]]/Table2[[#This Row],[Current Month Low]])-1</f>
        <v>1.279397930385695E-2</v>
      </c>
      <c r="AH83" s="2">
        <f>(Table2[[#This Row],[Current Month High]]/Table2[[#This Row],[Close Price]])-1</f>
        <v>2.1549321939438926E-2</v>
      </c>
      <c r="AI83">
        <v>2.1735091956158299</v>
      </c>
      <c r="AJ83">
        <v>98.232369729331495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0.28000000000000003</v>
      </c>
      <c r="AM83" t="s">
        <v>10359</v>
      </c>
      <c r="AN83">
        <v>10.3</v>
      </c>
      <c r="AO83" t="s">
        <v>10359</v>
      </c>
      <c r="AP83">
        <v>0.15777173117985199</v>
      </c>
      <c r="AQ83">
        <f>(Table2[[#This Row],[Sharpe Ratio]]-AVERAGE(Table2[Sharpe Ratio]))/_xlfn.STDEV.P(Table2[Sharpe Ratio])</f>
        <v>1.0777998261157966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3.2678655300491184</v>
      </c>
      <c r="AS83">
        <f>_xlfn.RANK.AVG(Table2[[#This Row],[1Y Return vs Nifty Z-Score]],Table2[1Y Return vs Nifty Z-Score])</f>
        <v>229</v>
      </c>
      <c r="AT83">
        <f>_xlfn.RANK.AVG(Table2[[#This Row],[6M Return vs Nifty Z-Score]],Table2[6M Return vs Nifty Z-Score])</f>
        <v>83</v>
      </c>
      <c r="AU83">
        <f>_xlfn.RANK.AVG(Table2[[#This Row],[Sharpe Ratio Z-Score]],Table2[Sharpe Ratio Z-Score])</f>
        <v>108</v>
      </c>
      <c r="AV83">
        <f>(Table2[[#This Row],[Rank 1Y]]+Table2[[#This Row],[Rank 6M]]+Table2[[#This Row],[Rank Sharpe]])/3</f>
        <v>140</v>
      </c>
    </row>
    <row r="84" spans="1:48" x14ac:dyDescent="0.3">
      <c r="A84" t="s">
        <v>122</v>
      </c>
      <c r="B84" t="s">
        <v>123</v>
      </c>
      <c r="C84" t="s">
        <v>10314</v>
      </c>
      <c r="D84" t="s">
        <v>124</v>
      </c>
      <c r="E84">
        <v>232018.25552400001</v>
      </c>
      <c r="F84">
        <v>178.46</v>
      </c>
      <c r="G84">
        <v>137.48439382362801</v>
      </c>
      <c r="H84">
        <f>(Table2[[#This Row],[1Y Return vs Nifty]]-AVERAGE(Table2[1Y Return vs Nifty]))/_xlfn.STDEV.P(Table2[1Y Return vs Nifty])</f>
        <v>1.9087786074070816</v>
      </c>
      <c r="I84">
        <v>-4.3697923775611596</v>
      </c>
      <c r="J84">
        <f>(Table2[[#This Row],[1M Return vs Nifty]]-AVERAGE(Table2[1M Return vs Nifty]))/_xlfn.STDEV.P(Table2[1M Return vs Nifty])</f>
        <v>-0.64776245988698899</v>
      </c>
      <c r="K84">
        <v>9.6453825315408501</v>
      </c>
      <c r="L84">
        <f>(Table2[[#This Row],[6M Return vs Nifty]]-AVERAGE(Table2[6M Return vs Nifty]))/_xlfn.STDEV.P(Table2[6M Return vs Nifty])</f>
        <v>5.0528955058133006E-2</v>
      </c>
      <c r="M84">
        <v>-3.2294743459416502</v>
      </c>
      <c r="N84">
        <f>(Table2[[#This Row],[1W Return vs Nifty]]-AVERAGE(Table2[1W Return vs Nifty]))/_xlfn.STDEV.P(Table2[1W Return vs Nifty])</f>
        <v>-0.51324762175097327</v>
      </c>
      <c r="O84">
        <v>181.61</v>
      </c>
      <c r="P84">
        <v>182.04507424501099</v>
      </c>
      <c r="Q84">
        <v>149.86071151737499</v>
      </c>
      <c r="R84">
        <v>33.148533278629699</v>
      </c>
      <c r="S84" s="2">
        <f>(Table2[[#This Row],[Close Price]]-Table2[[#This Row],[20D EMA]])/Table2[[#This Row],[20D EMA]]</f>
        <v>-1.7344859864544933E-2</v>
      </c>
      <c r="T84" s="2">
        <f>(Table2[[#This Row],[Close Price]]-Table2[[#This Row],[50D EMA]])/Table2[[#This Row],[50D EMA]]</f>
        <v>-1.9693332873076824E-2</v>
      </c>
      <c r="U84" s="2">
        <f>(Table2[[#This Row],[Close Price]]-Table2[[#This Row],[200D EMA]])/Table2[[#This Row],[200D EMA]]</f>
        <v>0.19083913450730669</v>
      </c>
      <c r="V84">
        <v>0.23634043225562701</v>
      </c>
      <c r="W84">
        <v>177.09</v>
      </c>
      <c r="X84">
        <v>179.17</v>
      </c>
      <c r="Y84">
        <v>176.6</v>
      </c>
      <c r="Z84">
        <v>180.25</v>
      </c>
      <c r="AA84">
        <v>176.6</v>
      </c>
      <c r="AB84">
        <v>180.25</v>
      </c>
      <c r="AC84" s="2">
        <f>(Table2[[#This Row],[Close Price]]/Table2[[#This Row],[Day Low]])-1</f>
        <v>7.7361793438364135E-3</v>
      </c>
      <c r="AD84" s="2">
        <f>(Table2[[#This Row],[Day High]]/Table2[[#This Row],[Close Price]])-1</f>
        <v>3.9784825731254969E-3</v>
      </c>
      <c r="AE84" s="2">
        <f>(Table2[[#This Row],[Close Price]]/Table2[[#This Row],[Current Week Low]])-1</f>
        <v>1.0532276330690982E-2</v>
      </c>
      <c r="AF84" s="2">
        <f>(Table2[[#This Row],[Current Week High]]/Table2[[#This Row],[Close Price]])-1</f>
        <v>1.0030258881541965E-2</v>
      </c>
      <c r="AG84" s="2">
        <f>(Table2[[#This Row],[Close Price]]/Table2[[#This Row],[Current Month Low]])-1</f>
        <v>1.0532276330690982E-2</v>
      </c>
      <c r="AH84" s="2">
        <f>(Table2[[#This Row],[Current Month High]]/Table2[[#This Row],[Close Price]])-1</f>
        <v>1.0030258881541965E-2</v>
      </c>
      <c r="AI84">
        <v>28.3200717247562</v>
      </c>
      <c r="AJ84">
        <v>212.26596675415499</v>
      </c>
      <c r="AK84" t="str">
        <f>IF(AND(Table2[[#This Row],[20D EMA]]&gt;Table2[[#This Row],[50D EMA]],Table2[[#This Row],[50D EMA]]&gt;Table2[[#This Row],[200D EMA]]),"Uptrend","Downtrend/NoTrend")</f>
        <v>Downtrend/NoTrend</v>
      </c>
      <c r="AL84">
        <v>-0.05</v>
      </c>
      <c r="AM84" t="s">
        <v>10358</v>
      </c>
      <c r="AN84">
        <v>-0.17</v>
      </c>
      <c r="AO84" t="s">
        <v>10358</v>
      </c>
      <c r="AP84">
        <v>0.17653943800511199</v>
      </c>
      <c r="AQ84">
        <f>(Table2[[#This Row],[Sharpe Ratio]]-AVERAGE(Table2[Sharpe Ratio]))/_xlfn.STDEV.P(Table2[Sharpe Ratio])</f>
        <v>1.2925270034894061</v>
      </c>
      <c r="AR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4">
        <f>_xlfn.RANK.AVG(Table2[[#This Row],[1Y Return vs Nifty Z-Score]],Table2[1Y Return vs Nifty Z-Score])</f>
        <v>36</v>
      </c>
      <c r="AT84">
        <f>_xlfn.RANK.AVG(Table2[[#This Row],[6M Return vs Nifty Z-Score]],Table2[6M Return vs Nifty Z-Score])</f>
        <v>308</v>
      </c>
      <c r="AU84">
        <f>_xlfn.RANK.AVG(Table2[[#This Row],[Sharpe Ratio Z-Score]],Table2[Sharpe Ratio Z-Score])</f>
        <v>78</v>
      </c>
      <c r="AV84">
        <f>(Table2[[#This Row],[Rank 1Y]]+Table2[[#This Row],[Rank 6M]]+Table2[[#This Row],[Rank Sharpe]])/3</f>
        <v>140.66666666666666</v>
      </c>
    </row>
    <row r="85" spans="1:48" x14ac:dyDescent="0.3">
      <c r="A85" t="s">
        <v>692</v>
      </c>
      <c r="B85" t="s">
        <v>693</v>
      </c>
      <c r="C85" t="s">
        <v>10320</v>
      </c>
      <c r="D85" t="s">
        <v>63</v>
      </c>
      <c r="E85">
        <v>25953.343448970001</v>
      </c>
      <c r="F85">
        <v>197.77</v>
      </c>
      <c r="G85">
        <v>86.900196070612097</v>
      </c>
      <c r="H85">
        <f>(Table2[[#This Row],[1Y Return vs Nifty]]-AVERAGE(Table2[1Y Return vs Nifty]))/_xlfn.STDEV.P(Table2[1Y Return vs Nifty])</f>
        <v>1.0635053705262734</v>
      </c>
      <c r="I85">
        <v>10.631548930483801</v>
      </c>
      <c r="J85">
        <f>(Table2[[#This Row],[1M Return vs Nifty]]-AVERAGE(Table2[1M Return vs Nifty]))/_xlfn.STDEV.P(Table2[1M Return vs Nifty])</f>
        <v>0.87257102621354854</v>
      </c>
      <c r="K85">
        <v>39.458487960486501</v>
      </c>
      <c r="L85">
        <f>(Table2[[#This Row],[6M Return vs Nifty]]-AVERAGE(Table2[6M Return vs Nifty]))/_xlfn.STDEV.P(Table2[6M Return vs Nifty])</f>
        <v>1.0676813626050914</v>
      </c>
      <c r="M85">
        <v>2.6711550876644101</v>
      </c>
      <c r="N85">
        <f>(Table2[[#This Row],[1W Return vs Nifty]]-AVERAGE(Table2[1W Return vs Nifty]))/_xlfn.STDEV.P(Table2[1W Return vs Nifty])</f>
        <v>0.91952225213853545</v>
      </c>
      <c r="O85">
        <v>187.89</v>
      </c>
      <c r="P85">
        <v>176.43479130868201</v>
      </c>
      <c r="Q85">
        <v>144.64771194065199</v>
      </c>
      <c r="R85">
        <v>58.781998909235703</v>
      </c>
      <c r="S85" s="2">
        <f>(Table2[[#This Row],[Close Price]]-Table2[[#This Row],[20D EMA]])/Table2[[#This Row],[20D EMA]]</f>
        <v>5.2583958699239049E-2</v>
      </c>
      <c r="T85" s="2">
        <f>(Table2[[#This Row],[Close Price]]-Table2[[#This Row],[50D EMA]])/Table2[[#This Row],[50D EMA]]</f>
        <v>0.12092404526945552</v>
      </c>
      <c r="U85" s="2">
        <f>(Table2[[#This Row],[Close Price]]-Table2[[#This Row],[200D EMA]])/Table2[[#This Row],[200D EMA]]</f>
        <v>0.36725287490993119</v>
      </c>
      <c r="V85">
        <v>1.76181027001748</v>
      </c>
      <c r="W85">
        <v>194.7</v>
      </c>
      <c r="X85">
        <v>199.33</v>
      </c>
      <c r="Y85">
        <v>193.72</v>
      </c>
      <c r="Z85">
        <v>200.5</v>
      </c>
      <c r="AA85">
        <v>193.72</v>
      </c>
      <c r="AB85">
        <v>200.5</v>
      </c>
      <c r="AC85" s="2">
        <f>(Table2[[#This Row],[Close Price]]/Table2[[#This Row],[Day Low]])-1</f>
        <v>1.576784797123798E-2</v>
      </c>
      <c r="AD85" s="2">
        <f>(Table2[[#This Row],[Day High]]/Table2[[#This Row],[Close Price]])-1</f>
        <v>7.8879506497446794E-3</v>
      </c>
      <c r="AE85" s="2">
        <f>(Table2[[#This Row],[Close Price]]/Table2[[#This Row],[Current Week Low]])-1</f>
        <v>2.0906462936196579E-2</v>
      </c>
      <c r="AF85" s="2">
        <f>(Table2[[#This Row],[Current Week High]]/Table2[[#This Row],[Close Price]])-1</f>
        <v>1.3803913637053133E-2</v>
      </c>
      <c r="AG85" s="2">
        <f>(Table2[[#This Row],[Close Price]]/Table2[[#This Row],[Current Month Low]])-1</f>
        <v>2.0906462936196579E-2</v>
      </c>
      <c r="AH85" s="2">
        <f>(Table2[[#This Row],[Current Month High]]/Table2[[#This Row],[Close Price]])-1</f>
        <v>1.3803913637053133E-2</v>
      </c>
      <c r="AI85">
        <v>6.1839510542549299</v>
      </c>
      <c r="AJ85">
        <v>140.30376670716799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0.24</v>
      </c>
      <c r="AM85" t="s">
        <v>10359</v>
      </c>
      <c r="AN85">
        <v>17.11</v>
      </c>
      <c r="AO85" t="s">
        <v>10359</v>
      </c>
      <c r="AP85">
        <v>0.10000974431622001</v>
      </c>
      <c r="AQ85">
        <f>(Table2[[#This Row],[Sharpe Ratio]]-AVERAGE(Table2[Sharpe Ratio]))/_xlfn.STDEV.P(Table2[Sharpe Ratio])</f>
        <v>0.41692694941327069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4.3402069608967198</v>
      </c>
      <c r="AS85">
        <f>_xlfn.RANK.AVG(Table2[[#This Row],[1Y Return vs Nifty Z-Score]],Table2[1Y Return vs Nifty Z-Score])</f>
        <v>97</v>
      </c>
      <c r="AT85">
        <f>_xlfn.RANK.AVG(Table2[[#This Row],[6M Return vs Nifty Z-Score]],Table2[6M Return vs Nifty Z-Score])</f>
        <v>92</v>
      </c>
      <c r="AU85">
        <f>_xlfn.RANK.AVG(Table2[[#This Row],[Sharpe Ratio Z-Score]],Table2[Sharpe Ratio Z-Score])</f>
        <v>233</v>
      </c>
      <c r="AV85">
        <f>(Table2[[#This Row],[Rank 1Y]]+Table2[[#This Row],[Rank 6M]]+Table2[[#This Row],[Rank Sharpe]])/3</f>
        <v>140.66666666666666</v>
      </c>
    </row>
    <row r="86" spans="1:48" x14ac:dyDescent="0.3">
      <c r="A86" t="s">
        <v>296</v>
      </c>
      <c r="B86" t="s">
        <v>297</v>
      </c>
      <c r="C86" t="s">
        <v>10313</v>
      </c>
      <c r="D86" t="s">
        <v>298</v>
      </c>
      <c r="E86">
        <v>94865.827062199998</v>
      </c>
      <c r="F86">
        <v>11455.25</v>
      </c>
      <c r="G86">
        <v>146.61834850035601</v>
      </c>
      <c r="H86">
        <f>(Table2[[#This Row],[1Y Return vs Nifty]]-AVERAGE(Table2[1Y Return vs Nifty]))/_xlfn.STDEV.P(Table2[1Y Return vs Nifty])</f>
        <v>2.0614090291213443</v>
      </c>
      <c r="I86">
        <v>6.5606765525678101</v>
      </c>
      <c r="J86">
        <f>(Table2[[#This Row],[1M Return vs Nifty]]-AVERAGE(Table2[1M Return vs Nifty]))/_xlfn.STDEV.P(Table2[1M Return vs Nifty])</f>
        <v>0.46000234540709922</v>
      </c>
      <c r="K86">
        <v>34.259174309810597</v>
      </c>
      <c r="L86">
        <f>(Table2[[#This Row],[6M Return vs Nifty]]-AVERAGE(Table2[6M Return vs Nifty]))/_xlfn.STDEV.P(Table2[6M Return vs Nifty])</f>
        <v>0.89029311937155875</v>
      </c>
      <c r="M86">
        <v>-1.7043289312770999</v>
      </c>
      <c r="N86">
        <f>(Table2[[#This Row],[1W Return vs Nifty]]-AVERAGE(Table2[1W Return vs Nifty]))/_xlfn.STDEV.P(Table2[1W Return vs Nifty])</f>
        <v>-0.14291723106642285</v>
      </c>
      <c r="O86">
        <v>10896.87</v>
      </c>
      <c r="P86">
        <v>10427.151862762301</v>
      </c>
      <c r="Q86">
        <v>8184.3567649760198</v>
      </c>
      <c r="R86">
        <v>52.706044659861497</v>
      </c>
      <c r="S86" s="2">
        <f>(Table2[[#This Row],[Close Price]]-Table2[[#This Row],[20D EMA]])/Table2[[#This Row],[20D EMA]]</f>
        <v>5.1242237449836435E-2</v>
      </c>
      <c r="T86" s="2">
        <f>(Table2[[#This Row],[Close Price]]-Table2[[#This Row],[50D EMA]])/Table2[[#This Row],[50D EMA]]</f>
        <v>9.8598174340326653E-2</v>
      </c>
      <c r="U86" s="2">
        <f>(Table2[[#This Row],[Close Price]]-Table2[[#This Row],[200D EMA]])/Table2[[#This Row],[200D EMA]]</f>
        <v>0.39965183935057402</v>
      </c>
      <c r="V86">
        <v>1.3070752764336899</v>
      </c>
      <c r="W86">
        <v>10928.2</v>
      </c>
      <c r="X86">
        <v>11575</v>
      </c>
      <c r="Y86">
        <v>10720.75</v>
      </c>
      <c r="Z86">
        <v>11575</v>
      </c>
      <c r="AA86">
        <v>10720.75</v>
      </c>
      <c r="AB86">
        <v>11575</v>
      </c>
      <c r="AC86" s="2">
        <f>(Table2[[#This Row],[Close Price]]/Table2[[#This Row],[Day Low]])-1</f>
        <v>4.8228436522025575E-2</v>
      </c>
      <c r="AD86" s="2">
        <f>(Table2[[#This Row],[Day High]]/Table2[[#This Row],[Close Price]])-1</f>
        <v>1.0453722092490292E-2</v>
      </c>
      <c r="AE86" s="2">
        <f>(Table2[[#This Row],[Close Price]]/Table2[[#This Row],[Current Week Low]])-1</f>
        <v>6.851199776135064E-2</v>
      </c>
      <c r="AF86" s="2">
        <f>(Table2[[#This Row],[Current Week High]]/Table2[[#This Row],[Close Price]])-1</f>
        <v>1.0453722092490292E-2</v>
      </c>
      <c r="AG86" s="2">
        <f>(Table2[[#This Row],[Close Price]]/Table2[[#This Row],[Current Month Low]])-1</f>
        <v>6.851199776135064E-2</v>
      </c>
      <c r="AH86" s="2">
        <f>(Table2[[#This Row],[Current Month High]]/Table2[[#This Row],[Close Price]])-1</f>
        <v>1.0453722092490292E-2</v>
      </c>
      <c r="AI86">
        <v>1.0453722092490201</v>
      </c>
      <c r="AJ86">
        <v>196.09310380479701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-0.03</v>
      </c>
      <c r="AM86" t="s">
        <v>10358</v>
      </c>
      <c r="AN86">
        <v>5.1100000000000003</v>
      </c>
      <c r="AO86" t="s">
        <v>10359</v>
      </c>
      <c r="AP86">
        <v>8.5977822719473004E-2</v>
      </c>
      <c r="AQ86">
        <f>(Table2[[#This Row],[Sharpe Ratio]]-AVERAGE(Table2[Sharpe Ratio]))/_xlfn.STDEV.P(Table2[Sharpe Ratio])</f>
        <v>0.25638336539148998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3.5251706282250694</v>
      </c>
      <c r="AS86">
        <f>_xlfn.RANK.AVG(Table2[[#This Row],[1Y Return vs Nifty Z-Score]],Table2[1Y Return vs Nifty Z-Score])</f>
        <v>32</v>
      </c>
      <c r="AT86">
        <f>_xlfn.RANK.AVG(Table2[[#This Row],[6M Return vs Nifty Z-Score]],Table2[6M Return vs Nifty Z-Score])</f>
        <v>121</v>
      </c>
      <c r="AU86">
        <f>_xlfn.RANK.AVG(Table2[[#This Row],[Sharpe Ratio Z-Score]],Table2[Sharpe Ratio Z-Score])</f>
        <v>270</v>
      </c>
      <c r="AV86">
        <f>(Table2[[#This Row],[Rank 1Y]]+Table2[[#This Row],[Rank 6M]]+Table2[[#This Row],[Rank Sharpe]])/3</f>
        <v>141</v>
      </c>
    </row>
    <row r="87" spans="1:48" x14ac:dyDescent="0.3">
      <c r="A87" t="s">
        <v>149</v>
      </c>
      <c r="B87" t="s">
        <v>150</v>
      </c>
      <c r="C87" t="s">
        <v>10323</v>
      </c>
      <c r="D87" t="s">
        <v>151</v>
      </c>
      <c r="E87">
        <v>185123.46174716001</v>
      </c>
      <c r="F87">
        <v>4813.3999999999996</v>
      </c>
      <c r="G87">
        <v>65.965396770135797</v>
      </c>
      <c r="H87">
        <f>(Table2[[#This Row],[1Y Return vs Nifty]]-AVERAGE(Table2[1Y Return vs Nifty]))/_xlfn.STDEV.P(Table2[1Y Return vs Nifty])</f>
        <v>0.7136802007259152</v>
      </c>
      <c r="I87">
        <v>10.278260791754001</v>
      </c>
      <c r="J87">
        <f>(Table2[[#This Row],[1M Return vs Nifty]]-AVERAGE(Table2[1M Return vs Nifty]))/_xlfn.STDEV.P(Table2[1M Return vs Nifty])</f>
        <v>0.83676650870250424</v>
      </c>
      <c r="K87">
        <v>38.824195683698903</v>
      </c>
      <c r="L87">
        <f>(Table2[[#This Row],[6M Return vs Nifty]]-AVERAGE(Table2[6M Return vs Nifty]))/_xlfn.STDEV.P(Table2[6M Return vs Nifty])</f>
        <v>1.0460408153645295</v>
      </c>
      <c r="M87">
        <v>1.19644294314318</v>
      </c>
      <c r="N87">
        <f>(Table2[[#This Row],[1W Return vs Nifty]]-AVERAGE(Table2[1W Return vs Nifty]))/_xlfn.STDEV.P(Table2[1W Return vs Nifty])</f>
        <v>0.56143788891870583</v>
      </c>
      <c r="O87">
        <v>4574.62</v>
      </c>
      <c r="P87">
        <v>4411.5960998310102</v>
      </c>
      <c r="Q87">
        <v>3754.3933969172399</v>
      </c>
      <c r="R87">
        <v>69.686410358314504</v>
      </c>
      <c r="S87" s="2">
        <f>(Table2[[#This Row],[Close Price]]-Table2[[#This Row],[20D EMA]])/Table2[[#This Row],[20D EMA]]</f>
        <v>5.219668518915227E-2</v>
      </c>
      <c r="T87" s="2">
        <f>(Table2[[#This Row],[Close Price]]-Table2[[#This Row],[50D EMA]])/Table2[[#This Row],[50D EMA]]</f>
        <v>9.1079031506166419E-2</v>
      </c>
      <c r="U87" s="2">
        <f>(Table2[[#This Row],[Close Price]]-Table2[[#This Row],[200D EMA]])/Table2[[#This Row],[200D EMA]]</f>
        <v>0.2820712938479803</v>
      </c>
      <c r="V87">
        <v>1.55802483822939</v>
      </c>
      <c r="W87">
        <v>4775.05</v>
      </c>
      <c r="X87">
        <v>4829</v>
      </c>
      <c r="Y87">
        <v>4768.3</v>
      </c>
      <c r="Z87">
        <v>4908.45</v>
      </c>
      <c r="AA87">
        <v>4768.3</v>
      </c>
      <c r="AB87">
        <v>4908.45</v>
      </c>
      <c r="AC87" s="2">
        <f>(Table2[[#This Row],[Close Price]]/Table2[[#This Row],[Day Low]])-1</f>
        <v>8.0313295148741748E-3</v>
      </c>
      <c r="AD87" s="2">
        <f>(Table2[[#This Row],[Day High]]/Table2[[#This Row],[Close Price]])-1</f>
        <v>3.2409523413803321E-3</v>
      </c>
      <c r="AE87" s="2">
        <f>(Table2[[#This Row],[Close Price]]/Table2[[#This Row],[Current Week Low]])-1</f>
        <v>9.4582975064487762E-3</v>
      </c>
      <c r="AF87" s="2">
        <f>(Table2[[#This Row],[Current Week High]]/Table2[[#This Row],[Close Price]])-1</f>
        <v>1.9746956413346117E-2</v>
      </c>
      <c r="AG87" s="2">
        <f>(Table2[[#This Row],[Close Price]]/Table2[[#This Row],[Current Month Low]])-1</f>
        <v>9.4582975064487762E-3</v>
      </c>
      <c r="AH87" s="2">
        <f>(Table2[[#This Row],[Current Month High]]/Table2[[#This Row],[Close Price]])-1</f>
        <v>1.9746956413346117E-2</v>
      </c>
      <c r="AI87">
        <v>2.7091037520255901</v>
      </c>
      <c r="AJ87">
        <v>106.2870979493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7.0000000000000007E-2</v>
      </c>
      <c r="AM87" t="s">
        <v>10359</v>
      </c>
      <c r="AN87">
        <v>12.52</v>
      </c>
      <c r="AO87" t="s">
        <v>10359</v>
      </c>
      <c r="AP87">
        <v>0.11466038484271</v>
      </c>
      <c r="AQ87">
        <f>(Table2[[#This Row],[Sharpe Ratio]]-AVERAGE(Table2[Sharpe Ratio]))/_xlfn.STDEV.P(Table2[Sharpe Ratio])</f>
        <v>0.58454948935696072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3.7424749030686155</v>
      </c>
      <c r="AS87">
        <f>_xlfn.RANK.AVG(Table2[[#This Row],[1Y Return vs Nifty Z-Score]],Table2[1Y Return vs Nifty Z-Score])</f>
        <v>134</v>
      </c>
      <c r="AT87">
        <f>_xlfn.RANK.AVG(Table2[[#This Row],[6M Return vs Nifty Z-Score]],Table2[6M Return vs Nifty Z-Score])</f>
        <v>94</v>
      </c>
      <c r="AU87">
        <f>_xlfn.RANK.AVG(Table2[[#This Row],[Sharpe Ratio Z-Score]],Table2[Sharpe Ratio Z-Score])</f>
        <v>198</v>
      </c>
      <c r="AV87">
        <f>(Table2[[#This Row],[Rank 1Y]]+Table2[[#This Row],[Rank 6M]]+Table2[[#This Row],[Rank Sharpe]])/3</f>
        <v>142</v>
      </c>
    </row>
    <row r="88" spans="1:48" x14ac:dyDescent="0.3">
      <c r="A88" t="s">
        <v>632</v>
      </c>
      <c r="B88" t="s">
        <v>633</v>
      </c>
      <c r="C88" t="s">
        <v>10314</v>
      </c>
      <c r="D88" t="s">
        <v>549</v>
      </c>
      <c r="E88">
        <v>29602.76</v>
      </c>
      <c r="F88">
        <v>1421.45</v>
      </c>
      <c r="G88">
        <v>116.78268502448699</v>
      </c>
      <c r="H88">
        <f>(Table2[[#This Row],[1Y Return vs Nifty]]-AVERAGE(Table2[1Y Return vs Nifty]))/_xlfn.STDEV.P(Table2[1Y Return vs Nifty])</f>
        <v>1.5628484319192131</v>
      </c>
      <c r="I88">
        <v>16.5786421003558</v>
      </c>
      <c r="J88">
        <f>(Table2[[#This Row],[1M Return vs Nifty]]-AVERAGE(Table2[1M Return vs Nifty]))/_xlfn.STDEV.P(Table2[1M Return vs Nifty])</f>
        <v>1.475288123668518</v>
      </c>
      <c r="K88">
        <v>36.601871935527299</v>
      </c>
      <c r="L88">
        <f>(Table2[[#This Row],[6M Return vs Nifty]]-AVERAGE(Table2[6M Return vs Nifty]))/_xlfn.STDEV.P(Table2[6M Return vs Nifty])</f>
        <v>0.97022040288891886</v>
      </c>
      <c r="M88">
        <v>-8.6446160753998296</v>
      </c>
      <c r="N88">
        <f>(Table2[[#This Row],[1W Return vs Nifty]]-AVERAGE(Table2[1W Return vs Nifty]))/_xlfn.STDEV.P(Table2[1W Return vs Nifty])</f>
        <v>-1.8281330962770455</v>
      </c>
      <c r="O88">
        <v>1393.14</v>
      </c>
      <c r="P88">
        <v>1280.81180618284</v>
      </c>
      <c r="Q88">
        <v>1043.56990893035</v>
      </c>
      <c r="R88">
        <v>48.6384632171468</v>
      </c>
      <c r="S88" s="2">
        <f>(Table2[[#This Row],[Close Price]]-Table2[[#This Row],[20D EMA]])/Table2[[#This Row],[20D EMA]]</f>
        <v>2.0321001478674033E-2</v>
      </c>
      <c r="T88" s="2">
        <f>(Table2[[#This Row],[Close Price]]-Table2[[#This Row],[50D EMA]])/Table2[[#This Row],[50D EMA]]</f>
        <v>0.10980394866619735</v>
      </c>
      <c r="U88" s="2">
        <f>(Table2[[#This Row],[Close Price]]-Table2[[#This Row],[200D EMA]])/Table2[[#This Row],[200D EMA]]</f>
        <v>0.36210328396395963</v>
      </c>
      <c r="V88">
        <v>1.1528854041381</v>
      </c>
      <c r="W88">
        <v>1416.6</v>
      </c>
      <c r="X88">
        <v>1441.45</v>
      </c>
      <c r="Y88">
        <v>1413</v>
      </c>
      <c r="Z88">
        <v>1454</v>
      </c>
      <c r="AA88">
        <v>1413</v>
      </c>
      <c r="AB88">
        <v>1454</v>
      </c>
      <c r="AC88" s="2">
        <f>(Table2[[#This Row],[Close Price]]/Table2[[#This Row],[Day Low]])-1</f>
        <v>3.4236905266131767E-3</v>
      </c>
      <c r="AD88" s="2">
        <f>(Table2[[#This Row],[Day High]]/Table2[[#This Row],[Close Price]])-1</f>
        <v>1.4070139646136015E-2</v>
      </c>
      <c r="AE88" s="2">
        <f>(Table2[[#This Row],[Close Price]]/Table2[[#This Row],[Current Week Low]])-1</f>
        <v>5.9801840056616928E-3</v>
      </c>
      <c r="AF88" s="2">
        <f>(Table2[[#This Row],[Current Week High]]/Table2[[#This Row],[Close Price]])-1</f>
        <v>2.2899152274086232E-2</v>
      </c>
      <c r="AG88" s="2">
        <f>(Table2[[#This Row],[Close Price]]/Table2[[#This Row],[Current Month Low]])-1</f>
        <v>5.9801840056616928E-3</v>
      </c>
      <c r="AH88" s="2">
        <f>(Table2[[#This Row],[Current Month High]]/Table2[[#This Row],[Close Price]])-1</f>
        <v>2.2899152274086232E-2</v>
      </c>
      <c r="AI88">
        <v>17.091702135143699</v>
      </c>
      <c r="AJ88">
        <v>148.88597067191901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0.26</v>
      </c>
      <c r="AM88" t="s">
        <v>10359</v>
      </c>
      <c r="AN88">
        <v>1.96</v>
      </c>
      <c r="AO88" t="s">
        <v>10359</v>
      </c>
      <c r="AP88">
        <v>8.6407372745036001E-2</v>
      </c>
      <c r="AQ88">
        <f>(Table2[[#This Row],[Sharpe Ratio]]-AVERAGE(Table2[Sharpe Ratio]))/_xlfn.STDEV.P(Table2[Sharpe Ratio])</f>
        <v>0.26129798098031415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2.4415218431799186</v>
      </c>
      <c r="AS88">
        <f>_xlfn.RANK.AVG(Table2[[#This Row],[1Y Return vs Nifty Z-Score]],Table2[1Y Return vs Nifty Z-Score])</f>
        <v>54</v>
      </c>
      <c r="AT88">
        <f>_xlfn.RANK.AVG(Table2[[#This Row],[6M Return vs Nifty Z-Score]],Table2[6M Return vs Nifty Z-Score])</f>
        <v>107</v>
      </c>
      <c r="AU88">
        <f>_xlfn.RANK.AVG(Table2[[#This Row],[Sharpe Ratio Z-Score]],Table2[Sharpe Ratio Z-Score])</f>
        <v>267</v>
      </c>
      <c r="AV88">
        <f>(Table2[[#This Row],[Rank 1Y]]+Table2[[#This Row],[Rank 6M]]+Table2[[#This Row],[Rank Sharpe]])/3</f>
        <v>142.66666666666666</v>
      </c>
    </row>
    <row r="89" spans="1:48" x14ac:dyDescent="0.3">
      <c r="A89" t="s">
        <v>1673</v>
      </c>
      <c r="B89" t="s">
        <v>1674</v>
      </c>
      <c r="C89" t="s">
        <v>10316</v>
      </c>
      <c r="D89" t="s">
        <v>118</v>
      </c>
      <c r="E89">
        <v>5121.8752199999999</v>
      </c>
      <c r="F89">
        <v>561.29999999999995</v>
      </c>
      <c r="G89">
        <v>88.843928564837796</v>
      </c>
      <c r="H89">
        <f>(Table2[[#This Row],[1Y Return vs Nifty]]-AVERAGE(Table2[1Y Return vs Nifty]))/_xlfn.STDEV.P(Table2[1Y Return vs Nifty])</f>
        <v>1.0959855744240727</v>
      </c>
      <c r="I89">
        <v>-1.91973572857431</v>
      </c>
      <c r="J89">
        <f>(Table2[[#This Row],[1M Return vs Nifty]]-AVERAGE(Table2[1M Return vs Nifty]))/_xlfn.STDEV.P(Table2[1M Return vs Nifty])</f>
        <v>-0.39945778567093232</v>
      </c>
      <c r="K89">
        <v>51.904620827249303</v>
      </c>
      <c r="L89">
        <f>(Table2[[#This Row],[6M Return vs Nifty]]-AVERAGE(Table2[6M Return vs Nifty]))/_xlfn.STDEV.P(Table2[6M Return vs Nifty])</f>
        <v>1.4923138800142255</v>
      </c>
      <c r="M89">
        <v>0.60059429628169803</v>
      </c>
      <c r="N89">
        <f>(Table2[[#This Row],[1W Return vs Nifty]]-AVERAGE(Table2[1W Return vs Nifty]))/_xlfn.STDEV.P(Table2[1W Return vs Nifty])</f>
        <v>0.41675603756251445</v>
      </c>
      <c r="O89">
        <v>553.15</v>
      </c>
      <c r="P89">
        <v>539.72219471010897</v>
      </c>
      <c r="Q89">
        <v>420.11604776948298</v>
      </c>
      <c r="R89">
        <v>49.728005129119197</v>
      </c>
      <c r="S89" s="2">
        <f>(Table2[[#This Row],[Close Price]]-Table2[[#This Row],[20D EMA]])/Table2[[#This Row],[20D EMA]]</f>
        <v>1.4733797342492954E-2</v>
      </c>
      <c r="T89" s="2">
        <f>(Table2[[#This Row],[Close Price]]-Table2[[#This Row],[50D EMA]])/Table2[[#This Row],[50D EMA]]</f>
        <v>3.9979466290951178E-2</v>
      </c>
      <c r="U89" s="2">
        <f>(Table2[[#This Row],[Close Price]]-Table2[[#This Row],[200D EMA]])/Table2[[#This Row],[200D EMA]]</f>
        <v>0.33605941258398297</v>
      </c>
      <c r="V89">
        <v>0.17877598015981899</v>
      </c>
      <c r="W89">
        <v>549.29999999999995</v>
      </c>
      <c r="X89">
        <v>567.5</v>
      </c>
      <c r="Y89">
        <v>549.29999999999995</v>
      </c>
      <c r="Z89">
        <v>567.5</v>
      </c>
      <c r="AA89">
        <v>549.29999999999995</v>
      </c>
      <c r="AB89">
        <v>567.5</v>
      </c>
      <c r="AC89" s="2">
        <f>(Table2[[#This Row],[Close Price]]/Table2[[#This Row],[Day Low]])-1</f>
        <v>2.1845985800109213E-2</v>
      </c>
      <c r="AD89" s="2">
        <f>(Table2[[#This Row],[Day High]]/Table2[[#This Row],[Close Price]])-1</f>
        <v>1.1045786566898252E-2</v>
      </c>
      <c r="AE89" s="2">
        <f>(Table2[[#This Row],[Close Price]]/Table2[[#This Row],[Current Week Low]])-1</f>
        <v>2.1845985800109213E-2</v>
      </c>
      <c r="AF89" s="2">
        <f>(Table2[[#This Row],[Current Week High]]/Table2[[#This Row],[Close Price]])-1</f>
        <v>1.1045786566898252E-2</v>
      </c>
      <c r="AG89" s="2">
        <f>(Table2[[#This Row],[Close Price]]/Table2[[#This Row],[Current Month Low]])-1</f>
        <v>2.1845985800109213E-2</v>
      </c>
      <c r="AH89" s="2">
        <f>(Table2[[#This Row],[Current Month High]]/Table2[[#This Row],[Close Price]])-1</f>
        <v>1.1045786566898252E-2</v>
      </c>
      <c r="AI89">
        <v>29.583110636023498</v>
      </c>
      <c r="AJ89">
        <v>168.179646440515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-0.15</v>
      </c>
      <c r="AM89" t="s">
        <v>10358</v>
      </c>
      <c r="AN89">
        <v>2.69</v>
      </c>
      <c r="AO89" t="s">
        <v>10359</v>
      </c>
      <c r="AP89">
        <v>8.2595507595355999E-2</v>
      </c>
      <c r="AQ89">
        <f>(Table2[[#This Row],[Sharpe Ratio]]-AVERAGE(Table2[Sharpe Ratio]))/_xlfn.STDEV.P(Table2[Sharpe Ratio])</f>
        <v>0.21768524492574404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2.8232829512556243</v>
      </c>
      <c r="AS89">
        <f>_xlfn.RANK.AVG(Table2[[#This Row],[1Y Return vs Nifty Z-Score]],Table2[1Y Return vs Nifty Z-Score])</f>
        <v>92</v>
      </c>
      <c r="AT89">
        <f>_xlfn.RANK.AVG(Table2[[#This Row],[6M Return vs Nifty Z-Score]],Table2[6M Return vs Nifty Z-Score])</f>
        <v>55</v>
      </c>
      <c r="AU89">
        <f>_xlfn.RANK.AVG(Table2[[#This Row],[Sharpe Ratio Z-Score]],Table2[Sharpe Ratio Z-Score])</f>
        <v>281</v>
      </c>
      <c r="AV89">
        <f>(Table2[[#This Row],[Rank 1Y]]+Table2[[#This Row],[Rank 6M]]+Table2[[#This Row],[Rank Sharpe]])/3</f>
        <v>142.66666666666666</v>
      </c>
    </row>
    <row r="90" spans="1:48" x14ac:dyDescent="0.3">
      <c r="A90" t="s">
        <v>161</v>
      </c>
      <c r="B90" t="s">
        <v>162</v>
      </c>
      <c r="C90" t="s">
        <v>10325</v>
      </c>
      <c r="D90" t="s">
        <v>163</v>
      </c>
      <c r="E90">
        <v>163153.55562187501</v>
      </c>
      <c r="F90">
        <v>7767.9</v>
      </c>
      <c r="G90">
        <v>50.187146710058201</v>
      </c>
      <c r="H90">
        <f>(Table2[[#This Row],[1Y Return vs Nifty]]-AVERAGE(Table2[1Y Return vs Nifty]))/_xlfn.STDEV.P(Table2[1Y Return vs Nifty])</f>
        <v>0.45002211988185503</v>
      </c>
      <c r="I90">
        <v>1.75628246073675</v>
      </c>
      <c r="J90">
        <f>(Table2[[#This Row],[1M Return vs Nifty]]-AVERAGE(Table2[1M Return vs Nifty]))/_xlfn.STDEV.P(Table2[1M Return vs Nifty])</f>
        <v>-2.6906196185590328E-2</v>
      </c>
      <c r="K90">
        <v>24.969977771135401</v>
      </c>
      <c r="L90">
        <f>(Table2[[#This Row],[6M Return vs Nifty]]-AVERAGE(Table2[6M Return vs Nifty]))/_xlfn.STDEV.P(Table2[6M Return vs Nifty])</f>
        <v>0.57336777772913006</v>
      </c>
      <c r="M90">
        <v>-3.7212332585835299</v>
      </c>
      <c r="N90">
        <f>(Table2[[#This Row],[1W Return vs Nifty]]-AVERAGE(Table2[1W Return vs Nifty]))/_xlfn.STDEV.P(Table2[1W Return vs Nifty])</f>
        <v>-0.63265477367906164</v>
      </c>
      <c r="O90">
        <v>7835.83</v>
      </c>
      <c r="P90">
        <v>7866.3309330847997</v>
      </c>
      <c r="Q90">
        <v>6710.3165845222802</v>
      </c>
      <c r="R90">
        <v>39.944946747282103</v>
      </c>
      <c r="S90" s="2">
        <f>(Table2[[#This Row],[Close Price]]-Table2[[#This Row],[20D EMA]])/Table2[[#This Row],[20D EMA]]</f>
        <v>-8.6691518320331472E-3</v>
      </c>
      <c r="T90" s="2">
        <f>(Table2[[#This Row],[Close Price]]-Table2[[#This Row],[50D EMA]])/Table2[[#This Row],[50D EMA]]</f>
        <v>-1.2512940775325365E-2</v>
      </c>
      <c r="U90" s="2">
        <f>(Table2[[#This Row],[Close Price]]-Table2[[#This Row],[200D EMA]])/Table2[[#This Row],[200D EMA]]</f>
        <v>0.15760559165227683</v>
      </c>
      <c r="V90">
        <v>0.57349120890822403</v>
      </c>
      <c r="W90">
        <v>7680.7</v>
      </c>
      <c r="X90">
        <v>7828.8</v>
      </c>
      <c r="Y90">
        <v>7636.65</v>
      </c>
      <c r="Z90">
        <v>7947.35</v>
      </c>
      <c r="AA90">
        <v>7636.65</v>
      </c>
      <c r="AB90">
        <v>7947.35</v>
      </c>
      <c r="AC90" s="2">
        <f>(Table2[[#This Row],[Close Price]]/Table2[[#This Row],[Day Low]])-1</f>
        <v>1.1353131876000955E-2</v>
      </c>
      <c r="AD90" s="2">
        <f>(Table2[[#This Row],[Day High]]/Table2[[#This Row],[Close Price]])-1</f>
        <v>7.8399567450662122E-3</v>
      </c>
      <c r="AE90" s="2">
        <f>(Table2[[#This Row],[Close Price]]/Table2[[#This Row],[Current Week Low]])-1</f>
        <v>1.7186855492919095E-2</v>
      </c>
      <c r="AF90" s="2">
        <f>(Table2[[#This Row],[Current Week High]]/Table2[[#This Row],[Close Price]])-1</f>
        <v>2.3101481738951435E-2</v>
      </c>
      <c r="AG90" s="2">
        <f>(Table2[[#This Row],[Close Price]]/Table2[[#This Row],[Current Month Low]])-1</f>
        <v>1.7186855492919095E-2</v>
      </c>
      <c r="AH90" s="2">
        <f>(Table2[[#This Row],[Current Month High]]/Table2[[#This Row],[Close Price]])-1</f>
        <v>2.3101481738951435E-2</v>
      </c>
      <c r="AI90">
        <v>17.791809884267298</v>
      </c>
      <c r="AJ90">
        <v>101.763636363636</v>
      </c>
      <c r="AK90" t="str">
        <f>IF(AND(Table2[[#This Row],[20D EMA]]&gt;Table2[[#This Row],[50D EMA]],Table2[[#This Row],[50D EMA]]&gt;Table2[[#This Row],[200D EMA]]),"Uptrend","Downtrend/NoTrend")</f>
        <v>Downtrend/NoTrend</v>
      </c>
      <c r="AL90">
        <v>-0.12</v>
      </c>
      <c r="AM90" t="s">
        <v>10358</v>
      </c>
      <c r="AN90">
        <v>-1.81</v>
      </c>
      <c r="AO90" t="s">
        <v>10358</v>
      </c>
      <c r="AP90">
        <v>0.17696728497050801</v>
      </c>
      <c r="AQ90">
        <f>(Table2[[#This Row],[Sharpe Ratio]]-AVERAGE(Table2[Sharpe Ratio]))/_xlfn.STDEV.P(Table2[Sharpe Ratio])</f>
        <v>1.2974221338365886</v>
      </c>
      <c r="AR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0">
        <f>_xlfn.RANK.AVG(Table2[[#This Row],[1Y Return vs Nifty Z-Score]],Table2[1Y Return vs Nifty Z-Score])</f>
        <v>188</v>
      </c>
      <c r="AT90">
        <f>_xlfn.RANK.AVG(Table2[[#This Row],[6M Return vs Nifty Z-Score]],Table2[6M Return vs Nifty Z-Score])</f>
        <v>173</v>
      </c>
      <c r="AU90">
        <f>_xlfn.RANK.AVG(Table2[[#This Row],[Sharpe Ratio Z-Score]],Table2[Sharpe Ratio Z-Score])</f>
        <v>76</v>
      </c>
      <c r="AV90">
        <f>(Table2[[#This Row],[Rank 1Y]]+Table2[[#This Row],[Rank 6M]]+Table2[[#This Row],[Rank Sharpe]])/3</f>
        <v>145.66666666666666</v>
      </c>
    </row>
    <row r="91" spans="1:48" x14ac:dyDescent="0.3">
      <c r="A91" t="s">
        <v>198</v>
      </c>
      <c r="B91" t="s">
        <v>199</v>
      </c>
      <c r="C91" t="s">
        <v>10319</v>
      </c>
      <c r="D91" t="s">
        <v>98</v>
      </c>
      <c r="E91">
        <v>132582.56090397999</v>
      </c>
      <c r="F91">
        <v>2790.7</v>
      </c>
      <c r="G91">
        <v>62.012695457303799</v>
      </c>
      <c r="H91">
        <f>(Table2[[#This Row],[1Y Return vs Nifty]]-AVERAGE(Table2[1Y Return vs Nifty]))/_xlfn.STDEV.P(Table2[1Y Return vs Nifty])</f>
        <v>0.64762967938654459</v>
      </c>
      <c r="I91">
        <v>7.6195934747785801</v>
      </c>
      <c r="J91">
        <f>(Table2[[#This Row],[1M Return vs Nifty]]-AVERAGE(Table2[1M Return vs Nifty]))/_xlfn.STDEV.P(Table2[1M Return vs Nifty])</f>
        <v>0.56731987273861761</v>
      </c>
      <c r="K91">
        <v>12.046354769067101</v>
      </c>
      <c r="L91">
        <f>(Table2[[#This Row],[6M Return vs Nifty]]-AVERAGE(Table2[6M Return vs Nifty]))/_xlfn.STDEV.P(Table2[6M Return vs Nifty])</f>
        <v>0.1324444300385467</v>
      </c>
      <c r="M91">
        <v>-0.77097632222623902</v>
      </c>
      <c r="N91">
        <f>(Table2[[#This Row],[1W Return vs Nifty]]-AVERAGE(Table2[1W Return vs Nifty]))/_xlfn.STDEV.P(Table2[1W Return vs Nifty])</f>
        <v>8.3716133223154729E-2</v>
      </c>
      <c r="O91">
        <v>2682.15</v>
      </c>
      <c r="P91">
        <v>2543.2529876702902</v>
      </c>
      <c r="Q91">
        <v>2174.61070759016</v>
      </c>
      <c r="R91">
        <v>70.888055552491906</v>
      </c>
      <c r="S91" s="2">
        <f>(Table2[[#This Row],[Close Price]]-Table2[[#This Row],[20D EMA]])/Table2[[#This Row],[20D EMA]]</f>
        <v>4.0471263724996633E-2</v>
      </c>
      <c r="T91" s="2">
        <f>(Table2[[#This Row],[Close Price]]-Table2[[#This Row],[50D EMA]])/Table2[[#This Row],[50D EMA]]</f>
        <v>9.7295476906676073E-2</v>
      </c>
      <c r="U91" s="2">
        <f>(Table2[[#This Row],[Close Price]]-Table2[[#This Row],[200D EMA]])/Table2[[#This Row],[200D EMA]]</f>
        <v>0.28331015305841656</v>
      </c>
      <c r="V91">
        <v>1.01623959087442</v>
      </c>
      <c r="W91">
        <v>2777.35</v>
      </c>
      <c r="X91">
        <v>2806</v>
      </c>
      <c r="Y91">
        <v>2777.35</v>
      </c>
      <c r="Z91">
        <v>2860</v>
      </c>
      <c r="AA91">
        <v>2777.35</v>
      </c>
      <c r="AB91">
        <v>2860</v>
      </c>
      <c r="AC91" s="2">
        <f>(Table2[[#This Row],[Close Price]]/Table2[[#This Row],[Day Low]])-1</f>
        <v>4.8067402379965429E-3</v>
      </c>
      <c r="AD91" s="2">
        <f>(Table2[[#This Row],[Day High]]/Table2[[#This Row],[Close Price]])-1</f>
        <v>5.4824954312537866E-3</v>
      </c>
      <c r="AE91" s="2">
        <f>(Table2[[#This Row],[Close Price]]/Table2[[#This Row],[Current Week Low]])-1</f>
        <v>4.8067402379965429E-3</v>
      </c>
      <c r="AF91" s="2">
        <f>(Table2[[#This Row],[Current Week High]]/Table2[[#This Row],[Close Price]])-1</f>
        <v>2.4832479306267308E-2</v>
      </c>
      <c r="AG91" s="2">
        <f>(Table2[[#This Row],[Close Price]]/Table2[[#This Row],[Current Month Low]])-1</f>
        <v>4.8067402379965429E-3</v>
      </c>
      <c r="AH91" s="2">
        <f>(Table2[[#This Row],[Current Month High]]/Table2[[#This Row],[Close Price]])-1</f>
        <v>2.4832479306267308E-2</v>
      </c>
      <c r="AI91">
        <v>2.4832479306267299</v>
      </c>
      <c r="AJ91">
        <v>93.906336853807602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0.11</v>
      </c>
      <c r="AM91" t="s">
        <v>10359</v>
      </c>
      <c r="AN91">
        <v>7.01</v>
      </c>
      <c r="AO91" t="s">
        <v>10359</v>
      </c>
      <c r="AP91">
        <v>0.26629035701154402</v>
      </c>
      <c r="AQ91">
        <f>(Table2[[#This Row],[Sharpe Ratio]]-AVERAGE(Table2[Sharpe Ratio]))/_xlfn.STDEV.P(Table2[Sharpe Ratio])</f>
        <v>2.3193952130353854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3.7505053284222489</v>
      </c>
      <c r="AS91">
        <f>_xlfn.RANK.AVG(Table2[[#This Row],[1Y Return vs Nifty Z-Score]],Table2[1Y Return vs Nifty Z-Score])</f>
        <v>147</v>
      </c>
      <c r="AT91">
        <f>_xlfn.RANK.AVG(Table2[[#This Row],[6M Return vs Nifty Z-Score]],Table2[6M Return vs Nifty Z-Score])</f>
        <v>286</v>
      </c>
      <c r="AU91">
        <f>_xlfn.RANK.AVG(Table2[[#This Row],[Sharpe Ratio Z-Score]],Table2[Sharpe Ratio Z-Score])</f>
        <v>7</v>
      </c>
      <c r="AV91">
        <f>(Table2[[#This Row],[Rank 1Y]]+Table2[[#This Row],[Rank 6M]]+Table2[[#This Row],[Rank Sharpe]])/3</f>
        <v>146.66666666666666</v>
      </c>
    </row>
    <row r="92" spans="1:48" x14ac:dyDescent="0.3">
      <c r="A92" t="s">
        <v>864</v>
      </c>
      <c r="B92" t="s">
        <v>865</v>
      </c>
      <c r="C92" t="s">
        <v>10325</v>
      </c>
      <c r="D92" t="s">
        <v>127</v>
      </c>
      <c r="E92">
        <v>18311.180177959999</v>
      </c>
      <c r="F92">
        <v>698.2</v>
      </c>
      <c r="G92">
        <v>77.973463948875306</v>
      </c>
      <c r="H92">
        <f>(Table2[[#This Row],[1Y Return vs Nifty]]-AVERAGE(Table2[1Y Return vs Nifty]))/_xlfn.STDEV.P(Table2[1Y Return vs Nifty])</f>
        <v>0.91433768396632453</v>
      </c>
      <c r="I92">
        <v>9.0725013701056501</v>
      </c>
      <c r="J92">
        <f>(Table2[[#This Row],[1M Return vs Nifty]]-AVERAGE(Table2[1M Return vs Nifty]))/_xlfn.STDEV.P(Table2[1M Return vs Nifty])</f>
        <v>0.71456700751989244</v>
      </c>
      <c r="K92">
        <v>15.0272631380207</v>
      </c>
      <c r="L92">
        <f>(Table2[[#This Row],[6M Return vs Nifty]]-AVERAGE(Table2[6M Return vs Nifty]))/_xlfn.STDEV.P(Table2[6M Return vs Nifty])</f>
        <v>0.23414594957277857</v>
      </c>
      <c r="M92">
        <v>-6.8490592941828297</v>
      </c>
      <c r="N92">
        <f>(Table2[[#This Row],[1W Return vs Nifty]]-AVERAGE(Table2[1W Return vs Nifty]))/_xlfn.STDEV.P(Table2[1W Return vs Nifty])</f>
        <v>-1.3921423783489202</v>
      </c>
      <c r="O92">
        <v>694.06</v>
      </c>
      <c r="P92">
        <v>656.36173525446497</v>
      </c>
      <c r="Q92">
        <v>560.81259090685705</v>
      </c>
      <c r="R92">
        <v>46.511306535830997</v>
      </c>
      <c r="S92" s="2">
        <f>(Table2[[#This Row],[Close Price]]-Table2[[#This Row],[20D EMA]])/Table2[[#This Row],[20D EMA]]</f>
        <v>5.9649021698413686E-3</v>
      </c>
      <c r="T92" s="2">
        <f>(Table2[[#This Row],[Close Price]]-Table2[[#This Row],[50D EMA]])/Table2[[#This Row],[50D EMA]]</f>
        <v>6.3742693241120751E-2</v>
      </c>
      <c r="U92" s="2">
        <f>(Table2[[#This Row],[Close Price]]-Table2[[#This Row],[200D EMA]])/Table2[[#This Row],[200D EMA]]</f>
        <v>0.24497918078298117</v>
      </c>
      <c r="V92">
        <v>0.51097109361538595</v>
      </c>
      <c r="W92">
        <v>694.8</v>
      </c>
      <c r="X92">
        <v>705.95</v>
      </c>
      <c r="Y92">
        <v>687</v>
      </c>
      <c r="Z92">
        <v>713.4</v>
      </c>
      <c r="AA92">
        <v>687</v>
      </c>
      <c r="AB92">
        <v>713.4</v>
      </c>
      <c r="AC92" s="2">
        <f>(Table2[[#This Row],[Close Price]]/Table2[[#This Row],[Day Low]])-1</f>
        <v>4.8934945308003464E-3</v>
      </c>
      <c r="AD92" s="2">
        <f>(Table2[[#This Row],[Day High]]/Table2[[#This Row],[Close Price]])-1</f>
        <v>1.1099971354912697E-2</v>
      </c>
      <c r="AE92" s="2">
        <f>(Table2[[#This Row],[Close Price]]/Table2[[#This Row],[Current Week Low]])-1</f>
        <v>1.6302765647743911E-2</v>
      </c>
      <c r="AF92" s="2">
        <f>(Table2[[#This Row],[Current Week High]]/Table2[[#This Row],[Close Price]])-1</f>
        <v>2.1770266399312455E-2</v>
      </c>
      <c r="AG92" s="2">
        <f>(Table2[[#This Row],[Close Price]]/Table2[[#This Row],[Current Month Low]])-1</f>
        <v>1.6302765647743911E-2</v>
      </c>
      <c r="AH92" s="2">
        <f>(Table2[[#This Row],[Current Month High]]/Table2[[#This Row],[Close Price]])-1</f>
        <v>2.1770266399312455E-2</v>
      </c>
      <c r="AI92">
        <v>7.4190776281867601</v>
      </c>
      <c r="AJ92">
        <v>111.511663132384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0.37</v>
      </c>
      <c r="AM92" t="s">
        <v>10359</v>
      </c>
      <c r="AN92">
        <v>-1.31</v>
      </c>
      <c r="AO92" t="s">
        <v>10358</v>
      </c>
      <c r="AP92">
        <v>0.16998789179565299</v>
      </c>
      <c r="AQ92">
        <f>(Table2[[#This Row],[Sharpe Ratio]]-AVERAGE(Table2[Sharpe Ratio]))/_xlfn.STDEV.P(Table2[Sharpe Ratio])</f>
        <v>1.2175687233922099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1.688476986102285</v>
      </c>
      <c r="AS92">
        <f>_xlfn.RANK.AVG(Table2[[#This Row],[1Y Return vs Nifty Z-Score]],Table2[1Y Return vs Nifty Z-Score])</f>
        <v>109</v>
      </c>
      <c r="AT92">
        <f>_xlfn.RANK.AVG(Table2[[#This Row],[6M Return vs Nifty Z-Score]],Table2[6M Return vs Nifty Z-Score])</f>
        <v>249</v>
      </c>
      <c r="AU92">
        <f>_xlfn.RANK.AVG(Table2[[#This Row],[Sharpe Ratio Z-Score]],Table2[Sharpe Ratio Z-Score])</f>
        <v>86</v>
      </c>
      <c r="AV92">
        <f>(Table2[[#This Row],[Rank 1Y]]+Table2[[#This Row],[Rank 6M]]+Table2[[#This Row],[Rank Sharpe]])/3</f>
        <v>148</v>
      </c>
    </row>
    <row r="93" spans="1:48" x14ac:dyDescent="0.3">
      <c r="A93" t="s">
        <v>978</v>
      </c>
      <c r="B93" t="s">
        <v>979</v>
      </c>
      <c r="C93" t="s">
        <v>10313</v>
      </c>
      <c r="D93" t="s">
        <v>298</v>
      </c>
      <c r="E93">
        <v>15106.201811999999</v>
      </c>
      <c r="F93">
        <v>1079.9000000000001</v>
      </c>
      <c r="G93">
        <v>126.299469934453</v>
      </c>
      <c r="H93">
        <f>(Table2[[#This Row],[1Y Return vs Nifty]]-AVERAGE(Table2[1Y Return vs Nifty]))/_xlfn.STDEV.P(Table2[1Y Return vs Nifty])</f>
        <v>1.7218760322939919</v>
      </c>
      <c r="I93">
        <v>8.2060011553795302</v>
      </c>
      <c r="J93">
        <f>(Table2[[#This Row],[1M Return vs Nifty]]-AVERAGE(Table2[1M Return vs Nifty]))/_xlfn.STDEV.P(Table2[1M Return vs Nifty])</f>
        <v>0.62675024066485496</v>
      </c>
      <c r="K93">
        <v>13.575491102853</v>
      </c>
      <c r="L93">
        <f>(Table2[[#This Row],[6M Return vs Nifty]]-AVERAGE(Table2[6M Return vs Nifty]))/_xlfn.STDEV.P(Table2[6M Return vs Nifty])</f>
        <v>0.18461493294321049</v>
      </c>
      <c r="M93">
        <v>1.3074592223144701</v>
      </c>
      <c r="N93">
        <f>(Table2[[#This Row],[1W Return vs Nifty]]-AVERAGE(Table2[1W Return vs Nifty]))/_xlfn.STDEV.P(Table2[1W Return vs Nifty])</f>
        <v>0.58839446738167922</v>
      </c>
      <c r="O93">
        <v>1060.19</v>
      </c>
      <c r="P93">
        <v>1024.1496168036499</v>
      </c>
      <c r="Q93">
        <v>852.81081231549001</v>
      </c>
      <c r="R93">
        <v>54.419406350235299</v>
      </c>
      <c r="S93" s="2">
        <f>(Table2[[#This Row],[Close Price]]-Table2[[#This Row],[20D EMA]])/Table2[[#This Row],[20D EMA]]</f>
        <v>1.8591007272281416E-2</v>
      </c>
      <c r="T93" s="2">
        <f>(Table2[[#This Row],[Close Price]]-Table2[[#This Row],[50D EMA]])/Table2[[#This Row],[50D EMA]]</f>
        <v>5.443577996967474E-2</v>
      </c>
      <c r="U93" s="2">
        <f>(Table2[[#This Row],[Close Price]]-Table2[[#This Row],[200D EMA]])/Table2[[#This Row],[200D EMA]]</f>
        <v>0.26628319482481</v>
      </c>
      <c r="V93">
        <v>0.65405086935352896</v>
      </c>
      <c r="W93">
        <v>1075</v>
      </c>
      <c r="X93">
        <v>1100</v>
      </c>
      <c r="Y93">
        <v>1065.05</v>
      </c>
      <c r="Z93">
        <v>1121.9000000000001</v>
      </c>
      <c r="AA93">
        <v>1065.05</v>
      </c>
      <c r="AB93">
        <v>1121.9000000000001</v>
      </c>
      <c r="AC93" s="2">
        <f>(Table2[[#This Row],[Close Price]]/Table2[[#This Row],[Day Low]])-1</f>
        <v>4.5581395348837095E-3</v>
      </c>
      <c r="AD93" s="2">
        <f>(Table2[[#This Row],[Day High]]/Table2[[#This Row],[Close Price]])-1</f>
        <v>1.8612834521714916E-2</v>
      </c>
      <c r="AE93" s="2">
        <f>(Table2[[#This Row],[Close Price]]/Table2[[#This Row],[Current Week Low]])-1</f>
        <v>1.3943007370546212E-2</v>
      </c>
      <c r="AF93" s="2">
        <f>(Table2[[#This Row],[Current Week High]]/Table2[[#This Row],[Close Price]])-1</f>
        <v>3.889249004537465E-2</v>
      </c>
      <c r="AG93" s="2">
        <f>(Table2[[#This Row],[Close Price]]/Table2[[#This Row],[Current Month Low]])-1</f>
        <v>1.3943007370546212E-2</v>
      </c>
      <c r="AH93" s="2">
        <f>(Table2[[#This Row],[Current Month High]]/Table2[[#This Row],[Close Price]])-1</f>
        <v>3.889249004537465E-2</v>
      </c>
      <c r="AI93">
        <v>7.13491989999073</v>
      </c>
      <c r="AJ93">
        <v>167.94863842193399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-0.05</v>
      </c>
      <c r="AM93" t="s">
        <v>10358</v>
      </c>
      <c r="AN93">
        <v>-0.55000000000000004</v>
      </c>
      <c r="AO93" t="s">
        <v>10358</v>
      </c>
      <c r="AP93">
        <v>0.141392693155729</v>
      </c>
      <c r="AQ93">
        <f>(Table2[[#This Row],[Sharpe Ratio]]-AVERAGE(Table2[Sharpe Ratio]))/_xlfn.STDEV.P(Table2[Sharpe Ratio])</f>
        <v>0.89040215224115538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4.0120378255248923</v>
      </c>
      <c r="AS93">
        <f>_xlfn.RANK.AVG(Table2[[#This Row],[1Y Return vs Nifty Z-Score]],Table2[1Y Return vs Nifty Z-Score])</f>
        <v>45</v>
      </c>
      <c r="AT93">
        <f>_xlfn.RANK.AVG(Table2[[#This Row],[6M Return vs Nifty Z-Score]],Table2[6M Return vs Nifty Z-Score])</f>
        <v>267</v>
      </c>
      <c r="AU93">
        <f>_xlfn.RANK.AVG(Table2[[#This Row],[Sharpe Ratio Z-Score]],Table2[Sharpe Ratio Z-Score])</f>
        <v>138</v>
      </c>
      <c r="AV93">
        <f>(Table2[[#This Row],[Rank 1Y]]+Table2[[#This Row],[Rank 6M]]+Table2[[#This Row],[Rank Sharpe]])/3</f>
        <v>150</v>
      </c>
    </row>
    <row r="94" spans="1:48" x14ac:dyDescent="0.3">
      <c r="A94" t="s">
        <v>119</v>
      </c>
      <c r="B94" t="s">
        <v>120</v>
      </c>
      <c r="C94" t="s">
        <v>10325</v>
      </c>
      <c r="D94" t="s">
        <v>121</v>
      </c>
      <c r="E94">
        <v>241435.2880798</v>
      </c>
      <c r="F94">
        <v>6768.8</v>
      </c>
      <c r="G94">
        <v>43.832725855826403</v>
      </c>
      <c r="H94">
        <f>(Table2[[#This Row],[1Y Return vs Nifty]]-AVERAGE(Table2[1Y Return vs Nifty]))/_xlfn.STDEV.P(Table2[1Y Return vs Nifty])</f>
        <v>0.34383832884527227</v>
      </c>
      <c r="I94">
        <v>-1.0325784899017201</v>
      </c>
      <c r="J94">
        <f>(Table2[[#This Row],[1M Return vs Nifty]]-AVERAGE(Table2[1M Return vs Nifty]))/_xlfn.STDEV.P(Table2[1M Return vs Nifty])</f>
        <v>-0.30954750167072093</v>
      </c>
      <c r="K94">
        <v>31.383312059219001</v>
      </c>
      <c r="L94">
        <f>(Table2[[#This Row],[6M Return vs Nifty]]-AVERAGE(Table2[6M Return vs Nifty]))/_xlfn.STDEV.P(Table2[6M Return vs Nifty])</f>
        <v>0.79217552411016146</v>
      </c>
      <c r="M94">
        <v>-5.0213677708173599</v>
      </c>
      <c r="N94">
        <f>(Table2[[#This Row],[1W Return vs Nifty]]-AVERAGE(Table2[1W Return vs Nifty]))/_xlfn.STDEV.P(Table2[1W Return vs Nifty])</f>
        <v>-0.948348816508362</v>
      </c>
      <c r="O94">
        <v>6958.86</v>
      </c>
      <c r="P94">
        <v>6998.8315923293203</v>
      </c>
      <c r="Q94">
        <v>5907.4615466402702</v>
      </c>
      <c r="R94">
        <v>29.144121859511198</v>
      </c>
      <c r="S94" s="2">
        <f>(Table2[[#This Row],[Close Price]]-Table2[[#This Row],[20D EMA]])/Table2[[#This Row],[20D EMA]]</f>
        <v>-2.7311944772563251E-2</v>
      </c>
      <c r="T94" s="2">
        <f>(Table2[[#This Row],[Close Price]]-Table2[[#This Row],[50D EMA]])/Table2[[#This Row],[50D EMA]]</f>
        <v>-3.2867142078605444E-2</v>
      </c>
      <c r="U94" s="2">
        <f>(Table2[[#This Row],[Close Price]]-Table2[[#This Row],[200D EMA]])/Table2[[#This Row],[200D EMA]]</f>
        <v>0.1458051730949643</v>
      </c>
      <c r="V94">
        <v>0.59407343681844604</v>
      </c>
      <c r="W94">
        <v>6735</v>
      </c>
      <c r="X94">
        <v>6833.95</v>
      </c>
      <c r="Y94">
        <v>6735</v>
      </c>
      <c r="Z94">
        <v>6945</v>
      </c>
      <c r="AA94">
        <v>6735</v>
      </c>
      <c r="AB94">
        <v>6945</v>
      </c>
      <c r="AC94" s="2">
        <f>(Table2[[#This Row],[Close Price]]/Table2[[#This Row],[Day Low]])-1</f>
        <v>5.0185597624350375E-3</v>
      </c>
      <c r="AD94" s="2">
        <f>(Table2[[#This Row],[Day High]]/Table2[[#This Row],[Close Price]])-1</f>
        <v>9.6250443210021963E-3</v>
      </c>
      <c r="AE94" s="2">
        <f>(Table2[[#This Row],[Close Price]]/Table2[[#This Row],[Current Week Low]])-1</f>
        <v>5.0185597624350375E-3</v>
      </c>
      <c r="AF94" s="2">
        <f>(Table2[[#This Row],[Current Week High]]/Table2[[#This Row],[Close Price]])-1</f>
        <v>2.6031201985580843E-2</v>
      </c>
      <c r="AG94" s="2">
        <f>(Table2[[#This Row],[Close Price]]/Table2[[#This Row],[Current Month Low]])-1</f>
        <v>5.0185597624350375E-3</v>
      </c>
      <c r="AH94" s="2">
        <f>(Table2[[#This Row],[Current Month High]]/Table2[[#This Row],[Close Price]])-1</f>
        <v>2.6031201985580843E-2</v>
      </c>
      <c r="AI94">
        <v>17.726923531497398</v>
      </c>
      <c r="AJ94">
        <v>108.52741836105901</v>
      </c>
      <c r="AK94" t="str">
        <f>IF(AND(Table2[[#This Row],[20D EMA]]&gt;Table2[[#This Row],[50D EMA]],Table2[[#This Row],[50D EMA]]&gt;Table2[[#This Row],[200D EMA]]),"Uptrend","Downtrend/NoTrend")</f>
        <v>Downtrend/NoTrend</v>
      </c>
      <c r="AL94">
        <v>-0.12</v>
      </c>
      <c r="AM94" t="s">
        <v>10358</v>
      </c>
      <c r="AN94">
        <v>-5.84</v>
      </c>
      <c r="AO94" t="s">
        <v>10358</v>
      </c>
      <c r="AP94">
        <v>0.15659027929276401</v>
      </c>
      <c r="AQ94">
        <f>(Table2[[#This Row],[Sharpe Ratio]]-AVERAGE(Table2[Sharpe Ratio]))/_xlfn.STDEV.P(Table2[Sharpe Ratio])</f>
        <v>1.0642824672141924</v>
      </c>
      <c r="AR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4">
        <f>_xlfn.RANK.AVG(Table2[[#This Row],[1Y Return vs Nifty Z-Score]],Table2[1Y Return vs Nifty Z-Score])</f>
        <v>210</v>
      </c>
      <c r="AT94">
        <f>_xlfn.RANK.AVG(Table2[[#This Row],[6M Return vs Nifty Z-Score]],Table2[6M Return vs Nifty Z-Score])</f>
        <v>135</v>
      </c>
      <c r="AU94">
        <f>_xlfn.RANK.AVG(Table2[[#This Row],[Sharpe Ratio Z-Score]],Table2[Sharpe Ratio Z-Score])</f>
        <v>110</v>
      </c>
      <c r="AV94">
        <f>(Table2[[#This Row],[Rank 1Y]]+Table2[[#This Row],[Rank 6M]]+Table2[[#This Row],[Rank Sharpe]])/3</f>
        <v>151.66666666666666</v>
      </c>
    </row>
    <row r="95" spans="1:48" x14ac:dyDescent="0.3">
      <c r="A95" t="s">
        <v>908</v>
      </c>
      <c r="B95" t="s">
        <v>909</v>
      </c>
      <c r="C95" t="s">
        <v>10318</v>
      </c>
      <c r="D95" t="s">
        <v>54</v>
      </c>
      <c r="E95">
        <v>16574.38464366</v>
      </c>
      <c r="F95">
        <v>684.7</v>
      </c>
      <c r="G95">
        <v>93.979219054991503</v>
      </c>
      <c r="H95">
        <f>(Table2[[#This Row],[1Y Return vs Nifty]]-AVERAGE(Table2[1Y Return vs Nifty]))/_xlfn.STDEV.P(Table2[1Y Return vs Nifty])</f>
        <v>1.1817974249179684</v>
      </c>
      <c r="I95">
        <v>5.84429589197903</v>
      </c>
      <c r="J95">
        <f>(Table2[[#This Row],[1M Return vs Nifty]]-AVERAGE(Table2[1M Return vs Nifty]))/_xlfn.STDEV.P(Table2[1M Return vs Nifty])</f>
        <v>0.38739967043803764</v>
      </c>
      <c r="K95">
        <v>33.651298215754203</v>
      </c>
      <c r="L95">
        <f>(Table2[[#This Row],[6M Return vs Nifty]]-AVERAGE(Table2[6M Return vs Nifty]))/_xlfn.STDEV.P(Table2[6M Return vs Nifty])</f>
        <v>0.86955382959735794</v>
      </c>
      <c r="M95">
        <v>-1.06227711594743</v>
      </c>
      <c r="N95">
        <f>(Table2[[#This Row],[1W Return vs Nifty]]-AVERAGE(Table2[1W Return vs Nifty]))/_xlfn.STDEV.P(Table2[1W Return vs Nifty])</f>
        <v>1.2983509495458862E-2</v>
      </c>
      <c r="O95">
        <v>669.35</v>
      </c>
      <c r="P95">
        <v>607.41027532597104</v>
      </c>
      <c r="Q95">
        <v>482.18328738781997</v>
      </c>
      <c r="R95">
        <v>51.345509202045598</v>
      </c>
      <c r="S95" s="2">
        <f>(Table2[[#This Row],[Close Price]]-Table2[[#This Row],[20D EMA]])/Table2[[#This Row],[20D EMA]]</f>
        <v>2.2932695899006532E-2</v>
      </c>
      <c r="T95" s="2">
        <f>(Table2[[#This Row],[Close Price]]-Table2[[#This Row],[50D EMA]])/Table2[[#This Row],[50D EMA]]</f>
        <v>0.12724467763168959</v>
      </c>
      <c r="U95" s="2">
        <f>(Table2[[#This Row],[Close Price]]-Table2[[#This Row],[200D EMA]])/Table2[[#This Row],[200D EMA]]</f>
        <v>0.41999944400664369</v>
      </c>
      <c r="V95">
        <v>0.99417163262405694</v>
      </c>
      <c r="W95">
        <v>679.3</v>
      </c>
      <c r="X95">
        <v>693.15</v>
      </c>
      <c r="Y95">
        <v>679.3</v>
      </c>
      <c r="Z95">
        <v>719.9</v>
      </c>
      <c r="AA95">
        <v>679.3</v>
      </c>
      <c r="AB95">
        <v>719.9</v>
      </c>
      <c r="AC95" s="2">
        <f>(Table2[[#This Row],[Close Price]]/Table2[[#This Row],[Day Low]])-1</f>
        <v>7.9493596349184958E-3</v>
      </c>
      <c r="AD95" s="2">
        <f>(Table2[[#This Row],[Day High]]/Table2[[#This Row],[Close Price]])-1</f>
        <v>1.2341171315904731E-2</v>
      </c>
      <c r="AE95" s="2">
        <f>(Table2[[#This Row],[Close Price]]/Table2[[#This Row],[Current Week Low]])-1</f>
        <v>7.9493596349184958E-3</v>
      </c>
      <c r="AF95" s="2">
        <f>(Table2[[#This Row],[Current Week High]]/Table2[[#This Row],[Close Price]])-1</f>
        <v>5.1409376369212723E-2</v>
      </c>
      <c r="AG95" s="2">
        <f>(Table2[[#This Row],[Close Price]]/Table2[[#This Row],[Current Month Low]])-1</f>
        <v>7.9493596349184958E-3</v>
      </c>
      <c r="AH95" s="2">
        <f>(Table2[[#This Row],[Current Month High]]/Table2[[#This Row],[Close Price]])-1</f>
        <v>5.1409376369212723E-2</v>
      </c>
      <c r="AI95">
        <v>5.3015919380750596</v>
      </c>
      <c r="AJ95">
        <v>127.173191771731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0.28000000000000003</v>
      </c>
      <c r="AM95" t="s">
        <v>10359</v>
      </c>
      <c r="AN95">
        <v>3.37</v>
      </c>
      <c r="AO95" t="s">
        <v>10359</v>
      </c>
      <c r="AP95">
        <v>9.0621166086850002E-2</v>
      </c>
      <c r="AQ95">
        <f>(Table2[[#This Row],[Sharpe Ratio]]-AVERAGE(Table2[Sharpe Ratio]))/_xlfn.STDEV.P(Table2[Sharpe Ratio])</f>
        <v>0.30950930262700632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2.7612437370758292</v>
      </c>
      <c r="AS95">
        <f>_xlfn.RANK.AVG(Table2[[#This Row],[1Y Return vs Nifty Z-Score]],Table2[1Y Return vs Nifty Z-Score])</f>
        <v>83</v>
      </c>
      <c r="AT95">
        <f>_xlfn.RANK.AVG(Table2[[#This Row],[6M Return vs Nifty Z-Score]],Table2[6M Return vs Nifty Z-Score])</f>
        <v>124</v>
      </c>
      <c r="AU95">
        <f>_xlfn.RANK.AVG(Table2[[#This Row],[Sharpe Ratio Z-Score]],Table2[Sharpe Ratio Z-Score])</f>
        <v>250</v>
      </c>
      <c r="AV95">
        <f>(Table2[[#This Row],[Rank 1Y]]+Table2[[#This Row],[Rank 6M]]+Table2[[#This Row],[Rank Sharpe]])/3</f>
        <v>152.33333333333334</v>
      </c>
    </row>
    <row r="96" spans="1:48" x14ac:dyDescent="0.3">
      <c r="A96" t="s">
        <v>507</v>
      </c>
      <c r="B96" t="s">
        <v>508</v>
      </c>
      <c r="C96" t="s">
        <v>10319</v>
      </c>
      <c r="D96" t="s">
        <v>509</v>
      </c>
      <c r="E96">
        <v>41692.5</v>
      </c>
      <c r="F96">
        <v>488.85</v>
      </c>
      <c r="G96">
        <v>49.1253860108189</v>
      </c>
      <c r="H96">
        <f>(Table2[[#This Row],[1Y Return vs Nifty]]-AVERAGE(Table2[1Y Return vs Nifty]))/_xlfn.STDEV.P(Table2[1Y Return vs Nifty])</f>
        <v>0.43227986156986425</v>
      </c>
      <c r="I96">
        <v>-3.6813163589991702</v>
      </c>
      <c r="J96">
        <f>(Table2[[#This Row],[1M Return vs Nifty]]-AVERAGE(Table2[1M Return vs Nifty]))/_xlfn.STDEV.P(Table2[1M Return vs Nifty])</f>
        <v>-0.5779878228126607</v>
      </c>
      <c r="K96">
        <v>35.734215632156904</v>
      </c>
      <c r="L96">
        <f>(Table2[[#This Row],[6M Return vs Nifty]]-AVERAGE(Table2[6M Return vs Nifty]))/_xlfn.STDEV.P(Table2[6M Return vs Nifty])</f>
        <v>0.94061802885915302</v>
      </c>
      <c r="M96">
        <v>-2.69193127942324</v>
      </c>
      <c r="N96">
        <f>(Table2[[#This Row],[1W Return vs Nifty]]-AVERAGE(Table2[1W Return vs Nifty]))/_xlfn.STDEV.P(Table2[1W Return vs Nifty])</f>
        <v>-0.38272332425156508</v>
      </c>
      <c r="O96">
        <v>500.24</v>
      </c>
      <c r="P96">
        <v>508.60766446731998</v>
      </c>
      <c r="Q96">
        <v>427.508439376686</v>
      </c>
      <c r="R96">
        <v>38.568683002743299</v>
      </c>
      <c r="S96" s="2">
        <f>(Table2[[#This Row],[Close Price]]-Table2[[#This Row],[20D EMA]])/Table2[[#This Row],[20D EMA]]</f>
        <v>-2.2769070845993895E-2</v>
      </c>
      <c r="T96" s="2">
        <f>(Table2[[#This Row],[Close Price]]-Table2[[#This Row],[50D EMA]])/Table2[[#This Row],[50D EMA]]</f>
        <v>-3.8846572412574137E-2</v>
      </c>
      <c r="U96" s="2">
        <f>(Table2[[#This Row],[Close Price]]-Table2[[#This Row],[200D EMA]])/Table2[[#This Row],[200D EMA]]</f>
        <v>0.14348619810348301</v>
      </c>
      <c r="V96">
        <v>0.47815661679875598</v>
      </c>
      <c r="W96">
        <v>488.35</v>
      </c>
      <c r="X96">
        <v>493</v>
      </c>
      <c r="Y96">
        <v>487</v>
      </c>
      <c r="Z96">
        <v>498.3</v>
      </c>
      <c r="AA96">
        <v>487</v>
      </c>
      <c r="AB96">
        <v>498.3</v>
      </c>
      <c r="AC96" s="2">
        <f>(Table2[[#This Row],[Close Price]]/Table2[[#This Row],[Day Low]])-1</f>
        <v>1.0238558410975429E-3</v>
      </c>
      <c r="AD96" s="2">
        <f>(Table2[[#This Row],[Day High]]/Table2[[#This Row],[Close Price]])-1</f>
        <v>8.4893116497903875E-3</v>
      </c>
      <c r="AE96" s="2">
        <f>(Table2[[#This Row],[Close Price]]/Table2[[#This Row],[Current Week Low]])-1</f>
        <v>3.7987679671458441E-3</v>
      </c>
      <c r="AF96" s="2">
        <f>(Table2[[#This Row],[Current Week High]]/Table2[[#This Row],[Close Price]])-1</f>
        <v>1.9331083154341844E-2</v>
      </c>
      <c r="AG96" s="2">
        <f>(Table2[[#This Row],[Close Price]]/Table2[[#This Row],[Current Month Low]])-1</f>
        <v>3.7987679671458441E-3</v>
      </c>
      <c r="AH96" s="2">
        <f>(Table2[[#This Row],[Current Month High]]/Table2[[#This Row],[Close Price]])-1</f>
        <v>1.9331083154341844E-2</v>
      </c>
      <c r="AI96">
        <v>26.899867034877701</v>
      </c>
      <c r="AJ96">
        <v>102.254861398427</v>
      </c>
      <c r="AK96" t="str">
        <f>IF(AND(Table2[[#This Row],[20D EMA]]&gt;Table2[[#This Row],[50D EMA]],Table2[[#This Row],[50D EMA]]&gt;Table2[[#This Row],[200D EMA]]),"Uptrend","Downtrend/NoTrend")</f>
        <v>Downtrend/NoTrend</v>
      </c>
      <c r="AL96">
        <v>-0.12</v>
      </c>
      <c r="AM96" t="s">
        <v>10358</v>
      </c>
      <c r="AN96">
        <v>-1.38</v>
      </c>
      <c r="AO96" t="s">
        <v>10358</v>
      </c>
      <c r="AP96">
        <v>0.135106476277189</v>
      </c>
      <c r="AQ96">
        <f>(Table2[[#This Row],[Sharpe Ratio]]-AVERAGE(Table2[Sharpe Ratio]))/_xlfn.STDEV.P(Table2[Sharpe Ratio])</f>
        <v>0.81847958763297046</v>
      </c>
      <c r="AR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6">
        <f>_xlfn.RANK.AVG(Table2[[#This Row],[1Y Return vs Nifty Z-Score]],Table2[1Y Return vs Nifty Z-Score])</f>
        <v>191</v>
      </c>
      <c r="AT96">
        <f>_xlfn.RANK.AVG(Table2[[#This Row],[6M Return vs Nifty Z-Score]],Table2[6M Return vs Nifty Z-Score])</f>
        <v>115</v>
      </c>
      <c r="AU96">
        <f>_xlfn.RANK.AVG(Table2[[#This Row],[Sharpe Ratio Z-Score]],Table2[Sharpe Ratio Z-Score])</f>
        <v>152</v>
      </c>
      <c r="AV96">
        <f>(Table2[[#This Row],[Rank 1Y]]+Table2[[#This Row],[Rank 6M]]+Table2[[#This Row],[Rank Sharpe]])/3</f>
        <v>152.66666666666666</v>
      </c>
    </row>
    <row r="97" spans="1:48" x14ac:dyDescent="0.3">
      <c r="A97" t="s">
        <v>226</v>
      </c>
      <c r="B97" t="s">
        <v>227</v>
      </c>
      <c r="C97" t="s">
        <v>10315</v>
      </c>
      <c r="D97" t="s">
        <v>228</v>
      </c>
      <c r="E97">
        <v>118253.392360414</v>
      </c>
      <c r="F97">
        <v>441.4</v>
      </c>
      <c r="G97">
        <v>116.38266663027299</v>
      </c>
      <c r="H97">
        <f>(Table2[[#This Row],[1Y Return vs Nifty]]-AVERAGE(Table2[1Y Return vs Nifty]))/_xlfn.STDEV.P(Table2[1Y Return vs Nifty])</f>
        <v>1.556164035251699</v>
      </c>
      <c r="I97">
        <v>3.12852827779989</v>
      </c>
      <c r="J97">
        <f>(Table2[[#This Row],[1M Return vs Nifty]]-AVERAGE(Table2[1M Return vs Nifty]))/_xlfn.STDEV.P(Table2[1M Return vs Nifty])</f>
        <v>0.11216611901622785</v>
      </c>
      <c r="K97">
        <v>51.674655539518</v>
      </c>
      <c r="L97">
        <f>(Table2[[#This Row],[6M Return vs Nifty]]-AVERAGE(Table2[6M Return vs Nifty]))/_xlfn.STDEV.P(Table2[6M Return vs Nifty])</f>
        <v>1.4844680101290635</v>
      </c>
      <c r="M97">
        <v>-8.1583708689311502E-2</v>
      </c>
      <c r="N97">
        <f>(Table2[[#This Row],[1W Return vs Nifty]]-AVERAGE(Table2[1W Return vs Nifty]))/_xlfn.STDEV.P(Table2[1W Return vs Nifty])</f>
        <v>0.25111199820192243</v>
      </c>
      <c r="O97">
        <v>431.63</v>
      </c>
      <c r="P97">
        <v>410.29219567390197</v>
      </c>
      <c r="Q97">
        <v>322.79247959908201</v>
      </c>
      <c r="R97">
        <v>54.0428273686842</v>
      </c>
      <c r="S97" s="2">
        <f>(Table2[[#This Row],[Close Price]]-Table2[[#This Row],[20D EMA]])/Table2[[#This Row],[20D EMA]]</f>
        <v>2.2635127308111073E-2</v>
      </c>
      <c r="T97" s="2">
        <f>(Table2[[#This Row],[Close Price]]-Table2[[#This Row],[50D EMA]])/Table2[[#This Row],[50D EMA]]</f>
        <v>7.5818659614043257E-2</v>
      </c>
      <c r="U97" s="2">
        <f>(Table2[[#This Row],[Close Price]]-Table2[[#This Row],[200D EMA]])/Table2[[#This Row],[200D EMA]]</f>
        <v>0.36744201893498907</v>
      </c>
      <c r="V97">
        <v>0.33908565186044098</v>
      </c>
      <c r="W97">
        <v>438.85</v>
      </c>
      <c r="X97">
        <v>444.3</v>
      </c>
      <c r="Y97">
        <v>433.55</v>
      </c>
      <c r="Z97">
        <v>460</v>
      </c>
      <c r="AA97">
        <v>433.55</v>
      </c>
      <c r="AB97">
        <v>460</v>
      </c>
      <c r="AC97" s="2">
        <f>(Table2[[#This Row],[Close Price]]/Table2[[#This Row],[Day Low]])-1</f>
        <v>5.8106414492422598E-3</v>
      </c>
      <c r="AD97" s="2">
        <f>(Table2[[#This Row],[Day High]]/Table2[[#This Row],[Close Price]])-1</f>
        <v>6.570004531037732E-3</v>
      </c>
      <c r="AE97" s="2">
        <f>(Table2[[#This Row],[Close Price]]/Table2[[#This Row],[Current Week Low]])-1</f>
        <v>1.8106331449659674E-2</v>
      </c>
      <c r="AF97" s="2">
        <f>(Table2[[#This Row],[Current Week High]]/Table2[[#This Row],[Close Price]])-1</f>
        <v>4.2138649750792956E-2</v>
      </c>
      <c r="AG97" s="2">
        <f>(Table2[[#This Row],[Close Price]]/Table2[[#This Row],[Current Month Low]])-1</f>
        <v>1.8106331449659674E-2</v>
      </c>
      <c r="AH97" s="2">
        <f>(Table2[[#This Row],[Current Month High]]/Table2[[#This Row],[Close Price]])-1</f>
        <v>4.2138649750792956E-2</v>
      </c>
      <c r="AI97">
        <v>4.2931581332125104</v>
      </c>
      <c r="AJ97">
        <v>164.787042591481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0.18</v>
      </c>
      <c r="AM97" t="s">
        <v>10359</v>
      </c>
      <c r="AN97">
        <v>7.19</v>
      </c>
      <c r="AO97" t="s">
        <v>10359</v>
      </c>
      <c r="AP97">
        <v>6.3616559013362994E-2</v>
      </c>
      <c r="AQ97">
        <f>(Table2[[#This Row],[Sharpe Ratio]]-AVERAGE(Table2[Sharpe Ratio]))/_xlfn.STDEV.P(Table2[Sharpe Ratio])</f>
        <v>5.4118484030153441E-4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3.4044513474392142</v>
      </c>
      <c r="AS97">
        <f>_xlfn.RANK.AVG(Table2[[#This Row],[1Y Return vs Nifty Z-Score]],Table2[1Y Return vs Nifty Z-Score])</f>
        <v>55</v>
      </c>
      <c r="AT97">
        <f>_xlfn.RANK.AVG(Table2[[#This Row],[6M Return vs Nifty Z-Score]],Table2[6M Return vs Nifty Z-Score])</f>
        <v>57</v>
      </c>
      <c r="AU97">
        <f>_xlfn.RANK.AVG(Table2[[#This Row],[Sharpe Ratio Z-Score]],Table2[Sharpe Ratio Z-Score])</f>
        <v>349</v>
      </c>
      <c r="AV97">
        <f>(Table2[[#This Row],[Rank 1Y]]+Table2[[#This Row],[Rank 6M]]+Table2[[#This Row],[Rank Sharpe]])/3</f>
        <v>153.66666666666666</v>
      </c>
    </row>
    <row r="98" spans="1:48" x14ac:dyDescent="0.3">
      <c r="A98" t="s">
        <v>801</v>
      </c>
      <c r="B98" t="s">
        <v>802</v>
      </c>
      <c r="C98" t="s">
        <v>10317</v>
      </c>
      <c r="D98" t="s">
        <v>46</v>
      </c>
      <c r="E98">
        <v>20226.07783242</v>
      </c>
      <c r="F98">
        <v>324.45</v>
      </c>
      <c r="G98">
        <v>66.029713185705901</v>
      </c>
      <c r="H98">
        <f>(Table2[[#This Row],[1Y Return vs Nifty]]-AVERAGE(Table2[1Y Return vs Nifty]))/_xlfn.STDEV.P(Table2[1Y Return vs Nifty])</f>
        <v>0.71475494238810311</v>
      </c>
      <c r="I98">
        <v>-3.54611691710691</v>
      </c>
      <c r="J98">
        <f>(Table2[[#This Row],[1M Return vs Nifty]]-AVERAGE(Table2[1M Return vs Nifty]))/_xlfn.STDEV.P(Table2[1M Return vs Nifty])</f>
        <v>-0.56428583213128913</v>
      </c>
      <c r="K98">
        <v>16.684945510643502</v>
      </c>
      <c r="L98">
        <f>(Table2[[#This Row],[6M Return vs Nifty]]-AVERAGE(Table2[6M Return vs Nifty]))/_xlfn.STDEV.P(Table2[6M Return vs Nifty])</f>
        <v>0.29070213826905511</v>
      </c>
      <c r="M98">
        <v>-0.736275189501016</v>
      </c>
      <c r="N98">
        <f>(Table2[[#This Row],[1W Return vs Nifty]]-AVERAGE(Table2[1W Return vs Nifty]))/_xlfn.STDEV.P(Table2[1W Return vs Nifty])</f>
        <v>9.2142138976943649E-2</v>
      </c>
      <c r="O98">
        <v>322.83999999999997</v>
      </c>
      <c r="P98">
        <v>319.45518285216798</v>
      </c>
      <c r="Q98">
        <v>262.626546487447</v>
      </c>
      <c r="R98">
        <v>50.316928624035398</v>
      </c>
      <c r="S98" s="2">
        <f>(Table2[[#This Row],[Close Price]]-Table2[[#This Row],[20D EMA]])/Table2[[#This Row],[20D EMA]]</f>
        <v>4.9869904596704677E-3</v>
      </c>
      <c r="T98" s="2">
        <f>(Table2[[#This Row],[Close Price]]-Table2[[#This Row],[50D EMA]])/Table2[[#This Row],[50D EMA]]</f>
        <v>1.5635423733736779E-2</v>
      </c>
      <c r="U98" s="2">
        <f>(Table2[[#This Row],[Close Price]]-Table2[[#This Row],[200D EMA]])/Table2[[#This Row],[200D EMA]]</f>
        <v>0.2354044339364148</v>
      </c>
      <c r="V98">
        <v>0.39033751664826699</v>
      </c>
      <c r="W98">
        <v>322.25</v>
      </c>
      <c r="X98">
        <v>327.3</v>
      </c>
      <c r="Y98">
        <v>320.3</v>
      </c>
      <c r="Z98">
        <v>328</v>
      </c>
      <c r="AA98">
        <v>320.3</v>
      </c>
      <c r="AB98">
        <v>328</v>
      </c>
      <c r="AC98" s="2">
        <f>(Table2[[#This Row],[Close Price]]/Table2[[#This Row],[Day Low]])-1</f>
        <v>6.8269976726142989E-3</v>
      </c>
      <c r="AD98" s="2">
        <f>(Table2[[#This Row],[Day High]]/Table2[[#This Row],[Close Price]])-1</f>
        <v>8.7840961627370095E-3</v>
      </c>
      <c r="AE98" s="2">
        <f>(Table2[[#This Row],[Close Price]]/Table2[[#This Row],[Current Week Low]])-1</f>
        <v>1.2956603184514526E-2</v>
      </c>
      <c r="AF98" s="2">
        <f>(Table2[[#This Row],[Current Week High]]/Table2[[#This Row],[Close Price]])-1</f>
        <v>1.0941593465865429E-2</v>
      </c>
      <c r="AG98" s="2">
        <f>(Table2[[#This Row],[Close Price]]/Table2[[#This Row],[Current Month Low]])-1</f>
        <v>1.2956603184514526E-2</v>
      </c>
      <c r="AH98" s="2">
        <f>(Table2[[#This Row],[Current Month High]]/Table2[[#This Row],[Close Price]])-1</f>
        <v>1.0941593465865429E-2</v>
      </c>
      <c r="AI98">
        <v>12.3439667128987</v>
      </c>
      <c r="AJ98">
        <v>137.605272793848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-0.05</v>
      </c>
      <c r="AM98" t="s">
        <v>10358</v>
      </c>
      <c r="AN98">
        <v>4.71</v>
      </c>
      <c r="AO98" t="s">
        <v>10359</v>
      </c>
      <c r="AP98">
        <v>0.16492404226523499</v>
      </c>
      <c r="AQ98">
        <f>(Table2[[#This Row],[Sharpe Ratio]]-AVERAGE(Table2[Sharpe Ratio]))/_xlfn.STDEV.P(Table2[Sharpe Ratio])</f>
        <v>1.1596316442149157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1.6929450317177286</v>
      </c>
      <c r="AS98">
        <f>_xlfn.RANK.AVG(Table2[[#This Row],[1Y Return vs Nifty Z-Score]],Table2[1Y Return vs Nifty Z-Score])</f>
        <v>133</v>
      </c>
      <c r="AT98">
        <f>_xlfn.RANK.AVG(Table2[[#This Row],[6M Return vs Nifty Z-Score]],Table2[6M Return vs Nifty Z-Score])</f>
        <v>235</v>
      </c>
      <c r="AU98">
        <f>_xlfn.RANK.AVG(Table2[[#This Row],[Sharpe Ratio Z-Score]],Table2[Sharpe Ratio Z-Score])</f>
        <v>93</v>
      </c>
      <c r="AV98">
        <f>(Table2[[#This Row],[Rank 1Y]]+Table2[[#This Row],[Rank 6M]]+Table2[[#This Row],[Rank Sharpe]])/3</f>
        <v>153.66666666666666</v>
      </c>
    </row>
    <row r="99" spans="1:48" x14ac:dyDescent="0.3">
      <c r="A99" t="s">
        <v>515</v>
      </c>
      <c r="B99" t="s">
        <v>516</v>
      </c>
      <c r="C99" t="s">
        <v>10325</v>
      </c>
      <c r="D99" t="s">
        <v>517</v>
      </c>
      <c r="E99">
        <v>40718.741654359997</v>
      </c>
      <c r="F99">
        <v>4457.6499999999996</v>
      </c>
      <c r="G99">
        <v>41.119461922667398</v>
      </c>
      <c r="H99">
        <f>(Table2[[#This Row],[1Y Return vs Nifty]]-AVERAGE(Table2[1Y Return vs Nifty]))/_xlfn.STDEV.P(Table2[1Y Return vs Nifty])</f>
        <v>0.2984990828125223</v>
      </c>
      <c r="I99">
        <v>7.3782097038790004</v>
      </c>
      <c r="J99">
        <f>(Table2[[#This Row],[1M Return vs Nifty]]-AVERAGE(Table2[1M Return vs Nifty]))/_xlfn.STDEV.P(Table2[1M Return vs Nifty])</f>
        <v>0.54285647160907702</v>
      </c>
      <c r="K99">
        <v>17.3599963982426</v>
      </c>
      <c r="L99">
        <f>(Table2[[#This Row],[6M Return vs Nifty]]-AVERAGE(Table2[6M Return vs Nifty]))/_xlfn.STDEV.P(Table2[6M Return vs Nifty])</f>
        <v>0.31373327258596134</v>
      </c>
      <c r="M99">
        <v>-1.0221632079381</v>
      </c>
      <c r="N99">
        <f>(Table2[[#This Row],[1W Return vs Nifty]]-AVERAGE(Table2[1W Return vs Nifty]))/_xlfn.STDEV.P(Table2[1W Return vs Nifty])</f>
        <v>2.2723826111921752E-2</v>
      </c>
      <c r="O99">
        <v>4472.43</v>
      </c>
      <c r="P99">
        <v>4384.2607089508401</v>
      </c>
      <c r="Q99">
        <v>3773.32352403814</v>
      </c>
      <c r="R99">
        <v>50.628689148682099</v>
      </c>
      <c r="S99" s="2">
        <f>(Table2[[#This Row],[Close Price]]-Table2[[#This Row],[20D EMA]])/Table2[[#This Row],[20D EMA]]</f>
        <v>-3.3046911857761113E-3</v>
      </c>
      <c r="T99" s="2">
        <f>(Table2[[#This Row],[Close Price]]-Table2[[#This Row],[50D EMA]])/Table2[[#This Row],[50D EMA]]</f>
        <v>1.6739262539595113E-2</v>
      </c>
      <c r="U99" s="2">
        <f>(Table2[[#This Row],[Close Price]]-Table2[[#This Row],[200D EMA]])/Table2[[#This Row],[200D EMA]]</f>
        <v>0.18135907817135868</v>
      </c>
      <c r="V99">
        <v>1.0039247580858099</v>
      </c>
      <c r="W99">
        <v>4448.3999999999996</v>
      </c>
      <c r="X99">
        <v>4547.8500000000004</v>
      </c>
      <c r="Y99">
        <v>4448.3999999999996</v>
      </c>
      <c r="Z99">
        <v>4647.5</v>
      </c>
      <c r="AA99">
        <v>4448.3999999999996</v>
      </c>
      <c r="AB99">
        <v>4647.5</v>
      </c>
      <c r="AC99" s="2">
        <f>(Table2[[#This Row],[Close Price]]/Table2[[#This Row],[Day Low]])-1</f>
        <v>2.0793993345922246E-3</v>
      </c>
      <c r="AD99" s="2">
        <f>(Table2[[#This Row],[Day High]]/Table2[[#This Row],[Close Price]])-1</f>
        <v>2.0234877121353412E-2</v>
      </c>
      <c r="AE99" s="2">
        <f>(Table2[[#This Row],[Close Price]]/Table2[[#This Row],[Current Week Low]])-1</f>
        <v>2.0793993345922246E-3</v>
      </c>
      <c r="AF99" s="2">
        <f>(Table2[[#This Row],[Current Week High]]/Table2[[#This Row],[Close Price]])-1</f>
        <v>4.2589705338014427E-2</v>
      </c>
      <c r="AG99" s="2">
        <f>(Table2[[#This Row],[Close Price]]/Table2[[#This Row],[Current Month Low]])-1</f>
        <v>2.0793993345922246E-3</v>
      </c>
      <c r="AH99" s="2">
        <f>(Table2[[#This Row],[Current Month High]]/Table2[[#This Row],[Close Price]])-1</f>
        <v>4.2589705338014427E-2</v>
      </c>
      <c r="AI99">
        <v>13.057328412953</v>
      </c>
      <c r="AJ99">
        <v>92.049028477876803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-0.15</v>
      </c>
      <c r="AM99" t="s">
        <v>10358</v>
      </c>
      <c r="AN99">
        <v>3.71</v>
      </c>
      <c r="AO99" t="s">
        <v>10359</v>
      </c>
      <c r="AP99">
        <v>0.23280783695680601</v>
      </c>
      <c r="AQ99">
        <f>(Table2[[#This Row],[Sharpe Ratio]]-AVERAGE(Table2[Sharpe Ratio]))/_xlfn.STDEV.P(Table2[Sharpe Ratio])</f>
        <v>1.936311275842139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3.1141239289616216</v>
      </c>
      <c r="AS99">
        <f>_xlfn.RANK.AVG(Table2[[#This Row],[1Y Return vs Nifty Z-Score]],Table2[1Y Return vs Nifty Z-Score])</f>
        <v>218</v>
      </c>
      <c r="AT99">
        <f>_xlfn.RANK.AVG(Table2[[#This Row],[6M Return vs Nifty Z-Score]],Table2[6M Return vs Nifty Z-Score])</f>
        <v>229</v>
      </c>
      <c r="AU99">
        <f>_xlfn.RANK.AVG(Table2[[#This Row],[Sharpe Ratio Z-Score]],Table2[Sharpe Ratio Z-Score])</f>
        <v>18</v>
      </c>
      <c r="AV99">
        <f>(Table2[[#This Row],[Rank 1Y]]+Table2[[#This Row],[Rank 6M]]+Table2[[#This Row],[Rank Sharpe]])/3</f>
        <v>155</v>
      </c>
    </row>
    <row r="100" spans="1:48" x14ac:dyDescent="0.3">
      <c r="A100" t="s">
        <v>900</v>
      </c>
      <c r="B100" t="s">
        <v>901</v>
      </c>
      <c r="C100" t="s">
        <v>10316</v>
      </c>
      <c r="D100" t="s">
        <v>222</v>
      </c>
      <c r="E100">
        <v>17152.026177</v>
      </c>
      <c r="F100">
        <v>2673.75</v>
      </c>
      <c r="G100">
        <v>122.275866710656</v>
      </c>
      <c r="H100">
        <f>(Table2[[#This Row],[1Y Return vs Nifty]]-AVERAGE(Table2[1Y Return vs Nifty]))/_xlfn.STDEV.P(Table2[1Y Return vs Nifty])</f>
        <v>1.6546407241942374</v>
      </c>
      <c r="I100">
        <v>12.065253700601099</v>
      </c>
      <c r="J100">
        <f>(Table2[[#This Row],[1M Return vs Nifty]]-AVERAGE(Table2[1M Return vs Nifty]))/_xlfn.STDEV.P(Table2[1M Return vs Nifty])</f>
        <v>1.0178719914027388</v>
      </c>
      <c r="K100">
        <v>41.314622403094099</v>
      </c>
      <c r="L100">
        <f>(Table2[[#This Row],[6M Return vs Nifty]]-AVERAGE(Table2[6M Return vs Nifty]))/_xlfn.STDEV.P(Table2[6M Return vs Nifty])</f>
        <v>1.1310082649812561</v>
      </c>
      <c r="M100">
        <v>-4.3878704568591296</v>
      </c>
      <c r="N100">
        <f>(Table2[[#This Row],[1W Return vs Nifty]]-AVERAGE(Table2[1W Return vs Nifty]))/_xlfn.STDEV.P(Table2[1W Return vs Nifty])</f>
        <v>-0.79452524957499859</v>
      </c>
      <c r="O100">
        <v>2440.6</v>
      </c>
      <c r="P100">
        <v>2245.1951589649698</v>
      </c>
      <c r="Q100">
        <v>1792.27039567218</v>
      </c>
      <c r="R100">
        <v>50.249635938400402</v>
      </c>
      <c r="S100" s="2">
        <f>(Table2[[#This Row],[Close Price]]-Table2[[#This Row],[20D EMA]])/Table2[[#This Row],[20D EMA]]</f>
        <v>9.552978775710895E-2</v>
      </c>
      <c r="T100" s="2">
        <f>(Table2[[#This Row],[Close Price]]-Table2[[#This Row],[50D EMA]])/Table2[[#This Row],[50D EMA]]</f>
        <v>0.19087643197689466</v>
      </c>
      <c r="U100" s="2">
        <f>(Table2[[#This Row],[Close Price]]-Table2[[#This Row],[200D EMA]])/Table2[[#This Row],[200D EMA]]</f>
        <v>0.49182288925618639</v>
      </c>
      <c r="V100">
        <v>0.866191982134347</v>
      </c>
      <c r="W100">
        <v>2475</v>
      </c>
      <c r="X100">
        <v>2711</v>
      </c>
      <c r="Y100">
        <v>2444.0500000000002</v>
      </c>
      <c r="Z100">
        <v>2711</v>
      </c>
      <c r="AA100">
        <v>2444.0500000000002</v>
      </c>
      <c r="AB100">
        <v>2711</v>
      </c>
      <c r="AC100" s="2">
        <f>(Table2[[#This Row],[Close Price]]/Table2[[#This Row],[Day Low]])-1</f>
        <v>8.0303030303030321E-2</v>
      </c>
      <c r="AD100" s="2">
        <f>(Table2[[#This Row],[Day High]]/Table2[[#This Row],[Close Price]])-1</f>
        <v>1.393174380551665E-2</v>
      </c>
      <c r="AE100" s="2">
        <f>(Table2[[#This Row],[Close Price]]/Table2[[#This Row],[Current Week Low]])-1</f>
        <v>9.3983347312861731E-2</v>
      </c>
      <c r="AF100" s="2">
        <f>(Table2[[#This Row],[Current Week High]]/Table2[[#This Row],[Close Price]])-1</f>
        <v>1.393174380551665E-2</v>
      </c>
      <c r="AG100" s="2">
        <f>(Table2[[#This Row],[Close Price]]/Table2[[#This Row],[Current Month Low]])-1</f>
        <v>9.3983347312861731E-2</v>
      </c>
      <c r="AH100" s="2">
        <f>(Table2[[#This Row],[Current Month High]]/Table2[[#This Row],[Close Price]])-1</f>
        <v>1.393174380551665E-2</v>
      </c>
      <c r="AI100">
        <v>1.3931743805516601</v>
      </c>
      <c r="AJ100">
        <v>172.803795531068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0.46</v>
      </c>
      <c r="AM100" t="s">
        <v>10359</v>
      </c>
      <c r="AN100">
        <v>17.07</v>
      </c>
      <c r="AO100" t="s">
        <v>10359</v>
      </c>
      <c r="AP100">
        <v>7.1165968067079005E-2</v>
      </c>
      <c r="AQ100">
        <f>(Table2[[#This Row],[Sharpe Ratio]]-AVERAGE(Table2[Sharpe Ratio]))/_xlfn.STDEV.P(Table2[Sharpe Ratio])</f>
        <v>8.6916324437078238E-2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3.0959120554403117</v>
      </c>
      <c r="AS100">
        <f>_xlfn.RANK.AVG(Table2[[#This Row],[1Y Return vs Nifty Z-Score]],Table2[1Y Return vs Nifty Z-Score])</f>
        <v>51</v>
      </c>
      <c r="AT100">
        <f>_xlfn.RANK.AVG(Table2[[#This Row],[6M Return vs Nifty Z-Score]],Table2[6M Return vs Nifty Z-Score])</f>
        <v>87</v>
      </c>
      <c r="AU100">
        <f>_xlfn.RANK.AVG(Table2[[#This Row],[Sharpe Ratio Z-Score]],Table2[Sharpe Ratio Z-Score])</f>
        <v>329</v>
      </c>
      <c r="AV100">
        <f>(Table2[[#This Row],[Rank 1Y]]+Table2[[#This Row],[Rank 6M]]+Table2[[#This Row],[Rank Sharpe]])/3</f>
        <v>155.66666666666666</v>
      </c>
    </row>
    <row r="101" spans="1:48" x14ac:dyDescent="0.3">
      <c r="A101" t="s">
        <v>728</v>
      </c>
      <c r="B101" t="s">
        <v>729</v>
      </c>
      <c r="C101" t="s">
        <v>10325</v>
      </c>
      <c r="D101" t="s">
        <v>730</v>
      </c>
      <c r="E101">
        <v>23589.356582929999</v>
      </c>
      <c r="F101">
        <v>547.15</v>
      </c>
      <c r="G101">
        <v>14.4856356069636</v>
      </c>
      <c r="H101">
        <f>(Table2[[#This Row],[1Y Return vs Nifty]]-AVERAGE(Table2[1Y Return vs Nifty]))/_xlfn.STDEV.P(Table2[1Y Return vs Nifty])</f>
        <v>-0.14655810066438574</v>
      </c>
      <c r="I101">
        <v>-7.4044561724496898</v>
      </c>
      <c r="J101">
        <f>(Table2[[#This Row],[1M Return vs Nifty]]-AVERAGE(Table2[1M Return vs Nifty]))/_xlfn.STDEV.P(Table2[1M Return vs Nifty])</f>
        <v>-0.95531502413347524</v>
      </c>
      <c r="K101">
        <v>36.000019219945301</v>
      </c>
      <c r="L101">
        <f>(Table2[[#This Row],[6M Return vs Nifty]]-AVERAGE(Table2[6M Return vs Nifty]))/_xlfn.STDEV.P(Table2[6M Return vs Nifty])</f>
        <v>0.94968661649414299</v>
      </c>
      <c r="M101">
        <v>0.69163347337195602</v>
      </c>
      <c r="N101">
        <f>(Table2[[#This Row],[1W Return vs Nifty]]-AVERAGE(Table2[1W Return vs Nifty]))/_xlfn.STDEV.P(Table2[1W Return vs Nifty])</f>
        <v>0.4388618470776357</v>
      </c>
      <c r="O101">
        <v>566.24</v>
      </c>
      <c r="P101">
        <v>582.73304196824301</v>
      </c>
      <c r="Q101">
        <v>478.29242001174299</v>
      </c>
      <c r="R101">
        <v>45.915417645046197</v>
      </c>
      <c r="S101" s="2">
        <f>(Table2[[#This Row],[Close Price]]-Table2[[#This Row],[20D EMA]])/Table2[[#This Row],[20D EMA]]</f>
        <v>-3.3713619666572534E-2</v>
      </c>
      <c r="T101" s="2">
        <f>(Table2[[#This Row],[Close Price]]-Table2[[#This Row],[50D EMA]])/Table2[[#This Row],[50D EMA]]</f>
        <v>-6.1062337992809738E-2</v>
      </c>
      <c r="U101" s="2">
        <f>(Table2[[#This Row],[Close Price]]-Table2[[#This Row],[200D EMA]])/Table2[[#This Row],[200D EMA]]</f>
        <v>0.14396544270253417</v>
      </c>
      <c r="V101">
        <v>0.430593775036615</v>
      </c>
      <c r="W101">
        <v>544</v>
      </c>
      <c r="X101">
        <v>559.70000000000005</v>
      </c>
      <c r="Y101">
        <v>544</v>
      </c>
      <c r="Z101">
        <v>577.45000000000005</v>
      </c>
      <c r="AA101">
        <v>544</v>
      </c>
      <c r="AB101">
        <v>577.45000000000005</v>
      </c>
      <c r="AC101" s="2">
        <f>(Table2[[#This Row],[Close Price]]/Table2[[#This Row],[Day Low]])-1</f>
        <v>5.7904411764706509E-3</v>
      </c>
      <c r="AD101" s="2">
        <f>(Table2[[#This Row],[Day High]]/Table2[[#This Row],[Close Price]])-1</f>
        <v>2.2937037375491354E-2</v>
      </c>
      <c r="AE101" s="2">
        <f>(Table2[[#This Row],[Close Price]]/Table2[[#This Row],[Current Week Low]])-1</f>
        <v>5.7904411764706509E-3</v>
      </c>
      <c r="AF101" s="2">
        <f>(Table2[[#This Row],[Current Week High]]/Table2[[#This Row],[Close Price]])-1</f>
        <v>5.5377867129672076E-2</v>
      </c>
      <c r="AG101" s="2">
        <f>(Table2[[#This Row],[Close Price]]/Table2[[#This Row],[Current Month Low]])-1</f>
        <v>5.7904411764706509E-3</v>
      </c>
      <c r="AH101" s="2">
        <f>(Table2[[#This Row],[Current Month High]]/Table2[[#This Row],[Close Price]])-1</f>
        <v>5.5377867129672076E-2</v>
      </c>
      <c r="AI101">
        <v>36.726674586493601</v>
      </c>
      <c r="AJ101">
        <v>105.078710644677</v>
      </c>
      <c r="AK101" t="str">
        <f>IF(AND(Table2[[#This Row],[20D EMA]]&gt;Table2[[#This Row],[50D EMA]],Table2[[#This Row],[50D EMA]]&gt;Table2[[#This Row],[200D EMA]]),"Uptrend","Downtrend/NoTrend")</f>
        <v>Downtrend/NoTrend</v>
      </c>
      <c r="AL101">
        <v>-0.24</v>
      </c>
      <c r="AM101" t="s">
        <v>10358</v>
      </c>
      <c r="AN101">
        <v>-0.36</v>
      </c>
      <c r="AO101" t="s">
        <v>10358</v>
      </c>
      <c r="AP101">
        <v>0.245377486951214</v>
      </c>
      <c r="AQ101">
        <f>(Table2[[#This Row],[Sharpe Ratio]]-AVERAGE(Table2[Sharpe Ratio]))/_xlfn.STDEV.P(Table2[Sharpe Ratio])</f>
        <v>2.0801245551630152</v>
      </c>
      <c r="AR1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1">
        <f>_xlfn.RANK.AVG(Table2[[#This Row],[1Y Return vs Nifty Z-Score]],Table2[1Y Return vs Nifty Z-Score])</f>
        <v>345</v>
      </c>
      <c r="AT101">
        <f>_xlfn.RANK.AVG(Table2[[#This Row],[6M Return vs Nifty Z-Score]],Table2[6M Return vs Nifty Z-Score])</f>
        <v>113</v>
      </c>
      <c r="AU101">
        <f>_xlfn.RANK.AVG(Table2[[#This Row],[Sharpe Ratio Z-Score]],Table2[Sharpe Ratio Z-Score])</f>
        <v>11</v>
      </c>
      <c r="AV101">
        <f>(Table2[[#This Row],[Rank 1Y]]+Table2[[#This Row],[Rank 6M]]+Table2[[#This Row],[Rank Sharpe]])/3</f>
        <v>156.33333333333334</v>
      </c>
    </row>
    <row r="102" spans="1:48" x14ac:dyDescent="0.3">
      <c r="A102" t="s">
        <v>1250</v>
      </c>
      <c r="B102" t="s">
        <v>1251</v>
      </c>
      <c r="C102" t="s">
        <v>10316</v>
      </c>
      <c r="D102" t="s">
        <v>118</v>
      </c>
      <c r="E102">
        <v>9368.1531713500008</v>
      </c>
      <c r="F102">
        <v>1629.35</v>
      </c>
      <c r="G102">
        <v>26.235731412700002</v>
      </c>
      <c r="H102">
        <f>(Table2[[#This Row],[1Y Return vs Nifty]]-AVERAGE(Table2[1Y Return vs Nifty]))/_xlfn.STDEV.P(Table2[1Y Return vs Nifty])</f>
        <v>4.9788623343553155E-2</v>
      </c>
      <c r="I102">
        <v>17.476855992174301</v>
      </c>
      <c r="J102">
        <f>(Table2[[#This Row],[1M Return vs Nifty]]-AVERAGE(Table2[1M Return vs Nifty]))/_xlfn.STDEV.P(Table2[1M Return vs Nifty])</f>
        <v>1.5663189608030623</v>
      </c>
      <c r="K102">
        <v>39.331646848750196</v>
      </c>
      <c r="L102">
        <f>(Table2[[#This Row],[6M Return vs Nifty]]-AVERAGE(Table2[6M Return vs Nifty]))/_xlfn.STDEV.P(Table2[6M Return vs Nifty])</f>
        <v>1.0633538448801765</v>
      </c>
      <c r="M102">
        <v>-1.1949823505694499</v>
      </c>
      <c r="N102">
        <f>(Table2[[#This Row],[1W Return vs Nifty]]-AVERAGE(Table2[1W Return vs Nifty]))/_xlfn.STDEV.P(Table2[1W Return vs Nifty])</f>
        <v>-1.9239504068311229E-2</v>
      </c>
      <c r="O102">
        <v>1516.24</v>
      </c>
      <c r="P102">
        <v>1446.4445716088501</v>
      </c>
      <c r="Q102">
        <v>1251.3043140980401</v>
      </c>
      <c r="R102">
        <v>68.414416572652399</v>
      </c>
      <c r="S102" s="2">
        <f>(Table2[[#This Row],[Close Price]]-Table2[[#This Row],[20D EMA]])/Table2[[#This Row],[20D EMA]]</f>
        <v>7.4599008072600573E-2</v>
      </c>
      <c r="T102" s="2">
        <f>(Table2[[#This Row],[Close Price]]-Table2[[#This Row],[50D EMA]])/Table2[[#This Row],[50D EMA]]</f>
        <v>0.12645173688730288</v>
      </c>
      <c r="U102" s="2">
        <f>(Table2[[#This Row],[Close Price]]-Table2[[#This Row],[200D EMA]])/Table2[[#This Row],[200D EMA]]</f>
        <v>0.30212129986498215</v>
      </c>
      <c r="V102">
        <v>1.0522114082713601</v>
      </c>
      <c r="W102">
        <v>1577.7</v>
      </c>
      <c r="X102">
        <v>1635.8</v>
      </c>
      <c r="Y102">
        <v>1577.7</v>
      </c>
      <c r="Z102">
        <v>1635.8</v>
      </c>
      <c r="AA102">
        <v>1577.7</v>
      </c>
      <c r="AB102">
        <v>1635.8</v>
      </c>
      <c r="AC102" s="2">
        <f>(Table2[[#This Row],[Close Price]]/Table2[[#This Row],[Day Low]])-1</f>
        <v>3.273752931482532E-2</v>
      </c>
      <c r="AD102" s="2">
        <f>(Table2[[#This Row],[Day High]]/Table2[[#This Row],[Close Price]])-1</f>
        <v>3.9586338110288999E-3</v>
      </c>
      <c r="AE102" s="2">
        <f>(Table2[[#This Row],[Close Price]]/Table2[[#This Row],[Current Week Low]])-1</f>
        <v>3.273752931482532E-2</v>
      </c>
      <c r="AF102" s="2">
        <f>(Table2[[#This Row],[Current Week High]]/Table2[[#This Row],[Close Price]])-1</f>
        <v>3.9586338110288999E-3</v>
      </c>
      <c r="AG102" s="2">
        <f>(Table2[[#This Row],[Close Price]]/Table2[[#This Row],[Current Month Low]])-1</f>
        <v>3.273752931482532E-2</v>
      </c>
      <c r="AH102" s="2">
        <f>(Table2[[#This Row],[Current Month High]]/Table2[[#This Row],[Close Price]])-1</f>
        <v>3.9586338110288999E-3</v>
      </c>
      <c r="AI102">
        <v>0.39586338110288999</v>
      </c>
      <c r="AJ102">
        <v>77.489106753812607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0.05</v>
      </c>
      <c r="AM102" t="s">
        <v>10359</v>
      </c>
      <c r="AN102">
        <v>11.56</v>
      </c>
      <c r="AO102" t="s">
        <v>10359</v>
      </c>
      <c r="AP102">
        <v>0.16294582962083501</v>
      </c>
      <c r="AQ102">
        <f>(Table2[[#This Row],[Sharpe Ratio]]-AVERAGE(Table2[Sharpe Ratio]))/_xlfn.STDEV.P(Table2[Sharpe Ratio])</f>
        <v>1.1369982974063926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3.7972202223648734</v>
      </c>
      <c r="AS102">
        <f>_xlfn.RANK.AVG(Table2[[#This Row],[1Y Return vs Nifty Z-Score]],Table2[1Y Return vs Nifty Z-Score])</f>
        <v>283</v>
      </c>
      <c r="AT102">
        <f>_xlfn.RANK.AVG(Table2[[#This Row],[6M Return vs Nifty Z-Score]],Table2[6M Return vs Nifty Z-Score])</f>
        <v>93</v>
      </c>
      <c r="AU102">
        <f>_xlfn.RANK.AVG(Table2[[#This Row],[Sharpe Ratio Z-Score]],Table2[Sharpe Ratio Z-Score])</f>
        <v>98</v>
      </c>
      <c r="AV102">
        <f>(Table2[[#This Row],[Rank 1Y]]+Table2[[#This Row],[Rank 6M]]+Table2[[#This Row],[Rank Sharpe]])/3</f>
        <v>158</v>
      </c>
    </row>
    <row r="103" spans="1:48" x14ac:dyDescent="0.3">
      <c r="A103" t="s">
        <v>25</v>
      </c>
      <c r="B103" t="s">
        <v>26</v>
      </c>
      <c r="C103" t="s">
        <v>10315</v>
      </c>
      <c r="D103" t="s">
        <v>27</v>
      </c>
      <c r="E103">
        <v>940031.88169982505</v>
      </c>
      <c r="F103">
        <v>1560.6</v>
      </c>
      <c r="G103">
        <v>50.281806512175798</v>
      </c>
      <c r="H103">
        <f>(Table2[[#This Row],[1Y Return vs Nifty]]-AVERAGE(Table2[1Y Return vs Nifty]))/_xlfn.STDEV.P(Table2[1Y Return vs Nifty])</f>
        <v>0.45160390630711605</v>
      </c>
      <c r="I103">
        <v>3.7547336616845302</v>
      </c>
      <c r="J103">
        <f>(Table2[[#This Row],[1M Return vs Nifty]]-AVERAGE(Table2[1M Return vs Nifty]))/_xlfn.STDEV.P(Table2[1M Return vs Nifty])</f>
        <v>0.17562984500889606</v>
      </c>
      <c r="K103">
        <v>24.7143488377971</v>
      </c>
      <c r="L103">
        <f>(Table2[[#This Row],[6M Return vs Nifty]]-AVERAGE(Table2[6M Return vs Nifty]))/_xlfn.STDEV.P(Table2[6M Return vs Nifty])</f>
        <v>0.56464632515843383</v>
      </c>
      <c r="M103">
        <v>2.4634271335281199</v>
      </c>
      <c r="N103">
        <f>(Table2[[#This Row],[1W Return vs Nifty]]-AVERAGE(Table2[1W Return vs Nifty]))/_xlfn.STDEV.P(Table2[1W Return vs Nifty])</f>
        <v>0.86908248838111379</v>
      </c>
      <c r="O103">
        <v>1513.89</v>
      </c>
      <c r="P103">
        <v>1469.64286391115</v>
      </c>
      <c r="Q103">
        <v>1277.9652597868101</v>
      </c>
      <c r="R103">
        <v>72.629979827530093</v>
      </c>
      <c r="S103" s="2">
        <f>(Table2[[#This Row],[Close Price]]-Table2[[#This Row],[20D EMA]])/Table2[[#This Row],[20D EMA]]</f>
        <v>3.0854289281255446E-2</v>
      </c>
      <c r="T103" s="2">
        <f>(Table2[[#This Row],[Close Price]]-Table2[[#This Row],[50D EMA]])/Table2[[#This Row],[50D EMA]]</f>
        <v>6.1890639094988237E-2</v>
      </c>
      <c r="U103" s="2">
        <f>(Table2[[#This Row],[Close Price]]-Table2[[#This Row],[200D EMA]])/Table2[[#This Row],[200D EMA]]</f>
        <v>0.22115995567855962</v>
      </c>
      <c r="V103">
        <v>1.1376889866469</v>
      </c>
      <c r="W103">
        <v>1558.6</v>
      </c>
      <c r="X103">
        <v>1579</v>
      </c>
      <c r="Y103">
        <v>1558.6</v>
      </c>
      <c r="Z103">
        <v>1605</v>
      </c>
      <c r="AA103">
        <v>1558.6</v>
      </c>
      <c r="AB103">
        <v>1605</v>
      </c>
      <c r="AC103" s="2">
        <f>(Table2[[#This Row],[Close Price]]/Table2[[#This Row],[Day Low]])-1</f>
        <v>1.283202874374334E-3</v>
      </c>
      <c r="AD103" s="2">
        <f>(Table2[[#This Row],[Day High]]/Table2[[#This Row],[Close Price]])-1</f>
        <v>1.1790337049852662E-2</v>
      </c>
      <c r="AE103" s="2">
        <f>(Table2[[#This Row],[Close Price]]/Table2[[#This Row],[Current Week Low]])-1</f>
        <v>1.283202874374334E-3</v>
      </c>
      <c r="AF103" s="2">
        <f>(Table2[[#This Row],[Current Week High]]/Table2[[#This Row],[Close Price]])-1</f>
        <v>2.8450595924644384E-2</v>
      </c>
      <c r="AG103" s="2">
        <f>(Table2[[#This Row],[Close Price]]/Table2[[#This Row],[Current Month Low]])-1</f>
        <v>1.283202874374334E-3</v>
      </c>
      <c r="AH103" s="2">
        <f>(Table2[[#This Row],[Current Month High]]/Table2[[#This Row],[Close Price]])-1</f>
        <v>2.8450595924644384E-2</v>
      </c>
      <c r="AI103">
        <v>3.0629245162117198</v>
      </c>
      <c r="AJ103">
        <v>81.803355079217098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-0.01</v>
      </c>
      <c r="AM103" t="s">
        <v>10358</v>
      </c>
      <c r="AN103">
        <v>5.19</v>
      </c>
      <c r="AO103" t="s">
        <v>10359</v>
      </c>
      <c r="AP103">
        <v>0.15053370345237299</v>
      </c>
      <c r="AQ103">
        <f>(Table2[[#This Row],[Sharpe Ratio]]-AVERAGE(Table2[Sharpe Ratio]))/_xlfn.STDEV.P(Table2[Sharpe Ratio])</f>
        <v>0.99498729722539214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3.055949862080952</v>
      </c>
      <c r="AS103">
        <f>_xlfn.RANK.AVG(Table2[[#This Row],[1Y Return vs Nifty Z-Score]],Table2[1Y Return vs Nifty Z-Score])</f>
        <v>186</v>
      </c>
      <c r="AT103">
        <f>_xlfn.RANK.AVG(Table2[[#This Row],[6M Return vs Nifty Z-Score]],Table2[6M Return vs Nifty Z-Score])</f>
        <v>175</v>
      </c>
      <c r="AU103">
        <f>_xlfn.RANK.AVG(Table2[[#This Row],[Sharpe Ratio Z-Score]],Table2[Sharpe Ratio Z-Score])</f>
        <v>115</v>
      </c>
      <c r="AV103">
        <f>(Table2[[#This Row],[Rank 1Y]]+Table2[[#This Row],[Rank 6M]]+Table2[[#This Row],[Rank Sharpe]])/3</f>
        <v>158.66666666666666</v>
      </c>
    </row>
    <row r="104" spans="1:48" x14ac:dyDescent="0.3">
      <c r="A104" t="s">
        <v>1187</v>
      </c>
      <c r="B104" t="s">
        <v>1188</v>
      </c>
      <c r="C104" t="s">
        <v>10322</v>
      </c>
      <c r="D104" t="s">
        <v>817</v>
      </c>
      <c r="E104">
        <v>10174.142675708001</v>
      </c>
      <c r="F104">
        <v>219.31</v>
      </c>
      <c r="G104">
        <v>60.964757300426299</v>
      </c>
      <c r="H104">
        <f>(Table2[[#This Row],[1Y Return vs Nifty]]-AVERAGE(Table2[1Y Return vs Nifty]))/_xlfn.STDEV.P(Table2[1Y Return vs Nifty])</f>
        <v>0.630118398843167</v>
      </c>
      <c r="I104">
        <v>-3.3288184087364199</v>
      </c>
      <c r="J104">
        <f>(Table2[[#This Row],[1M Return vs Nifty]]-AVERAGE(Table2[1M Return vs Nifty]))/_xlfn.STDEV.P(Table2[1M Return vs Nifty])</f>
        <v>-0.54226338813968522</v>
      </c>
      <c r="K104">
        <v>22.578477195275301</v>
      </c>
      <c r="L104">
        <f>(Table2[[#This Row],[6M Return vs Nifty]]-AVERAGE(Table2[6M Return vs Nifty]))/_xlfn.STDEV.P(Table2[6M Return vs Nifty])</f>
        <v>0.49177545336749895</v>
      </c>
      <c r="M104">
        <v>-4.5266848616952</v>
      </c>
      <c r="N104">
        <f>(Table2[[#This Row],[1W Return vs Nifty]]-AVERAGE(Table2[1W Return vs Nifty]))/_xlfn.STDEV.P(Table2[1W Return vs Nifty])</f>
        <v>-0.82823167014401178</v>
      </c>
      <c r="O104">
        <v>221.91</v>
      </c>
      <c r="P104">
        <v>224.166685155256</v>
      </c>
      <c r="Q104">
        <v>191.65866111837099</v>
      </c>
      <c r="R104">
        <v>46.429127860627403</v>
      </c>
      <c r="S104" s="2">
        <f>(Table2[[#This Row],[Close Price]]-Table2[[#This Row],[20D EMA]])/Table2[[#This Row],[20D EMA]]</f>
        <v>-1.1716461628588141E-2</v>
      </c>
      <c r="T104" s="2">
        <f>(Table2[[#This Row],[Close Price]]-Table2[[#This Row],[50D EMA]])/Table2[[#This Row],[50D EMA]]</f>
        <v>-2.1665508199366478E-2</v>
      </c>
      <c r="U104" s="2">
        <f>(Table2[[#This Row],[Close Price]]-Table2[[#This Row],[200D EMA]])/Table2[[#This Row],[200D EMA]]</f>
        <v>0.14427388107731368</v>
      </c>
      <c r="V104">
        <v>0.837408178763556</v>
      </c>
      <c r="W104">
        <v>215.05</v>
      </c>
      <c r="X104">
        <v>223.5</v>
      </c>
      <c r="Y104">
        <v>215.05</v>
      </c>
      <c r="Z104">
        <v>230</v>
      </c>
      <c r="AA104">
        <v>215.05</v>
      </c>
      <c r="AB104">
        <v>230</v>
      </c>
      <c r="AC104" s="2">
        <f>(Table2[[#This Row],[Close Price]]/Table2[[#This Row],[Day Low]])-1</f>
        <v>1.9809346663566485E-2</v>
      </c>
      <c r="AD104" s="2">
        <f>(Table2[[#This Row],[Day High]]/Table2[[#This Row],[Close Price]])-1</f>
        <v>1.9105375951848913E-2</v>
      </c>
      <c r="AE104" s="2">
        <f>(Table2[[#This Row],[Close Price]]/Table2[[#This Row],[Current Week Low]])-1</f>
        <v>1.9809346663566485E-2</v>
      </c>
      <c r="AF104" s="2">
        <f>(Table2[[#This Row],[Current Week High]]/Table2[[#This Row],[Close Price]])-1</f>
        <v>4.8743787332999E-2</v>
      </c>
      <c r="AG104" s="2">
        <f>(Table2[[#This Row],[Close Price]]/Table2[[#This Row],[Current Month Low]])-1</f>
        <v>1.9809346663566485E-2</v>
      </c>
      <c r="AH104" s="2">
        <f>(Table2[[#This Row],[Current Month High]]/Table2[[#This Row],[Close Price]])-1</f>
        <v>4.8743787332999E-2</v>
      </c>
      <c r="AI104">
        <v>20.3775477634398</v>
      </c>
      <c r="AJ104">
        <v>97.5765765765765</v>
      </c>
      <c r="AK104" t="str">
        <f>IF(AND(Table2[[#This Row],[20D EMA]]&gt;Table2[[#This Row],[50D EMA]],Table2[[#This Row],[50D EMA]]&gt;Table2[[#This Row],[200D EMA]]),"Uptrend","Downtrend/NoTrend")</f>
        <v>Downtrend/NoTrend</v>
      </c>
      <c r="AL104">
        <v>-0.08</v>
      </c>
      <c r="AM104" t="s">
        <v>10358</v>
      </c>
      <c r="AN104">
        <v>14.49</v>
      </c>
      <c r="AO104" t="s">
        <v>10359</v>
      </c>
      <c r="AP104">
        <v>0.14080382896087901</v>
      </c>
      <c r="AQ104">
        <f>(Table2[[#This Row],[Sharpe Ratio]]-AVERAGE(Table2[Sharpe Ratio]))/_xlfn.STDEV.P(Table2[Sharpe Ratio])</f>
        <v>0.88366477363684259</v>
      </c>
      <c r="AR1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4">
        <f>_xlfn.RANK.AVG(Table2[[#This Row],[1Y Return vs Nifty Z-Score]],Table2[1Y Return vs Nifty Z-Score])</f>
        <v>150</v>
      </c>
      <c r="AT104">
        <f>_xlfn.RANK.AVG(Table2[[#This Row],[6M Return vs Nifty Z-Score]],Table2[6M Return vs Nifty Z-Score])</f>
        <v>187</v>
      </c>
      <c r="AU104">
        <f>_xlfn.RANK.AVG(Table2[[#This Row],[Sharpe Ratio Z-Score]],Table2[Sharpe Ratio Z-Score])</f>
        <v>141</v>
      </c>
      <c r="AV104">
        <f>(Table2[[#This Row],[Rank 1Y]]+Table2[[#This Row],[Rank 6M]]+Table2[[#This Row],[Rank Sharpe]])/3</f>
        <v>159.33333333333334</v>
      </c>
    </row>
    <row r="105" spans="1:48" x14ac:dyDescent="0.3">
      <c r="A105" t="s">
        <v>669</v>
      </c>
      <c r="B105" t="s">
        <v>670</v>
      </c>
      <c r="C105" t="s">
        <v>10318</v>
      </c>
      <c r="D105" t="s">
        <v>54</v>
      </c>
      <c r="E105">
        <v>27543.928239199999</v>
      </c>
      <c r="F105">
        <v>1094.8499999999999</v>
      </c>
      <c r="G105">
        <v>85.132103138503794</v>
      </c>
      <c r="H105">
        <f>(Table2[[#This Row],[1Y Return vs Nifty]]-AVERAGE(Table2[1Y Return vs Nifty]))/_xlfn.STDEV.P(Table2[1Y Return vs Nifty])</f>
        <v>1.0339601429212717</v>
      </c>
      <c r="I105">
        <v>13.4414559432371</v>
      </c>
      <c r="J105">
        <f>(Table2[[#This Row],[1M Return vs Nifty]]-AVERAGE(Table2[1M Return vs Nifty]))/_xlfn.STDEV.P(Table2[1M Return vs Nifty])</f>
        <v>1.1573452765018595</v>
      </c>
      <c r="K105">
        <v>44.600977093653498</v>
      </c>
      <c r="L105">
        <f>(Table2[[#This Row],[6M Return vs Nifty]]-AVERAGE(Table2[6M Return vs Nifty]))/_xlfn.STDEV.P(Table2[6M Return vs Nifty])</f>
        <v>1.2431308881518794</v>
      </c>
      <c r="M105">
        <v>0.28692590096667597</v>
      </c>
      <c r="N105">
        <f>(Table2[[#This Row],[1W Return vs Nifty]]-AVERAGE(Table2[1W Return vs Nifty]))/_xlfn.STDEV.P(Table2[1W Return vs Nifty])</f>
        <v>0.3405921922888116</v>
      </c>
      <c r="O105">
        <v>1028.5</v>
      </c>
      <c r="P105">
        <v>936.44293902538004</v>
      </c>
      <c r="Q105">
        <v>749.93157002468604</v>
      </c>
      <c r="R105">
        <v>71.814383284649693</v>
      </c>
      <c r="S105" s="2">
        <f>(Table2[[#This Row],[Close Price]]-Table2[[#This Row],[20D EMA]])/Table2[[#This Row],[20D EMA]]</f>
        <v>6.4511424404472439E-2</v>
      </c>
      <c r="T105" s="2">
        <f>(Table2[[#This Row],[Close Price]]-Table2[[#This Row],[50D EMA]])/Table2[[#This Row],[50D EMA]]</f>
        <v>0.16915826301118239</v>
      </c>
      <c r="U105" s="2">
        <f>(Table2[[#This Row],[Close Price]]-Table2[[#This Row],[200D EMA]])/Table2[[#This Row],[200D EMA]]</f>
        <v>0.45993320425750306</v>
      </c>
      <c r="V105">
        <v>0.59790629261131301</v>
      </c>
      <c r="W105">
        <v>1066.55</v>
      </c>
      <c r="X105">
        <v>1108.95</v>
      </c>
      <c r="Y105">
        <v>1061.5</v>
      </c>
      <c r="Z105">
        <v>1157.95</v>
      </c>
      <c r="AA105">
        <v>1061.5</v>
      </c>
      <c r="AB105">
        <v>1157.95</v>
      </c>
      <c r="AC105" s="2">
        <f>(Table2[[#This Row],[Close Price]]/Table2[[#This Row],[Day Low]])-1</f>
        <v>2.6534152172893899E-2</v>
      </c>
      <c r="AD105" s="2">
        <f>(Table2[[#This Row],[Day High]]/Table2[[#This Row],[Close Price]])-1</f>
        <v>1.287847650363072E-2</v>
      </c>
      <c r="AE105" s="2">
        <f>(Table2[[#This Row],[Close Price]]/Table2[[#This Row],[Current Week Low]])-1</f>
        <v>3.1417804992934339E-2</v>
      </c>
      <c r="AF105" s="2">
        <f>(Table2[[#This Row],[Current Week High]]/Table2[[#This Row],[Close Price]])-1</f>
        <v>5.7633465771566916E-2</v>
      </c>
      <c r="AG105" s="2">
        <f>(Table2[[#This Row],[Close Price]]/Table2[[#This Row],[Current Month Low]])-1</f>
        <v>3.1417804992934339E-2</v>
      </c>
      <c r="AH105" s="2">
        <f>(Table2[[#This Row],[Current Month High]]/Table2[[#This Row],[Close Price]])-1</f>
        <v>5.7633465771566916E-2</v>
      </c>
      <c r="AI105">
        <v>5.7633465771566899</v>
      </c>
      <c r="AJ105">
        <v>116.716152019002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0.41</v>
      </c>
      <c r="AM105" t="s">
        <v>10359</v>
      </c>
      <c r="AN105">
        <v>9.07</v>
      </c>
      <c r="AO105" t="s">
        <v>10359</v>
      </c>
      <c r="AP105">
        <v>7.6609374842216998E-2</v>
      </c>
      <c r="AQ105">
        <f>(Table2[[#This Row],[Sharpe Ratio]]-AVERAGE(Table2[Sharpe Ratio]))/_xlfn.STDEV.P(Table2[Sharpe Ratio])</f>
        <v>0.14919603623162619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3.9242245360954482</v>
      </c>
      <c r="AS105">
        <f>_xlfn.RANK.AVG(Table2[[#This Row],[1Y Return vs Nifty Z-Score]],Table2[1Y Return vs Nifty Z-Score])</f>
        <v>98</v>
      </c>
      <c r="AT105">
        <f>_xlfn.RANK.AVG(Table2[[#This Row],[6M Return vs Nifty Z-Score]],Table2[6M Return vs Nifty Z-Score])</f>
        <v>73</v>
      </c>
      <c r="AU105">
        <f>_xlfn.RANK.AVG(Table2[[#This Row],[Sharpe Ratio Z-Score]],Table2[Sharpe Ratio Z-Score])</f>
        <v>309</v>
      </c>
      <c r="AV105">
        <f>(Table2[[#This Row],[Rank 1Y]]+Table2[[#This Row],[Rank 6M]]+Table2[[#This Row],[Rank Sharpe]])/3</f>
        <v>160</v>
      </c>
    </row>
    <row r="106" spans="1:48" x14ac:dyDescent="0.3">
      <c r="A106" t="s">
        <v>1022</v>
      </c>
      <c r="B106" t="s">
        <v>1023</v>
      </c>
      <c r="C106" t="s">
        <v>10327</v>
      </c>
      <c r="D106" t="s">
        <v>384</v>
      </c>
      <c r="E106">
        <v>13530.801272625</v>
      </c>
      <c r="F106">
        <v>1053.55</v>
      </c>
      <c r="G106">
        <v>38.874611960230098</v>
      </c>
      <c r="H106">
        <f>(Table2[[#This Row],[1Y Return vs Nifty]]-AVERAGE(Table2[1Y Return vs Nifty]))/_xlfn.STDEV.P(Table2[1Y Return vs Nifty])</f>
        <v>0.26098713879937435</v>
      </c>
      <c r="I106">
        <v>12.8546124796084</v>
      </c>
      <c r="J106">
        <f>(Table2[[#This Row],[1M Return vs Nifty]]-AVERAGE(Table2[1M Return vs Nifty]))/_xlfn.STDEV.P(Table2[1M Return vs Nifty])</f>
        <v>1.0978707434895703</v>
      </c>
      <c r="K106">
        <v>95.307799379123495</v>
      </c>
      <c r="L106">
        <f>(Table2[[#This Row],[6M Return vs Nifty]]-AVERAGE(Table2[6M Return vs Nifty]))/_xlfn.STDEV.P(Table2[6M Return vs Nifty])</f>
        <v>2.9731273318180831</v>
      </c>
      <c r="M106">
        <v>-2.4912679520872398</v>
      </c>
      <c r="N106">
        <f>(Table2[[#This Row],[1W Return vs Nifty]]-AVERAGE(Table2[1W Return vs Nifty]))/_xlfn.STDEV.P(Table2[1W Return vs Nifty])</f>
        <v>-0.33399896807288071</v>
      </c>
      <c r="O106">
        <v>1011.29</v>
      </c>
      <c r="P106">
        <v>900.65575451824202</v>
      </c>
      <c r="Q106">
        <v>708.49033349146805</v>
      </c>
      <c r="R106">
        <v>66.486963397134303</v>
      </c>
      <c r="S106" s="2">
        <f>(Table2[[#This Row],[Close Price]]-Table2[[#This Row],[20D EMA]])/Table2[[#This Row],[20D EMA]]</f>
        <v>4.1788211096718049E-2</v>
      </c>
      <c r="T106" s="2">
        <f>(Table2[[#This Row],[Close Price]]-Table2[[#This Row],[50D EMA]])/Table2[[#This Row],[50D EMA]]</f>
        <v>0.16975880597525367</v>
      </c>
      <c r="U106" s="2">
        <f>(Table2[[#This Row],[Close Price]]-Table2[[#This Row],[200D EMA]])/Table2[[#This Row],[200D EMA]]</f>
        <v>0.48703510859218696</v>
      </c>
      <c r="V106">
        <v>0.67364708771197601</v>
      </c>
      <c r="W106">
        <v>1042</v>
      </c>
      <c r="X106">
        <v>1089</v>
      </c>
      <c r="Y106">
        <v>1042</v>
      </c>
      <c r="Z106">
        <v>1094.8</v>
      </c>
      <c r="AA106">
        <v>1042</v>
      </c>
      <c r="AB106">
        <v>1094.8</v>
      </c>
      <c r="AC106" s="2">
        <f>(Table2[[#This Row],[Close Price]]/Table2[[#This Row],[Day Low]])-1</f>
        <v>1.1084452975048009E-2</v>
      </c>
      <c r="AD106" s="2">
        <f>(Table2[[#This Row],[Day High]]/Table2[[#This Row],[Close Price]])-1</f>
        <v>3.3648141996108549E-2</v>
      </c>
      <c r="AE106" s="2">
        <f>(Table2[[#This Row],[Close Price]]/Table2[[#This Row],[Current Week Low]])-1</f>
        <v>1.1084452975048009E-2</v>
      </c>
      <c r="AF106" s="2">
        <f>(Table2[[#This Row],[Current Week High]]/Table2[[#This Row],[Close Price]])-1</f>
        <v>3.9153338711973795E-2</v>
      </c>
      <c r="AG106" s="2">
        <f>(Table2[[#This Row],[Close Price]]/Table2[[#This Row],[Current Month Low]])-1</f>
        <v>1.1084452975048009E-2</v>
      </c>
      <c r="AH106" s="2">
        <f>(Table2[[#This Row],[Current Month High]]/Table2[[#This Row],[Close Price]])-1</f>
        <v>3.9153338711973795E-2</v>
      </c>
      <c r="AI106">
        <v>6.68691566608135</v>
      </c>
      <c r="AJ106">
        <v>134.12222222222201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0.7</v>
      </c>
      <c r="AM106" t="s">
        <v>10359</v>
      </c>
      <c r="AN106">
        <v>10.85</v>
      </c>
      <c r="AO106" t="s">
        <v>10359</v>
      </c>
      <c r="AP106">
        <v>9.0904895795097002E-2</v>
      </c>
      <c r="AQ106">
        <f>(Table2[[#This Row],[Sharpe Ratio]]-AVERAGE(Table2[Sharpe Ratio]))/_xlfn.STDEV.P(Table2[Sharpe Ratio])</f>
        <v>0.31275554256223992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4.3107417885963866</v>
      </c>
      <c r="AS106">
        <f>_xlfn.RANK.AVG(Table2[[#This Row],[1Y Return vs Nifty Z-Score]],Table2[1Y Return vs Nifty Z-Score])</f>
        <v>225</v>
      </c>
      <c r="AT106">
        <f>_xlfn.RANK.AVG(Table2[[#This Row],[6M Return vs Nifty Z-Score]],Table2[6M Return vs Nifty Z-Score])</f>
        <v>10</v>
      </c>
      <c r="AU106">
        <f>_xlfn.RANK.AVG(Table2[[#This Row],[Sharpe Ratio Z-Score]],Table2[Sharpe Ratio Z-Score])</f>
        <v>249</v>
      </c>
      <c r="AV106">
        <f>(Table2[[#This Row],[Rank 1Y]]+Table2[[#This Row],[Rank 6M]]+Table2[[#This Row],[Rank Sharpe]])/3</f>
        <v>161.33333333333334</v>
      </c>
    </row>
    <row r="107" spans="1:48" x14ac:dyDescent="0.3">
      <c r="A107" t="s">
        <v>1114</v>
      </c>
      <c r="B107" t="s">
        <v>1115</v>
      </c>
      <c r="C107" t="s">
        <v>10325</v>
      </c>
      <c r="D107" t="s">
        <v>257</v>
      </c>
      <c r="E107">
        <v>11263.12808576</v>
      </c>
      <c r="F107">
        <v>1705.8</v>
      </c>
      <c r="G107">
        <v>43.017974065470597</v>
      </c>
      <c r="H107">
        <f>(Table2[[#This Row],[1Y Return vs Nifty]]-AVERAGE(Table2[1Y Return vs Nifty]))/_xlfn.STDEV.P(Table2[1Y Return vs Nifty])</f>
        <v>0.33022364454305009</v>
      </c>
      <c r="I107">
        <v>-11.7502170119967</v>
      </c>
      <c r="J107">
        <f>(Table2[[#This Row],[1M Return vs Nifty]]-AVERAGE(Table2[1M Return vs Nifty]))/_xlfn.STDEV.P(Table2[1M Return vs Nifty])</f>
        <v>-1.3957426893186198</v>
      </c>
      <c r="K107">
        <v>38.070544151421799</v>
      </c>
      <c r="L107">
        <f>(Table2[[#This Row],[6M Return vs Nifty]]-AVERAGE(Table2[6M Return vs Nifty]))/_xlfn.STDEV.P(Table2[6M Return vs Nifty])</f>
        <v>1.0203280135789485</v>
      </c>
      <c r="M107">
        <v>-0.90271576716425395</v>
      </c>
      <c r="N107">
        <f>(Table2[[#This Row],[1W Return vs Nifty]]-AVERAGE(Table2[1W Return vs Nifty]))/_xlfn.STDEV.P(Table2[1W Return vs Nifty])</f>
        <v>5.1727629278964314E-2</v>
      </c>
      <c r="O107">
        <v>1717.98</v>
      </c>
      <c r="P107">
        <v>1704.6767936574699</v>
      </c>
      <c r="Q107">
        <v>1436.0305952777101</v>
      </c>
      <c r="R107">
        <v>43.679534007980699</v>
      </c>
      <c r="S107" s="2">
        <f>(Table2[[#This Row],[Close Price]]-Table2[[#This Row],[20D EMA]])/Table2[[#This Row],[20D EMA]]</f>
        <v>-7.0897216498446219E-3</v>
      </c>
      <c r="T107" s="2">
        <f>(Table2[[#This Row],[Close Price]]-Table2[[#This Row],[50D EMA]])/Table2[[#This Row],[50D EMA]]</f>
        <v>6.5889695143917307E-4</v>
      </c>
      <c r="U107" s="2">
        <f>(Table2[[#This Row],[Close Price]]-Table2[[#This Row],[200D EMA]])/Table2[[#This Row],[200D EMA]]</f>
        <v>0.18785769997478355</v>
      </c>
      <c r="V107">
        <v>0.43267390998439298</v>
      </c>
      <c r="W107">
        <v>1691.6</v>
      </c>
      <c r="X107">
        <v>1752.6</v>
      </c>
      <c r="Y107">
        <v>1690</v>
      </c>
      <c r="Z107">
        <v>1752.6</v>
      </c>
      <c r="AA107">
        <v>1690</v>
      </c>
      <c r="AB107">
        <v>1752.6</v>
      </c>
      <c r="AC107" s="2">
        <f>(Table2[[#This Row],[Close Price]]/Table2[[#This Row],[Day Low]])-1</f>
        <v>8.3944194845118059E-3</v>
      </c>
      <c r="AD107" s="2">
        <f>(Table2[[#This Row],[Day High]]/Table2[[#This Row],[Close Price]])-1</f>
        <v>2.7435807245866917E-2</v>
      </c>
      <c r="AE107" s="2">
        <f>(Table2[[#This Row],[Close Price]]/Table2[[#This Row],[Current Week Low]])-1</f>
        <v>9.3491124260354219E-3</v>
      </c>
      <c r="AF107" s="2">
        <f>(Table2[[#This Row],[Current Week High]]/Table2[[#This Row],[Close Price]])-1</f>
        <v>2.7435807245866917E-2</v>
      </c>
      <c r="AG107" s="2">
        <f>(Table2[[#This Row],[Close Price]]/Table2[[#This Row],[Current Month Low]])-1</f>
        <v>9.3491124260354219E-3</v>
      </c>
      <c r="AH107" s="2">
        <f>(Table2[[#This Row],[Current Month High]]/Table2[[#This Row],[Close Price]])-1</f>
        <v>2.7435807245866917E-2</v>
      </c>
      <c r="AI107">
        <v>15.500058623519701</v>
      </c>
      <c r="AJ107">
        <v>102.66128074135599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-0.01</v>
      </c>
      <c r="AM107" t="s">
        <v>10358</v>
      </c>
      <c r="AN107">
        <v>1.53</v>
      </c>
      <c r="AO107" t="s">
        <v>10359</v>
      </c>
      <c r="AP107">
        <v>0.12164374705589399</v>
      </c>
      <c r="AQ107">
        <f>(Table2[[#This Row],[Sharpe Ratio]]-AVERAGE(Table2[Sharpe Ratio]))/_xlfn.STDEV.P(Table2[Sharpe Ratio])</f>
        <v>0.66444831080467626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0.67098490888701945</v>
      </c>
      <c r="AS107">
        <f>_xlfn.RANK.AVG(Table2[[#This Row],[1Y Return vs Nifty Z-Score]],Table2[1Y Return vs Nifty Z-Score])</f>
        <v>211</v>
      </c>
      <c r="AT107">
        <f>_xlfn.RANK.AVG(Table2[[#This Row],[6M Return vs Nifty Z-Score]],Table2[6M Return vs Nifty Z-Score])</f>
        <v>99</v>
      </c>
      <c r="AU107">
        <f>_xlfn.RANK.AVG(Table2[[#This Row],[Sharpe Ratio Z-Score]],Table2[Sharpe Ratio Z-Score])</f>
        <v>183</v>
      </c>
      <c r="AV107">
        <f>(Table2[[#This Row],[Rank 1Y]]+Table2[[#This Row],[Rank 6M]]+Table2[[#This Row],[Rank Sharpe]])/3</f>
        <v>164.33333333333334</v>
      </c>
    </row>
    <row r="108" spans="1:48" x14ac:dyDescent="0.3">
      <c r="A108" t="s">
        <v>1395</v>
      </c>
      <c r="B108" t="s">
        <v>1396</v>
      </c>
      <c r="C108" t="s">
        <v>10324</v>
      </c>
      <c r="D108" t="s">
        <v>89</v>
      </c>
      <c r="E108">
        <v>7914.8944285449998</v>
      </c>
      <c r="F108">
        <v>3357.4</v>
      </c>
      <c r="G108">
        <v>76.175676311511594</v>
      </c>
      <c r="H108">
        <f>(Table2[[#This Row],[1Y Return vs Nifty]]-AVERAGE(Table2[1Y Return vs Nifty]))/_xlfn.STDEV.P(Table2[1Y Return vs Nifty])</f>
        <v>0.88429625120745226</v>
      </c>
      <c r="I108">
        <v>5.4955893190385101</v>
      </c>
      <c r="J108">
        <f>(Table2[[#This Row],[1M Return vs Nifty]]-AVERAGE(Table2[1M Return vs Nifty]))/_xlfn.STDEV.P(Table2[1M Return vs Nifty])</f>
        <v>0.35205947859929043</v>
      </c>
      <c r="K108">
        <v>7.3736700372504496</v>
      </c>
      <c r="L108">
        <f>(Table2[[#This Row],[6M Return vs Nifty]]-AVERAGE(Table2[6M Return vs Nifty]))/_xlfn.STDEV.P(Table2[6M Return vs Nifty])</f>
        <v>-2.697648423027273E-2</v>
      </c>
      <c r="M108">
        <v>1.37904387230871</v>
      </c>
      <c r="N108">
        <f>(Table2[[#This Row],[1W Return vs Nifty]]-AVERAGE(Table2[1W Return vs Nifty]))/_xlfn.STDEV.P(Table2[1W Return vs Nifty])</f>
        <v>0.60577639775007919</v>
      </c>
      <c r="O108">
        <v>3184.44</v>
      </c>
      <c r="P108">
        <v>3030.2020688381399</v>
      </c>
      <c r="Q108">
        <v>2534.5474295313202</v>
      </c>
      <c r="R108">
        <v>55.130717196942399</v>
      </c>
      <c r="S108" s="2">
        <f>(Table2[[#This Row],[Close Price]]-Table2[[#This Row],[20D EMA]])/Table2[[#This Row],[20D EMA]]</f>
        <v>5.4314102322543377E-2</v>
      </c>
      <c r="T108" s="2">
        <f>(Table2[[#This Row],[Close Price]]-Table2[[#This Row],[50D EMA]])/Table2[[#This Row],[50D EMA]]</f>
        <v>0.10797891484752256</v>
      </c>
      <c r="U108" s="2">
        <f>(Table2[[#This Row],[Close Price]]-Table2[[#This Row],[200D EMA]])/Table2[[#This Row],[200D EMA]]</f>
        <v>0.32465463493845093</v>
      </c>
      <c r="V108">
        <v>1.7925631438852501</v>
      </c>
      <c r="W108">
        <v>3233</v>
      </c>
      <c r="X108">
        <v>3399</v>
      </c>
      <c r="Y108">
        <v>3210</v>
      </c>
      <c r="Z108">
        <v>3399</v>
      </c>
      <c r="AA108">
        <v>3210</v>
      </c>
      <c r="AB108">
        <v>3399</v>
      </c>
      <c r="AC108" s="2">
        <f>(Table2[[#This Row],[Close Price]]/Table2[[#This Row],[Day Low]])-1</f>
        <v>3.8478193628209034E-2</v>
      </c>
      <c r="AD108" s="2">
        <f>(Table2[[#This Row],[Day High]]/Table2[[#This Row],[Close Price]])-1</f>
        <v>1.2390540299040964E-2</v>
      </c>
      <c r="AE108" s="2">
        <f>(Table2[[#This Row],[Close Price]]/Table2[[#This Row],[Current Week Low]])-1</f>
        <v>4.5919003115264756E-2</v>
      </c>
      <c r="AF108" s="2">
        <f>(Table2[[#This Row],[Current Week High]]/Table2[[#This Row],[Close Price]])-1</f>
        <v>1.2390540299040964E-2</v>
      </c>
      <c r="AG108" s="2">
        <f>(Table2[[#This Row],[Close Price]]/Table2[[#This Row],[Current Month Low]])-1</f>
        <v>4.5919003115264756E-2</v>
      </c>
      <c r="AH108" s="2">
        <f>(Table2[[#This Row],[Current Month High]]/Table2[[#This Row],[Close Price]])-1</f>
        <v>1.2390540299040964E-2</v>
      </c>
      <c r="AI108">
        <v>3.8005599571096602</v>
      </c>
      <c r="AJ108">
        <v>116.459817542954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0.21</v>
      </c>
      <c r="AM108" t="s">
        <v>10359</v>
      </c>
      <c r="AN108">
        <v>-0.65</v>
      </c>
      <c r="AO108" t="s">
        <v>10358</v>
      </c>
      <c r="AP108">
        <v>0.19105532127890301</v>
      </c>
      <c r="AQ108">
        <f>(Table2[[#This Row],[Sharpe Ratio]]-AVERAGE(Table2[Sharpe Ratio]))/_xlfn.STDEV.P(Table2[Sharpe Ratio])</f>
        <v>1.4586077437464278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3.273763387072977</v>
      </c>
      <c r="AS108">
        <f>_xlfn.RANK.AVG(Table2[[#This Row],[1Y Return vs Nifty Z-Score]],Table2[1Y Return vs Nifty Z-Score])</f>
        <v>111</v>
      </c>
      <c r="AT108">
        <f>_xlfn.RANK.AVG(Table2[[#This Row],[6M Return vs Nifty Z-Score]],Table2[6M Return vs Nifty Z-Score])</f>
        <v>330</v>
      </c>
      <c r="AU108">
        <f>_xlfn.RANK.AVG(Table2[[#This Row],[Sharpe Ratio Z-Score]],Table2[Sharpe Ratio Z-Score])</f>
        <v>52</v>
      </c>
      <c r="AV108">
        <f>(Table2[[#This Row],[Rank 1Y]]+Table2[[#This Row],[Rank 6M]]+Table2[[#This Row],[Rank Sharpe]])/3</f>
        <v>164.33333333333334</v>
      </c>
    </row>
    <row r="109" spans="1:48" x14ac:dyDescent="0.3">
      <c r="A109" t="s">
        <v>1459</v>
      </c>
      <c r="B109" t="s">
        <v>1460</v>
      </c>
      <c r="C109" t="s">
        <v>10312</v>
      </c>
      <c r="D109" t="s">
        <v>276</v>
      </c>
      <c r="E109">
        <v>7279.0214078250001</v>
      </c>
      <c r="F109">
        <v>1435.45</v>
      </c>
      <c r="G109">
        <v>122.96007745193501</v>
      </c>
      <c r="H109">
        <f>(Table2[[#This Row],[1Y Return vs Nifty]]-AVERAGE(Table2[1Y Return vs Nifty]))/_xlfn.STDEV.P(Table2[1Y Return vs Nifty])</f>
        <v>1.6660740384243722</v>
      </c>
      <c r="I109">
        <v>26.3251098564626</v>
      </c>
      <c r="J109">
        <f>(Table2[[#This Row],[1M Return vs Nifty]]-AVERAGE(Table2[1M Return vs Nifty]))/_xlfn.STDEV.P(Table2[1M Return vs Nifty])</f>
        <v>2.4630585500944377</v>
      </c>
      <c r="K109">
        <v>21.528177796019499</v>
      </c>
      <c r="L109">
        <f>(Table2[[#This Row],[6M Return vs Nifty]]-AVERAGE(Table2[6M Return vs Nifty]))/_xlfn.STDEV.P(Table2[6M Return vs Nifty])</f>
        <v>0.45594173033772922</v>
      </c>
      <c r="M109">
        <v>4.5642606751992396</v>
      </c>
      <c r="N109">
        <f>(Table2[[#This Row],[1W Return vs Nifty]]-AVERAGE(Table2[1W Return vs Nifty]))/_xlfn.STDEV.P(Table2[1W Return vs Nifty])</f>
        <v>1.3791994246218411</v>
      </c>
      <c r="O109">
        <v>1353.65</v>
      </c>
      <c r="P109">
        <v>1256.08062936038</v>
      </c>
      <c r="Q109">
        <v>1001.02595168673</v>
      </c>
      <c r="R109">
        <v>81.063053900090793</v>
      </c>
      <c r="S109" s="2">
        <f>(Table2[[#This Row],[Close Price]]-Table2[[#This Row],[20D EMA]])/Table2[[#This Row],[20D EMA]]</f>
        <v>6.0429209913936355E-2</v>
      </c>
      <c r="T109" s="2">
        <f>(Table2[[#This Row],[Close Price]]-Table2[[#This Row],[50D EMA]])/Table2[[#This Row],[50D EMA]]</f>
        <v>0.14280084132095744</v>
      </c>
      <c r="U109" s="2">
        <f>(Table2[[#This Row],[Close Price]]-Table2[[#This Row],[200D EMA]])/Table2[[#This Row],[200D EMA]]</f>
        <v>0.43397880702419855</v>
      </c>
      <c r="V109">
        <v>0.98073788330170897</v>
      </c>
      <c r="W109">
        <v>1412.5</v>
      </c>
      <c r="X109">
        <v>1513.55</v>
      </c>
      <c r="Y109">
        <v>1412.5</v>
      </c>
      <c r="Z109">
        <v>1513.55</v>
      </c>
      <c r="AA109">
        <v>1412.5</v>
      </c>
      <c r="AB109">
        <v>1513.55</v>
      </c>
      <c r="AC109" s="2">
        <f>(Table2[[#This Row],[Close Price]]/Table2[[#This Row],[Day Low]])-1</f>
        <v>1.6247787610619513E-2</v>
      </c>
      <c r="AD109" s="2">
        <f>(Table2[[#This Row],[Day High]]/Table2[[#This Row],[Close Price]])-1</f>
        <v>5.4408025357901568E-2</v>
      </c>
      <c r="AE109" s="2">
        <f>(Table2[[#This Row],[Close Price]]/Table2[[#This Row],[Current Week Low]])-1</f>
        <v>1.6247787610619513E-2</v>
      </c>
      <c r="AF109" s="2">
        <f>(Table2[[#This Row],[Current Week High]]/Table2[[#This Row],[Close Price]])-1</f>
        <v>5.4408025357901568E-2</v>
      </c>
      <c r="AG109" s="2">
        <f>(Table2[[#This Row],[Close Price]]/Table2[[#This Row],[Current Month Low]])-1</f>
        <v>1.6247787610619513E-2</v>
      </c>
      <c r="AH109" s="2">
        <f>(Table2[[#This Row],[Current Month High]]/Table2[[#This Row],[Close Price]])-1</f>
        <v>5.4408025357901568E-2</v>
      </c>
      <c r="AI109">
        <v>5.4408025357901497</v>
      </c>
      <c r="AJ109">
        <v>174.964083900009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0.45</v>
      </c>
      <c r="AM109" t="s">
        <v>10359</v>
      </c>
      <c r="AN109">
        <v>6.89</v>
      </c>
      <c r="AO109" t="s">
        <v>10359</v>
      </c>
      <c r="AP109">
        <v>8.9556083947312001E-2</v>
      </c>
      <c r="AQ109">
        <f>(Table2[[#This Row],[Sharpe Ratio]]-AVERAGE(Table2[Sharpe Ratio]))/_xlfn.STDEV.P(Table2[Sharpe Ratio])</f>
        <v>0.29732336624045624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6.2615971097188368</v>
      </c>
      <c r="AS109">
        <f>_xlfn.RANK.AVG(Table2[[#This Row],[1Y Return vs Nifty Z-Score]],Table2[1Y Return vs Nifty Z-Score])</f>
        <v>47</v>
      </c>
      <c r="AT109">
        <f>_xlfn.RANK.AVG(Table2[[#This Row],[6M Return vs Nifty Z-Score]],Table2[6M Return vs Nifty Z-Score])</f>
        <v>196</v>
      </c>
      <c r="AU109">
        <f>_xlfn.RANK.AVG(Table2[[#This Row],[Sharpe Ratio Z-Score]],Table2[Sharpe Ratio Z-Score])</f>
        <v>253</v>
      </c>
      <c r="AV109">
        <f>(Table2[[#This Row],[Rank 1Y]]+Table2[[#This Row],[Rank 6M]]+Table2[[#This Row],[Rank Sharpe]])/3</f>
        <v>165.33333333333334</v>
      </c>
    </row>
    <row r="110" spans="1:48" x14ac:dyDescent="0.3">
      <c r="A110" t="s">
        <v>547</v>
      </c>
      <c r="B110" t="s">
        <v>548</v>
      </c>
      <c r="C110" t="s">
        <v>10314</v>
      </c>
      <c r="D110" t="s">
        <v>549</v>
      </c>
      <c r="E110">
        <v>37432.917027089999</v>
      </c>
      <c r="F110">
        <v>2731.95</v>
      </c>
      <c r="G110">
        <v>99.841910625925394</v>
      </c>
      <c r="H110">
        <f>(Table2[[#This Row],[1Y Return vs Nifty]]-AVERAGE(Table2[1Y Return vs Nifty]))/_xlfn.STDEV.P(Table2[1Y Return vs Nifty])</f>
        <v>1.2797643098568852</v>
      </c>
      <c r="I110">
        <v>10.453510410504</v>
      </c>
      <c r="J110">
        <f>(Table2[[#This Row],[1M Return vs Nifty]]-AVERAGE(Table2[1M Return vs Nifty]))/_xlfn.STDEV.P(Table2[1M Return vs Nifty])</f>
        <v>0.85452744476420772</v>
      </c>
      <c r="K110">
        <v>4.8139065024442598</v>
      </c>
      <c r="L110">
        <f>(Table2[[#This Row],[6M Return vs Nifty]]-AVERAGE(Table2[6M Return vs Nifty]))/_xlfn.STDEV.P(Table2[6M Return vs Nifty])</f>
        <v>-0.11430954144514159</v>
      </c>
      <c r="M110">
        <v>5.2892281946E-2</v>
      </c>
      <c r="N110">
        <f>(Table2[[#This Row],[1W Return vs Nifty]]-AVERAGE(Table2[1W Return vs Nifty]))/_xlfn.STDEV.P(Table2[1W Return vs Nifty])</f>
        <v>0.28376498044927118</v>
      </c>
      <c r="O110">
        <v>2678</v>
      </c>
      <c r="P110">
        <v>2601.51306647195</v>
      </c>
      <c r="Q110">
        <v>2336.4997390111498</v>
      </c>
      <c r="R110">
        <v>59.225087383047999</v>
      </c>
      <c r="S110" s="2">
        <f>(Table2[[#This Row],[Close Price]]-Table2[[#This Row],[20D EMA]])/Table2[[#This Row],[20D EMA]]</f>
        <v>2.0145631067961096E-2</v>
      </c>
      <c r="T110" s="2">
        <f>(Table2[[#This Row],[Close Price]]-Table2[[#This Row],[50D EMA]])/Table2[[#This Row],[50D EMA]]</f>
        <v>5.0138873107772743E-2</v>
      </c>
      <c r="U110" s="2">
        <f>(Table2[[#This Row],[Close Price]]-Table2[[#This Row],[200D EMA]])/Table2[[#This Row],[200D EMA]]</f>
        <v>0.16924900713073135</v>
      </c>
      <c r="V110">
        <v>0.86593229569133601</v>
      </c>
      <c r="W110">
        <v>2700.1</v>
      </c>
      <c r="X110">
        <v>2778.2</v>
      </c>
      <c r="Y110">
        <v>2700.1</v>
      </c>
      <c r="Z110">
        <v>2839.5</v>
      </c>
      <c r="AA110">
        <v>2700.1</v>
      </c>
      <c r="AB110">
        <v>2839.5</v>
      </c>
      <c r="AC110" s="2">
        <f>(Table2[[#This Row],[Close Price]]/Table2[[#This Row],[Day Low]])-1</f>
        <v>1.1795859412614407E-2</v>
      </c>
      <c r="AD110" s="2">
        <f>(Table2[[#This Row],[Day High]]/Table2[[#This Row],[Close Price]])-1</f>
        <v>1.6929299584545809E-2</v>
      </c>
      <c r="AE110" s="2">
        <f>(Table2[[#This Row],[Close Price]]/Table2[[#This Row],[Current Week Low]])-1</f>
        <v>1.1795859412614407E-2</v>
      </c>
      <c r="AF110" s="2">
        <f>(Table2[[#This Row],[Current Week High]]/Table2[[#This Row],[Close Price]])-1</f>
        <v>3.93674847636305E-2</v>
      </c>
      <c r="AG110" s="2">
        <f>(Table2[[#This Row],[Close Price]]/Table2[[#This Row],[Current Month Low]])-1</f>
        <v>1.1795859412614407E-2</v>
      </c>
      <c r="AH110" s="2">
        <f>(Table2[[#This Row],[Current Month High]]/Table2[[#This Row],[Close Price]])-1</f>
        <v>3.93674847636305E-2</v>
      </c>
      <c r="AI110">
        <v>19.5007229268471</v>
      </c>
      <c r="AJ110">
        <v>151.65346352247599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-7.0000000000000007E-2</v>
      </c>
      <c r="AM110" t="s">
        <v>10358</v>
      </c>
      <c r="AN110">
        <v>3.25</v>
      </c>
      <c r="AO110" t="s">
        <v>10359</v>
      </c>
      <c r="AP110">
        <v>0.18236111876026501</v>
      </c>
      <c r="AQ110">
        <f>(Table2[[#This Row],[Sharpe Ratio]]-AVERAGE(Table2[Sharpe Ratio]))/_xlfn.STDEV.P(Table2[Sharpe Ratio])</f>
        <v>1.359134665670156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3.6628818592953785</v>
      </c>
      <c r="AS110">
        <f>_xlfn.RANK.AVG(Table2[[#This Row],[1Y Return vs Nifty Z-Score]],Table2[1Y Return vs Nifty Z-Score])</f>
        <v>73</v>
      </c>
      <c r="AT110">
        <f>_xlfn.RANK.AVG(Table2[[#This Row],[6M Return vs Nifty Z-Score]],Table2[6M Return vs Nifty Z-Score])</f>
        <v>360</v>
      </c>
      <c r="AU110">
        <f>_xlfn.RANK.AVG(Table2[[#This Row],[Sharpe Ratio Z-Score]],Table2[Sharpe Ratio Z-Score])</f>
        <v>70</v>
      </c>
      <c r="AV110">
        <f>(Table2[[#This Row],[Rank 1Y]]+Table2[[#This Row],[Rank 6M]]+Table2[[#This Row],[Rank Sharpe]])/3</f>
        <v>167.66666666666666</v>
      </c>
    </row>
    <row r="111" spans="1:48" x14ac:dyDescent="0.3">
      <c r="A111" t="s">
        <v>1732</v>
      </c>
      <c r="B111" t="s">
        <v>1733</v>
      </c>
      <c r="C111" t="s">
        <v>10324</v>
      </c>
      <c r="D111" t="s">
        <v>895</v>
      </c>
      <c r="E111">
        <v>4688.7698515499997</v>
      </c>
      <c r="F111">
        <v>384.7</v>
      </c>
      <c r="G111">
        <v>104.286990088699</v>
      </c>
      <c r="H111">
        <f>(Table2[[#This Row],[1Y Return vs Nifty]]-AVERAGE(Table2[1Y Return vs Nifty]))/_xlfn.STDEV.P(Table2[1Y Return vs Nifty])</f>
        <v>1.3540425800003912</v>
      </c>
      <c r="I111">
        <v>2.10588410613641</v>
      </c>
      <c r="J111">
        <f>(Table2[[#This Row],[1M Return vs Nifty]]-AVERAGE(Table2[1M Return vs Nifty]))/_xlfn.STDEV.P(Table2[1M Return vs Nifty])</f>
        <v>8.5247081170741808E-3</v>
      </c>
      <c r="K111">
        <v>26.747688288112901</v>
      </c>
      <c r="L111">
        <f>(Table2[[#This Row],[6M Return vs Nifty]]-AVERAGE(Table2[6M Return vs Nifty]))/_xlfn.STDEV.P(Table2[6M Return vs Nifty])</f>
        <v>0.63401904187116143</v>
      </c>
      <c r="M111">
        <v>-5.7628579747609603</v>
      </c>
      <c r="N111">
        <f>(Table2[[#This Row],[1W Return vs Nifty]]-AVERAGE(Table2[1W Return vs Nifty]))/_xlfn.STDEV.P(Table2[1W Return vs Nifty])</f>
        <v>-1.1283948332847997</v>
      </c>
      <c r="O111">
        <v>377.76</v>
      </c>
      <c r="P111">
        <v>350.81794866290397</v>
      </c>
      <c r="Q111">
        <v>279.65349162093798</v>
      </c>
      <c r="R111">
        <v>45.365668272588998</v>
      </c>
      <c r="S111" s="2">
        <f>(Table2[[#This Row],[Close Price]]-Table2[[#This Row],[20D EMA]])/Table2[[#This Row],[20D EMA]]</f>
        <v>1.8371452774248193E-2</v>
      </c>
      <c r="T111" s="2">
        <f>(Table2[[#This Row],[Close Price]]-Table2[[#This Row],[50D EMA]])/Table2[[#This Row],[50D EMA]]</f>
        <v>9.6580153513333503E-2</v>
      </c>
      <c r="U111" s="2">
        <f>(Table2[[#This Row],[Close Price]]-Table2[[#This Row],[200D EMA]])/Table2[[#This Row],[200D EMA]]</f>
        <v>0.37563095590256185</v>
      </c>
      <c r="V111">
        <v>0.961331838921756</v>
      </c>
      <c r="W111">
        <v>379</v>
      </c>
      <c r="X111">
        <v>387.95</v>
      </c>
      <c r="Y111">
        <v>373.1</v>
      </c>
      <c r="Z111">
        <v>388</v>
      </c>
      <c r="AA111">
        <v>373.1</v>
      </c>
      <c r="AB111">
        <v>388</v>
      </c>
      <c r="AC111" s="2">
        <f>(Table2[[#This Row],[Close Price]]/Table2[[#This Row],[Day Low]])-1</f>
        <v>1.5039577836411633E-2</v>
      </c>
      <c r="AD111" s="2">
        <f>(Table2[[#This Row],[Day High]]/Table2[[#This Row],[Close Price]])-1</f>
        <v>8.448141408889942E-3</v>
      </c>
      <c r="AE111" s="2">
        <f>(Table2[[#This Row],[Close Price]]/Table2[[#This Row],[Current Week Low]])-1</f>
        <v>3.1090860359152872E-2</v>
      </c>
      <c r="AF111" s="2">
        <f>(Table2[[#This Row],[Current Week High]]/Table2[[#This Row],[Close Price]])-1</f>
        <v>8.5781128151807273E-3</v>
      </c>
      <c r="AG111" s="2">
        <f>(Table2[[#This Row],[Close Price]]/Table2[[#This Row],[Current Month Low]])-1</f>
        <v>3.1090860359152872E-2</v>
      </c>
      <c r="AH111" s="2">
        <f>(Table2[[#This Row],[Current Month High]]/Table2[[#This Row],[Close Price]])-1</f>
        <v>8.5781128151807273E-3</v>
      </c>
      <c r="AI111">
        <v>7.0834416428385802</v>
      </c>
      <c r="AJ111">
        <v>158.44810211622399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0.32</v>
      </c>
      <c r="AM111" t="s">
        <v>10359</v>
      </c>
      <c r="AN111">
        <v>3.14</v>
      </c>
      <c r="AO111" t="s">
        <v>10359</v>
      </c>
      <c r="AP111">
        <v>8.4179516259212994E-2</v>
      </c>
      <c r="AQ111">
        <f>(Table2[[#This Row],[Sharpe Ratio]]-AVERAGE(Table2[Sharpe Ratio]))/_xlfn.STDEV.P(Table2[Sharpe Ratio])</f>
        <v>0.23580838125199804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1.1039998779558251</v>
      </c>
      <c r="AS111">
        <f>_xlfn.RANK.AVG(Table2[[#This Row],[1Y Return vs Nifty Z-Score]],Table2[1Y Return vs Nifty Z-Score])</f>
        <v>64</v>
      </c>
      <c r="AT111">
        <f>_xlfn.RANK.AVG(Table2[[#This Row],[6M Return vs Nifty Z-Score]],Table2[6M Return vs Nifty Z-Score])</f>
        <v>163</v>
      </c>
      <c r="AU111">
        <f>_xlfn.RANK.AVG(Table2[[#This Row],[Sharpe Ratio Z-Score]],Table2[Sharpe Ratio Z-Score])</f>
        <v>278</v>
      </c>
      <c r="AV111">
        <f>(Table2[[#This Row],[Rank 1Y]]+Table2[[#This Row],[Rank 6M]]+Table2[[#This Row],[Rank Sharpe]])/3</f>
        <v>168.33333333333334</v>
      </c>
    </row>
    <row r="112" spans="1:48" x14ac:dyDescent="0.3">
      <c r="A112" t="s">
        <v>525</v>
      </c>
      <c r="B112" t="s">
        <v>526</v>
      </c>
      <c r="C112" t="s">
        <v>10318</v>
      </c>
      <c r="D112" t="s">
        <v>54</v>
      </c>
      <c r="E112">
        <v>40000.601462769999</v>
      </c>
      <c r="F112">
        <v>3175.3</v>
      </c>
      <c r="G112">
        <v>54.586948940184598</v>
      </c>
      <c r="H112">
        <f>(Table2[[#This Row],[1Y Return vs Nifty]]-AVERAGE(Table2[1Y Return vs Nifty]))/_xlfn.STDEV.P(Table2[1Y Return vs Nifty])</f>
        <v>0.52354379736012646</v>
      </c>
      <c r="I112">
        <v>13.084424845447</v>
      </c>
      <c r="J112">
        <f>(Table2[[#This Row],[1M Return vs Nifty]]-AVERAGE(Table2[1M Return vs Nifty]))/_xlfn.STDEV.P(Table2[1M Return vs Nifty])</f>
        <v>1.1211614231781284</v>
      </c>
      <c r="K112">
        <v>40.1939630221692</v>
      </c>
      <c r="L112">
        <f>(Table2[[#This Row],[6M Return vs Nifty]]-AVERAGE(Table2[6M Return vs Nifty]))/_xlfn.STDEV.P(Table2[6M Return vs Nifty])</f>
        <v>1.0927740263487007</v>
      </c>
      <c r="M112">
        <v>5.69567716920987</v>
      </c>
      <c r="N112">
        <f>(Table2[[#This Row],[1W Return vs Nifty]]-AVERAGE(Table2[1W Return vs Nifty]))/_xlfn.STDEV.P(Table2[1W Return vs Nifty])</f>
        <v>1.6539259577282321</v>
      </c>
      <c r="O112">
        <v>3009.28</v>
      </c>
      <c r="P112">
        <v>2761.0098832052799</v>
      </c>
      <c r="Q112">
        <v>2313.23217807016</v>
      </c>
      <c r="R112">
        <v>66.409065076070505</v>
      </c>
      <c r="S112" s="2">
        <f>(Table2[[#This Row],[Close Price]]-Table2[[#This Row],[20D EMA]])/Table2[[#This Row],[20D EMA]]</f>
        <v>5.516934283283708E-2</v>
      </c>
      <c r="T112" s="2">
        <f>(Table2[[#This Row],[Close Price]]-Table2[[#This Row],[50D EMA]])/Table2[[#This Row],[50D EMA]]</f>
        <v>0.15005021145153138</v>
      </c>
      <c r="U112" s="2">
        <f>(Table2[[#This Row],[Close Price]]-Table2[[#This Row],[200D EMA]])/Table2[[#This Row],[200D EMA]]</f>
        <v>0.37266809190291916</v>
      </c>
      <c r="V112">
        <v>1.1736029065421401</v>
      </c>
      <c r="W112">
        <v>3145.05</v>
      </c>
      <c r="X112">
        <v>3247.35</v>
      </c>
      <c r="Y112">
        <v>3145.05</v>
      </c>
      <c r="Z112">
        <v>3258.25</v>
      </c>
      <c r="AA112">
        <v>3145.05</v>
      </c>
      <c r="AB112">
        <v>3258.25</v>
      </c>
      <c r="AC112" s="2">
        <f>(Table2[[#This Row],[Close Price]]/Table2[[#This Row],[Day Low]])-1</f>
        <v>9.6182890574076918E-3</v>
      </c>
      <c r="AD112" s="2">
        <f>(Table2[[#This Row],[Day High]]/Table2[[#This Row],[Close Price]])-1</f>
        <v>2.26907693761218E-2</v>
      </c>
      <c r="AE112" s="2">
        <f>(Table2[[#This Row],[Close Price]]/Table2[[#This Row],[Current Week Low]])-1</f>
        <v>9.6182890574076918E-3</v>
      </c>
      <c r="AF112" s="2">
        <f>(Table2[[#This Row],[Current Week High]]/Table2[[#This Row],[Close Price]])-1</f>
        <v>2.612351588826245E-2</v>
      </c>
      <c r="AG112" s="2">
        <f>(Table2[[#This Row],[Close Price]]/Table2[[#This Row],[Current Month Low]])-1</f>
        <v>9.6182890574076918E-3</v>
      </c>
      <c r="AH112" s="2">
        <f>(Table2[[#This Row],[Current Month High]]/Table2[[#This Row],[Close Price]])-1</f>
        <v>2.612351588826245E-2</v>
      </c>
      <c r="AI112">
        <v>6.7568418732088098</v>
      </c>
      <c r="AJ112">
        <v>92.436592830520297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0.13</v>
      </c>
      <c r="AM112" t="s">
        <v>10359</v>
      </c>
      <c r="AN112">
        <v>6.01</v>
      </c>
      <c r="AO112" t="s">
        <v>10359</v>
      </c>
      <c r="AP112">
        <v>9.2464057852673004E-2</v>
      </c>
      <c r="AQ112">
        <f>(Table2[[#This Row],[Sharpe Ratio]]-AVERAGE(Table2[Sharpe Ratio]))/_xlfn.STDEV.P(Table2[Sharpe Ratio])</f>
        <v>0.33059440112969768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4.7219996057448856</v>
      </c>
      <c r="AS112">
        <f>_xlfn.RANK.AVG(Table2[[#This Row],[1Y Return vs Nifty Z-Score]],Table2[1Y Return vs Nifty Z-Score])</f>
        <v>172</v>
      </c>
      <c r="AT112">
        <f>_xlfn.RANK.AVG(Table2[[#This Row],[6M Return vs Nifty Z-Score]],Table2[6M Return vs Nifty Z-Score])</f>
        <v>90</v>
      </c>
      <c r="AU112">
        <f>_xlfn.RANK.AVG(Table2[[#This Row],[Sharpe Ratio Z-Score]],Table2[Sharpe Ratio Z-Score])</f>
        <v>246</v>
      </c>
      <c r="AV112">
        <f>(Table2[[#This Row],[Rank 1Y]]+Table2[[#This Row],[Rank 6M]]+Table2[[#This Row],[Rank Sharpe]])/3</f>
        <v>169.33333333333334</v>
      </c>
    </row>
    <row r="113" spans="1:48" x14ac:dyDescent="0.3">
      <c r="A113" t="s">
        <v>1077</v>
      </c>
      <c r="B113" t="s">
        <v>1078</v>
      </c>
      <c r="C113" t="s">
        <v>10321</v>
      </c>
      <c r="D113" t="s">
        <v>127</v>
      </c>
      <c r="E113">
        <v>12143.058564200001</v>
      </c>
      <c r="F113">
        <v>345.55</v>
      </c>
      <c r="G113">
        <v>10.997777976622</v>
      </c>
      <c r="H113">
        <f>(Table2[[#This Row],[1Y Return vs Nifty]]-AVERAGE(Table2[1Y Return vs Nifty]))/_xlfn.STDEV.P(Table2[1Y Return vs Nifty])</f>
        <v>-0.20484098029753151</v>
      </c>
      <c r="I113">
        <v>31.707056297440101</v>
      </c>
      <c r="J113">
        <f>(Table2[[#This Row],[1M Return vs Nifty]]-AVERAGE(Table2[1M Return vs Nifty]))/_xlfn.STDEV.P(Table2[1M Return vs Nifty])</f>
        <v>3.0085000027350528</v>
      </c>
      <c r="K113">
        <v>49.531656758483301</v>
      </c>
      <c r="L113">
        <f>(Table2[[#This Row],[6M Return vs Nifty]]-AVERAGE(Table2[6M Return vs Nifty]))/_xlfn.STDEV.P(Table2[6M Return vs Nifty])</f>
        <v>1.4113539772855304</v>
      </c>
      <c r="M113">
        <v>-4.8309871706849501</v>
      </c>
      <c r="N113">
        <f>(Table2[[#This Row],[1W Return vs Nifty]]-AVERAGE(Table2[1W Return vs Nifty]))/_xlfn.STDEV.P(Table2[1W Return vs Nifty])</f>
        <v>-0.90212127561430144</v>
      </c>
      <c r="O113">
        <v>327.01</v>
      </c>
      <c r="P113">
        <v>296.00209476580801</v>
      </c>
      <c r="Q113">
        <v>247.26052952649999</v>
      </c>
      <c r="R113">
        <v>64.876769375299403</v>
      </c>
      <c r="S113" s="2">
        <f>(Table2[[#This Row],[Close Price]]-Table2[[#This Row],[20D EMA]])/Table2[[#This Row],[20D EMA]]</f>
        <v>5.6695513898657596E-2</v>
      </c>
      <c r="T113" s="2">
        <f>(Table2[[#This Row],[Close Price]]-Table2[[#This Row],[50D EMA]])/Table2[[#This Row],[50D EMA]]</f>
        <v>0.1673903871301772</v>
      </c>
      <c r="U113" s="2">
        <f>(Table2[[#This Row],[Close Price]]-Table2[[#This Row],[200D EMA]])/Table2[[#This Row],[200D EMA]]</f>
        <v>0.39751379106775675</v>
      </c>
      <c r="V113">
        <v>0.96617563124063699</v>
      </c>
      <c r="W113">
        <v>342.5</v>
      </c>
      <c r="X113">
        <v>352.45</v>
      </c>
      <c r="Y113">
        <v>342.2</v>
      </c>
      <c r="Z113">
        <v>353.4</v>
      </c>
      <c r="AA113">
        <v>342.2</v>
      </c>
      <c r="AB113">
        <v>353.4</v>
      </c>
      <c r="AC113" s="2">
        <f>(Table2[[#This Row],[Close Price]]/Table2[[#This Row],[Day Low]])-1</f>
        <v>8.9051094890510996E-3</v>
      </c>
      <c r="AD113" s="2">
        <f>(Table2[[#This Row],[Day High]]/Table2[[#This Row],[Close Price]])-1</f>
        <v>1.9968166690782718E-2</v>
      </c>
      <c r="AE113" s="2">
        <f>(Table2[[#This Row],[Close Price]]/Table2[[#This Row],[Current Week Low]])-1</f>
        <v>9.7895967270602569E-3</v>
      </c>
      <c r="AF113" s="2">
        <f>(Table2[[#This Row],[Current Week High]]/Table2[[#This Row],[Close Price]])-1</f>
        <v>2.2717407032267323E-2</v>
      </c>
      <c r="AG113" s="2">
        <f>(Table2[[#This Row],[Close Price]]/Table2[[#This Row],[Current Month Low]])-1</f>
        <v>9.7895967270602569E-3</v>
      </c>
      <c r="AH113" s="2">
        <f>(Table2[[#This Row],[Current Month High]]/Table2[[#This Row],[Close Price]])-1</f>
        <v>2.2717407032267323E-2</v>
      </c>
      <c r="AI113">
        <v>6.7573433656489401</v>
      </c>
      <c r="AJ113">
        <v>91.705963938973596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0.55000000000000004</v>
      </c>
      <c r="AM113" t="s">
        <v>10359</v>
      </c>
      <c r="AN113">
        <v>2.4900000000000002</v>
      </c>
      <c r="AO113" t="s">
        <v>10359</v>
      </c>
      <c r="AP113">
        <v>0.16672528023003</v>
      </c>
      <c r="AQ113">
        <f>(Table2[[#This Row],[Sharpe Ratio]]-AVERAGE(Table2[Sharpe Ratio]))/_xlfn.STDEV.P(Table2[Sharpe Ratio])</f>
        <v>1.180240168610557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4.4931318927193074</v>
      </c>
      <c r="AS113">
        <f>_xlfn.RANK.AVG(Table2[[#This Row],[1Y Return vs Nifty Z-Score]],Table2[1Y Return vs Nifty Z-Score])</f>
        <v>359</v>
      </c>
      <c r="AT113">
        <f>_xlfn.RANK.AVG(Table2[[#This Row],[6M Return vs Nifty Z-Score]],Table2[6M Return vs Nifty Z-Score])</f>
        <v>59</v>
      </c>
      <c r="AU113">
        <f>_xlfn.RANK.AVG(Table2[[#This Row],[Sharpe Ratio Z-Score]],Table2[Sharpe Ratio Z-Score])</f>
        <v>90</v>
      </c>
      <c r="AV113">
        <f>(Table2[[#This Row],[Rank 1Y]]+Table2[[#This Row],[Rank 6M]]+Table2[[#This Row],[Rank Sharpe]])/3</f>
        <v>169.33333333333334</v>
      </c>
    </row>
    <row r="114" spans="1:48" x14ac:dyDescent="0.3">
      <c r="A114" t="s">
        <v>1426</v>
      </c>
      <c r="B114" t="s">
        <v>1427</v>
      </c>
      <c r="C114" t="s">
        <v>10327</v>
      </c>
      <c r="D114" t="s">
        <v>276</v>
      </c>
      <c r="E114">
        <v>7675.7684381299996</v>
      </c>
      <c r="F114">
        <v>1872.45</v>
      </c>
      <c r="G114">
        <v>51.472674552373697</v>
      </c>
      <c r="H114">
        <f>(Table2[[#This Row],[1Y Return vs Nifty]]-AVERAGE(Table2[1Y Return vs Nifty]))/_xlfn.STDEV.P(Table2[1Y Return vs Nifty])</f>
        <v>0.47150357710847746</v>
      </c>
      <c r="I114">
        <v>1.21581713345398</v>
      </c>
      <c r="J114">
        <f>(Table2[[#This Row],[1M Return vs Nifty]]-AVERAGE(Table2[1M Return vs Nifty]))/_xlfn.STDEV.P(Table2[1M Return vs Nifty])</f>
        <v>-8.1680467250513353E-2</v>
      </c>
      <c r="K114">
        <v>41.374358471569799</v>
      </c>
      <c r="L114">
        <f>(Table2[[#This Row],[6M Return vs Nifty]]-AVERAGE(Table2[6M Return vs Nifty]))/_xlfn.STDEV.P(Table2[6M Return vs Nifty])</f>
        <v>1.1330463178775656</v>
      </c>
      <c r="M114">
        <v>-4.0178751882318799</v>
      </c>
      <c r="N114">
        <f>(Table2[[#This Row],[1W Return vs Nifty]]-AVERAGE(Table2[1W Return vs Nifty]))/_xlfn.STDEV.P(Table2[1W Return vs Nifty])</f>
        <v>-0.70468431305531487</v>
      </c>
      <c r="O114">
        <v>1856.48</v>
      </c>
      <c r="P114">
        <v>1709.62432560353</v>
      </c>
      <c r="Q114">
        <v>1363.14900603513</v>
      </c>
      <c r="R114">
        <v>44.249800498682603</v>
      </c>
      <c r="S114" s="2">
        <f>(Table2[[#This Row],[Close Price]]-Table2[[#This Row],[20D EMA]])/Table2[[#This Row],[20D EMA]]</f>
        <v>8.6023011290183721E-3</v>
      </c>
      <c r="T114" s="2">
        <f>(Table2[[#This Row],[Close Price]]-Table2[[#This Row],[50D EMA]])/Table2[[#This Row],[50D EMA]]</f>
        <v>9.5240616290944199E-2</v>
      </c>
      <c r="U114" s="2">
        <f>(Table2[[#This Row],[Close Price]]-Table2[[#This Row],[200D EMA]])/Table2[[#This Row],[200D EMA]]</f>
        <v>0.37362092603964731</v>
      </c>
      <c r="V114">
        <v>0.69667066945039002</v>
      </c>
      <c r="W114">
        <v>1841.85</v>
      </c>
      <c r="X114">
        <v>1888.65</v>
      </c>
      <c r="Y114">
        <v>1830</v>
      </c>
      <c r="Z114">
        <v>1890.05</v>
      </c>
      <c r="AA114">
        <v>1830</v>
      </c>
      <c r="AB114">
        <v>1890.05</v>
      </c>
      <c r="AC114" s="2">
        <f>(Table2[[#This Row],[Close Price]]/Table2[[#This Row],[Day Low]])-1</f>
        <v>1.6613730759833967E-2</v>
      </c>
      <c r="AD114" s="2">
        <f>(Table2[[#This Row],[Day High]]/Table2[[#This Row],[Close Price]])-1</f>
        <v>8.6517664023071372E-3</v>
      </c>
      <c r="AE114" s="2">
        <f>(Table2[[#This Row],[Close Price]]/Table2[[#This Row],[Current Week Low]])-1</f>
        <v>2.3196721311475432E-2</v>
      </c>
      <c r="AF114" s="2">
        <f>(Table2[[#This Row],[Current Week High]]/Table2[[#This Row],[Close Price]])-1</f>
        <v>9.3994499185559022E-3</v>
      </c>
      <c r="AG114" s="2">
        <f>(Table2[[#This Row],[Close Price]]/Table2[[#This Row],[Current Month Low]])-1</f>
        <v>2.3196721311475432E-2</v>
      </c>
      <c r="AH114" s="2">
        <f>(Table2[[#This Row],[Current Month High]]/Table2[[#This Row],[Close Price]])-1</f>
        <v>9.3994499185559022E-3</v>
      </c>
      <c r="AI114">
        <v>8.2004859942855504</v>
      </c>
      <c r="AJ114">
        <v>114.705882352941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0.32</v>
      </c>
      <c r="AM114" t="s">
        <v>10359</v>
      </c>
      <c r="AN114">
        <v>1.99</v>
      </c>
      <c r="AO114" t="s">
        <v>10359</v>
      </c>
      <c r="AP114">
        <v>9.5604447060317996E-2</v>
      </c>
      <c r="AQ114">
        <f>(Table2[[#This Row],[Sharpe Ratio]]-AVERAGE(Table2[Sharpe Ratio]))/_xlfn.STDEV.P(Table2[Sharpe Ratio])</f>
        <v>0.36652457185809795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1.1847096865383127</v>
      </c>
      <c r="AS114">
        <f>_xlfn.RANK.AVG(Table2[[#This Row],[1Y Return vs Nifty Z-Score]],Table2[1Y Return vs Nifty Z-Score])</f>
        <v>181</v>
      </c>
      <c r="AT114">
        <f>_xlfn.RANK.AVG(Table2[[#This Row],[6M Return vs Nifty Z-Score]],Table2[6M Return vs Nifty Z-Score])</f>
        <v>86</v>
      </c>
      <c r="AU114">
        <f>_xlfn.RANK.AVG(Table2[[#This Row],[Sharpe Ratio Z-Score]],Table2[Sharpe Ratio Z-Score])</f>
        <v>242</v>
      </c>
      <c r="AV114">
        <f>(Table2[[#This Row],[Rank 1Y]]+Table2[[#This Row],[Rank 6M]]+Table2[[#This Row],[Rank Sharpe]])/3</f>
        <v>169.66666666666666</v>
      </c>
    </row>
    <row r="115" spans="1:48" x14ac:dyDescent="0.3">
      <c r="A115" t="s">
        <v>606</v>
      </c>
      <c r="B115" t="s">
        <v>607</v>
      </c>
      <c r="C115" t="s">
        <v>10314</v>
      </c>
      <c r="D115" t="s">
        <v>405</v>
      </c>
      <c r="E115">
        <v>31356.019492070001</v>
      </c>
      <c r="F115">
        <v>1683.1</v>
      </c>
      <c r="G115">
        <v>38.103631566866802</v>
      </c>
      <c r="H115">
        <f>(Table2[[#This Row],[1Y Return vs Nifty]]-AVERAGE(Table2[1Y Return vs Nifty]))/_xlfn.STDEV.P(Table2[1Y Return vs Nifty])</f>
        <v>0.24810388431243377</v>
      </c>
      <c r="I115">
        <v>10.196251584442599</v>
      </c>
      <c r="J115">
        <f>(Table2[[#This Row],[1M Return vs Nifty]]-AVERAGE(Table2[1M Return vs Nifty]))/_xlfn.STDEV.P(Table2[1M Return vs Nifty])</f>
        <v>0.82845516230461791</v>
      </c>
      <c r="K115">
        <v>44.392486660593001</v>
      </c>
      <c r="L115">
        <f>(Table2[[#This Row],[6M Return vs Nifty]]-AVERAGE(Table2[6M Return vs Nifty]))/_xlfn.STDEV.P(Table2[6M Return vs Nifty])</f>
        <v>1.2360176893459573</v>
      </c>
      <c r="M115">
        <v>-2.53143197533291</v>
      </c>
      <c r="N115">
        <f>(Table2[[#This Row],[1W Return vs Nifty]]-AVERAGE(Table2[1W Return vs Nifty]))/_xlfn.STDEV.P(Table2[1W Return vs Nifty])</f>
        <v>-0.3437514534929702</v>
      </c>
      <c r="O115">
        <v>1607.8</v>
      </c>
      <c r="P115">
        <v>1507.7837734709799</v>
      </c>
      <c r="Q115">
        <v>1246.0973994011599</v>
      </c>
      <c r="R115">
        <v>61.596622423486302</v>
      </c>
      <c r="S115" s="2">
        <f>(Table2[[#This Row],[Close Price]]-Table2[[#This Row],[20D EMA]])/Table2[[#This Row],[20D EMA]]</f>
        <v>4.6834183356138794E-2</v>
      </c>
      <c r="T115" s="2">
        <f>(Table2[[#This Row],[Close Price]]-Table2[[#This Row],[50D EMA]])/Table2[[#This Row],[50D EMA]]</f>
        <v>0.11627411676240214</v>
      </c>
      <c r="U115" s="2">
        <f>(Table2[[#This Row],[Close Price]]-Table2[[#This Row],[200D EMA]])/Table2[[#This Row],[200D EMA]]</f>
        <v>0.35069698468903909</v>
      </c>
      <c r="V115">
        <v>0.96245084938382597</v>
      </c>
      <c r="W115">
        <v>1666</v>
      </c>
      <c r="X115">
        <v>1710</v>
      </c>
      <c r="Y115">
        <v>1612</v>
      </c>
      <c r="Z115">
        <v>1710</v>
      </c>
      <c r="AA115">
        <v>1612</v>
      </c>
      <c r="AB115">
        <v>1710</v>
      </c>
      <c r="AC115" s="2">
        <f>(Table2[[#This Row],[Close Price]]/Table2[[#This Row],[Day Low]])-1</f>
        <v>1.0264105642256771E-2</v>
      </c>
      <c r="AD115" s="2">
        <f>(Table2[[#This Row],[Day High]]/Table2[[#This Row],[Close Price]])-1</f>
        <v>1.5982413403838214E-2</v>
      </c>
      <c r="AE115" s="2">
        <f>(Table2[[#This Row],[Close Price]]/Table2[[#This Row],[Current Week Low]])-1</f>
        <v>4.4106699751860878E-2</v>
      </c>
      <c r="AF115" s="2">
        <f>(Table2[[#This Row],[Current Week High]]/Table2[[#This Row],[Close Price]])-1</f>
        <v>1.5982413403838214E-2</v>
      </c>
      <c r="AG115" s="2">
        <f>(Table2[[#This Row],[Close Price]]/Table2[[#This Row],[Current Month Low]])-1</f>
        <v>4.4106699751860878E-2</v>
      </c>
      <c r="AH115" s="2">
        <f>(Table2[[#This Row],[Current Month High]]/Table2[[#This Row],[Close Price]])-1</f>
        <v>1.5982413403838214E-2</v>
      </c>
      <c r="AI115">
        <v>4.5303309369615503</v>
      </c>
      <c r="AJ115">
        <v>75.423419667517805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0.23</v>
      </c>
      <c r="AM115" t="s">
        <v>10359</v>
      </c>
      <c r="AN115">
        <v>5.74</v>
      </c>
      <c r="AO115" t="s">
        <v>10359</v>
      </c>
      <c r="AP115">
        <v>0.10563115785407701</v>
      </c>
      <c r="AQ115">
        <f>(Table2[[#This Row],[Sharpe Ratio]]-AVERAGE(Table2[Sharpe Ratio]))/_xlfn.STDEV.P(Table2[Sharpe Ratio])</f>
        <v>0.48124329200496113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2.4500685744749999</v>
      </c>
      <c r="AS115">
        <f>_xlfn.RANK.AVG(Table2[[#This Row],[1Y Return vs Nifty Z-Score]],Table2[1Y Return vs Nifty Z-Score])</f>
        <v>228</v>
      </c>
      <c r="AT115">
        <f>_xlfn.RANK.AVG(Table2[[#This Row],[6M Return vs Nifty Z-Score]],Table2[6M Return vs Nifty Z-Score])</f>
        <v>76</v>
      </c>
      <c r="AU115">
        <f>_xlfn.RANK.AVG(Table2[[#This Row],[Sharpe Ratio Z-Score]],Table2[Sharpe Ratio Z-Score])</f>
        <v>217</v>
      </c>
      <c r="AV115">
        <f>(Table2[[#This Row],[Rank 1Y]]+Table2[[#This Row],[Rank 6M]]+Table2[[#This Row],[Rank Sharpe]])/3</f>
        <v>173.66666666666666</v>
      </c>
    </row>
    <row r="116" spans="1:48" x14ac:dyDescent="0.3">
      <c r="A116" t="s">
        <v>1200</v>
      </c>
      <c r="B116" t="s">
        <v>1201</v>
      </c>
      <c r="C116" t="s">
        <v>10317</v>
      </c>
      <c r="D116" t="s">
        <v>46</v>
      </c>
      <c r="E116">
        <v>10015.496338479999</v>
      </c>
      <c r="F116">
        <v>1534.65</v>
      </c>
      <c r="G116">
        <v>33.006648104808001</v>
      </c>
      <c r="H116">
        <f>(Table2[[#This Row],[1Y Return vs Nifty]]-AVERAGE(Table2[1Y Return vs Nifty]))/_xlfn.STDEV.P(Table2[1Y Return vs Nifty])</f>
        <v>0.16293215280967369</v>
      </c>
      <c r="I116">
        <v>-1.7805751180552001</v>
      </c>
      <c r="J116">
        <f>(Table2[[#This Row],[1M Return vs Nifty]]-AVERAGE(Table2[1M Return vs Nifty]))/_xlfn.STDEV.P(Table2[1M Return vs Nifty])</f>
        <v>-0.38535434440032168</v>
      </c>
      <c r="K116">
        <v>53.050389888852898</v>
      </c>
      <c r="L116">
        <f>(Table2[[#This Row],[6M Return vs Nifty]]-AVERAGE(Table2[6M Return vs Nifty]))/_xlfn.STDEV.P(Table2[6M Return vs Nifty])</f>
        <v>1.5314048013635793</v>
      </c>
      <c r="M116">
        <v>-3.8402808518112499</v>
      </c>
      <c r="N116">
        <f>(Table2[[#This Row],[1W Return vs Nifty]]-AVERAGE(Table2[1W Return vs Nifty]))/_xlfn.STDEV.P(Table2[1W Return vs Nifty])</f>
        <v>-0.66156148728562847</v>
      </c>
      <c r="O116">
        <v>1570.54</v>
      </c>
      <c r="P116">
        <v>1579.0056001637399</v>
      </c>
      <c r="Q116">
        <v>1303.24595713904</v>
      </c>
      <c r="R116">
        <v>41.935546209128603</v>
      </c>
      <c r="S116" s="2">
        <f>(Table2[[#This Row],[Close Price]]-Table2[[#This Row],[20D EMA]])/Table2[[#This Row],[20D EMA]]</f>
        <v>-2.2852012683535518E-2</v>
      </c>
      <c r="T116" s="2">
        <f>(Table2[[#This Row],[Close Price]]-Table2[[#This Row],[50D EMA]])/Table2[[#This Row],[50D EMA]]</f>
        <v>-2.8090844110458028E-2</v>
      </c>
      <c r="U116" s="2">
        <f>(Table2[[#This Row],[Close Price]]-Table2[[#This Row],[200D EMA]])/Table2[[#This Row],[200D EMA]]</f>
        <v>0.17755976267822191</v>
      </c>
      <c r="V116">
        <v>0.65392861722085605</v>
      </c>
      <c r="W116">
        <v>1530</v>
      </c>
      <c r="X116">
        <v>1552.95</v>
      </c>
      <c r="Y116">
        <v>1530</v>
      </c>
      <c r="Z116">
        <v>1572.6</v>
      </c>
      <c r="AA116">
        <v>1530</v>
      </c>
      <c r="AB116">
        <v>1572.6</v>
      </c>
      <c r="AC116" s="2">
        <f>(Table2[[#This Row],[Close Price]]/Table2[[#This Row],[Day Low]])-1</f>
        <v>3.0392156862746322E-3</v>
      </c>
      <c r="AD116" s="2">
        <f>(Table2[[#This Row],[Day High]]/Table2[[#This Row],[Close Price]])-1</f>
        <v>1.192454305541979E-2</v>
      </c>
      <c r="AE116" s="2">
        <f>(Table2[[#This Row],[Close Price]]/Table2[[#This Row],[Current Week Low]])-1</f>
        <v>3.0392156862746322E-3</v>
      </c>
      <c r="AF116" s="2">
        <f>(Table2[[#This Row],[Current Week High]]/Table2[[#This Row],[Close Price]])-1</f>
        <v>2.4728765516567108E-2</v>
      </c>
      <c r="AG116" s="2">
        <f>(Table2[[#This Row],[Close Price]]/Table2[[#This Row],[Current Month Low]])-1</f>
        <v>3.0392156862746322E-3</v>
      </c>
      <c r="AH116" s="2">
        <f>(Table2[[#This Row],[Current Month High]]/Table2[[#This Row],[Close Price]])-1</f>
        <v>2.4728765516567108E-2</v>
      </c>
      <c r="AI116">
        <v>22.496986283517401</v>
      </c>
      <c r="AJ116">
        <v>90.616072537572904</v>
      </c>
      <c r="AK116" t="str">
        <f>IF(AND(Table2[[#This Row],[20D EMA]]&gt;Table2[[#This Row],[50D EMA]],Table2[[#This Row],[50D EMA]]&gt;Table2[[#This Row],[200D EMA]]),"Uptrend","Downtrend/NoTrend")</f>
        <v>Downtrend/NoTrend</v>
      </c>
      <c r="AL116">
        <v>-0.15</v>
      </c>
      <c r="AM116" t="s">
        <v>10358</v>
      </c>
      <c r="AN116">
        <v>-0.15</v>
      </c>
      <c r="AO116" t="s">
        <v>10358</v>
      </c>
      <c r="AP116">
        <v>0.106884080347365</v>
      </c>
      <c r="AQ116">
        <f>(Table2[[#This Row],[Sharpe Ratio]]-AVERAGE(Table2[Sharpe Ratio]))/_xlfn.STDEV.P(Table2[Sharpe Ratio])</f>
        <v>0.49557836836546421</v>
      </c>
      <c r="AR1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6">
        <f>_xlfn.RANK.AVG(Table2[[#This Row],[1Y Return vs Nifty Z-Score]],Table2[1Y Return vs Nifty Z-Score])</f>
        <v>254</v>
      </c>
      <c r="AT116">
        <f>_xlfn.RANK.AVG(Table2[[#This Row],[6M Return vs Nifty Z-Score]],Table2[6M Return vs Nifty Z-Score])</f>
        <v>54</v>
      </c>
      <c r="AU116">
        <f>_xlfn.RANK.AVG(Table2[[#This Row],[Sharpe Ratio Z-Score]],Table2[Sharpe Ratio Z-Score])</f>
        <v>215</v>
      </c>
      <c r="AV116">
        <f>(Table2[[#This Row],[Rank 1Y]]+Table2[[#This Row],[Rank 6M]]+Table2[[#This Row],[Rank Sharpe]])/3</f>
        <v>174.33333333333334</v>
      </c>
    </row>
    <row r="117" spans="1:48" x14ac:dyDescent="0.3">
      <c r="A117" t="s">
        <v>1581</v>
      </c>
      <c r="B117" t="s">
        <v>1582</v>
      </c>
      <c r="C117" t="s">
        <v>10317</v>
      </c>
      <c r="D117" t="s">
        <v>46</v>
      </c>
      <c r="E117">
        <v>6089.9382504099904</v>
      </c>
      <c r="F117">
        <v>805.85</v>
      </c>
      <c r="G117">
        <v>62.346987598374</v>
      </c>
      <c r="H117">
        <f>(Table2[[#This Row],[1Y Return vs Nifty]]-AVERAGE(Table2[1Y Return vs Nifty]))/_xlfn.STDEV.P(Table2[1Y Return vs Nifty])</f>
        <v>0.65321577569128186</v>
      </c>
      <c r="I117">
        <v>-4.9173197702735196</v>
      </c>
      <c r="J117">
        <f>(Table2[[#This Row],[1M Return vs Nifty]]-AVERAGE(Table2[1M Return vs Nifty]))/_xlfn.STDEV.P(Table2[1M Return vs Nifty])</f>
        <v>-0.70325244658914521</v>
      </c>
      <c r="K117">
        <v>11.846800615192</v>
      </c>
      <c r="L117">
        <f>(Table2[[#This Row],[6M Return vs Nifty]]-AVERAGE(Table2[6M Return vs Nifty]))/_xlfn.STDEV.P(Table2[6M Return vs Nifty])</f>
        <v>0.12563611587168425</v>
      </c>
      <c r="M117">
        <v>-5.8554621960572302</v>
      </c>
      <c r="N117">
        <f>(Table2[[#This Row],[1W Return vs Nifty]]-AVERAGE(Table2[1W Return vs Nifty]))/_xlfn.STDEV.P(Table2[1W Return vs Nifty])</f>
        <v>-1.1508806612733584</v>
      </c>
      <c r="O117">
        <v>836.96</v>
      </c>
      <c r="P117">
        <v>824.89450279550204</v>
      </c>
      <c r="Q117">
        <v>684.61239570078396</v>
      </c>
      <c r="R117">
        <v>34.203867186551598</v>
      </c>
      <c r="S117" s="2">
        <f>(Table2[[#This Row],[Close Price]]-Table2[[#This Row],[20D EMA]])/Table2[[#This Row],[20D EMA]]</f>
        <v>-3.7170235136685159E-2</v>
      </c>
      <c r="T117" s="2">
        <f>(Table2[[#This Row],[Close Price]]-Table2[[#This Row],[50D EMA]])/Table2[[#This Row],[50D EMA]]</f>
        <v>-2.3087198097407249E-2</v>
      </c>
      <c r="U117" s="2">
        <f>(Table2[[#This Row],[Close Price]]-Table2[[#This Row],[200D EMA]])/Table2[[#This Row],[200D EMA]]</f>
        <v>0.17708940863554573</v>
      </c>
      <c r="V117">
        <v>0.58303330494596095</v>
      </c>
      <c r="W117">
        <v>800</v>
      </c>
      <c r="X117">
        <v>816.3</v>
      </c>
      <c r="Y117">
        <v>800</v>
      </c>
      <c r="Z117">
        <v>856.8</v>
      </c>
      <c r="AA117">
        <v>800</v>
      </c>
      <c r="AB117">
        <v>856.8</v>
      </c>
      <c r="AC117" s="2">
        <f>(Table2[[#This Row],[Close Price]]/Table2[[#This Row],[Day Low]])-1</f>
        <v>7.3125000000000551E-3</v>
      </c>
      <c r="AD117" s="2">
        <f>(Table2[[#This Row],[Day High]]/Table2[[#This Row],[Close Price]])-1</f>
        <v>1.2967673884717978E-2</v>
      </c>
      <c r="AE117" s="2">
        <f>(Table2[[#This Row],[Close Price]]/Table2[[#This Row],[Current Week Low]])-1</f>
        <v>7.3125000000000551E-3</v>
      </c>
      <c r="AF117" s="2">
        <f>(Table2[[#This Row],[Current Week High]]/Table2[[#This Row],[Close Price]])-1</f>
        <v>6.3225165973816333E-2</v>
      </c>
      <c r="AG117" s="2">
        <f>(Table2[[#This Row],[Close Price]]/Table2[[#This Row],[Current Month Low]])-1</f>
        <v>7.3125000000000551E-3</v>
      </c>
      <c r="AH117" s="2">
        <f>(Table2[[#This Row],[Current Month High]]/Table2[[#This Row],[Close Price]])-1</f>
        <v>6.3225165973816333E-2</v>
      </c>
      <c r="AI117">
        <v>16.249922442141798</v>
      </c>
      <c r="AJ117">
        <v>109.856770833333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-0.04</v>
      </c>
      <c r="AM117" t="s">
        <v>10358</v>
      </c>
      <c r="AN117">
        <v>-6.12</v>
      </c>
      <c r="AO117" t="s">
        <v>10358</v>
      </c>
      <c r="AP117">
        <v>0.165603632822101</v>
      </c>
      <c r="AQ117">
        <f>(Table2[[#This Row],[Sharpe Ratio]]-AVERAGE(Table2[Sharpe Ratio]))/_xlfn.STDEV.P(Table2[Sharpe Ratio])</f>
        <v>1.1674070513759647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9.2125835076427132E-2</v>
      </c>
      <c r="AS117">
        <f>_xlfn.RANK.AVG(Table2[[#This Row],[1Y Return vs Nifty Z-Score]],Table2[1Y Return vs Nifty Z-Score])</f>
        <v>145</v>
      </c>
      <c r="AT117">
        <f>_xlfn.RANK.AVG(Table2[[#This Row],[6M Return vs Nifty Z-Score]],Table2[6M Return vs Nifty Z-Score])</f>
        <v>288</v>
      </c>
      <c r="AU117">
        <f>_xlfn.RANK.AVG(Table2[[#This Row],[Sharpe Ratio Z-Score]],Table2[Sharpe Ratio Z-Score])</f>
        <v>92</v>
      </c>
      <c r="AV117">
        <f>(Table2[[#This Row],[Rank 1Y]]+Table2[[#This Row],[Rank 6M]]+Table2[[#This Row],[Rank Sharpe]])/3</f>
        <v>175</v>
      </c>
    </row>
    <row r="118" spans="1:48" x14ac:dyDescent="0.3">
      <c r="A118" t="s">
        <v>1206</v>
      </c>
      <c r="B118" t="s">
        <v>1207</v>
      </c>
      <c r="C118" t="s">
        <v>10314</v>
      </c>
      <c r="D118" t="s">
        <v>405</v>
      </c>
      <c r="E118">
        <v>9895.122520158</v>
      </c>
      <c r="F118">
        <v>109.45</v>
      </c>
      <c r="G118">
        <v>69.472383420443194</v>
      </c>
      <c r="H118">
        <f>(Table2[[#This Row],[1Y Return vs Nifty]]-AVERAGE(Table2[1Y Return vs Nifty]))/_xlfn.STDEV.P(Table2[1Y Return vs Nifty])</f>
        <v>0.7722827305530563</v>
      </c>
      <c r="I118">
        <v>70.260598892127106</v>
      </c>
      <c r="J118">
        <f>(Table2[[#This Row],[1M Return vs Nifty]]-AVERAGE(Table2[1M Return vs Nifty]))/_xlfn.STDEV.P(Table2[1M Return vs Nifty])</f>
        <v>6.9157667338154436</v>
      </c>
      <c r="K118">
        <v>28.0784102932835</v>
      </c>
      <c r="L118">
        <f>(Table2[[#This Row],[6M Return vs Nifty]]-AVERAGE(Table2[6M Return vs Nifty]))/_xlfn.STDEV.P(Table2[6M Return vs Nifty])</f>
        <v>0.67942011874189989</v>
      </c>
      <c r="M118">
        <v>-0.99311070957800995</v>
      </c>
      <c r="N118">
        <f>(Table2[[#This Row],[1W Return vs Nifty]]-AVERAGE(Table2[1W Return vs Nifty]))/_xlfn.STDEV.P(Table2[1W Return vs Nifty])</f>
        <v>2.9778250538998966E-2</v>
      </c>
      <c r="O118">
        <v>96.84</v>
      </c>
      <c r="P118">
        <v>84.039395662014897</v>
      </c>
      <c r="Q118">
        <v>72.347729191829998</v>
      </c>
      <c r="R118">
        <v>72.1034790395736</v>
      </c>
      <c r="S118" s="2">
        <f>(Table2[[#This Row],[Close Price]]-Table2[[#This Row],[20D EMA]])/Table2[[#This Row],[20D EMA]]</f>
        <v>0.1302147872779843</v>
      </c>
      <c r="T118" s="2">
        <f>(Table2[[#This Row],[Close Price]]-Table2[[#This Row],[50D EMA]])/Table2[[#This Row],[50D EMA]]</f>
        <v>0.30236538635023152</v>
      </c>
      <c r="U118" s="2">
        <f>(Table2[[#This Row],[Close Price]]-Table2[[#This Row],[200D EMA]])/Table2[[#This Row],[200D EMA]]</f>
        <v>0.51283255497616709</v>
      </c>
      <c r="V118">
        <v>1.7134757978524</v>
      </c>
      <c r="W118">
        <v>106.61</v>
      </c>
      <c r="X118">
        <v>110.49</v>
      </c>
      <c r="Y118">
        <v>106.61</v>
      </c>
      <c r="Z118">
        <v>111.5</v>
      </c>
      <c r="AA118">
        <v>106.61</v>
      </c>
      <c r="AB118">
        <v>111.5</v>
      </c>
      <c r="AC118" s="2">
        <f>(Table2[[#This Row],[Close Price]]/Table2[[#This Row],[Day Low]])-1</f>
        <v>2.6639152049526382E-2</v>
      </c>
      <c r="AD118" s="2">
        <f>(Table2[[#This Row],[Day High]]/Table2[[#This Row],[Close Price]])-1</f>
        <v>9.5020557332115008E-3</v>
      </c>
      <c r="AE118" s="2">
        <f>(Table2[[#This Row],[Close Price]]/Table2[[#This Row],[Current Week Low]])-1</f>
        <v>2.6639152049526382E-2</v>
      </c>
      <c r="AF118" s="2">
        <f>(Table2[[#This Row],[Current Week High]]/Table2[[#This Row],[Close Price]])-1</f>
        <v>1.8730013704888027E-2</v>
      </c>
      <c r="AG118" s="2">
        <f>(Table2[[#This Row],[Close Price]]/Table2[[#This Row],[Current Month Low]])-1</f>
        <v>2.6639152049526382E-2</v>
      </c>
      <c r="AH118" s="2">
        <f>(Table2[[#This Row],[Current Month High]]/Table2[[#This Row],[Close Price]])-1</f>
        <v>1.8730013704888027E-2</v>
      </c>
      <c r="AI118">
        <v>5.9844677935130202</v>
      </c>
      <c r="AJ118">
        <v>110.480769230769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0.46</v>
      </c>
      <c r="AM118" t="s">
        <v>10359</v>
      </c>
      <c r="AN118">
        <v>28.54</v>
      </c>
      <c r="AO118" t="s">
        <v>10359</v>
      </c>
      <c r="AP118">
        <v>9.1127470350855E-2</v>
      </c>
      <c r="AQ118">
        <f>(Table2[[#This Row],[Sharpe Ratio]]-AVERAGE(Table2[Sharpe Ratio]))/_xlfn.STDEV.P(Table2[Sharpe Ratio])</f>
        <v>0.31530208735634202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8.712549921005742</v>
      </c>
      <c r="AS118">
        <f>_xlfn.RANK.AVG(Table2[[#This Row],[1Y Return vs Nifty Z-Score]],Table2[1Y Return vs Nifty Z-Score])</f>
        <v>126</v>
      </c>
      <c r="AT118">
        <f>_xlfn.RANK.AVG(Table2[[#This Row],[6M Return vs Nifty Z-Score]],Table2[6M Return vs Nifty Z-Score])</f>
        <v>152</v>
      </c>
      <c r="AU118">
        <f>_xlfn.RANK.AVG(Table2[[#This Row],[Sharpe Ratio Z-Score]],Table2[Sharpe Ratio Z-Score])</f>
        <v>248</v>
      </c>
      <c r="AV118">
        <f>(Table2[[#This Row],[Rank 1Y]]+Table2[[#This Row],[Rank 6M]]+Table2[[#This Row],[Rank Sharpe]])/3</f>
        <v>175.33333333333334</v>
      </c>
    </row>
    <row r="119" spans="1:48" x14ac:dyDescent="0.3">
      <c r="A119" t="s">
        <v>721</v>
      </c>
      <c r="B119" t="s">
        <v>722</v>
      </c>
      <c r="C119" t="s">
        <v>10318</v>
      </c>
      <c r="D119" t="s">
        <v>723</v>
      </c>
      <c r="E119">
        <v>24081.831828750001</v>
      </c>
      <c r="F119">
        <v>2503.0500000000002</v>
      </c>
      <c r="G119">
        <v>49.024479891069497</v>
      </c>
      <c r="H119">
        <f>(Table2[[#This Row],[1Y Return vs Nifty]]-AVERAGE(Table2[1Y Return vs Nifty]))/_xlfn.STDEV.P(Table2[1Y Return vs Nifty])</f>
        <v>0.43059369778254636</v>
      </c>
      <c r="I119">
        <v>27.011452523614999</v>
      </c>
      <c r="J119">
        <f>(Table2[[#This Row],[1M Return vs Nifty]]-AVERAGE(Table2[1M Return vs Nifty]))/_xlfn.STDEV.P(Table2[1M Return vs Nifty])</f>
        <v>2.5326169794631337</v>
      </c>
      <c r="K119">
        <v>43.387272479695397</v>
      </c>
      <c r="L119">
        <f>(Table2[[#This Row],[6M Return vs Nifty]]-AVERAGE(Table2[6M Return vs Nifty]))/_xlfn.STDEV.P(Table2[6M Return vs Nifty])</f>
        <v>1.2017221669745233</v>
      </c>
      <c r="M119">
        <v>1.2170060721498399</v>
      </c>
      <c r="N119">
        <f>(Table2[[#This Row],[1W Return vs Nifty]]-AVERAGE(Table2[1W Return vs Nifty]))/_xlfn.STDEV.P(Table2[1W Return vs Nifty])</f>
        <v>0.56643095484246109</v>
      </c>
      <c r="O119">
        <v>2194.77</v>
      </c>
      <c r="P119">
        <v>2059.6199640852601</v>
      </c>
      <c r="Q119">
        <v>1745.1679883842701</v>
      </c>
      <c r="R119">
        <v>80.288439996155802</v>
      </c>
      <c r="S119" s="2">
        <f>(Table2[[#This Row],[Close Price]]-Table2[[#This Row],[20D EMA]])/Table2[[#This Row],[20D EMA]]</f>
        <v>0.14046118727702683</v>
      </c>
      <c r="T119" s="2">
        <f>(Table2[[#This Row],[Close Price]]-Table2[[#This Row],[50D EMA]])/Table2[[#This Row],[50D EMA]]</f>
        <v>0.21529701772515147</v>
      </c>
      <c r="U119" s="2">
        <f>(Table2[[#This Row],[Close Price]]-Table2[[#This Row],[200D EMA]])/Table2[[#This Row],[200D EMA]]</f>
        <v>0.43427453211389722</v>
      </c>
      <c r="V119">
        <v>1.4068891912400501</v>
      </c>
      <c r="W119">
        <v>2378.15</v>
      </c>
      <c r="X119">
        <v>2686.6</v>
      </c>
      <c r="Y119">
        <v>2345.0500000000002</v>
      </c>
      <c r="Z119">
        <v>2686.6</v>
      </c>
      <c r="AA119">
        <v>2345.0500000000002</v>
      </c>
      <c r="AB119">
        <v>2686.6</v>
      </c>
      <c r="AC119" s="2">
        <f>(Table2[[#This Row],[Close Price]]/Table2[[#This Row],[Day Low]])-1</f>
        <v>5.251981582322407E-2</v>
      </c>
      <c r="AD119" s="2">
        <f>(Table2[[#This Row],[Day High]]/Table2[[#This Row],[Close Price]])-1</f>
        <v>7.3330536745170871E-2</v>
      </c>
      <c r="AE119" s="2">
        <f>(Table2[[#This Row],[Close Price]]/Table2[[#This Row],[Current Week Low]])-1</f>
        <v>6.7375962133003453E-2</v>
      </c>
      <c r="AF119" s="2">
        <f>(Table2[[#This Row],[Current Week High]]/Table2[[#This Row],[Close Price]])-1</f>
        <v>7.3330536745170871E-2</v>
      </c>
      <c r="AG119" s="2">
        <f>(Table2[[#This Row],[Close Price]]/Table2[[#This Row],[Current Month Low]])-1</f>
        <v>6.7375962133003453E-2</v>
      </c>
      <c r="AH119" s="2">
        <f>(Table2[[#This Row],[Current Month High]]/Table2[[#This Row],[Close Price]])-1</f>
        <v>7.3330536745170871E-2</v>
      </c>
      <c r="AI119">
        <v>7.33305367451708</v>
      </c>
      <c r="AJ119">
        <v>100.22798176145901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0.16</v>
      </c>
      <c r="AM119" t="s">
        <v>10359</v>
      </c>
      <c r="AN119">
        <v>28.23</v>
      </c>
      <c r="AO119" t="s">
        <v>10359</v>
      </c>
      <c r="AP119">
        <v>8.8745404587431007E-2</v>
      </c>
      <c r="AQ119">
        <f>(Table2[[#This Row],[Sharpe Ratio]]-AVERAGE(Table2[Sharpe Ratio]))/_xlfn.STDEV.P(Table2[Sharpe Ratio])</f>
        <v>0.28804813126779577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5.0194119303304596</v>
      </c>
      <c r="AS119">
        <f>_xlfn.RANK.AVG(Table2[[#This Row],[1Y Return vs Nifty Z-Score]],Table2[1Y Return vs Nifty Z-Score])</f>
        <v>193</v>
      </c>
      <c r="AT119">
        <f>_xlfn.RANK.AVG(Table2[[#This Row],[6M Return vs Nifty Z-Score]],Table2[6M Return vs Nifty Z-Score])</f>
        <v>80</v>
      </c>
      <c r="AU119">
        <f>_xlfn.RANK.AVG(Table2[[#This Row],[Sharpe Ratio Z-Score]],Table2[Sharpe Ratio Z-Score])</f>
        <v>256</v>
      </c>
      <c r="AV119">
        <f>(Table2[[#This Row],[Rank 1Y]]+Table2[[#This Row],[Rank 6M]]+Table2[[#This Row],[Rank Sharpe]])/3</f>
        <v>176.33333333333334</v>
      </c>
    </row>
    <row r="120" spans="1:48" x14ac:dyDescent="0.3">
      <c r="A120" t="s">
        <v>844</v>
      </c>
      <c r="B120" t="s">
        <v>845</v>
      </c>
      <c r="C120" t="s">
        <v>10323</v>
      </c>
      <c r="D120" t="s">
        <v>428</v>
      </c>
      <c r="E120">
        <v>18813.142640775</v>
      </c>
      <c r="F120">
        <v>1316.35</v>
      </c>
      <c r="G120">
        <v>41.529006245614198</v>
      </c>
      <c r="H120">
        <f>(Table2[[#This Row],[1Y Return vs Nifty]]-AVERAGE(Table2[1Y Return vs Nifty]))/_xlfn.STDEV.P(Table2[1Y Return vs Nifty])</f>
        <v>0.30534265987573195</v>
      </c>
      <c r="I120">
        <v>9.5110931854001504E-2</v>
      </c>
      <c r="J120">
        <f>(Table2[[#This Row],[1M Return vs Nifty]]-AVERAGE(Table2[1M Return vs Nifty]))/_xlfn.STDEV.P(Table2[1M Return vs Nifty])</f>
        <v>-0.19526012198840292</v>
      </c>
      <c r="K120">
        <v>19.145194013645899</v>
      </c>
      <c r="L120">
        <f>(Table2[[#This Row],[6M Return vs Nifty]]-AVERAGE(Table2[6M Return vs Nifty]))/_xlfn.STDEV.P(Table2[6M Return vs Nifty])</f>
        <v>0.37463997875859539</v>
      </c>
      <c r="M120">
        <v>1.61282996862817</v>
      </c>
      <c r="N120">
        <f>(Table2[[#This Row],[1W Return vs Nifty]]-AVERAGE(Table2[1W Return vs Nifty]))/_xlfn.STDEV.P(Table2[1W Return vs Nifty])</f>
        <v>0.66254350700676867</v>
      </c>
      <c r="O120">
        <v>1329.91</v>
      </c>
      <c r="P120">
        <v>1297.30782509858</v>
      </c>
      <c r="Q120">
        <v>1097.70845599775</v>
      </c>
      <c r="R120">
        <v>45.940114926891198</v>
      </c>
      <c r="S120" s="2">
        <f>(Table2[[#This Row],[Close Price]]-Table2[[#This Row],[20D EMA]])/Table2[[#This Row],[20D EMA]]</f>
        <v>-1.0196178688783581E-2</v>
      </c>
      <c r="T120" s="2">
        <f>(Table2[[#This Row],[Close Price]]-Table2[[#This Row],[50D EMA]])/Table2[[#This Row],[50D EMA]]</f>
        <v>1.467822403674543E-2</v>
      </c>
      <c r="U120" s="2">
        <f>(Table2[[#This Row],[Close Price]]-Table2[[#This Row],[200D EMA]])/Table2[[#This Row],[200D EMA]]</f>
        <v>0.19917997607435584</v>
      </c>
      <c r="V120">
        <v>0.39019835064085101</v>
      </c>
      <c r="W120">
        <v>1306.8</v>
      </c>
      <c r="X120">
        <v>1330.1</v>
      </c>
      <c r="Y120">
        <v>1306</v>
      </c>
      <c r="Z120">
        <v>1341.05</v>
      </c>
      <c r="AA120">
        <v>1306</v>
      </c>
      <c r="AB120">
        <v>1341.05</v>
      </c>
      <c r="AC120" s="2">
        <f>(Table2[[#This Row],[Close Price]]/Table2[[#This Row],[Day Low]])-1</f>
        <v>7.307927762473243E-3</v>
      </c>
      <c r="AD120" s="2">
        <f>(Table2[[#This Row],[Day High]]/Table2[[#This Row],[Close Price]])-1</f>
        <v>1.044555019561666E-2</v>
      </c>
      <c r="AE120" s="2">
        <f>(Table2[[#This Row],[Close Price]]/Table2[[#This Row],[Current Week Low]])-1</f>
        <v>7.9249617151606611E-3</v>
      </c>
      <c r="AF120" s="2">
        <f>(Table2[[#This Row],[Current Week High]]/Table2[[#This Row],[Close Price]])-1</f>
        <v>1.8764006533216859E-2</v>
      </c>
      <c r="AG120" s="2">
        <f>(Table2[[#This Row],[Close Price]]/Table2[[#This Row],[Current Month Low]])-1</f>
        <v>7.9249617151606611E-3</v>
      </c>
      <c r="AH120" s="2">
        <f>(Table2[[#This Row],[Current Month High]]/Table2[[#This Row],[Close Price]])-1</f>
        <v>1.8764006533216859E-2</v>
      </c>
      <c r="AI120">
        <v>17.271242450715999</v>
      </c>
      <c r="AJ120">
        <v>80.941580756013707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0.06</v>
      </c>
      <c r="AM120" t="s">
        <v>10359</v>
      </c>
      <c r="AN120">
        <v>-4.6100000000000003</v>
      </c>
      <c r="AO120" t="s">
        <v>10358</v>
      </c>
      <c r="AP120">
        <v>0.162082070758852</v>
      </c>
      <c r="AQ120">
        <f>(Table2[[#This Row],[Sharpe Ratio]]-AVERAGE(Table2[Sharpe Ratio]))/_xlfn.STDEV.P(Table2[Sharpe Ratio])</f>
        <v>1.1271157633231439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2.2743817869758374</v>
      </c>
      <c r="AS120">
        <f>_xlfn.RANK.AVG(Table2[[#This Row],[1Y Return vs Nifty Z-Score]],Table2[1Y Return vs Nifty Z-Score])</f>
        <v>215</v>
      </c>
      <c r="AT120">
        <f>_xlfn.RANK.AVG(Table2[[#This Row],[6M Return vs Nifty Z-Score]],Table2[6M Return vs Nifty Z-Score])</f>
        <v>215</v>
      </c>
      <c r="AU120">
        <f>_xlfn.RANK.AVG(Table2[[#This Row],[Sharpe Ratio Z-Score]],Table2[Sharpe Ratio Z-Score])</f>
        <v>100</v>
      </c>
      <c r="AV120">
        <f>(Table2[[#This Row],[Rank 1Y]]+Table2[[#This Row],[Rank 6M]]+Table2[[#This Row],[Rank Sharpe]])/3</f>
        <v>176.66666666666666</v>
      </c>
    </row>
    <row r="121" spans="1:48" x14ac:dyDescent="0.3">
      <c r="A121" t="s">
        <v>875</v>
      </c>
      <c r="B121" t="s">
        <v>876</v>
      </c>
      <c r="C121" t="s">
        <v>10314</v>
      </c>
      <c r="D121" t="s">
        <v>24</v>
      </c>
      <c r="E121">
        <v>18006.931180455998</v>
      </c>
      <c r="F121">
        <v>224.75</v>
      </c>
      <c r="G121">
        <v>53.247910923153398</v>
      </c>
      <c r="H121">
        <f>(Table2[[#This Row],[1Y Return vs Nifty]]-AVERAGE(Table2[1Y Return vs Nifty]))/_xlfn.STDEV.P(Table2[1Y Return vs Nifty])</f>
        <v>0.50116817316838103</v>
      </c>
      <c r="I121">
        <v>4.1311589233997896</v>
      </c>
      <c r="J121">
        <f>(Table2[[#This Row],[1M Return vs Nifty]]-AVERAGE(Table2[1M Return vs Nifty]))/_xlfn.STDEV.P(Table2[1M Return vs Nifty])</f>
        <v>0.21377922903050736</v>
      </c>
      <c r="K121">
        <v>7.25390583622326</v>
      </c>
      <c r="L121">
        <f>(Table2[[#This Row],[6M Return vs Nifty]]-AVERAGE(Table2[6M Return vs Nifty]))/_xlfn.STDEV.P(Table2[6M Return vs Nifty])</f>
        <v>-3.1062554556058712E-2</v>
      </c>
      <c r="M121">
        <v>-1.3950330234803701</v>
      </c>
      <c r="N121">
        <f>(Table2[[#This Row],[1W Return vs Nifty]]-AVERAGE(Table2[1W Return vs Nifty]))/_xlfn.STDEV.P(Table2[1W Return vs Nifty])</f>
        <v>-6.7815097676283992E-2</v>
      </c>
      <c r="O121">
        <v>220.82</v>
      </c>
      <c r="P121">
        <v>214.65400249446401</v>
      </c>
      <c r="Q121">
        <v>188.72250441706399</v>
      </c>
      <c r="R121">
        <v>56.457798064030598</v>
      </c>
      <c r="S121" s="2">
        <f>(Table2[[#This Row],[Close Price]]-Table2[[#This Row],[20D EMA]])/Table2[[#This Row],[20D EMA]]</f>
        <v>1.7797300969115148E-2</v>
      </c>
      <c r="T121" s="2">
        <f>(Table2[[#This Row],[Close Price]]-Table2[[#This Row],[50D EMA]])/Table2[[#This Row],[50D EMA]]</f>
        <v>4.7033819021363783E-2</v>
      </c>
      <c r="U121" s="2">
        <f>(Table2[[#This Row],[Close Price]]-Table2[[#This Row],[200D EMA]])/Table2[[#This Row],[200D EMA]]</f>
        <v>0.19090195784662586</v>
      </c>
      <c r="V121">
        <v>0.52018997594483896</v>
      </c>
      <c r="W121">
        <v>222.69</v>
      </c>
      <c r="X121">
        <v>225.99</v>
      </c>
      <c r="Y121">
        <v>221.11</v>
      </c>
      <c r="Z121">
        <v>225.99</v>
      </c>
      <c r="AA121">
        <v>221.11</v>
      </c>
      <c r="AB121">
        <v>225.99</v>
      </c>
      <c r="AC121" s="2">
        <f>(Table2[[#This Row],[Close Price]]/Table2[[#This Row],[Day Low]])-1</f>
        <v>9.2505276393193281E-3</v>
      </c>
      <c r="AD121" s="2">
        <f>(Table2[[#This Row],[Day High]]/Table2[[#This Row],[Close Price]])-1</f>
        <v>5.5172413793103114E-3</v>
      </c>
      <c r="AE121" s="2">
        <f>(Table2[[#This Row],[Close Price]]/Table2[[#This Row],[Current Week Low]])-1</f>
        <v>1.646239428338836E-2</v>
      </c>
      <c r="AF121" s="2">
        <f>(Table2[[#This Row],[Current Week High]]/Table2[[#This Row],[Close Price]])-1</f>
        <v>5.5172413793103114E-3</v>
      </c>
      <c r="AG121" s="2">
        <f>(Table2[[#This Row],[Close Price]]/Table2[[#This Row],[Current Month Low]])-1</f>
        <v>1.646239428338836E-2</v>
      </c>
      <c r="AH121" s="2">
        <f>(Table2[[#This Row],[Current Month High]]/Table2[[#This Row],[Close Price]])-1</f>
        <v>5.5172413793103114E-3</v>
      </c>
      <c r="AI121">
        <v>3.5595105672969898</v>
      </c>
      <c r="AJ121">
        <v>83.919803600654603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0.05</v>
      </c>
      <c r="AM121" t="s">
        <v>10359</v>
      </c>
      <c r="AN121">
        <v>3.58</v>
      </c>
      <c r="AO121" t="s">
        <v>10359</v>
      </c>
      <c r="AP121">
        <v>0.20203469708114599</v>
      </c>
      <c r="AQ121">
        <f>(Table2[[#This Row],[Sharpe Ratio]]-AVERAGE(Table2[Sharpe Ratio]))/_xlfn.STDEV.P(Table2[Sharpe Ratio])</f>
        <v>1.584226200880819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2.2002959508473645</v>
      </c>
      <c r="AS121">
        <f>_xlfn.RANK.AVG(Table2[[#This Row],[1Y Return vs Nifty Z-Score]],Table2[1Y Return vs Nifty Z-Score])</f>
        <v>175</v>
      </c>
      <c r="AT121">
        <f>_xlfn.RANK.AVG(Table2[[#This Row],[6M Return vs Nifty Z-Score]],Table2[6M Return vs Nifty Z-Score])</f>
        <v>331</v>
      </c>
      <c r="AU121">
        <f>_xlfn.RANK.AVG(Table2[[#This Row],[Sharpe Ratio Z-Score]],Table2[Sharpe Ratio Z-Score])</f>
        <v>36</v>
      </c>
      <c r="AV121">
        <f>(Table2[[#This Row],[Rank 1Y]]+Table2[[#This Row],[Rank 6M]]+Table2[[#This Row],[Rank Sharpe]])/3</f>
        <v>180.66666666666666</v>
      </c>
    </row>
    <row r="122" spans="1:48" x14ac:dyDescent="0.3">
      <c r="A122" t="s">
        <v>267</v>
      </c>
      <c r="B122" t="s">
        <v>268</v>
      </c>
      <c r="C122" t="s">
        <v>10318</v>
      </c>
      <c r="D122" t="s">
        <v>54</v>
      </c>
      <c r="E122">
        <v>101844.08222722499</v>
      </c>
      <c r="F122">
        <v>2240.25</v>
      </c>
      <c r="G122">
        <v>74.069779370329798</v>
      </c>
      <c r="H122">
        <f>(Table2[[#This Row],[1Y Return vs Nifty]]-AVERAGE(Table2[1Y Return vs Nifty]))/_xlfn.STDEV.P(Table2[1Y Return vs Nifty])</f>
        <v>0.8491062431993881</v>
      </c>
      <c r="I122">
        <v>14.0602244831561</v>
      </c>
      <c r="J122">
        <f>(Table2[[#This Row],[1M Return vs Nifty]]-AVERAGE(Table2[1M Return vs Nifty]))/_xlfn.STDEV.P(Table2[1M Return vs Nifty])</f>
        <v>1.2200553043631608</v>
      </c>
      <c r="K122">
        <v>21.193352634854399</v>
      </c>
      <c r="L122">
        <f>(Table2[[#This Row],[6M Return vs Nifty]]-AVERAGE(Table2[6M Return vs Nifty]))/_xlfn.STDEV.P(Table2[6M Return vs Nifty])</f>
        <v>0.44451829041470392</v>
      </c>
      <c r="M122">
        <v>4.0748749689069799</v>
      </c>
      <c r="N122">
        <f>(Table2[[#This Row],[1W Return vs Nifty]]-AVERAGE(Table2[1W Return vs Nifty]))/_xlfn.STDEV.P(Table2[1W Return vs Nifty])</f>
        <v>1.260368526227468</v>
      </c>
      <c r="O122">
        <v>2111.88</v>
      </c>
      <c r="P122">
        <v>1958.9229092514699</v>
      </c>
      <c r="Q122">
        <v>1625.21494636082</v>
      </c>
      <c r="R122">
        <v>79.424208814876593</v>
      </c>
      <c r="S122" s="2">
        <f>(Table2[[#This Row],[Close Price]]-Table2[[#This Row],[20D EMA]])/Table2[[#This Row],[20D EMA]]</f>
        <v>6.0784703676345191E-2</v>
      </c>
      <c r="T122" s="2">
        <f>(Table2[[#This Row],[Close Price]]-Table2[[#This Row],[50D EMA]])/Table2[[#This Row],[50D EMA]]</f>
        <v>0.14361315058387306</v>
      </c>
      <c r="U122" s="2">
        <f>(Table2[[#This Row],[Close Price]]-Table2[[#This Row],[200D EMA]])/Table2[[#This Row],[200D EMA]]</f>
        <v>0.37843305281948458</v>
      </c>
      <c r="V122">
        <v>0.834910853562291</v>
      </c>
      <c r="W122">
        <v>2235</v>
      </c>
      <c r="X122">
        <v>2272</v>
      </c>
      <c r="Y122">
        <v>2229.6999999999998</v>
      </c>
      <c r="Z122">
        <v>2272</v>
      </c>
      <c r="AA122">
        <v>2229.6999999999998</v>
      </c>
      <c r="AB122">
        <v>2272</v>
      </c>
      <c r="AC122" s="2">
        <f>(Table2[[#This Row],[Close Price]]/Table2[[#This Row],[Day Low]])-1</f>
        <v>2.3489932885905063E-3</v>
      </c>
      <c r="AD122" s="2">
        <f>(Table2[[#This Row],[Day High]]/Table2[[#This Row],[Close Price]])-1</f>
        <v>1.4172525387791568E-2</v>
      </c>
      <c r="AE122" s="2">
        <f>(Table2[[#This Row],[Close Price]]/Table2[[#This Row],[Current Week Low]])-1</f>
        <v>4.7315782392249872E-3</v>
      </c>
      <c r="AF122" s="2">
        <f>(Table2[[#This Row],[Current Week High]]/Table2[[#This Row],[Close Price]])-1</f>
        <v>1.4172525387791568E-2</v>
      </c>
      <c r="AG122" s="2">
        <f>(Table2[[#This Row],[Close Price]]/Table2[[#This Row],[Current Month Low]])-1</f>
        <v>4.7315782392249872E-3</v>
      </c>
      <c r="AH122" s="2">
        <f>(Table2[[#This Row],[Current Month High]]/Table2[[#This Row],[Close Price]])-1</f>
        <v>1.4172525387791568E-2</v>
      </c>
      <c r="AI122">
        <v>1.4172525387791499</v>
      </c>
      <c r="AJ122">
        <v>105.245075584058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</v>
      </c>
      <c r="AM122" t="s">
        <v>10359</v>
      </c>
      <c r="AN122">
        <v>7.39</v>
      </c>
      <c r="AO122" t="s">
        <v>10359</v>
      </c>
      <c r="AP122">
        <v>0.10129146602070099</v>
      </c>
      <c r="AQ122">
        <f>(Table2[[#This Row],[Sharpe Ratio]]-AVERAGE(Table2[Sharpe Ratio]))/_xlfn.STDEV.P(Table2[Sharpe Ratio])</f>
        <v>0.43159152651606658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4.2056398907207875</v>
      </c>
      <c r="AS122">
        <f>_xlfn.RANK.AVG(Table2[[#This Row],[1Y Return vs Nifty Z-Score]],Table2[1Y Return vs Nifty Z-Score])</f>
        <v>118</v>
      </c>
      <c r="AT122">
        <f>_xlfn.RANK.AVG(Table2[[#This Row],[6M Return vs Nifty Z-Score]],Table2[6M Return vs Nifty Z-Score])</f>
        <v>198</v>
      </c>
      <c r="AU122">
        <f>_xlfn.RANK.AVG(Table2[[#This Row],[Sharpe Ratio Z-Score]],Table2[Sharpe Ratio Z-Score])</f>
        <v>229</v>
      </c>
      <c r="AV122">
        <f>(Table2[[#This Row],[Rank 1Y]]+Table2[[#This Row],[Rank 6M]]+Table2[[#This Row],[Rank Sharpe]])/3</f>
        <v>181.66666666666666</v>
      </c>
    </row>
    <row r="123" spans="1:48" x14ac:dyDescent="0.3">
      <c r="A123" t="s">
        <v>282</v>
      </c>
      <c r="B123" t="s">
        <v>283</v>
      </c>
      <c r="C123" t="s">
        <v>10316</v>
      </c>
      <c r="D123" t="s">
        <v>185</v>
      </c>
      <c r="E123">
        <v>98718.545788470001</v>
      </c>
      <c r="F123">
        <v>3635.4</v>
      </c>
      <c r="G123">
        <v>57.228205423328099</v>
      </c>
      <c r="H123">
        <f>(Table2[[#This Row],[1Y Return vs Nifty]]-AVERAGE(Table2[1Y Return vs Nifty]))/_xlfn.STDEV.P(Table2[1Y Return vs Nifty])</f>
        <v>0.56767978282815768</v>
      </c>
      <c r="I123">
        <v>6.32822326774121</v>
      </c>
      <c r="J123">
        <f>(Table2[[#This Row],[1M Return vs Nifty]]-AVERAGE(Table2[1M Return vs Nifty]))/_xlfn.STDEV.P(Table2[1M Return vs Nifty])</f>
        <v>0.43644401781365799</v>
      </c>
      <c r="K123">
        <v>28.097397792660999</v>
      </c>
      <c r="L123">
        <f>(Table2[[#This Row],[6M Return vs Nifty]]-AVERAGE(Table2[6M Return vs Nifty]))/_xlfn.STDEV.P(Table2[6M Return vs Nifty])</f>
        <v>0.68006792716129272</v>
      </c>
      <c r="M123">
        <v>-0.170780121877769</v>
      </c>
      <c r="N123">
        <f>(Table2[[#This Row],[1W Return vs Nifty]]-AVERAGE(Table2[1W Return vs Nifty]))/_xlfn.STDEV.P(Table2[1W Return vs Nifty])</f>
        <v>0.2294536420700205</v>
      </c>
      <c r="O123">
        <v>3520.65</v>
      </c>
      <c r="P123">
        <v>3314.6289864045398</v>
      </c>
      <c r="Q123">
        <v>2795.3427955843799</v>
      </c>
      <c r="R123">
        <v>67.817186654707101</v>
      </c>
      <c r="S123" s="2">
        <f>(Table2[[#This Row],[Close Price]]-Table2[[#This Row],[20D EMA]])/Table2[[#This Row],[20D EMA]]</f>
        <v>3.2593413148140259E-2</v>
      </c>
      <c r="T123" s="2">
        <f>(Table2[[#This Row],[Close Price]]-Table2[[#This Row],[50D EMA]])/Table2[[#This Row],[50D EMA]]</f>
        <v>9.6774334295377226E-2</v>
      </c>
      <c r="U123" s="2">
        <f>(Table2[[#This Row],[Close Price]]-Table2[[#This Row],[200D EMA]])/Table2[[#This Row],[200D EMA]]</f>
        <v>0.30052028171378609</v>
      </c>
      <c r="V123">
        <v>0.92244877069534903</v>
      </c>
      <c r="W123">
        <v>3625.75</v>
      </c>
      <c r="X123">
        <v>3675.5</v>
      </c>
      <c r="Y123">
        <v>3607.05</v>
      </c>
      <c r="Z123">
        <v>3675.5</v>
      </c>
      <c r="AA123">
        <v>3607.05</v>
      </c>
      <c r="AB123">
        <v>3675.5</v>
      </c>
      <c r="AC123" s="2">
        <f>(Table2[[#This Row],[Close Price]]/Table2[[#This Row],[Day Low]])-1</f>
        <v>2.6615183065572534E-3</v>
      </c>
      <c r="AD123" s="2">
        <f>(Table2[[#This Row],[Day High]]/Table2[[#This Row],[Close Price]])-1</f>
        <v>1.1030423062111439E-2</v>
      </c>
      <c r="AE123" s="2">
        <f>(Table2[[#This Row],[Close Price]]/Table2[[#This Row],[Current Week Low]])-1</f>
        <v>7.8596082671433809E-3</v>
      </c>
      <c r="AF123" s="2">
        <f>(Table2[[#This Row],[Current Week High]]/Table2[[#This Row],[Close Price]])-1</f>
        <v>1.1030423062111439E-2</v>
      </c>
      <c r="AG123" s="2">
        <f>(Table2[[#This Row],[Close Price]]/Table2[[#This Row],[Current Month Low]])-1</f>
        <v>7.8596082671433809E-3</v>
      </c>
      <c r="AH123" s="2">
        <f>(Table2[[#This Row],[Current Month High]]/Table2[[#This Row],[Close Price]])-1</f>
        <v>1.1030423062111439E-2</v>
      </c>
      <c r="AI123">
        <v>1.6366837211861001</v>
      </c>
      <c r="AJ123">
        <v>88.455457349472496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0.11</v>
      </c>
      <c r="AM123" t="s">
        <v>10359</v>
      </c>
      <c r="AN123">
        <v>2.85</v>
      </c>
      <c r="AO123" t="s">
        <v>10359</v>
      </c>
      <c r="AP123">
        <v>9.8066102580565001E-2</v>
      </c>
      <c r="AQ123">
        <f>(Table2[[#This Row],[Sharpe Ratio]]-AVERAGE(Table2[Sharpe Ratio]))/_xlfn.STDEV.P(Table2[Sharpe Ratio])</f>
        <v>0.39468913913583092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2.3083345090089598</v>
      </c>
      <c r="AS123">
        <f>_xlfn.RANK.AVG(Table2[[#This Row],[1Y Return vs Nifty Z-Score]],Table2[1Y Return vs Nifty Z-Score])</f>
        <v>167</v>
      </c>
      <c r="AT123">
        <f>_xlfn.RANK.AVG(Table2[[#This Row],[6M Return vs Nifty Z-Score]],Table2[6M Return vs Nifty Z-Score])</f>
        <v>151</v>
      </c>
      <c r="AU123">
        <f>_xlfn.RANK.AVG(Table2[[#This Row],[Sharpe Ratio Z-Score]],Table2[Sharpe Ratio Z-Score])</f>
        <v>235</v>
      </c>
      <c r="AV123">
        <f>(Table2[[#This Row],[Rank 1Y]]+Table2[[#This Row],[Rank 6M]]+Table2[[#This Row],[Rank Sharpe]])/3</f>
        <v>184.33333333333334</v>
      </c>
    </row>
    <row r="124" spans="1:48" x14ac:dyDescent="0.3">
      <c r="A124" t="s">
        <v>1097</v>
      </c>
      <c r="B124" t="s">
        <v>1098</v>
      </c>
      <c r="C124" t="s">
        <v>10320</v>
      </c>
      <c r="D124" t="s">
        <v>101</v>
      </c>
      <c r="E124">
        <v>11637.54732998</v>
      </c>
      <c r="F124">
        <v>888.2</v>
      </c>
      <c r="G124">
        <v>172.19123131861201</v>
      </c>
      <c r="H124">
        <f>(Table2[[#This Row],[1Y Return vs Nifty]]-AVERAGE(Table2[1Y Return vs Nifty]))/_xlfn.STDEV.P(Table2[1Y Return vs Nifty])</f>
        <v>2.4887376099106295</v>
      </c>
      <c r="I124">
        <v>-9.8816175732823393</v>
      </c>
      <c r="J124">
        <f>(Table2[[#This Row],[1M Return vs Nifty]]-AVERAGE(Table2[1M Return vs Nifty]))/_xlfn.STDEV.P(Table2[1M Return vs Nifty])</f>
        <v>-1.2063666701714126</v>
      </c>
      <c r="K124">
        <v>-10.6293728005927</v>
      </c>
      <c r="L124">
        <f>(Table2[[#This Row],[6M Return vs Nifty]]-AVERAGE(Table2[6M Return vs Nifty]))/_xlfn.STDEV.P(Table2[6M Return vs Nifty])</f>
        <v>-0.64119758271081395</v>
      </c>
      <c r="M124">
        <v>-4.1938217747854596</v>
      </c>
      <c r="N124">
        <f>(Table2[[#This Row],[1W Return vs Nifty]]-AVERAGE(Table2[1W Return vs Nifty]))/_xlfn.STDEV.P(Table2[1W Return vs Nifty])</f>
        <v>-0.74740703805680697</v>
      </c>
      <c r="O124">
        <v>933.77</v>
      </c>
      <c r="P124">
        <v>939.31653106267504</v>
      </c>
      <c r="Q124">
        <v>775.34767811601796</v>
      </c>
      <c r="R124">
        <v>36.3660427219517</v>
      </c>
      <c r="S124" s="2">
        <f>(Table2[[#This Row],[Close Price]]-Table2[[#This Row],[20D EMA]])/Table2[[#This Row],[20D EMA]]</f>
        <v>-4.8802167557321328E-2</v>
      </c>
      <c r="T124" s="2">
        <f>(Table2[[#This Row],[Close Price]]-Table2[[#This Row],[50D EMA]])/Table2[[#This Row],[50D EMA]]</f>
        <v>-5.4418856021670813E-2</v>
      </c>
      <c r="U124" s="2">
        <f>(Table2[[#This Row],[Close Price]]-Table2[[#This Row],[200D EMA]])/Table2[[#This Row],[200D EMA]]</f>
        <v>0.14555060274146536</v>
      </c>
      <c r="V124">
        <v>0.90512229079883399</v>
      </c>
      <c r="W124">
        <v>874</v>
      </c>
      <c r="X124">
        <v>902</v>
      </c>
      <c r="Y124">
        <v>874</v>
      </c>
      <c r="Z124">
        <v>919.1</v>
      </c>
      <c r="AA124">
        <v>874</v>
      </c>
      <c r="AB124">
        <v>919.1</v>
      </c>
      <c r="AC124" s="2">
        <f>(Table2[[#This Row],[Close Price]]/Table2[[#This Row],[Day Low]])-1</f>
        <v>1.6247139588100756E-2</v>
      </c>
      <c r="AD124" s="2">
        <f>(Table2[[#This Row],[Day High]]/Table2[[#This Row],[Close Price]])-1</f>
        <v>1.5537041206935331E-2</v>
      </c>
      <c r="AE124" s="2">
        <f>(Table2[[#This Row],[Close Price]]/Table2[[#This Row],[Current Week Low]])-1</f>
        <v>1.6247139588100756E-2</v>
      </c>
      <c r="AF124" s="2">
        <f>(Table2[[#This Row],[Current Week High]]/Table2[[#This Row],[Close Price]])-1</f>
        <v>3.4789461832920532E-2</v>
      </c>
      <c r="AG124" s="2">
        <f>(Table2[[#This Row],[Close Price]]/Table2[[#This Row],[Current Month Low]])-1</f>
        <v>1.6247139588100756E-2</v>
      </c>
      <c r="AH124" s="2">
        <f>(Table2[[#This Row],[Current Month High]]/Table2[[#This Row],[Close Price]])-1</f>
        <v>3.4789461832920532E-2</v>
      </c>
      <c r="AI124">
        <v>25.872551227201001</v>
      </c>
      <c r="AJ124">
        <v>247.85900783289799</v>
      </c>
      <c r="AK124" t="str">
        <f>IF(AND(Table2[[#This Row],[20D EMA]]&gt;Table2[[#This Row],[50D EMA]],Table2[[#This Row],[50D EMA]]&gt;Table2[[#This Row],[200D EMA]]),"Uptrend","Downtrend/NoTrend")</f>
        <v>Downtrend/NoTrend</v>
      </c>
      <c r="AL124">
        <v>-0.1</v>
      </c>
      <c r="AM124" t="s">
        <v>10358</v>
      </c>
      <c r="AN124">
        <v>-11.29</v>
      </c>
      <c r="AO124" t="s">
        <v>10358</v>
      </c>
      <c r="AP124">
        <v>0.30669028351878003</v>
      </c>
      <c r="AQ124">
        <f>(Table2[[#This Row],[Sharpe Ratio]]-AVERAGE(Table2[Sharpe Ratio]))/_xlfn.STDEV.P(Table2[Sharpe Ratio])</f>
        <v>2.7816233512820983</v>
      </c>
      <c r="AR1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4">
        <f>_xlfn.RANK.AVG(Table2[[#This Row],[1Y Return vs Nifty Z-Score]],Table2[1Y Return vs Nifty Z-Score])</f>
        <v>20</v>
      </c>
      <c r="AT124">
        <f>_xlfn.RANK.AVG(Table2[[#This Row],[6M Return vs Nifty Z-Score]],Table2[6M Return vs Nifty Z-Score])</f>
        <v>532</v>
      </c>
      <c r="AU124">
        <f>_xlfn.RANK.AVG(Table2[[#This Row],[Sharpe Ratio Z-Score]],Table2[Sharpe Ratio Z-Score])</f>
        <v>2</v>
      </c>
      <c r="AV124">
        <f>(Table2[[#This Row],[Rank 1Y]]+Table2[[#This Row],[Rank 6M]]+Table2[[#This Row],[Rank Sharpe]])/3</f>
        <v>184.66666666666666</v>
      </c>
    </row>
    <row r="125" spans="1:48" x14ac:dyDescent="0.3">
      <c r="A125" t="s">
        <v>543</v>
      </c>
      <c r="B125" t="s">
        <v>544</v>
      </c>
      <c r="C125" t="s">
        <v>10320</v>
      </c>
      <c r="D125" t="s">
        <v>156</v>
      </c>
      <c r="E125">
        <v>38194.905394904999</v>
      </c>
      <c r="F125">
        <v>273.64999999999998</v>
      </c>
      <c r="G125">
        <v>61.6941144713631</v>
      </c>
      <c r="H125">
        <f>(Table2[[#This Row],[1Y Return vs Nifty]]-AVERAGE(Table2[1Y Return vs Nifty]))/_xlfn.STDEV.P(Table2[1Y Return vs Nifty])</f>
        <v>0.6423061199913831</v>
      </c>
      <c r="I125">
        <v>2.0233333568271901</v>
      </c>
      <c r="J125">
        <f>(Table2[[#This Row],[1M Return vs Nifty]]-AVERAGE(Table2[1M Return vs Nifty]))/_xlfn.STDEV.P(Table2[1M Return vs Nifty])</f>
        <v>1.5847833132883116E-4</v>
      </c>
      <c r="K125">
        <v>7.7980557014235998</v>
      </c>
      <c r="L125">
        <f>(Table2[[#This Row],[6M Return vs Nifty]]-AVERAGE(Table2[6M Return vs Nifty]))/_xlfn.STDEV.P(Table2[6M Return vs Nifty])</f>
        <v>-1.2497452481267822E-2</v>
      </c>
      <c r="M125">
        <v>-1.4274029995665001</v>
      </c>
      <c r="N125">
        <f>(Table2[[#This Row],[1W Return vs Nifty]]-AVERAGE(Table2[1W Return vs Nifty]))/_xlfn.STDEV.P(Table2[1W Return vs Nifty])</f>
        <v>-7.5675060257663615E-2</v>
      </c>
      <c r="O125">
        <v>272.32</v>
      </c>
      <c r="P125">
        <v>265.711311339529</v>
      </c>
      <c r="Q125">
        <v>228.622934867852</v>
      </c>
      <c r="R125">
        <v>56.031706314938901</v>
      </c>
      <c r="S125" s="2">
        <f>(Table2[[#This Row],[Close Price]]-Table2[[#This Row],[20D EMA]])/Table2[[#This Row],[20D EMA]]</f>
        <v>4.8839600470034668E-3</v>
      </c>
      <c r="T125" s="2">
        <f>(Table2[[#This Row],[Close Price]]-Table2[[#This Row],[50D EMA]])/Table2[[#This Row],[50D EMA]]</f>
        <v>2.987711972233965E-2</v>
      </c>
      <c r="U125" s="2">
        <f>(Table2[[#This Row],[Close Price]]-Table2[[#This Row],[200D EMA]])/Table2[[#This Row],[200D EMA]]</f>
        <v>0.1969490294496237</v>
      </c>
      <c r="V125">
        <v>0.40839400004858301</v>
      </c>
      <c r="W125">
        <v>272.8</v>
      </c>
      <c r="X125">
        <v>280.45</v>
      </c>
      <c r="Y125">
        <v>268.35000000000002</v>
      </c>
      <c r="Z125">
        <v>280.45</v>
      </c>
      <c r="AA125">
        <v>268.35000000000002</v>
      </c>
      <c r="AB125">
        <v>280.45</v>
      </c>
      <c r="AC125" s="2">
        <f>(Table2[[#This Row],[Close Price]]/Table2[[#This Row],[Day Low]])-1</f>
        <v>3.1158357771259304E-3</v>
      </c>
      <c r="AD125" s="2">
        <f>(Table2[[#This Row],[Day High]]/Table2[[#This Row],[Close Price]])-1</f>
        <v>2.4849260003654283E-2</v>
      </c>
      <c r="AE125" s="2">
        <f>(Table2[[#This Row],[Close Price]]/Table2[[#This Row],[Current Week Low]])-1</f>
        <v>1.9750326066703794E-2</v>
      </c>
      <c r="AF125" s="2">
        <f>(Table2[[#This Row],[Current Week High]]/Table2[[#This Row],[Close Price]])-1</f>
        <v>2.4849260003654283E-2</v>
      </c>
      <c r="AG125" s="2">
        <f>(Table2[[#This Row],[Close Price]]/Table2[[#This Row],[Current Month Low]])-1</f>
        <v>1.9750326066703794E-2</v>
      </c>
      <c r="AH125" s="2">
        <f>(Table2[[#This Row],[Current Month High]]/Table2[[#This Row],[Close Price]])-1</f>
        <v>2.4849260003654283E-2</v>
      </c>
      <c r="AI125">
        <v>13.9411657226384</v>
      </c>
      <c r="AJ125">
        <v>134.28938356164301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0.11</v>
      </c>
      <c r="AM125" t="s">
        <v>10359</v>
      </c>
      <c r="AN125">
        <v>4.57</v>
      </c>
      <c r="AO125" t="s">
        <v>10359</v>
      </c>
      <c r="AP125">
        <v>0.17544781405538401</v>
      </c>
      <c r="AQ125">
        <f>(Table2[[#This Row],[Sharpe Ratio]]-AVERAGE(Table2[Sharpe Ratio]))/_xlfn.STDEV.P(Table2[Sharpe Ratio])</f>
        <v>1.2800373939883118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1.8343294795720924</v>
      </c>
      <c r="AS125">
        <f>_xlfn.RANK.AVG(Table2[[#This Row],[1Y Return vs Nifty Z-Score]],Table2[1Y Return vs Nifty Z-Score])</f>
        <v>149</v>
      </c>
      <c r="AT125">
        <f>_xlfn.RANK.AVG(Table2[[#This Row],[6M Return vs Nifty Z-Score]],Table2[6M Return vs Nifty Z-Score])</f>
        <v>327</v>
      </c>
      <c r="AU125">
        <f>_xlfn.RANK.AVG(Table2[[#This Row],[Sharpe Ratio Z-Score]],Table2[Sharpe Ratio Z-Score])</f>
        <v>80</v>
      </c>
      <c r="AV125">
        <f>(Table2[[#This Row],[Rank 1Y]]+Table2[[#This Row],[Rank 6M]]+Table2[[#This Row],[Rank Sharpe]])/3</f>
        <v>185.33333333333334</v>
      </c>
    </row>
    <row r="126" spans="1:48" x14ac:dyDescent="0.3">
      <c r="A126" t="s">
        <v>561</v>
      </c>
      <c r="B126" t="s">
        <v>562</v>
      </c>
      <c r="C126" t="s">
        <v>10329</v>
      </c>
      <c r="D126" t="s">
        <v>170</v>
      </c>
      <c r="E126">
        <v>35751.112904394999</v>
      </c>
      <c r="F126">
        <v>1211.4000000000001</v>
      </c>
      <c r="G126">
        <v>92.366658897481202</v>
      </c>
      <c r="H126">
        <f>(Table2[[#This Row],[1Y Return vs Nifty]]-AVERAGE(Table2[1Y Return vs Nifty]))/_xlfn.STDEV.P(Table2[1Y Return vs Nifty])</f>
        <v>1.1548511846976717</v>
      </c>
      <c r="I126">
        <v>14.9315037583684</v>
      </c>
      <c r="J126">
        <f>(Table2[[#This Row],[1M Return vs Nifty]]-AVERAGE(Table2[1M Return vs Nifty]))/_xlfn.STDEV.P(Table2[1M Return vs Nifty])</f>
        <v>1.3083564122874427</v>
      </c>
      <c r="K126">
        <v>37.640675303322404</v>
      </c>
      <c r="L126">
        <f>(Table2[[#This Row],[6M Return vs Nifty]]-AVERAGE(Table2[6M Return vs Nifty]))/_xlfn.STDEV.P(Table2[6M Return vs Nifty])</f>
        <v>1.0056619086065621</v>
      </c>
      <c r="M126">
        <v>9.5812189465939905</v>
      </c>
      <c r="N126">
        <f>(Table2[[#This Row],[1W Return vs Nifty]]-AVERAGE(Table2[1W Return vs Nifty]))/_xlfn.STDEV.P(Table2[1W Return vs Nifty])</f>
        <v>2.597399406623131</v>
      </c>
      <c r="O126">
        <v>980.14</v>
      </c>
      <c r="P126">
        <v>924.81096234003803</v>
      </c>
      <c r="Q126">
        <v>813.62038038773005</v>
      </c>
      <c r="R126">
        <v>88.548469657574898</v>
      </c>
      <c r="S126" s="2">
        <f>(Table2[[#This Row],[Close Price]]-Table2[[#This Row],[20D EMA]])/Table2[[#This Row],[20D EMA]]</f>
        <v>0.23594588528169455</v>
      </c>
      <c r="T126" s="2">
        <f>(Table2[[#This Row],[Close Price]]-Table2[[#This Row],[50D EMA]])/Table2[[#This Row],[50D EMA]]</f>
        <v>0.30988931720144114</v>
      </c>
      <c r="U126" s="2">
        <f>(Table2[[#This Row],[Close Price]]-Table2[[#This Row],[200D EMA]])/Table2[[#This Row],[200D EMA]]</f>
        <v>0.48890075666824928</v>
      </c>
      <c r="V126">
        <v>1.7302023339372601</v>
      </c>
      <c r="W126">
        <v>1061.6500000000001</v>
      </c>
      <c r="X126">
        <v>1273.95</v>
      </c>
      <c r="Y126">
        <v>1015</v>
      </c>
      <c r="Z126">
        <v>1273.95</v>
      </c>
      <c r="AA126">
        <v>1015</v>
      </c>
      <c r="AB126">
        <v>1273.95</v>
      </c>
      <c r="AC126" s="2">
        <f>(Table2[[#This Row],[Close Price]]/Table2[[#This Row],[Day Low]])-1</f>
        <v>0.14105401968633724</v>
      </c>
      <c r="AD126" s="2">
        <f>(Table2[[#This Row],[Day High]]/Table2[[#This Row],[Close Price]])-1</f>
        <v>5.1634472511144169E-2</v>
      </c>
      <c r="AE126" s="2">
        <f>(Table2[[#This Row],[Close Price]]/Table2[[#This Row],[Current Week Low]])-1</f>
        <v>0.19349753694581295</v>
      </c>
      <c r="AF126" s="2">
        <f>(Table2[[#This Row],[Current Week High]]/Table2[[#This Row],[Close Price]])-1</f>
        <v>5.1634472511144169E-2</v>
      </c>
      <c r="AG126" s="2">
        <f>(Table2[[#This Row],[Close Price]]/Table2[[#This Row],[Current Month Low]])-1</f>
        <v>0.19349753694581295</v>
      </c>
      <c r="AH126" s="2">
        <f>(Table2[[#This Row],[Current Month High]]/Table2[[#This Row],[Close Price]])-1</f>
        <v>5.1634472511144169E-2</v>
      </c>
      <c r="AI126">
        <v>5.1634472511144098</v>
      </c>
      <c r="AJ126">
        <v>127.920978363123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0.41</v>
      </c>
      <c r="AM126" t="s">
        <v>10359</v>
      </c>
      <c r="AN126">
        <v>33.76</v>
      </c>
      <c r="AO126" t="s">
        <v>10359</v>
      </c>
      <c r="AP126">
        <v>5.8040079102886999E-2</v>
      </c>
      <c r="AQ126">
        <f>(Table2[[#This Row],[Sharpe Ratio]]-AVERAGE(Table2[Sharpe Ratio]))/_xlfn.STDEV.P(Table2[Sharpe Ratio])</f>
        <v>-6.3261058129814793E-2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6.0030078540849932</v>
      </c>
      <c r="AS126">
        <f>_xlfn.RANK.AVG(Table2[[#This Row],[1Y Return vs Nifty Z-Score]],Table2[1Y Return vs Nifty Z-Score])</f>
        <v>85</v>
      </c>
      <c r="AT126">
        <f>_xlfn.RANK.AVG(Table2[[#This Row],[6M Return vs Nifty Z-Score]],Table2[6M Return vs Nifty Z-Score])</f>
        <v>102</v>
      </c>
      <c r="AU126">
        <f>_xlfn.RANK.AVG(Table2[[#This Row],[Sharpe Ratio Z-Score]],Table2[Sharpe Ratio Z-Score])</f>
        <v>371</v>
      </c>
      <c r="AV126">
        <f>(Table2[[#This Row],[Rank 1Y]]+Table2[[#This Row],[Rank 6M]]+Table2[[#This Row],[Rank Sharpe]])/3</f>
        <v>186</v>
      </c>
    </row>
    <row r="127" spans="1:48" x14ac:dyDescent="0.3">
      <c r="A127" t="s">
        <v>649</v>
      </c>
      <c r="B127" t="s">
        <v>650</v>
      </c>
      <c r="C127" t="s">
        <v>10326</v>
      </c>
      <c r="D127" t="s">
        <v>138</v>
      </c>
      <c r="E127">
        <v>28691.865470519999</v>
      </c>
      <c r="F127">
        <v>1245.0999999999999</v>
      </c>
      <c r="G127">
        <v>67.453356355925806</v>
      </c>
      <c r="H127">
        <f>(Table2[[#This Row],[1Y Return vs Nifty]]-AVERAGE(Table2[1Y Return vs Nifty]))/_xlfn.STDEV.P(Table2[1Y Return vs Nifty])</f>
        <v>0.73854433757690563</v>
      </c>
      <c r="I127">
        <v>4.9620777402828198</v>
      </c>
      <c r="J127">
        <f>(Table2[[#This Row],[1M Return vs Nifty]]-AVERAGE(Table2[1M Return vs Nifty]))/_xlfn.STDEV.P(Table2[1M Return vs Nifty])</f>
        <v>0.29798994563228481</v>
      </c>
      <c r="K127">
        <v>11.5445958602938</v>
      </c>
      <c r="L127">
        <f>(Table2[[#This Row],[6M Return vs Nifty]]-AVERAGE(Table2[6M Return vs Nifty]))/_xlfn.STDEV.P(Table2[6M Return vs Nifty])</f>
        <v>0.11532560679877168</v>
      </c>
      <c r="M127">
        <v>6.8693909207858797</v>
      </c>
      <c r="N127">
        <f>(Table2[[#This Row],[1W Return vs Nifty]]-AVERAGE(Table2[1W Return vs Nifty]))/_xlfn.STDEV.P(Table2[1W Return vs Nifty])</f>
        <v>1.9389229606327554</v>
      </c>
      <c r="O127">
        <v>1191.1500000000001</v>
      </c>
      <c r="P127">
        <v>1207.25328811093</v>
      </c>
      <c r="Q127">
        <v>1059.2913840318599</v>
      </c>
      <c r="R127">
        <v>71.067058349855003</v>
      </c>
      <c r="S127" s="2">
        <f>(Table2[[#This Row],[Close Price]]-Table2[[#This Row],[20D EMA]])/Table2[[#This Row],[20D EMA]]</f>
        <v>4.5292364521680575E-2</v>
      </c>
      <c r="T127" s="2">
        <f>(Table2[[#This Row],[Close Price]]-Table2[[#This Row],[50D EMA]])/Table2[[#This Row],[50D EMA]]</f>
        <v>3.1349437820369204E-2</v>
      </c>
      <c r="U127" s="2">
        <f>(Table2[[#This Row],[Close Price]]-Table2[[#This Row],[200D EMA]])/Table2[[#This Row],[200D EMA]]</f>
        <v>0.17540840864854185</v>
      </c>
      <c r="V127">
        <v>1.0136831805230999</v>
      </c>
      <c r="W127">
        <v>1239</v>
      </c>
      <c r="X127">
        <v>1302</v>
      </c>
      <c r="Y127">
        <v>1207.3499999999999</v>
      </c>
      <c r="Z127">
        <v>1302</v>
      </c>
      <c r="AA127">
        <v>1207.3499999999999</v>
      </c>
      <c r="AB127">
        <v>1302</v>
      </c>
      <c r="AC127" s="2">
        <f>(Table2[[#This Row],[Close Price]]/Table2[[#This Row],[Day Low]])-1</f>
        <v>4.9233252623082091E-3</v>
      </c>
      <c r="AD127" s="2">
        <f>(Table2[[#This Row],[Day High]]/Table2[[#This Row],[Close Price]])-1</f>
        <v>4.5699140631274782E-2</v>
      </c>
      <c r="AE127" s="2">
        <f>(Table2[[#This Row],[Close Price]]/Table2[[#This Row],[Current Week Low]])-1</f>
        <v>3.1266824036112251E-2</v>
      </c>
      <c r="AF127" s="2">
        <f>(Table2[[#This Row],[Current Week High]]/Table2[[#This Row],[Close Price]])-1</f>
        <v>4.5699140631274782E-2</v>
      </c>
      <c r="AG127" s="2">
        <f>(Table2[[#This Row],[Close Price]]/Table2[[#This Row],[Current Month Low]])-1</f>
        <v>3.1266824036112251E-2</v>
      </c>
      <c r="AH127" s="2">
        <f>(Table2[[#This Row],[Current Month High]]/Table2[[#This Row],[Close Price]])-1</f>
        <v>4.5699140631274782E-2</v>
      </c>
      <c r="AI127">
        <v>16.705485503172401</v>
      </c>
      <c r="AJ127">
        <v>120.371681415929</v>
      </c>
      <c r="AK127" t="str">
        <f>IF(AND(Table2[[#This Row],[20D EMA]]&gt;Table2[[#This Row],[50D EMA]],Table2[[#This Row],[50D EMA]]&gt;Table2[[#This Row],[200D EMA]]),"Uptrend","Downtrend/NoTrend")</f>
        <v>Downtrend/NoTrend</v>
      </c>
      <c r="AL127">
        <v>-0.02</v>
      </c>
      <c r="AM127" t="s">
        <v>10358</v>
      </c>
      <c r="AN127">
        <v>8.0500000000000007</v>
      </c>
      <c r="AO127" t="s">
        <v>10359</v>
      </c>
      <c r="AP127">
        <v>0.14152043724702101</v>
      </c>
      <c r="AQ127">
        <f>(Table2[[#This Row],[Sharpe Ratio]]-AVERAGE(Table2[Sharpe Ratio]))/_xlfn.STDEV.P(Table2[Sharpe Ratio])</f>
        <v>0.89186371216452187</v>
      </c>
      <c r="AR1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7">
        <f>_xlfn.RANK.AVG(Table2[[#This Row],[1Y Return vs Nifty Z-Score]],Table2[1Y Return vs Nifty Z-Score])</f>
        <v>130</v>
      </c>
      <c r="AT127">
        <f>_xlfn.RANK.AVG(Table2[[#This Row],[6M Return vs Nifty Z-Score]],Table2[6M Return vs Nifty Z-Score])</f>
        <v>291</v>
      </c>
      <c r="AU127">
        <f>_xlfn.RANK.AVG(Table2[[#This Row],[Sharpe Ratio Z-Score]],Table2[Sharpe Ratio Z-Score])</f>
        <v>137</v>
      </c>
      <c r="AV127">
        <f>(Table2[[#This Row],[Rank 1Y]]+Table2[[#This Row],[Rank 6M]]+Table2[[#This Row],[Rank Sharpe]])/3</f>
        <v>186</v>
      </c>
    </row>
    <row r="128" spans="1:48" x14ac:dyDescent="0.3">
      <c r="A128" t="s">
        <v>1506</v>
      </c>
      <c r="B128" t="s">
        <v>1507</v>
      </c>
      <c r="C128" t="s">
        <v>10325</v>
      </c>
      <c r="D128" t="s">
        <v>163</v>
      </c>
      <c r="E128">
        <v>6777.7823834000001</v>
      </c>
      <c r="F128">
        <v>429.2</v>
      </c>
      <c r="G128">
        <v>30.1073098334343</v>
      </c>
      <c r="H128">
        <f>(Table2[[#This Row],[1Y Return vs Nifty]]-AVERAGE(Table2[1Y Return vs Nifty]))/_xlfn.STDEV.P(Table2[1Y Return vs Nifty])</f>
        <v>0.11448356304607822</v>
      </c>
      <c r="I128">
        <v>6.4840197816715897</v>
      </c>
      <c r="J128">
        <f>(Table2[[#This Row],[1M Return vs Nifty]]-AVERAGE(Table2[1M Return vs Nifty]))/_xlfn.STDEV.P(Table2[1M Return vs Nifty])</f>
        <v>0.45223344972392726</v>
      </c>
      <c r="K128">
        <v>17.490522911965499</v>
      </c>
      <c r="L128">
        <f>(Table2[[#This Row],[6M Return vs Nifty]]-AVERAGE(Table2[6M Return vs Nifty]))/_xlfn.STDEV.P(Table2[6M Return vs Nifty])</f>
        <v>0.31818652748080556</v>
      </c>
      <c r="M128">
        <v>0.50844539197808403</v>
      </c>
      <c r="N128">
        <f>(Table2[[#This Row],[1W Return vs Nifty]]-AVERAGE(Table2[1W Return vs Nifty]))/_xlfn.STDEV.P(Table2[1W Return vs Nifty])</f>
        <v>0.39438076802835242</v>
      </c>
      <c r="O128">
        <v>420.57</v>
      </c>
      <c r="P128">
        <v>400.25680052057999</v>
      </c>
      <c r="Q128">
        <v>332.896259920646</v>
      </c>
      <c r="R128">
        <v>59.089981208936102</v>
      </c>
      <c r="S128" s="2">
        <f>(Table2[[#This Row],[Close Price]]-Table2[[#This Row],[20D EMA]])/Table2[[#This Row],[20D EMA]]</f>
        <v>2.0519770787264892E-2</v>
      </c>
      <c r="T128" s="2">
        <f>(Table2[[#This Row],[Close Price]]-Table2[[#This Row],[50D EMA]])/Table2[[#This Row],[50D EMA]]</f>
        <v>7.231157457356388E-2</v>
      </c>
      <c r="U128" s="2">
        <f>(Table2[[#This Row],[Close Price]]-Table2[[#This Row],[200D EMA]])/Table2[[#This Row],[200D EMA]]</f>
        <v>0.28929054385384306</v>
      </c>
      <c r="V128">
        <v>0.74228132953599502</v>
      </c>
      <c r="W128">
        <v>427.05</v>
      </c>
      <c r="X128">
        <v>438.9</v>
      </c>
      <c r="Y128">
        <v>426.3</v>
      </c>
      <c r="Z128">
        <v>439</v>
      </c>
      <c r="AA128">
        <v>426.3</v>
      </c>
      <c r="AB128">
        <v>439</v>
      </c>
      <c r="AC128" s="2">
        <f>(Table2[[#This Row],[Close Price]]/Table2[[#This Row],[Day Low]])-1</f>
        <v>5.0345392811146361E-3</v>
      </c>
      <c r="AD128" s="2">
        <f>(Table2[[#This Row],[Day High]]/Table2[[#This Row],[Close Price]])-1</f>
        <v>2.2600186393289867E-2</v>
      </c>
      <c r="AE128" s="2">
        <f>(Table2[[#This Row],[Close Price]]/Table2[[#This Row],[Current Week Low]])-1</f>
        <v>6.8027210884353817E-3</v>
      </c>
      <c r="AF128" s="2">
        <f>(Table2[[#This Row],[Current Week High]]/Table2[[#This Row],[Close Price]])-1</f>
        <v>2.2833178005591925E-2</v>
      </c>
      <c r="AG128" s="2">
        <f>(Table2[[#This Row],[Close Price]]/Table2[[#This Row],[Current Month Low]])-1</f>
        <v>6.8027210884353817E-3</v>
      </c>
      <c r="AH128" s="2">
        <f>(Table2[[#This Row],[Current Month High]]/Table2[[#This Row],[Close Price]])-1</f>
        <v>2.2833178005591925E-2</v>
      </c>
      <c r="AI128">
        <v>5.0792171481826598</v>
      </c>
      <c r="AJ128">
        <v>89.869497898694902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0.18</v>
      </c>
      <c r="AM128" t="s">
        <v>10359</v>
      </c>
      <c r="AN128">
        <v>1.74</v>
      </c>
      <c r="AO128" t="s">
        <v>10359</v>
      </c>
      <c r="AP128">
        <v>0.18368711527412099</v>
      </c>
      <c r="AQ128">
        <f>(Table2[[#This Row],[Sharpe Ratio]]-AVERAGE(Table2[Sharpe Ratio]))/_xlfn.STDEV.P(Table2[Sharpe Ratio])</f>
        <v>1.3743058046525871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2.653590112931751</v>
      </c>
      <c r="AS128">
        <f>_xlfn.RANK.AVG(Table2[[#This Row],[1Y Return vs Nifty Z-Score]],Table2[1Y Return vs Nifty Z-Score])</f>
        <v>266</v>
      </c>
      <c r="AT128">
        <f>_xlfn.RANK.AVG(Table2[[#This Row],[6M Return vs Nifty Z-Score]],Table2[6M Return vs Nifty Z-Score])</f>
        <v>227</v>
      </c>
      <c r="AU128">
        <f>_xlfn.RANK.AVG(Table2[[#This Row],[Sharpe Ratio Z-Score]],Table2[Sharpe Ratio Z-Score])</f>
        <v>65</v>
      </c>
      <c r="AV128">
        <f>(Table2[[#This Row],[Rank 1Y]]+Table2[[#This Row],[Rank 6M]]+Table2[[#This Row],[Rank Sharpe]])/3</f>
        <v>186</v>
      </c>
    </row>
    <row r="129" spans="1:48" x14ac:dyDescent="0.3">
      <c r="A129" t="s">
        <v>133</v>
      </c>
      <c r="B129" t="s">
        <v>134</v>
      </c>
      <c r="C129" t="s">
        <v>10322</v>
      </c>
      <c r="D129" t="s">
        <v>135</v>
      </c>
      <c r="E129">
        <v>212823.5933677</v>
      </c>
      <c r="F129">
        <v>244.45</v>
      </c>
      <c r="G129">
        <v>119.23974766124201</v>
      </c>
      <c r="H129">
        <f>(Table2[[#This Row],[1Y Return vs Nifty]]-AVERAGE(Table2[1Y Return vs Nifty]))/_xlfn.STDEV.P(Table2[1Y Return vs Nifty])</f>
        <v>1.6039064970946162</v>
      </c>
      <c r="I129">
        <v>-5.7910162636376299</v>
      </c>
      <c r="J129">
        <f>(Table2[[#This Row],[1M Return vs Nifty]]-AVERAGE(Table2[1M Return vs Nifty]))/_xlfn.STDEV.P(Table2[1M Return vs Nifty])</f>
        <v>-0.79179853112078125</v>
      </c>
      <c r="K129">
        <v>30.998082314946299</v>
      </c>
      <c r="L129">
        <f>(Table2[[#This Row],[6M Return vs Nifty]]-AVERAGE(Table2[6M Return vs Nifty]))/_xlfn.STDEV.P(Table2[6M Return vs Nifty])</f>
        <v>0.77903239942697289</v>
      </c>
      <c r="M129">
        <v>-7.2988546300870301</v>
      </c>
      <c r="N129">
        <f>(Table2[[#This Row],[1W Return vs Nifty]]-AVERAGE(Table2[1W Return vs Nifty]))/_xlfn.STDEV.P(Table2[1W Return vs Nifty])</f>
        <v>-1.5013600836718766</v>
      </c>
      <c r="O129">
        <v>251.54</v>
      </c>
      <c r="P129">
        <v>235.808158248853</v>
      </c>
      <c r="Q129">
        <v>183.113753504665</v>
      </c>
      <c r="R129">
        <v>29.742346541596099</v>
      </c>
      <c r="S129" s="2">
        <f>(Table2[[#This Row],[Close Price]]-Table2[[#This Row],[20D EMA]])/Table2[[#This Row],[20D EMA]]</f>
        <v>-2.8186371948795436E-2</v>
      </c>
      <c r="T129" s="2">
        <f>(Table2[[#This Row],[Close Price]]-Table2[[#This Row],[50D EMA]])/Table2[[#This Row],[50D EMA]]</f>
        <v>3.6647764077895377E-2</v>
      </c>
      <c r="U129" s="2">
        <f>(Table2[[#This Row],[Close Price]]-Table2[[#This Row],[200D EMA]])/Table2[[#This Row],[200D EMA]]</f>
        <v>0.33496253187651681</v>
      </c>
      <c r="V129">
        <v>1.0193478520105199</v>
      </c>
      <c r="W129">
        <v>245.4</v>
      </c>
      <c r="X129">
        <v>252.95</v>
      </c>
      <c r="Y129">
        <v>241.85</v>
      </c>
      <c r="Z129">
        <v>252.95</v>
      </c>
      <c r="AA129">
        <v>241.85</v>
      </c>
      <c r="AB129">
        <v>252.95</v>
      </c>
      <c r="AC129" s="2">
        <f>(Table2[[#This Row],[Close Price]]/Table2[[#This Row],[Day Low]])-1</f>
        <v>-3.871230643846868E-3</v>
      </c>
      <c r="AD129" s="2">
        <f>(Table2[[#This Row],[Day High]]/Table2[[#This Row],[Close Price]])-1</f>
        <v>3.4771937001431885E-2</v>
      </c>
      <c r="AE129" s="2">
        <f>(Table2[[#This Row],[Close Price]]/Table2[[#This Row],[Current Week Low]])-1</f>
        <v>1.0750465164357959E-2</v>
      </c>
      <c r="AF129" s="2">
        <f>(Table2[[#This Row],[Current Week High]]/Table2[[#This Row],[Close Price]])-1</f>
        <v>3.4771937001431885E-2</v>
      </c>
      <c r="AG129" s="2">
        <f>(Table2[[#This Row],[Close Price]]/Table2[[#This Row],[Current Month Low]])-1</f>
        <v>1.0750465164357959E-2</v>
      </c>
      <c r="AH129" s="2">
        <f>(Table2[[#This Row],[Current Month High]]/Table2[[#This Row],[Close Price]])-1</f>
        <v>3.4771937001431885E-2</v>
      </c>
      <c r="AI129">
        <v>14.9110247494375</v>
      </c>
      <c r="AJ129">
        <v>153.31606217616499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0.09</v>
      </c>
      <c r="AM129" t="s">
        <v>10359</v>
      </c>
      <c r="AN129">
        <v>-6.33</v>
      </c>
      <c r="AO129" t="s">
        <v>10358</v>
      </c>
      <c r="AP129">
        <v>5.6234389426827E-2</v>
      </c>
      <c r="AQ129">
        <f>(Table2[[#This Row],[Sharpe Ratio]]-AVERAGE(Table2[Sharpe Ratio]))/_xlfn.STDEV.P(Table2[Sharpe Ratio])</f>
        <v>-8.3920515940141049E-2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5.8597657887902166E-3</v>
      </c>
      <c r="AS129">
        <f>_xlfn.RANK.AVG(Table2[[#This Row],[1Y Return vs Nifty Z-Score]],Table2[1Y Return vs Nifty Z-Score])</f>
        <v>53</v>
      </c>
      <c r="AT129">
        <f>_xlfn.RANK.AVG(Table2[[#This Row],[6M Return vs Nifty Z-Score]],Table2[6M Return vs Nifty Z-Score])</f>
        <v>136</v>
      </c>
      <c r="AU129">
        <f>_xlfn.RANK.AVG(Table2[[#This Row],[Sharpe Ratio Z-Score]],Table2[Sharpe Ratio Z-Score])</f>
        <v>372</v>
      </c>
      <c r="AV129">
        <f>(Table2[[#This Row],[Rank 1Y]]+Table2[[#This Row],[Rank 6M]]+Table2[[#This Row],[Rank Sharpe]])/3</f>
        <v>187</v>
      </c>
    </row>
    <row r="130" spans="1:48" x14ac:dyDescent="0.3">
      <c r="A130" t="s">
        <v>1042</v>
      </c>
      <c r="B130" t="s">
        <v>1043</v>
      </c>
      <c r="C130" t="s">
        <v>10319</v>
      </c>
      <c r="D130" t="s">
        <v>204</v>
      </c>
      <c r="E130">
        <v>13143.968093014901</v>
      </c>
      <c r="F130">
        <v>570.4</v>
      </c>
      <c r="G130">
        <v>32.0887973787801</v>
      </c>
      <c r="H130">
        <f>(Table2[[#This Row],[1Y Return vs Nifty]]-AVERAGE(Table2[1Y Return vs Nifty]))/_xlfn.STDEV.P(Table2[1Y Return vs Nifty])</f>
        <v>0.14759466227654081</v>
      </c>
      <c r="I130">
        <v>6.6243542944630596</v>
      </c>
      <c r="J130">
        <f>(Table2[[#This Row],[1M Return vs Nifty]]-AVERAGE(Table2[1M Return vs Nifty]))/_xlfn.STDEV.P(Table2[1M Return vs Nifty])</f>
        <v>0.46645586188503552</v>
      </c>
      <c r="K130">
        <v>20.119056896224699</v>
      </c>
      <c r="L130">
        <f>(Table2[[#This Row],[6M Return vs Nifty]]-AVERAGE(Table2[6M Return vs Nifty]))/_xlfn.STDEV.P(Table2[6M Return vs Nifty])</f>
        <v>0.4078658692313773</v>
      </c>
      <c r="M130">
        <v>-11.8064421066154</v>
      </c>
      <c r="N130">
        <f>(Table2[[#This Row],[1W Return vs Nifty]]-AVERAGE(Table2[1W Return vs Nifty]))/_xlfn.STDEV.P(Table2[1W Return vs Nifty])</f>
        <v>-2.5958764590790659</v>
      </c>
      <c r="O130">
        <v>551.99</v>
      </c>
      <c r="P130">
        <v>517.23807180903498</v>
      </c>
      <c r="Q130">
        <v>437.82409105184701</v>
      </c>
      <c r="R130">
        <v>49.085072909623797</v>
      </c>
      <c r="S130" s="2">
        <f>(Table2[[#This Row],[Close Price]]-Table2[[#This Row],[20D EMA]])/Table2[[#This Row],[20D EMA]]</f>
        <v>3.3352053479229635E-2</v>
      </c>
      <c r="T130" s="2">
        <f>(Table2[[#This Row],[Close Price]]-Table2[[#This Row],[50D EMA]])/Table2[[#This Row],[50D EMA]]</f>
        <v>0.10278038506529824</v>
      </c>
      <c r="U130" s="2">
        <f>(Table2[[#This Row],[Close Price]]-Table2[[#This Row],[200D EMA]])/Table2[[#This Row],[200D EMA]]</f>
        <v>0.30280633628370479</v>
      </c>
      <c r="V130">
        <v>2.64916334482507</v>
      </c>
      <c r="W130">
        <v>561.20000000000005</v>
      </c>
      <c r="X130">
        <v>581.29999999999995</v>
      </c>
      <c r="Y130">
        <v>550.29999999999995</v>
      </c>
      <c r="Z130">
        <v>584</v>
      </c>
      <c r="AA130">
        <v>550.29999999999995</v>
      </c>
      <c r="AB130">
        <v>584</v>
      </c>
      <c r="AC130" s="2">
        <f>(Table2[[#This Row],[Close Price]]/Table2[[#This Row],[Day Low]])-1</f>
        <v>1.6393442622950616E-2</v>
      </c>
      <c r="AD130" s="2">
        <f>(Table2[[#This Row],[Day High]]/Table2[[#This Row],[Close Price]])-1</f>
        <v>1.910939691444602E-2</v>
      </c>
      <c r="AE130" s="2">
        <f>(Table2[[#This Row],[Close Price]]/Table2[[#This Row],[Current Week Low]])-1</f>
        <v>3.6525531528257327E-2</v>
      </c>
      <c r="AF130" s="2">
        <f>(Table2[[#This Row],[Current Week High]]/Table2[[#This Row],[Close Price]])-1</f>
        <v>2.3842917251051921E-2</v>
      </c>
      <c r="AG130" s="2">
        <f>(Table2[[#This Row],[Close Price]]/Table2[[#This Row],[Current Month Low]])-1</f>
        <v>3.6525531528257327E-2</v>
      </c>
      <c r="AH130" s="2">
        <f>(Table2[[#This Row],[Current Month High]]/Table2[[#This Row],[Close Price]])-1</f>
        <v>2.3842917251051921E-2</v>
      </c>
      <c r="AI130">
        <v>14.305750350631101</v>
      </c>
      <c r="AJ130">
        <v>82.236421725239595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0.24</v>
      </c>
      <c r="AM130" t="s">
        <v>10359</v>
      </c>
      <c r="AN130">
        <v>10.23</v>
      </c>
      <c r="AO130" t="s">
        <v>10359</v>
      </c>
      <c r="AP130">
        <v>0.162038615354413</v>
      </c>
      <c r="AQ130">
        <f>(Table2[[#This Row],[Sharpe Ratio]]-AVERAGE(Table2[Sharpe Ratio]))/_xlfn.STDEV.P(Table2[Sharpe Ratio])</f>
        <v>1.1266185765105143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-0.44734148917559802</v>
      </c>
      <c r="AS130">
        <f>_xlfn.RANK.AVG(Table2[[#This Row],[1Y Return vs Nifty Z-Score]],Table2[1Y Return vs Nifty Z-Score])</f>
        <v>260</v>
      </c>
      <c r="AT130">
        <f>_xlfn.RANK.AVG(Table2[[#This Row],[6M Return vs Nifty Z-Score]],Table2[6M Return vs Nifty Z-Score])</f>
        <v>208</v>
      </c>
      <c r="AU130">
        <f>_xlfn.RANK.AVG(Table2[[#This Row],[Sharpe Ratio Z-Score]],Table2[Sharpe Ratio Z-Score])</f>
        <v>101</v>
      </c>
      <c r="AV130">
        <f>(Table2[[#This Row],[Rank 1Y]]+Table2[[#This Row],[Rank 6M]]+Table2[[#This Row],[Rank Sharpe]])/3</f>
        <v>189.66666666666666</v>
      </c>
    </row>
    <row r="131" spans="1:48" x14ac:dyDescent="0.3">
      <c r="A131" t="s">
        <v>990</v>
      </c>
      <c r="B131" t="s">
        <v>991</v>
      </c>
      <c r="C131" t="s">
        <v>10312</v>
      </c>
      <c r="D131" t="s">
        <v>18</v>
      </c>
      <c r="E131">
        <v>14617.143024000001</v>
      </c>
      <c r="F131">
        <v>983.45</v>
      </c>
      <c r="G131">
        <v>101.219329037112</v>
      </c>
      <c r="H131">
        <f>(Table2[[#This Row],[1Y Return vs Nifty]]-AVERAGE(Table2[1Y Return vs Nifty]))/_xlfn.STDEV.P(Table2[1Y Return vs Nifty])</f>
        <v>1.3027812790030155</v>
      </c>
      <c r="I131">
        <v>-0.96351639831226099</v>
      </c>
      <c r="J131">
        <f>(Table2[[#This Row],[1M Return vs Nifty]]-AVERAGE(Table2[1M Return vs Nifty]))/_xlfn.STDEV.P(Table2[1M Return vs Nifty])</f>
        <v>-0.30254830017883244</v>
      </c>
      <c r="K131">
        <v>-2.9475050458477399</v>
      </c>
      <c r="L131">
        <f>(Table2[[#This Row],[6M Return vs Nifty]]-AVERAGE(Table2[6M Return vs Nifty]))/_xlfn.STDEV.P(Table2[6M Return vs Nifty])</f>
        <v>-0.37911048481292431</v>
      </c>
      <c r="M131">
        <v>-3.5603187919911701</v>
      </c>
      <c r="N131">
        <f>(Table2[[#This Row],[1W Return vs Nifty]]-AVERAGE(Table2[1W Return vs Nifty]))/_xlfn.STDEV.P(Table2[1W Return vs Nifty])</f>
        <v>-0.59358209463681322</v>
      </c>
      <c r="O131">
        <v>979.56</v>
      </c>
      <c r="P131">
        <v>979.46799939375205</v>
      </c>
      <c r="Q131">
        <v>863.943731191751</v>
      </c>
      <c r="R131">
        <v>51.708797020614902</v>
      </c>
      <c r="S131" s="2">
        <f>(Table2[[#This Row],[Close Price]]-Table2[[#This Row],[20D EMA]])/Table2[[#This Row],[20D EMA]]</f>
        <v>3.9711707297154846E-3</v>
      </c>
      <c r="T131" s="2">
        <f>(Table2[[#This Row],[Close Price]]-Table2[[#This Row],[50D EMA]])/Table2[[#This Row],[50D EMA]]</f>
        <v>4.0654728982597475E-3</v>
      </c>
      <c r="U131" s="2">
        <f>(Table2[[#This Row],[Close Price]]-Table2[[#This Row],[200D EMA]])/Table2[[#This Row],[200D EMA]]</f>
        <v>0.13832644938970545</v>
      </c>
      <c r="V131">
        <v>0.36066290116238098</v>
      </c>
      <c r="W131">
        <v>978.45</v>
      </c>
      <c r="X131">
        <v>987.4</v>
      </c>
      <c r="Y131">
        <v>973.05</v>
      </c>
      <c r="Z131">
        <v>993.75</v>
      </c>
      <c r="AA131">
        <v>973.05</v>
      </c>
      <c r="AB131">
        <v>993.75</v>
      </c>
      <c r="AC131" s="2">
        <f>(Table2[[#This Row],[Close Price]]/Table2[[#This Row],[Day Low]])-1</f>
        <v>5.1101231539680825E-3</v>
      </c>
      <c r="AD131" s="2">
        <f>(Table2[[#This Row],[Day High]]/Table2[[#This Row],[Close Price]])-1</f>
        <v>4.0164726218923086E-3</v>
      </c>
      <c r="AE131" s="2">
        <f>(Table2[[#This Row],[Close Price]]/Table2[[#This Row],[Current Week Low]])-1</f>
        <v>1.0688042752171167E-2</v>
      </c>
      <c r="AF131" s="2">
        <f>(Table2[[#This Row],[Current Week High]]/Table2[[#This Row],[Close Price]])-1</f>
        <v>1.0473333672276208E-2</v>
      </c>
      <c r="AG131" s="2">
        <f>(Table2[[#This Row],[Close Price]]/Table2[[#This Row],[Current Month Low]])-1</f>
        <v>1.0688042752171167E-2</v>
      </c>
      <c r="AH131" s="2">
        <f>(Table2[[#This Row],[Current Month High]]/Table2[[#This Row],[Close Price]])-1</f>
        <v>1.0473333672276208E-2</v>
      </c>
      <c r="AI131">
        <v>29.6456352636127</v>
      </c>
      <c r="AJ131">
        <v>137.51962323390799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-0.05</v>
      </c>
      <c r="AM131" t="s">
        <v>10358</v>
      </c>
      <c r="AN131">
        <v>0.19</v>
      </c>
      <c r="AO131" t="s">
        <v>10359</v>
      </c>
      <c r="AP131">
        <v>0.196115015843287</v>
      </c>
      <c r="AQ131">
        <f>(Table2[[#This Row],[Sharpe Ratio]]-AVERAGE(Table2[Sharpe Ratio]))/_xlfn.STDEV.P(Table2[Sharpe Ratio])</f>
        <v>1.5164972846636207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1.5440376840380665</v>
      </c>
      <c r="AS131">
        <f>_xlfn.RANK.AVG(Table2[[#This Row],[1Y Return vs Nifty Z-Score]],Table2[1Y Return vs Nifty Z-Score])</f>
        <v>71</v>
      </c>
      <c r="AT131">
        <f>_xlfn.RANK.AVG(Table2[[#This Row],[6M Return vs Nifty Z-Score]],Table2[6M Return vs Nifty Z-Score])</f>
        <v>457</v>
      </c>
      <c r="AU131">
        <f>_xlfn.RANK.AVG(Table2[[#This Row],[Sharpe Ratio Z-Score]],Table2[Sharpe Ratio Z-Score])</f>
        <v>44</v>
      </c>
      <c r="AV131">
        <f>(Table2[[#This Row],[Rank 1Y]]+Table2[[#This Row],[Rank 6M]]+Table2[[#This Row],[Rank Sharpe]])/3</f>
        <v>190.66666666666666</v>
      </c>
    </row>
    <row r="132" spans="1:48" x14ac:dyDescent="0.3">
      <c r="A132" t="s">
        <v>1656</v>
      </c>
      <c r="B132" t="s">
        <v>1657</v>
      </c>
      <c r="C132" t="s">
        <v>10316</v>
      </c>
      <c r="D132" t="s">
        <v>1658</v>
      </c>
      <c r="E132">
        <v>5305.2283990199903</v>
      </c>
      <c r="F132">
        <v>1089.8499999999999</v>
      </c>
      <c r="G132">
        <v>68.842207342493793</v>
      </c>
      <c r="H132">
        <f>(Table2[[#This Row],[1Y Return vs Nifty]]-AVERAGE(Table2[1Y Return vs Nifty]))/_xlfn.STDEV.P(Table2[1Y Return vs Nifty])</f>
        <v>0.76175234760986954</v>
      </c>
      <c r="I132">
        <v>-4.9935835414112999</v>
      </c>
      <c r="J132">
        <f>(Table2[[#This Row],[1M Return vs Nifty]]-AVERAGE(Table2[1M Return vs Nifty]))/_xlfn.STDEV.P(Table2[1M Return vs Nifty])</f>
        <v>-0.71098151312100899</v>
      </c>
      <c r="K132">
        <v>46.7312769358305</v>
      </c>
      <c r="L132">
        <f>(Table2[[#This Row],[6M Return vs Nifty]]-AVERAGE(Table2[6M Return vs Nifty]))/_xlfn.STDEV.P(Table2[6M Return vs Nifty])</f>
        <v>1.3158116633375279</v>
      </c>
      <c r="M132">
        <v>-3.4650008473760598</v>
      </c>
      <c r="N132">
        <f>(Table2[[#This Row],[1W Return vs Nifty]]-AVERAGE(Table2[1W Return vs Nifty]))/_xlfn.STDEV.P(Table2[1W Return vs Nifty])</f>
        <v>-0.57043732999394403</v>
      </c>
      <c r="O132">
        <v>1068.2</v>
      </c>
      <c r="P132">
        <v>1028.4914368222801</v>
      </c>
      <c r="Q132">
        <v>840.72814777142696</v>
      </c>
      <c r="R132">
        <v>38.398669979229901</v>
      </c>
      <c r="S132" s="2">
        <f>(Table2[[#This Row],[Close Price]]-Table2[[#This Row],[20D EMA]])/Table2[[#This Row],[20D EMA]]</f>
        <v>2.0267740123572235E-2</v>
      </c>
      <c r="T132" s="2">
        <f>(Table2[[#This Row],[Close Price]]-Table2[[#This Row],[50D EMA]])/Table2[[#This Row],[50D EMA]]</f>
        <v>5.9658798295199003E-2</v>
      </c>
      <c r="U132" s="2">
        <f>(Table2[[#This Row],[Close Price]]-Table2[[#This Row],[200D EMA]])/Table2[[#This Row],[200D EMA]]</f>
        <v>0.29631677360742176</v>
      </c>
      <c r="V132">
        <v>0.63579902214054995</v>
      </c>
      <c r="W132">
        <v>1030.05</v>
      </c>
      <c r="X132">
        <v>1110</v>
      </c>
      <c r="Y132">
        <v>1030.05</v>
      </c>
      <c r="Z132">
        <v>1110</v>
      </c>
      <c r="AA132">
        <v>1030.05</v>
      </c>
      <c r="AB132">
        <v>1110</v>
      </c>
      <c r="AC132" s="2">
        <f>(Table2[[#This Row],[Close Price]]/Table2[[#This Row],[Day Low]])-1</f>
        <v>5.8055434202223255E-2</v>
      </c>
      <c r="AD132" s="2">
        <f>(Table2[[#This Row],[Day High]]/Table2[[#This Row],[Close Price]])-1</f>
        <v>1.8488782860026642E-2</v>
      </c>
      <c r="AE132" s="2">
        <f>(Table2[[#This Row],[Close Price]]/Table2[[#This Row],[Current Week Low]])-1</f>
        <v>5.8055434202223255E-2</v>
      </c>
      <c r="AF132" s="2">
        <f>(Table2[[#This Row],[Current Week High]]/Table2[[#This Row],[Close Price]])-1</f>
        <v>1.8488782860026642E-2</v>
      </c>
      <c r="AG132" s="2">
        <f>(Table2[[#This Row],[Close Price]]/Table2[[#This Row],[Current Month Low]])-1</f>
        <v>5.8055434202223255E-2</v>
      </c>
      <c r="AH132" s="2">
        <f>(Table2[[#This Row],[Current Month High]]/Table2[[#This Row],[Close Price]])-1</f>
        <v>1.8488782860026642E-2</v>
      </c>
      <c r="AI132">
        <v>8.2717805202550991</v>
      </c>
      <c r="AJ132">
        <v>99.606227106226996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0.09</v>
      </c>
      <c r="AM132" t="s">
        <v>10359</v>
      </c>
      <c r="AN132">
        <v>5.15</v>
      </c>
      <c r="AO132" t="s">
        <v>10359</v>
      </c>
      <c r="AP132">
        <v>5.0142620808881003E-2</v>
      </c>
      <c r="AQ132">
        <f>(Table2[[#This Row],[Sharpe Ratio]]-AVERAGE(Table2[Sharpe Ratio]))/_xlfn.STDEV.P(Table2[Sharpe Ratio])</f>
        <v>-0.15361833745470729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0.64252683037773717</v>
      </c>
      <c r="AS132">
        <f>_xlfn.RANK.AVG(Table2[[#This Row],[1Y Return vs Nifty Z-Score]],Table2[1Y Return vs Nifty Z-Score])</f>
        <v>127</v>
      </c>
      <c r="AT132">
        <f>_xlfn.RANK.AVG(Table2[[#This Row],[6M Return vs Nifty Z-Score]],Table2[6M Return vs Nifty Z-Score])</f>
        <v>66</v>
      </c>
      <c r="AU132">
        <f>_xlfn.RANK.AVG(Table2[[#This Row],[Sharpe Ratio Z-Score]],Table2[Sharpe Ratio Z-Score])</f>
        <v>379</v>
      </c>
      <c r="AV132">
        <f>(Table2[[#This Row],[Rank 1Y]]+Table2[[#This Row],[Rank 6M]]+Table2[[#This Row],[Rank Sharpe]])/3</f>
        <v>190.66666666666666</v>
      </c>
    </row>
    <row r="133" spans="1:48" x14ac:dyDescent="0.3">
      <c r="A133" t="s">
        <v>444</v>
      </c>
      <c r="B133" t="s">
        <v>445</v>
      </c>
      <c r="C133" t="s">
        <v>10327</v>
      </c>
      <c r="D133" t="s">
        <v>384</v>
      </c>
      <c r="E133">
        <v>51341.758439965</v>
      </c>
      <c r="F133">
        <v>1732.2</v>
      </c>
      <c r="G133">
        <v>25.087612995124399</v>
      </c>
      <c r="H133">
        <f>(Table2[[#This Row],[1Y Return vs Nifty]]-AVERAGE(Table2[1Y Return vs Nifty]))/_xlfn.STDEV.P(Table2[1Y Return vs Nifty])</f>
        <v>3.0603308279645875E-2</v>
      </c>
      <c r="I133">
        <v>6.0116904309054897</v>
      </c>
      <c r="J133">
        <f>(Table2[[#This Row],[1M Return vs Nifty]]-AVERAGE(Table2[1M Return vs Nifty]))/_xlfn.STDEV.P(Table2[1M Return vs Nifty])</f>
        <v>0.40436452162662934</v>
      </c>
      <c r="K133">
        <v>45.624662237039097</v>
      </c>
      <c r="L133">
        <f>(Table2[[#This Row],[6M Return vs Nifty]]-AVERAGE(Table2[6M Return vs Nifty]))/_xlfn.STDEV.P(Table2[6M Return vs Nifty])</f>
        <v>1.278056595929834</v>
      </c>
      <c r="M133">
        <v>-2.0892637022968201</v>
      </c>
      <c r="N133">
        <f>(Table2[[#This Row],[1W Return vs Nifty]]-AVERAGE(Table2[1W Return vs Nifty]))/_xlfn.STDEV.P(Table2[1W Return vs Nifty])</f>
        <v>-0.2363857244763807</v>
      </c>
      <c r="O133">
        <v>1719.04</v>
      </c>
      <c r="P133">
        <v>1636.1240336882399</v>
      </c>
      <c r="Q133">
        <v>1362.89716204151</v>
      </c>
      <c r="R133">
        <v>54.522422792513197</v>
      </c>
      <c r="S133" s="2">
        <f>(Table2[[#This Row],[Close Price]]-Table2[[#This Row],[20D EMA]])/Table2[[#This Row],[20D EMA]]</f>
        <v>7.6554355919583499E-3</v>
      </c>
      <c r="T133" s="2">
        <f>(Table2[[#This Row],[Close Price]]-Table2[[#This Row],[50D EMA]])/Table2[[#This Row],[50D EMA]]</f>
        <v>5.8721688780025087E-2</v>
      </c>
      <c r="U133" s="2">
        <f>(Table2[[#This Row],[Close Price]]-Table2[[#This Row],[200D EMA]])/Table2[[#This Row],[200D EMA]]</f>
        <v>0.27096896834483403</v>
      </c>
      <c r="V133">
        <v>0.61328401851417802</v>
      </c>
      <c r="W133">
        <v>1728.6</v>
      </c>
      <c r="X133">
        <v>1765.4</v>
      </c>
      <c r="Y133">
        <v>1728.6</v>
      </c>
      <c r="Z133">
        <v>1773.55</v>
      </c>
      <c r="AA133">
        <v>1728.6</v>
      </c>
      <c r="AB133">
        <v>1773.55</v>
      </c>
      <c r="AC133" s="2">
        <f>(Table2[[#This Row],[Close Price]]/Table2[[#This Row],[Day Low]])-1</f>
        <v>2.0826102047901696E-3</v>
      </c>
      <c r="AD133" s="2">
        <f>(Table2[[#This Row],[Day High]]/Table2[[#This Row],[Close Price]])-1</f>
        <v>1.9166378016395313E-2</v>
      </c>
      <c r="AE133" s="2">
        <f>(Table2[[#This Row],[Close Price]]/Table2[[#This Row],[Current Week Low]])-1</f>
        <v>2.0826102047901696E-3</v>
      </c>
      <c r="AF133" s="2">
        <f>(Table2[[#This Row],[Current Week High]]/Table2[[#This Row],[Close Price]])-1</f>
        <v>2.3871377439094843E-2</v>
      </c>
      <c r="AG133" s="2">
        <f>(Table2[[#This Row],[Close Price]]/Table2[[#This Row],[Current Month Low]])-1</f>
        <v>2.0826102047901696E-3</v>
      </c>
      <c r="AH133" s="2">
        <f>(Table2[[#This Row],[Current Month High]]/Table2[[#This Row],[Close Price]])-1</f>
        <v>2.3871377439094843E-2</v>
      </c>
      <c r="AI133">
        <v>3.2790670823230599</v>
      </c>
      <c r="AJ133">
        <v>69.981845836808802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0.12</v>
      </c>
      <c r="AM133" t="s">
        <v>10359</v>
      </c>
      <c r="AN133">
        <v>-1.57</v>
      </c>
      <c r="AO133" t="s">
        <v>10358</v>
      </c>
      <c r="AP133">
        <v>0.109616405762473</v>
      </c>
      <c r="AQ133">
        <f>(Table2[[#This Row],[Sharpe Ratio]]-AVERAGE(Table2[Sharpe Ratio]))/_xlfn.STDEV.P(Table2[Sharpe Ratio])</f>
        <v>0.52683975418712747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2.0034784555468561</v>
      </c>
      <c r="AS133">
        <f>_xlfn.RANK.AVG(Table2[[#This Row],[1Y Return vs Nifty Z-Score]],Table2[1Y Return vs Nifty Z-Score])</f>
        <v>291</v>
      </c>
      <c r="AT133">
        <f>_xlfn.RANK.AVG(Table2[[#This Row],[6M Return vs Nifty Z-Score]],Table2[6M Return vs Nifty Z-Score])</f>
        <v>70</v>
      </c>
      <c r="AU133">
        <f>_xlfn.RANK.AVG(Table2[[#This Row],[Sharpe Ratio Z-Score]],Table2[Sharpe Ratio Z-Score])</f>
        <v>212</v>
      </c>
      <c r="AV133">
        <f>(Table2[[#This Row],[Rank 1Y]]+Table2[[#This Row],[Rank 6M]]+Table2[[#This Row],[Rank Sharpe]])/3</f>
        <v>191</v>
      </c>
    </row>
    <row r="134" spans="1:48" x14ac:dyDescent="0.3">
      <c r="A134" t="s">
        <v>1161</v>
      </c>
      <c r="B134" t="s">
        <v>1162</v>
      </c>
      <c r="C134" t="s">
        <v>10317</v>
      </c>
      <c r="D134" t="s">
        <v>46</v>
      </c>
      <c r="E134">
        <v>10510.994356859999</v>
      </c>
      <c r="F134">
        <v>6552.95</v>
      </c>
      <c r="G134">
        <v>25.159848629508001</v>
      </c>
      <c r="H134">
        <f>(Table2[[#This Row],[1Y Return vs Nifty]]-AVERAGE(Table2[1Y Return vs Nifty]))/_xlfn.STDEV.P(Table2[1Y Return vs Nifty])</f>
        <v>3.1810381856095464E-2</v>
      </c>
      <c r="I134">
        <v>9.0468526044875901</v>
      </c>
      <c r="J134">
        <f>(Table2[[#This Row],[1M Return vs Nifty]]-AVERAGE(Table2[1M Return vs Nifty]))/_xlfn.STDEV.P(Table2[1M Return vs Nifty])</f>
        <v>0.7119675948110189</v>
      </c>
      <c r="K134">
        <v>13.8282570963141</v>
      </c>
      <c r="L134">
        <f>(Table2[[#This Row],[6M Return vs Nifty]]-AVERAGE(Table2[6M Return vs Nifty]))/_xlfn.STDEV.P(Table2[6M Return vs Nifty])</f>
        <v>0.19323870879935917</v>
      </c>
      <c r="M134">
        <v>-6.6933610435393698</v>
      </c>
      <c r="N134">
        <f>(Table2[[#This Row],[1W Return vs Nifty]]-AVERAGE(Table2[1W Return vs Nifty]))/_xlfn.STDEV.P(Table2[1W Return vs Nifty])</f>
        <v>-1.3543362823299543</v>
      </c>
      <c r="O134">
        <v>6368.04</v>
      </c>
      <c r="P134">
        <v>5957.0015123560297</v>
      </c>
      <c r="Q134">
        <v>5083.1897125493897</v>
      </c>
      <c r="R134">
        <v>57.867352941219302</v>
      </c>
      <c r="S134" s="2">
        <f>(Table2[[#This Row],[Close Price]]-Table2[[#This Row],[20D EMA]])/Table2[[#This Row],[20D EMA]]</f>
        <v>2.9037191977437305E-2</v>
      </c>
      <c r="T134" s="2">
        <f>(Table2[[#This Row],[Close Price]]-Table2[[#This Row],[50D EMA]])/Table2[[#This Row],[50D EMA]]</f>
        <v>0.10004168815600467</v>
      </c>
      <c r="U134" s="2">
        <f>(Table2[[#This Row],[Close Price]]-Table2[[#This Row],[200D EMA]])/Table2[[#This Row],[200D EMA]]</f>
        <v>0.28914134048982332</v>
      </c>
      <c r="V134">
        <v>1.8624229799607499</v>
      </c>
      <c r="W134">
        <v>6525</v>
      </c>
      <c r="X134">
        <v>6725</v>
      </c>
      <c r="Y134">
        <v>6525</v>
      </c>
      <c r="Z134">
        <v>6849.95</v>
      </c>
      <c r="AA134">
        <v>6525</v>
      </c>
      <c r="AB134">
        <v>6849.95</v>
      </c>
      <c r="AC134" s="2">
        <f>(Table2[[#This Row],[Close Price]]/Table2[[#This Row],[Day Low]])-1</f>
        <v>4.2835249042145751E-3</v>
      </c>
      <c r="AD134" s="2">
        <f>(Table2[[#This Row],[Day High]]/Table2[[#This Row],[Close Price]])-1</f>
        <v>2.6255350643603181E-2</v>
      </c>
      <c r="AE134" s="2">
        <f>(Table2[[#This Row],[Close Price]]/Table2[[#This Row],[Current Week Low]])-1</f>
        <v>4.2835249042145751E-3</v>
      </c>
      <c r="AF134" s="2">
        <f>(Table2[[#This Row],[Current Week High]]/Table2[[#This Row],[Close Price]])-1</f>
        <v>4.5323098757048319E-2</v>
      </c>
      <c r="AG134" s="2">
        <f>(Table2[[#This Row],[Close Price]]/Table2[[#This Row],[Current Month Low]])-1</f>
        <v>4.2835249042145751E-3</v>
      </c>
      <c r="AH134" s="2">
        <f>(Table2[[#This Row],[Current Month High]]/Table2[[#This Row],[Close Price]])-1</f>
        <v>4.5323098757048319E-2</v>
      </c>
      <c r="AI134">
        <v>13.689254457915901</v>
      </c>
      <c r="AJ134">
        <v>94.7413780293912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0.22</v>
      </c>
      <c r="AM134" t="s">
        <v>10359</v>
      </c>
      <c r="AN134">
        <v>10.97</v>
      </c>
      <c r="AO134" t="s">
        <v>10359</v>
      </c>
      <c r="AP134">
        <v>0.23242702843975499</v>
      </c>
      <c r="AQ134">
        <f>(Table2[[#This Row],[Sharpe Ratio]]-AVERAGE(Table2[Sharpe Ratio]))/_xlfn.STDEV.P(Table2[Sharpe Ratio])</f>
        <v>1.9319543270285451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1.5146347301650647</v>
      </c>
      <c r="AS134">
        <f>_xlfn.RANK.AVG(Table2[[#This Row],[1Y Return vs Nifty Z-Score]],Table2[1Y Return vs Nifty Z-Score])</f>
        <v>290</v>
      </c>
      <c r="AT134">
        <f>_xlfn.RANK.AVG(Table2[[#This Row],[6M Return vs Nifty Z-Score]],Table2[6M Return vs Nifty Z-Score])</f>
        <v>265</v>
      </c>
      <c r="AU134">
        <f>_xlfn.RANK.AVG(Table2[[#This Row],[Sharpe Ratio Z-Score]],Table2[Sharpe Ratio Z-Score])</f>
        <v>19</v>
      </c>
      <c r="AV134">
        <f>(Table2[[#This Row],[Rank 1Y]]+Table2[[#This Row],[Rank 6M]]+Table2[[#This Row],[Rank Sharpe]])/3</f>
        <v>191.33333333333334</v>
      </c>
    </row>
    <row r="135" spans="1:48" x14ac:dyDescent="0.3">
      <c r="A135" t="s">
        <v>1542</v>
      </c>
      <c r="B135" t="s">
        <v>1543</v>
      </c>
      <c r="C135" t="s">
        <v>6744</v>
      </c>
      <c r="D135" t="s">
        <v>415</v>
      </c>
      <c r="E135">
        <v>6543.5087337690002</v>
      </c>
      <c r="F135">
        <v>212</v>
      </c>
      <c r="G135">
        <v>91.338093605590899</v>
      </c>
      <c r="H135">
        <f>(Table2[[#This Row],[1Y Return vs Nifty]]-AVERAGE(Table2[1Y Return vs Nifty]))/_xlfn.STDEV.P(Table2[1Y Return vs Nifty])</f>
        <v>1.1376636290530331</v>
      </c>
      <c r="I135">
        <v>-2.6338062316083501</v>
      </c>
      <c r="J135">
        <f>(Table2[[#This Row],[1M Return vs Nifty]]-AVERAGE(Table2[1M Return vs Nifty]))/_xlfn.STDEV.P(Table2[1M Return vs Nifty])</f>
        <v>-0.47182633424979203</v>
      </c>
      <c r="K135">
        <v>10.830216298250001</v>
      </c>
      <c r="L135">
        <f>(Table2[[#This Row],[6M Return vs Nifty]]-AVERAGE(Table2[6M Return vs Nifty]))/_xlfn.STDEV.P(Table2[6M Return vs Nifty])</f>
        <v>9.0952671440964195E-2</v>
      </c>
      <c r="M135">
        <v>-0.86215388101845003</v>
      </c>
      <c r="N135">
        <f>(Table2[[#This Row],[1W Return vs Nifty]]-AVERAGE(Table2[1W Return vs Nifty]))/_xlfn.STDEV.P(Table2[1W Return vs Nifty])</f>
        <v>6.1576722354841081E-2</v>
      </c>
      <c r="O135">
        <v>209.16</v>
      </c>
      <c r="P135">
        <v>206.13497799315101</v>
      </c>
      <c r="Q135">
        <v>174.773848684077</v>
      </c>
      <c r="R135">
        <v>58.170135045135403</v>
      </c>
      <c r="S135" s="2">
        <f>(Table2[[#This Row],[Close Price]]-Table2[[#This Row],[20D EMA]])/Table2[[#This Row],[20D EMA]]</f>
        <v>1.3578122011856968E-2</v>
      </c>
      <c r="T135" s="2">
        <f>(Table2[[#This Row],[Close Price]]-Table2[[#This Row],[50D EMA]])/Table2[[#This Row],[50D EMA]]</f>
        <v>2.8452337705849505E-2</v>
      </c>
      <c r="U135" s="2">
        <f>(Table2[[#This Row],[Close Price]]-Table2[[#This Row],[200D EMA]])/Table2[[#This Row],[200D EMA]]</f>
        <v>0.21299611810467925</v>
      </c>
      <c r="V135">
        <v>1.4708146591237199</v>
      </c>
      <c r="W135">
        <v>209.38</v>
      </c>
      <c r="X135">
        <v>212.9</v>
      </c>
      <c r="Y135">
        <v>205.08</v>
      </c>
      <c r="Z135">
        <v>212.9</v>
      </c>
      <c r="AA135">
        <v>205.08</v>
      </c>
      <c r="AB135">
        <v>212.9</v>
      </c>
      <c r="AC135" s="2">
        <f>(Table2[[#This Row],[Close Price]]/Table2[[#This Row],[Day Low]])-1</f>
        <v>1.2513134014710214E-2</v>
      </c>
      <c r="AD135" s="2">
        <f>(Table2[[#This Row],[Day High]]/Table2[[#This Row],[Close Price]])-1</f>
        <v>4.2452830188679513E-3</v>
      </c>
      <c r="AE135" s="2">
        <f>(Table2[[#This Row],[Close Price]]/Table2[[#This Row],[Current Week Low]])-1</f>
        <v>3.3742929588453263E-2</v>
      </c>
      <c r="AF135" s="2">
        <f>(Table2[[#This Row],[Current Week High]]/Table2[[#This Row],[Close Price]])-1</f>
        <v>4.2452830188679513E-3</v>
      </c>
      <c r="AG135" s="2">
        <f>(Table2[[#This Row],[Close Price]]/Table2[[#This Row],[Current Month Low]])-1</f>
        <v>3.3742929588453263E-2</v>
      </c>
      <c r="AH135" s="2">
        <f>(Table2[[#This Row],[Current Month High]]/Table2[[#This Row],[Close Price]])-1</f>
        <v>4.2452830188679513E-3</v>
      </c>
      <c r="AI135">
        <v>4.7830188679245103</v>
      </c>
      <c r="AJ135">
        <v>197.33520336605801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0.01</v>
      </c>
      <c r="AM135" t="s">
        <v>10359</v>
      </c>
      <c r="AN135">
        <v>2.39</v>
      </c>
      <c r="AO135" t="s">
        <v>10359</v>
      </c>
      <c r="AP135">
        <v>0.115623371388204</v>
      </c>
      <c r="AQ135">
        <f>(Table2[[#This Row],[Sharpe Ratio]]-AVERAGE(Table2[Sharpe Ratio]))/_xlfn.STDEV.P(Table2[Sharpe Ratio])</f>
        <v>0.59556731826317422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1.4139340068622206</v>
      </c>
      <c r="AS135">
        <f>_xlfn.RANK.AVG(Table2[[#This Row],[1Y Return vs Nifty Z-Score]],Table2[1Y Return vs Nifty Z-Score])</f>
        <v>89</v>
      </c>
      <c r="AT135">
        <f>_xlfn.RANK.AVG(Table2[[#This Row],[6M Return vs Nifty Z-Score]],Table2[6M Return vs Nifty Z-Score])</f>
        <v>296</v>
      </c>
      <c r="AU135">
        <f>_xlfn.RANK.AVG(Table2[[#This Row],[Sharpe Ratio Z-Score]],Table2[Sharpe Ratio Z-Score])</f>
        <v>194</v>
      </c>
      <c r="AV135">
        <f>(Table2[[#This Row],[Rank 1Y]]+Table2[[#This Row],[Rank 6M]]+Table2[[#This Row],[Rank Sharpe]])/3</f>
        <v>193</v>
      </c>
    </row>
    <row r="136" spans="1:48" x14ac:dyDescent="0.3">
      <c r="A136" t="s">
        <v>312</v>
      </c>
      <c r="B136" t="s">
        <v>313</v>
      </c>
      <c r="C136" t="s">
        <v>10318</v>
      </c>
      <c r="D136" t="s">
        <v>54</v>
      </c>
      <c r="E136">
        <v>90253.668206085</v>
      </c>
      <c r="F136">
        <v>1549.4</v>
      </c>
      <c r="G136">
        <v>58.971607756925003</v>
      </c>
      <c r="H136">
        <f>(Table2[[#This Row],[1Y Return vs Nifty]]-AVERAGE(Table2[1Y Return vs Nifty]))/_xlfn.STDEV.P(Table2[1Y Return vs Nifty])</f>
        <v>0.5968124250200989</v>
      </c>
      <c r="I136">
        <v>6.4315600200981304</v>
      </c>
      <c r="J136">
        <f>(Table2[[#This Row],[1M Return vs Nifty]]-AVERAGE(Table2[1M Return vs Nifty]))/_xlfn.STDEV.P(Table2[1M Return vs Nifty])</f>
        <v>0.44691683632548346</v>
      </c>
      <c r="K136">
        <v>29.064112772934799</v>
      </c>
      <c r="L136">
        <f>(Table2[[#This Row],[6M Return vs Nifty]]-AVERAGE(Table2[6M Return vs Nifty]))/_xlfn.STDEV.P(Table2[6M Return vs Nifty])</f>
        <v>0.71304994817016487</v>
      </c>
      <c r="M136">
        <v>-0.18438416853719</v>
      </c>
      <c r="N136">
        <f>(Table2[[#This Row],[1W Return vs Nifty]]-AVERAGE(Table2[1W Return vs Nifty]))/_xlfn.STDEV.P(Table2[1W Return vs Nifty])</f>
        <v>0.22615035579591639</v>
      </c>
      <c r="O136">
        <v>1513.26</v>
      </c>
      <c r="P136">
        <v>1422.8616124539401</v>
      </c>
      <c r="Q136">
        <v>1187.74561824287</v>
      </c>
      <c r="R136">
        <v>63.772245091554701</v>
      </c>
      <c r="S136" s="2">
        <f>(Table2[[#This Row],[Close Price]]-Table2[[#This Row],[20D EMA]])/Table2[[#This Row],[20D EMA]]</f>
        <v>2.3882214556652591E-2</v>
      </c>
      <c r="T136" s="2">
        <f>(Table2[[#This Row],[Close Price]]-Table2[[#This Row],[50D EMA]])/Table2[[#This Row],[50D EMA]]</f>
        <v>8.8932322327415519E-2</v>
      </c>
      <c r="U136" s="2">
        <f>(Table2[[#This Row],[Close Price]]-Table2[[#This Row],[200D EMA]])/Table2[[#This Row],[200D EMA]]</f>
        <v>0.30448807909908793</v>
      </c>
      <c r="V136">
        <v>0.65810748389280505</v>
      </c>
      <c r="W136">
        <v>1546.4</v>
      </c>
      <c r="X136">
        <v>1569.8</v>
      </c>
      <c r="Y136">
        <v>1546.4</v>
      </c>
      <c r="Z136">
        <v>1584.45</v>
      </c>
      <c r="AA136">
        <v>1546.4</v>
      </c>
      <c r="AB136">
        <v>1584.45</v>
      </c>
      <c r="AC136" s="2">
        <f>(Table2[[#This Row],[Close Price]]/Table2[[#This Row],[Day Low]])-1</f>
        <v>1.9399896533884853E-3</v>
      </c>
      <c r="AD136" s="2">
        <f>(Table2[[#This Row],[Day High]]/Table2[[#This Row],[Close Price]])-1</f>
        <v>1.3166386988511691E-2</v>
      </c>
      <c r="AE136" s="2">
        <f>(Table2[[#This Row],[Close Price]]/Table2[[#This Row],[Current Week Low]])-1</f>
        <v>1.9399896533884853E-3</v>
      </c>
      <c r="AF136" s="2">
        <f>(Table2[[#This Row],[Current Week High]]/Table2[[#This Row],[Close Price]])-1</f>
        <v>2.2621659997418275E-2</v>
      </c>
      <c r="AG136" s="2">
        <f>(Table2[[#This Row],[Close Price]]/Table2[[#This Row],[Current Month Low]])-1</f>
        <v>1.9399896533884853E-3</v>
      </c>
      <c r="AH136" s="2">
        <f>(Table2[[#This Row],[Current Month High]]/Table2[[#This Row],[Close Price]])-1</f>
        <v>2.2621659997418275E-2</v>
      </c>
      <c r="AI136">
        <v>2.26216599974182</v>
      </c>
      <c r="AJ136">
        <v>89.924000980632499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0.06</v>
      </c>
      <c r="AM136" t="s">
        <v>10359</v>
      </c>
      <c r="AN136">
        <v>3.1</v>
      </c>
      <c r="AO136" t="s">
        <v>10359</v>
      </c>
      <c r="AP136">
        <v>8.1830074105625997E-2</v>
      </c>
      <c r="AQ136">
        <f>(Table2[[#This Row],[Sharpe Ratio]]-AVERAGE(Table2[Sharpe Ratio]))/_xlfn.STDEV.P(Table2[Sharpe Ratio])</f>
        <v>0.20892768204141024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2.1918572473530737</v>
      </c>
      <c r="AS136">
        <f>_xlfn.RANK.AVG(Table2[[#This Row],[1Y Return vs Nifty Z-Score]],Table2[1Y Return vs Nifty Z-Score])</f>
        <v>158</v>
      </c>
      <c r="AT136">
        <f>_xlfn.RANK.AVG(Table2[[#This Row],[6M Return vs Nifty Z-Score]],Table2[6M Return vs Nifty Z-Score])</f>
        <v>143</v>
      </c>
      <c r="AU136">
        <f>_xlfn.RANK.AVG(Table2[[#This Row],[Sharpe Ratio Z-Score]],Table2[Sharpe Ratio Z-Score])</f>
        <v>285</v>
      </c>
      <c r="AV136">
        <f>(Table2[[#This Row],[Rank 1Y]]+Table2[[#This Row],[Rank 6M]]+Table2[[#This Row],[Rank Sharpe]])/3</f>
        <v>195.33333333333334</v>
      </c>
    </row>
    <row r="137" spans="1:48" x14ac:dyDescent="0.3">
      <c r="A137" t="s">
        <v>742</v>
      </c>
      <c r="B137" t="s">
        <v>743</v>
      </c>
      <c r="C137" t="s">
        <v>10315</v>
      </c>
      <c r="D137" t="s">
        <v>640</v>
      </c>
      <c r="E137">
        <v>22973.926353210001</v>
      </c>
      <c r="F137">
        <v>1333.4</v>
      </c>
      <c r="G137">
        <v>17.6160492120827</v>
      </c>
      <c r="H137">
        <f>(Table2[[#This Row],[1Y Return vs Nifty]]-AVERAGE(Table2[1Y Return vs Nifty]))/_xlfn.STDEV.P(Table2[1Y Return vs Nifty])</f>
        <v>-9.4248190488594105E-2</v>
      </c>
      <c r="I137">
        <v>15.436245132669701</v>
      </c>
      <c r="J137">
        <f>(Table2[[#This Row],[1M Return vs Nifty]]-AVERAGE(Table2[1M Return vs Nifty]))/_xlfn.STDEV.P(Table2[1M Return vs Nifty])</f>
        <v>1.3595101856343061</v>
      </c>
      <c r="K137">
        <v>63.014535150250303</v>
      </c>
      <c r="L137">
        <f>(Table2[[#This Row],[6M Return vs Nifty]]-AVERAGE(Table2[6M Return vs Nifty]))/_xlfn.STDEV.P(Table2[6M Return vs Nifty])</f>
        <v>1.871357791699763</v>
      </c>
      <c r="M137">
        <v>4.8012888171425603</v>
      </c>
      <c r="N137">
        <f>(Table2[[#This Row],[1W Return vs Nifty]]-AVERAGE(Table2[1W Return vs Nifty]))/_xlfn.STDEV.P(Table2[1W Return vs Nifty])</f>
        <v>1.4367537558777952</v>
      </c>
      <c r="O137">
        <v>1292.1199999999999</v>
      </c>
      <c r="P137">
        <v>1277.4819811944301</v>
      </c>
      <c r="Q137">
        <v>1073.30847065334</v>
      </c>
      <c r="R137">
        <v>65.2542290347766</v>
      </c>
      <c r="S137" s="2">
        <f>(Table2[[#This Row],[Close Price]]-Table2[[#This Row],[20D EMA]])/Table2[[#This Row],[20D EMA]]</f>
        <v>3.1947497136489027E-2</v>
      </c>
      <c r="T137" s="2">
        <f>(Table2[[#This Row],[Close Price]]-Table2[[#This Row],[50D EMA]])/Table2[[#This Row],[50D EMA]]</f>
        <v>4.3772060685574078E-2</v>
      </c>
      <c r="U137" s="2">
        <f>(Table2[[#This Row],[Close Price]]-Table2[[#This Row],[200D EMA]])/Table2[[#This Row],[200D EMA]]</f>
        <v>0.24232691389115582</v>
      </c>
      <c r="V137">
        <v>0.57616619616292797</v>
      </c>
      <c r="W137">
        <v>1329.1</v>
      </c>
      <c r="X137">
        <v>1349.6</v>
      </c>
      <c r="Y137">
        <v>1318</v>
      </c>
      <c r="Z137">
        <v>1369</v>
      </c>
      <c r="AA137">
        <v>1318</v>
      </c>
      <c r="AB137">
        <v>1369</v>
      </c>
      <c r="AC137" s="2">
        <f>(Table2[[#This Row],[Close Price]]/Table2[[#This Row],[Day Low]])-1</f>
        <v>3.2352719885637704E-3</v>
      </c>
      <c r="AD137" s="2">
        <f>(Table2[[#This Row],[Day High]]/Table2[[#This Row],[Close Price]])-1</f>
        <v>1.2149392530373282E-2</v>
      </c>
      <c r="AE137" s="2">
        <f>(Table2[[#This Row],[Close Price]]/Table2[[#This Row],[Current Week Low]])-1</f>
        <v>1.1684370257966759E-2</v>
      </c>
      <c r="AF137" s="2">
        <f>(Table2[[#This Row],[Current Week High]]/Table2[[#This Row],[Close Price]])-1</f>
        <v>2.6698665066746674E-2</v>
      </c>
      <c r="AG137" s="2">
        <f>(Table2[[#This Row],[Close Price]]/Table2[[#This Row],[Current Month Low]])-1</f>
        <v>1.1684370257966759E-2</v>
      </c>
      <c r="AH137" s="2">
        <f>(Table2[[#This Row],[Current Month High]]/Table2[[#This Row],[Close Price]])-1</f>
        <v>2.6698665066746674E-2</v>
      </c>
      <c r="AI137">
        <v>12.1193940302984</v>
      </c>
      <c r="AJ137">
        <v>104.74472168905901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-0.12</v>
      </c>
      <c r="AM137" t="s">
        <v>10358</v>
      </c>
      <c r="AN137">
        <v>10.53</v>
      </c>
      <c r="AO137" t="s">
        <v>10359</v>
      </c>
      <c r="AP137">
        <v>0.103286958971614</v>
      </c>
      <c r="AQ137">
        <f>(Table2[[#This Row],[Sharpe Ratio]]-AVERAGE(Table2[Sharpe Ratio]))/_xlfn.STDEV.P(Table2[Sharpe Ratio])</f>
        <v>0.45442258269186803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5.0277961254151382</v>
      </c>
      <c r="AS137">
        <f>_xlfn.RANK.AVG(Table2[[#This Row],[1Y Return vs Nifty Z-Score]],Table2[1Y Return vs Nifty Z-Score])</f>
        <v>331</v>
      </c>
      <c r="AT137">
        <f>_xlfn.RANK.AVG(Table2[[#This Row],[6M Return vs Nifty Z-Score]],Table2[6M Return vs Nifty Z-Score])</f>
        <v>37</v>
      </c>
      <c r="AU137">
        <f>_xlfn.RANK.AVG(Table2[[#This Row],[Sharpe Ratio Z-Score]],Table2[Sharpe Ratio Z-Score])</f>
        <v>225</v>
      </c>
      <c r="AV137">
        <f>(Table2[[#This Row],[Rank 1Y]]+Table2[[#This Row],[Rank 6M]]+Table2[[#This Row],[Rank Sharpe]])/3</f>
        <v>197.66666666666666</v>
      </c>
    </row>
    <row r="138" spans="1:48" x14ac:dyDescent="0.3">
      <c r="A138" t="s">
        <v>1634</v>
      </c>
      <c r="B138" t="s">
        <v>1635</v>
      </c>
      <c r="C138" t="s">
        <v>10316</v>
      </c>
      <c r="D138" t="s">
        <v>252</v>
      </c>
      <c r="E138">
        <v>5456.8062567199904</v>
      </c>
      <c r="F138">
        <v>301.75</v>
      </c>
      <c r="G138">
        <v>7.6192511040912496</v>
      </c>
      <c r="H138">
        <f>(Table2[[#This Row],[1Y Return vs Nifty]]-AVERAGE(Table2[1Y Return vs Nifty]))/_xlfn.STDEV.P(Table2[1Y Return vs Nifty])</f>
        <v>-0.26129691856063453</v>
      </c>
      <c r="I138">
        <v>14.8999471160308</v>
      </c>
      <c r="J138">
        <f>(Table2[[#This Row],[1M Return vs Nifty]]-AVERAGE(Table2[1M Return vs Nifty]))/_xlfn.STDEV.P(Table2[1M Return vs Nifty])</f>
        <v>1.3051582569312266</v>
      </c>
      <c r="K138">
        <v>26.863140809320701</v>
      </c>
      <c r="L138">
        <f>(Table2[[#This Row],[6M Return vs Nifty]]-AVERAGE(Table2[6M Return vs Nifty]))/_xlfn.STDEV.P(Table2[6M Return vs Nifty])</f>
        <v>0.63795800791358726</v>
      </c>
      <c r="M138">
        <v>8.58599376803393</v>
      </c>
      <c r="N138">
        <f>(Table2[[#This Row],[1W Return vs Nifty]]-AVERAGE(Table2[1W Return vs Nifty]))/_xlfn.STDEV.P(Table2[1W Return vs Nifty])</f>
        <v>2.35574236484111</v>
      </c>
      <c r="O138">
        <v>257.33999999999997</v>
      </c>
      <c r="P138">
        <v>249.28908012173801</v>
      </c>
      <c r="Q138">
        <v>231.416271502054</v>
      </c>
      <c r="R138">
        <v>78.874239074970006</v>
      </c>
      <c r="S138" s="2">
        <f>(Table2[[#This Row],[Close Price]]-Table2[[#This Row],[20D EMA]])/Table2[[#This Row],[20D EMA]]</f>
        <v>0.17257324939768412</v>
      </c>
      <c r="T138" s="2">
        <f>(Table2[[#This Row],[Close Price]]-Table2[[#This Row],[50D EMA]])/Table2[[#This Row],[50D EMA]]</f>
        <v>0.21044210942831185</v>
      </c>
      <c r="U138" s="2">
        <f>(Table2[[#This Row],[Close Price]]-Table2[[#This Row],[200D EMA]])/Table2[[#This Row],[200D EMA]]</f>
        <v>0.30392732560001395</v>
      </c>
      <c r="V138">
        <v>1.95005740176985</v>
      </c>
      <c r="W138">
        <v>286</v>
      </c>
      <c r="X138">
        <v>303.5</v>
      </c>
      <c r="Y138">
        <v>276.10000000000002</v>
      </c>
      <c r="Z138">
        <v>303.5</v>
      </c>
      <c r="AA138">
        <v>276.10000000000002</v>
      </c>
      <c r="AB138">
        <v>303.5</v>
      </c>
      <c r="AC138" s="2">
        <f>(Table2[[#This Row],[Close Price]]/Table2[[#This Row],[Day Low]])-1</f>
        <v>5.5069930069929995E-2</v>
      </c>
      <c r="AD138" s="2">
        <f>(Table2[[#This Row],[Day High]]/Table2[[#This Row],[Close Price]])-1</f>
        <v>5.7995028997515075E-3</v>
      </c>
      <c r="AE138" s="2">
        <f>(Table2[[#This Row],[Close Price]]/Table2[[#This Row],[Current Week Low]])-1</f>
        <v>9.2901122781600787E-2</v>
      </c>
      <c r="AF138" s="2">
        <f>(Table2[[#This Row],[Current Week High]]/Table2[[#This Row],[Close Price]])-1</f>
        <v>5.7995028997515075E-3</v>
      </c>
      <c r="AG138" s="2">
        <f>(Table2[[#This Row],[Close Price]]/Table2[[#This Row],[Current Month Low]])-1</f>
        <v>9.2901122781600787E-2</v>
      </c>
      <c r="AH138" s="2">
        <f>(Table2[[#This Row],[Current Month High]]/Table2[[#This Row],[Close Price]])-1</f>
        <v>5.7995028997515075E-3</v>
      </c>
      <c r="AI138">
        <v>0.57995028997514997</v>
      </c>
      <c r="AJ138">
        <v>70.480225988700496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0.01</v>
      </c>
      <c r="AM138" t="s">
        <v>10359</v>
      </c>
      <c r="AN138">
        <v>33.72</v>
      </c>
      <c r="AO138" t="s">
        <v>10359</v>
      </c>
      <c r="AP138">
        <v>0.18729627408216101</v>
      </c>
      <c r="AQ138">
        <f>(Table2[[#This Row],[Sharpe Ratio]]-AVERAGE(Table2[Sharpe Ratio]))/_xlfn.STDEV.P(Table2[Sharpe Ratio])</f>
        <v>1.4155993143370234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5.4531610254623128</v>
      </c>
      <c r="AS138">
        <f>_xlfn.RANK.AVG(Table2[[#This Row],[1Y Return vs Nifty Z-Score]],Table2[1Y Return vs Nifty Z-Score])</f>
        <v>375</v>
      </c>
      <c r="AT138">
        <f>_xlfn.RANK.AVG(Table2[[#This Row],[6M Return vs Nifty Z-Score]],Table2[6M Return vs Nifty Z-Score])</f>
        <v>161</v>
      </c>
      <c r="AU138">
        <f>_xlfn.RANK.AVG(Table2[[#This Row],[Sharpe Ratio Z-Score]],Table2[Sharpe Ratio Z-Score])</f>
        <v>58</v>
      </c>
      <c r="AV138">
        <f>(Table2[[#This Row],[Rank 1Y]]+Table2[[#This Row],[Rank 6M]]+Table2[[#This Row],[Rank Sharpe]])/3</f>
        <v>198</v>
      </c>
    </row>
    <row r="139" spans="1:48" x14ac:dyDescent="0.3">
      <c r="A139" t="s">
        <v>216</v>
      </c>
      <c r="B139" t="s">
        <v>217</v>
      </c>
      <c r="C139" t="s">
        <v>10320</v>
      </c>
      <c r="D139" t="s">
        <v>63</v>
      </c>
      <c r="E139">
        <v>123121.90384304</v>
      </c>
      <c r="F139">
        <v>692.7</v>
      </c>
      <c r="G139">
        <v>60.439723089688101</v>
      </c>
      <c r="H139">
        <f>(Table2[[#This Row],[1Y Return vs Nifty]]-AVERAGE(Table2[1Y Return vs Nifty]))/_xlfn.STDEV.P(Table2[1Y Return vs Nifty])</f>
        <v>0.62134495997297401</v>
      </c>
      <c r="I139">
        <v>-0.39048471974916099</v>
      </c>
      <c r="J139">
        <f>(Table2[[#This Row],[1M Return vs Nifty]]-AVERAGE(Table2[1M Return vs Nifty]))/_xlfn.STDEV.P(Table2[1M Return vs Nifty])</f>
        <v>-0.24447354328701559</v>
      </c>
      <c r="K139">
        <v>21.045042755244499</v>
      </c>
      <c r="L139">
        <f>(Table2[[#This Row],[6M Return vs Nifty]]-AVERAGE(Table2[6M Return vs Nifty]))/_xlfn.STDEV.P(Table2[6M Return vs Nifty])</f>
        <v>0.43945830927762503</v>
      </c>
      <c r="M139">
        <v>-2.7468205095273701</v>
      </c>
      <c r="N139">
        <f>(Table2[[#This Row],[1W Return vs Nifty]]-AVERAGE(Table2[1W Return vs Nifty]))/_xlfn.STDEV.P(Table2[1W Return vs Nifty])</f>
        <v>-0.39605133208176108</v>
      </c>
      <c r="O139">
        <v>705.14</v>
      </c>
      <c r="P139">
        <v>693.51424077021795</v>
      </c>
      <c r="Q139">
        <v>584.117283116968</v>
      </c>
      <c r="R139">
        <v>47.953066023964404</v>
      </c>
      <c r="S139" s="2">
        <f>(Table2[[#This Row],[Close Price]]-Table2[[#This Row],[20D EMA]])/Table2[[#This Row],[20D EMA]]</f>
        <v>-1.7641886717531186E-2</v>
      </c>
      <c r="T139" s="2">
        <f>(Table2[[#This Row],[Close Price]]-Table2[[#This Row],[50D EMA]])/Table2[[#This Row],[50D EMA]]</f>
        <v>-1.1740793805670234E-3</v>
      </c>
      <c r="U139" s="2">
        <f>(Table2[[#This Row],[Close Price]]-Table2[[#This Row],[200D EMA]])/Table2[[#This Row],[200D EMA]]</f>
        <v>0.18589197755562498</v>
      </c>
      <c r="V139">
        <v>0.71165000129446898</v>
      </c>
      <c r="W139">
        <v>690.75</v>
      </c>
      <c r="X139">
        <v>709.05</v>
      </c>
      <c r="Y139">
        <v>690.75</v>
      </c>
      <c r="Z139">
        <v>727</v>
      </c>
      <c r="AA139">
        <v>690.75</v>
      </c>
      <c r="AB139">
        <v>727</v>
      </c>
      <c r="AC139" s="2">
        <f>(Table2[[#This Row],[Close Price]]/Table2[[#This Row],[Day Low]])-1</f>
        <v>2.823018458197657E-3</v>
      </c>
      <c r="AD139" s="2">
        <f>(Table2[[#This Row],[Day High]]/Table2[[#This Row],[Close Price]])-1</f>
        <v>2.3603291468167864E-2</v>
      </c>
      <c r="AE139" s="2">
        <f>(Table2[[#This Row],[Close Price]]/Table2[[#This Row],[Current Week Low]])-1</f>
        <v>2.823018458197657E-3</v>
      </c>
      <c r="AF139" s="2">
        <f>(Table2[[#This Row],[Current Week High]]/Table2[[#This Row],[Close Price]])-1</f>
        <v>4.9516385159520615E-2</v>
      </c>
      <c r="AG139" s="2">
        <f>(Table2[[#This Row],[Close Price]]/Table2[[#This Row],[Current Month Low]])-1</f>
        <v>2.823018458197657E-3</v>
      </c>
      <c r="AH139" s="2">
        <f>(Table2[[#This Row],[Current Month High]]/Table2[[#This Row],[Close Price]])-1</f>
        <v>4.9516385159520615E-2</v>
      </c>
      <c r="AI139">
        <v>8.56070448967807</v>
      </c>
      <c r="AJ139">
        <v>99.3381294964028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-0.01</v>
      </c>
      <c r="AM139" t="s">
        <v>10358</v>
      </c>
      <c r="AN139">
        <v>4.16</v>
      </c>
      <c r="AO139" t="s">
        <v>10359</v>
      </c>
      <c r="AP139">
        <v>9.2659683491895004E-2</v>
      </c>
      <c r="AQ139">
        <f>(Table2[[#This Row],[Sharpe Ratio]]-AVERAGE(Table2[Sharpe Ratio]))/_xlfn.STDEV.P(Table2[Sharpe Ratio])</f>
        <v>0.33283261497879246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0.75311100886061477</v>
      </c>
      <c r="AS139">
        <f>_xlfn.RANK.AVG(Table2[[#This Row],[1Y Return vs Nifty Z-Score]],Table2[1Y Return vs Nifty Z-Score])</f>
        <v>152</v>
      </c>
      <c r="AT139">
        <f>_xlfn.RANK.AVG(Table2[[#This Row],[6M Return vs Nifty Z-Score]],Table2[6M Return vs Nifty Z-Score])</f>
        <v>201</v>
      </c>
      <c r="AU139">
        <f>_xlfn.RANK.AVG(Table2[[#This Row],[Sharpe Ratio Z-Score]],Table2[Sharpe Ratio Z-Score])</f>
        <v>245</v>
      </c>
      <c r="AV139">
        <f>(Table2[[#This Row],[Rank 1Y]]+Table2[[#This Row],[Rank 6M]]+Table2[[#This Row],[Rank Sharpe]])/3</f>
        <v>199.33333333333334</v>
      </c>
    </row>
    <row r="140" spans="1:48" x14ac:dyDescent="0.3">
      <c r="A140" t="s">
        <v>109</v>
      </c>
      <c r="B140" t="s">
        <v>110</v>
      </c>
      <c r="C140" t="s">
        <v>10320</v>
      </c>
      <c r="D140" t="s">
        <v>63</v>
      </c>
      <c r="E140">
        <v>258492.04782581999</v>
      </c>
      <c r="F140">
        <v>659.1</v>
      </c>
      <c r="G140">
        <v>62.788449915552903</v>
      </c>
      <c r="H140">
        <f>(Table2[[#This Row],[1Y Return vs Nifty]]-AVERAGE(Table2[1Y Return vs Nifty]))/_xlfn.STDEV.P(Table2[1Y Return vs Nifty])</f>
        <v>0.66059270956349037</v>
      </c>
      <c r="I140">
        <v>-7.0821783495141997</v>
      </c>
      <c r="J140">
        <f>(Table2[[#This Row],[1M Return vs Nifty]]-AVERAGE(Table2[1M Return vs Nifty]))/_xlfn.STDEV.P(Table2[1M Return vs Nifty])</f>
        <v>-0.92265329369383497</v>
      </c>
      <c r="K140">
        <v>4.7520454048553997</v>
      </c>
      <c r="L140">
        <f>(Table2[[#This Row],[6M Return vs Nifty]]-AVERAGE(Table2[6M Return vs Nifty]))/_xlfn.STDEV.P(Table2[6M Return vs Nifty])</f>
        <v>-0.11642009529187086</v>
      </c>
      <c r="M140">
        <v>-0.26570127690541401</v>
      </c>
      <c r="N140">
        <f>(Table2[[#This Row],[1W Return vs Nifty]]-AVERAGE(Table2[1W Return vs Nifty]))/_xlfn.STDEV.P(Table2[1W Return vs Nifty])</f>
        <v>0.20640522446496992</v>
      </c>
      <c r="O140">
        <v>673.44</v>
      </c>
      <c r="P140">
        <v>686.16290095868499</v>
      </c>
      <c r="Q140">
        <v>600.61178036649801</v>
      </c>
      <c r="R140">
        <v>51.395501457228498</v>
      </c>
      <c r="S140" s="2">
        <f>(Table2[[#This Row],[Close Price]]-Table2[[#This Row],[20D EMA]])/Table2[[#This Row],[20D EMA]]</f>
        <v>-2.1293656450463338E-2</v>
      </c>
      <c r="T140" s="2">
        <f>(Table2[[#This Row],[Close Price]]-Table2[[#This Row],[50D EMA]])/Table2[[#This Row],[50D EMA]]</f>
        <v>-3.9440927104734951E-2</v>
      </c>
      <c r="U140" s="2">
        <f>(Table2[[#This Row],[Close Price]]-Table2[[#This Row],[200D EMA]])/Table2[[#This Row],[200D EMA]]</f>
        <v>9.7381073008278404E-2</v>
      </c>
      <c r="V140">
        <v>0.69199163701303401</v>
      </c>
      <c r="W140">
        <v>657.05</v>
      </c>
      <c r="X140">
        <v>672</v>
      </c>
      <c r="Y140">
        <v>628.04999999999995</v>
      </c>
      <c r="Z140">
        <v>684.45</v>
      </c>
      <c r="AA140">
        <v>628.04999999999995</v>
      </c>
      <c r="AB140">
        <v>684.45</v>
      </c>
      <c r="AC140" s="2">
        <f>(Table2[[#This Row],[Close Price]]/Table2[[#This Row],[Day Low]])-1</f>
        <v>3.1200060878169289E-3</v>
      </c>
      <c r="AD140" s="2">
        <f>(Table2[[#This Row],[Day High]]/Table2[[#This Row],[Close Price]])-1</f>
        <v>1.9572143832498723E-2</v>
      </c>
      <c r="AE140" s="2">
        <f>(Table2[[#This Row],[Close Price]]/Table2[[#This Row],[Current Week Low]])-1</f>
        <v>4.9438738953905048E-2</v>
      </c>
      <c r="AF140" s="2">
        <f>(Table2[[#This Row],[Current Week High]]/Table2[[#This Row],[Close Price]])-1</f>
        <v>3.8461538461538547E-2</v>
      </c>
      <c r="AG140" s="2">
        <f>(Table2[[#This Row],[Close Price]]/Table2[[#This Row],[Current Month Low]])-1</f>
        <v>4.9438738953905048E-2</v>
      </c>
      <c r="AH140" s="2">
        <f>(Table2[[#This Row],[Current Month High]]/Table2[[#This Row],[Close Price]])-1</f>
        <v>3.8461538461538547E-2</v>
      </c>
      <c r="AI140">
        <v>35.9201942042178</v>
      </c>
      <c r="AJ140">
        <v>127.786417833074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-0.18</v>
      </c>
      <c r="AM140" t="s">
        <v>10358</v>
      </c>
      <c r="AN140">
        <v>-5.49</v>
      </c>
      <c r="AO140" t="s">
        <v>10358</v>
      </c>
      <c r="AP140">
        <v>0.165607298159548</v>
      </c>
      <c r="AQ140">
        <f>(Table2[[#This Row],[Sharpe Ratio]]-AVERAGE(Table2[Sharpe Ratio]))/_xlfn.STDEV.P(Table2[Sharpe Ratio])</f>
        <v>1.1674489876429495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144</v>
      </c>
      <c r="AT140">
        <f>_xlfn.RANK.AVG(Table2[[#This Row],[6M Return vs Nifty Z-Score]],Table2[6M Return vs Nifty Z-Score])</f>
        <v>364</v>
      </c>
      <c r="AU140">
        <f>_xlfn.RANK.AVG(Table2[[#This Row],[Sharpe Ratio Z-Score]],Table2[Sharpe Ratio Z-Score])</f>
        <v>91</v>
      </c>
      <c r="AV140">
        <f>(Table2[[#This Row],[Rank 1Y]]+Table2[[#This Row],[Rank 6M]]+Table2[[#This Row],[Rank Sharpe]])/3</f>
        <v>199.66666666666666</v>
      </c>
    </row>
    <row r="141" spans="1:48" x14ac:dyDescent="0.3">
      <c r="A141" t="s">
        <v>1504</v>
      </c>
      <c r="B141" t="s">
        <v>1505</v>
      </c>
      <c r="C141" t="s">
        <v>10327</v>
      </c>
      <c r="D141" t="s">
        <v>384</v>
      </c>
      <c r="E141">
        <v>6787.1521640000001</v>
      </c>
      <c r="F141">
        <v>137.44</v>
      </c>
      <c r="G141">
        <v>69.550539400077298</v>
      </c>
      <c r="H141">
        <f>(Table2[[#This Row],[1Y Return vs Nifty]]-AVERAGE(Table2[1Y Return vs Nifty]))/_xlfn.STDEV.P(Table2[1Y Return vs Nifty])</f>
        <v>0.77358873442030096</v>
      </c>
      <c r="I141">
        <v>-0.58372624008414298</v>
      </c>
      <c r="J141">
        <f>(Table2[[#This Row],[1M Return vs Nifty]]-AVERAGE(Table2[1M Return vs Nifty]))/_xlfn.STDEV.P(Table2[1M Return vs Nifty])</f>
        <v>-0.26405789566173926</v>
      </c>
      <c r="K141">
        <v>18.430389359337799</v>
      </c>
      <c r="L141">
        <f>(Table2[[#This Row],[6M Return vs Nifty]]-AVERAGE(Table2[6M Return vs Nifty]))/_xlfn.STDEV.P(Table2[6M Return vs Nifty])</f>
        <v>0.35025254026151942</v>
      </c>
      <c r="M141">
        <v>-1.9998325673307999</v>
      </c>
      <c r="N141">
        <f>(Table2[[#This Row],[1W Return vs Nifty]]-AVERAGE(Table2[1W Return vs Nifty]))/_xlfn.STDEV.P(Table2[1W Return vs Nifty])</f>
        <v>-0.21467037403642714</v>
      </c>
      <c r="O141">
        <v>138.54</v>
      </c>
      <c r="P141">
        <v>135.46355916968901</v>
      </c>
      <c r="Q141">
        <v>112.39622478157401</v>
      </c>
      <c r="R141">
        <v>49.2541828401895</v>
      </c>
      <c r="S141" s="2">
        <f>(Table2[[#This Row],[Close Price]]-Table2[[#This Row],[20D EMA]])/Table2[[#This Row],[20D EMA]]</f>
        <v>-7.9399451421971589E-3</v>
      </c>
      <c r="T141" s="2">
        <f>(Table2[[#This Row],[Close Price]]-Table2[[#This Row],[50D EMA]])/Table2[[#This Row],[50D EMA]]</f>
        <v>1.4590203021575675E-2</v>
      </c>
      <c r="U141" s="2">
        <f>(Table2[[#This Row],[Close Price]]-Table2[[#This Row],[200D EMA]])/Table2[[#This Row],[200D EMA]]</f>
        <v>0.2228168718931173</v>
      </c>
      <c r="V141">
        <v>0.27085505003101801</v>
      </c>
      <c r="W141">
        <v>137</v>
      </c>
      <c r="X141">
        <v>139.9</v>
      </c>
      <c r="Y141">
        <v>136.69</v>
      </c>
      <c r="Z141">
        <v>142.29</v>
      </c>
      <c r="AA141">
        <v>136.69</v>
      </c>
      <c r="AB141">
        <v>142.29</v>
      </c>
      <c r="AC141" s="2">
        <f>(Table2[[#This Row],[Close Price]]/Table2[[#This Row],[Day Low]])-1</f>
        <v>3.2116788321168155E-3</v>
      </c>
      <c r="AD141" s="2">
        <f>(Table2[[#This Row],[Day High]]/Table2[[#This Row],[Close Price]])-1</f>
        <v>1.7898719441210797E-2</v>
      </c>
      <c r="AE141" s="2">
        <f>(Table2[[#This Row],[Close Price]]/Table2[[#This Row],[Current Week Low]])-1</f>
        <v>5.4868680956909888E-3</v>
      </c>
      <c r="AF141" s="2">
        <f>(Table2[[#This Row],[Current Week High]]/Table2[[#This Row],[Close Price]])-1</f>
        <v>3.5288125727590103E-2</v>
      </c>
      <c r="AG141" s="2">
        <f>(Table2[[#This Row],[Close Price]]/Table2[[#This Row],[Current Month Low]])-1</f>
        <v>5.4868680956909888E-3</v>
      </c>
      <c r="AH141" s="2">
        <f>(Table2[[#This Row],[Current Month High]]/Table2[[#This Row],[Close Price]])-1</f>
        <v>3.5288125727590103E-2</v>
      </c>
      <c r="AI141">
        <v>23.653958090803201</v>
      </c>
      <c r="AJ141">
        <v>111.28362797847799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0.17</v>
      </c>
      <c r="AM141" t="s">
        <v>10359</v>
      </c>
      <c r="AN141">
        <v>3.73</v>
      </c>
      <c r="AO141" t="s">
        <v>10359</v>
      </c>
      <c r="AP141">
        <v>9.0278751717522004E-2</v>
      </c>
      <c r="AQ141">
        <f>(Table2[[#This Row],[Sharpe Ratio]]-AVERAGE(Table2[Sharpe Ratio]))/_xlfn.STDEV.P(Table2[Sharpe Ratio])</f>
        <v>0.30559163321206184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0.95070463819571582</v>
      </c>
      <c r="AS141">
        <f>_xlfn.RANK.AVG(Table2[[#This Row],[1Y Return vs Nifty Z-Score]],Table2[1Y Return vs Nifty Z-Score])</f>
        <v>125</v>
      </c>
      <c r="AT141">
        <f>_xlfn.RANK.AVG(Table2[[#This Row],[6M Return vs Nifty Z-Score]],Table2[6M Return vs Nifty Z-Score])</f>
        <v>223</v>
      </c>
      <c r="AU141">
        <f>_xlfn.RANK.AVG(Table2[[#This Row],[Sharpe Ratio Z-Score]],Table2[Sharpe Ratio Z-Score])</f>
        <v>251</v>
      </c>
      <c r="AV141">
        <f>(Table2[[#This Row],[Rank 1Y]]+Table2[[#This Row],[Rank 6M]]+Table2[[#This Row],[Rank Sharpe]])/3</f>
        <v>199.66666666666666</v>
      </c>
    </row>
    <row r="142" spans="1:48" x14ac:dyDescent="0.3">
      <c r="A142" t="s">
        <v>1579</v>
      </c>
      <c r="B142" t="s">
        <v>1580</v>
      </c>
      <c r="C142" t="s">
        <v>10319</v>
      </c>
      <c r="D142" t="s">
        <v>204</v>
      </c>
      <c r="E142">
        <v>6098.3407524300001</v>
      </c>
      <c r="F142">
        <v>498.6</v>
      </c>
      <c r="G142">
        <v>23.935893942294602</v>
      </c>
      <c r="H142">
        <f>(Table2[[#This Row],[1Y Return vs Nifty]]-AVERAGE(Table2[1Y Return vs Nifty]))/_xlfn.STDEV.P(Table2[1Y Return vs Nifty])</f>
        <v>1.1357825796834356E-2</v>
      </c>
      <c r="I142">
        <v>-1.04008796106615</v>
      </c>
      <c r="J142">
        <f>(Table2[[#This Row],[1M Return vs Nifty]]-AVERAGE(Table2[1M Return vs Nifty]))/_xlfn.STDEV.P(Table2[1M Return vs Nifty])</f>
        <v>-0.31030856031472809</v>
      </c>
      <c r="K142">
        <v>13.904824867927401</v>
      </c>
      <c r="L142">
        <f>(Table2[[#This Row],[6M Return vs Nifty]]-AVERAGE(Table2[6M Return vs Nifty]))/_xlfn.STDEV.P(Table2[6M Return vs Nifty])</f>
        <v>0.19585101946329153</v>
      </c>
      <c r="M142">
        <v>-3.31350243817365</v>
      </c>
      <c r="N142">
        <f>(Table2[[#This Row],[1W Return vs Nifty]]-AVERAGE(Table2[1W Return vs Nifty]))/_xlfn.STDEV.P(Table2[1W Return vs Nifty])</f>
        <v>-0.53365102455148472</v>
      </c>
      <c r="O142">
        <v>508.45</v>
      </c>
      <c r="P142">
        <v>496.332317199518</v>
      </c>
      <c r="Q142">
        <v>427.59208926241399</v>
      </c>
      <c r="R142">
        <v>41.692180201083801</v>
      </c>
      <c r="S142" s="2">
        <f>(Table2[[#This Row],[Close Price]]-Table2[[#This Row],[20D EMA]])/Table2[[#This Row],[20D EMA]]</f>
        <v>-1.9372603009145374E-2</v>
      </c>
      <c r="T142" s="2">
        <f>(Table2[[#This Row],[Close Price]]-Table2[[#This Row],[50D EMA]])/Table2[[#This Row],[50D EMA]]</f>
        <v>4.568880006196427E-3</v>
      </c>
      <c r="U142" s="2">
        <f>(Table2[[#This Row],[Close Price]]-Table2[[#This Row],[200D EMA]])/Table2[[#This Row],[200D EMA]]</f>
        <v>0.1660646034403325</v>
      </c>
      <c r="V142">
        <v>0.76843276783729997</v>
      </c>
      <c r="W142">
        <v>492.2</v>
      </c>
      <c r="X142">
        <v>505.7</v>
      </c>
      <c r="Y142">
        <v>492.2</v>
      </c>
      <c r="Z142">
        <v>515</v>
      </c>
      <c r="AA142">
        <v>492.2</v>
      </c>
      <c r="AB142">
        <v>515</v>
      </c>
      <c r="AC142" s="2">
        <f>(Table2[[#This Row],[Close Price]]/Table2[[#This Row],[Day Low]])-1</f>
        <v>1.3002844372206557E-2</v>
      </c>
      <c r="AD142" s="2">
        <f>(Table2[[#This Row],[Day High]]/Table2[[#This Row],[Close Price]])-1</f>
        <v>1.4239871640593593E-2</v>
      </c>
      <c r="AE142" s="2">
        <f>(Table2[[#This Row],[Close Price]]/Table2[[#This Row],[Current Week Low]])-1</f>
        <v>1.3002844372206557E-2</v>
      </c>
      <c r="AF142" s="2">
        <f>(Table2[[#This Row],[Current Week High]]/Table2[[#This Row],[Close Price]])-1</f>
        <v>3.2892097874047233E-2</v>
      </c>
      <c r="AG142" s="2">
        <f>(Table2[[#This Row],[Close Price]]/Table2[[#This Row],[Current Month Low]])-1</f>
        <v>1.3002844372206557E-2</v>
      </c>
      <c r="AH142" s="2">
        <f>(Table2[[#This Row],[Current Month High]]/Table2[[#This Row],[Close Price]])-1</f>
        <v>3.2892097874047233E-2</v>
      </c>
      <c r="AI142">
        <v>8.8046530284797395</v>
      </c>
      <c r="AJ142">
        <v>72.496107939802798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7.0000000000000007E-2</v>
      </c>
      <c r="AM142" t="s">
        <v>10359</v>
      </c>
      <c r="AN142">
        <v>-2.58</v>
      </c>
      <c r="AO142" t="s">
        <v>10358</v>
      </c>
      <c r="AP142">
        <v>0.200377895200371</v>
      </c>
      <c r="AQ142">
        <f>(Table2[[#This Row],[Sharpe Ratio]]-AVERAGE(Table2[Sharpe Ratio]))/_xlfn.STDEV.P(Table2[Sharpe Ratio])</f>
        <v>1.5652702146946285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0.92851947508854149</v>
      </c>
      <c r="AS142">
        <f>_xlfn.RANK.AVG(Table2[[#This Row],[1Y Return vs Nifty Z-Score]],Table2[1Y Return vs Nifty Z-Score])</f>
        <v>297</v>
      </c>
      <c r="AT142">
        <f>_xlfn.RANK.AVG(Table2[[#This Row],[6M Return vs Nifty Z-Score]],Table2[6M Return vs Nifty Z-Score])</f>
        <v>263</v>
      </c>
      <c r="AU142">
        <f>_xlfn.RANK.AVG(Table2[[#This Row],[Sharpe Ratio Z-Score]],Table2[Sharpe Ratio Z-Score])</f>
        <v>40</v>
      </c>
      <c r="AV142">
        <f>(Table2[[#This Row],[Rank 1Y]]+Table2[[#This Row],[Rank 6M]]+Table2[[#This Row],[Rank Sharpe]])/3</f>
        <v>200</v>
      </c>
    </row>
    <row r="143" spans="1:48" x14ac:dyDescent="0.3">
      <c r="A143" t="s">
        <v>1812</v>
      </c>
      <c r="B143" t="s">
        <v>1813</v>
      </c>
      <c r="C143" t="s">
        <v>10327</v>
      </c>
      <c r="D143" t="s">
        <v>276</v>
      </c>
      <c r="E143">
        <v>4162.1544450000001</v>
      </c>
      <c r="F143">
        <v>1353.95</v>
      </c>
      <c r="G143">
        <v>47.705220253900301</v>
      </c>
      <c r="H143">
        <f>(Table2[[#This Row],[1Y Return vs Nifty]]-AVERAGE(Table2[1Y Return vs Nifty]))/_xlfn.STDEV.P(Table2[1Y Return vs Nifty])</f>
        <v>0.40854857473362499</v>
      </c>
      <c r="I143">
        <v>8.0136833750884193</v>
      </c>
      <c r="J143">
        <f>(Table2[[#This Row],[1M Return vs Nifty]]-AVERAGE(Table2[1M Return vs Nifty]))/_xlfn.STDEV.P(Table2[1M Return vs Nifty])</f>
        <v>0.60725950611351853</v>
      </c>
      <c r="K143">
        <v>46.397825615472698</v>
      </c>
      <c r="L143">
        <f>(Table2[[#This Row],[6M Return vs Nifty]]-AVERAGE(Table2[6M Return vs Nifty]))/_xlfn.STDEV.P(Table2[6M Return vs Nifty])</f>
        <v>1.3044350956025765</v>
      </c>
      <c r="M143">
        <v>2.50341454917185</v>
      </c>
      <c r="N143">
        <f>(Table2[[#This Row],[1W Return vs Nifty]]-AVERAGE(Table2[1W Return vs Nifty]))/_xlfn.STDEV.P(Table2[1W Return vs Nifty])</f>
        <v>0.87879209057079433</v>
      </c>
      <c r="O143">
        <v>1273.45</v>
      </c>
      <c r="P143">
        <v>1152.37824126601</v>
      </c>
      <c r="Q143">
        <v>930.01577414511405</v>
      </c>
      <c r="R143">
        <v>61.551381884263598</v>
      </c>
      <c r="S143" s="2">
        <f>(Table2[[#This Row],[Close Price]]-Table2[[#This Row],[20D EMA]])/Table2[[#This Row],[20D EMA]]</f>
        <v>6.3214103419843723E-2</v>
      </c>
      <c r="T143" s="2">
        <f>(Table2[[#This Row],[Close Price]]-Table2[[#This Row],[50D EMA]])/Table2[[#This Row],[50D EMA]]</f>
        <v>0.17491805339238442</v>
      </c>
      <c r="U143" s="2">
        <f>(Table2[[#This Row],[Close Price]]-Table2[[#This Row],[200D EMA]])/Table2[[#This Row],[200D EMA]]</f>
        <v>0.45583552197764965</v>
      </c>
      <c r="V143">
        <v>0.71642968821096598</v>
      </c>
      <c r="W143">
        <v>1326</v>
      </c>
      <c r="X143">
        <v>1375</v>
      </c>
      <c r="Y143">
        <v>1326</v>
      </c>
      <c r="Z143">
        <v>1399.9</v>
      </c>
      <c r="AA143">
        <v>1326</v>
      </c>
      <c r="AB143">
        <v>1399.9</v>
      </c>
      <c r="AC143" s="2">
        <f>(Table2[[#This Row],[Close Price]]/Table2[[#This Row],[Day Low]])-1</f>
        <v>2.1078431372548945E-2</v>
      </c>
      <c r="AD143" s="2">
        <f>(Table2[[#This Row],[Day High]]/Table2[[#This Row],[Close Price]])-1</f>
        <v>1.5547102921082745E-2</v>
      </c>
      <c r="AE143" s="2">
        <f>(Table2[[#This Row],[Close Price]]/Table2[[#This Row],[Current Week Low]])-1</f>
        <v>2.1078431372548945E-2</v>
      </c>
      <c r="AF143" s="2">
        <f>(Table2[[#This Row],[Current Week High]]/Table2[[#This Row],[Close Price]])-1</f>
        <v>3.3937737730344475E-2</v>
      </c>
      <c r="AG143" s="2">
        <f>(Table2[[#This Row],[Close Price]]/Table2[[#This Row],[Current Month Low]])-1</f>
        <v>2.1078431372548945E-2</v>
      </c>
      <c r="AH143" s="2">
        <f>(Table2[[#This Row],[Current Month High]]/Table2[[#This Row],[Close Price]])-1</f>
        <v>3.3937737730344475E-2</v>
      </c>
      <c r="AI143">
        <v>3.3937737730344399</v>
      </c>
      <c r="AJ143">
        <v>117.869498752916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0.45</v>
      </c>
      <c r="AM143" t="s">
        <v>10359</v>
      </c>
      <c r="AN143">
        <v>7.6</v>
      </c>
      <c r="AO143" t="s">
        <v>10359</v>
      </c>
      <c r="AP143">
        <v>6.6102706495463001E-2</v>
      </c>
      <c r="AQ143">
        <f>(Table2[[#This Row],[Sharpe Ratio]]-AVERAGE(Table2[Sharpe Ratio]))/_xlfn.STDEV.P(Table2[Sharpe Ratio])</f>
        <v>2.8985972279506708E-2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3.2280212393000207</v>
      </c>
      <c r="AS143">
        <f>_xlfn.RANK.AVG(Table2[[#This Row],[1Y Return vs Nifty Z-Score]],Table2[1Y Return vs Nifty Z-Score])</f>
        <v>196</v>
      </c>
      <c r="AT143">
        <f>_xlfn.RANK.AVG(Table2[[#This Row],[6M Return vs Nifty Z-Score]],Table2[6M Return vs Nifty Z-Score])</f>
        <v>67</v>
      </c>
      <c r="AU143">
        <f>_xlfn.RANK.AVG(Table2[[#This Row],[Sharpe Ratio Z-Score]],Table2[Sharpe Ratio Z-Score])</f>
        <v>342</v>
      </c>
      <c r="AV143">
        <f>(Table2[[#This Row],[Rank 1Y]]+Table2[[#This Row],[Rank 6M]]+Table2[[#This Row],[Rank Sharpe]])/3</f>
        <v>201.66666666666666</v>
      </c>
    </row>
    <row r="144" spans="1:48" x14ac:dyDescent="0.3">
      <c r="A144" t="s">
        <v>832</v>
      </c>
      <c r="B144" t="s">
        <v>833</v>
      </c>
      <c r="C144" t="s">
        <v>10318</v>
      </c>
      <c r="D144" t="s">
        <v>54</v>
      </c>
      <c r="E144">
        <v>19333.77371365</v>
      </c>
      <c r="F144">
        <v>1454.55</v>
      </c>
      <c r="G144">
        <v>50.5390864437922</v>
      </c>
      <c r="H144">
        <f>(Table2[[#This Row],[1Y Return vs Nifty]]-AVERAGE(Table2[1Y Return vs Nifty]))/_xlfn.STDEV.P(Table2[1Y Return vs Nifty])</f>
        <v>0.45590311139965711</v>
      </c>
      <c r="I144">
        <v>26.621159959996501</v>
      </c>
      <c r="J144">
        <f>(Table2[[#This Row],[1M Return vs Nifty]]-AVERAGE(Table2[1M Return vs Nifty]))/_xlfn.STDEV.P(Table2[1M Return vs Nifty])</f>
        <v>2.4930621928836825</v>
      </c>
      <c r="K144">
        <v>50.605020375334597</v>
      </c>
      <c r="L144">
        <f>(Table2[[#This Row],[6M Return vs Nifty]]-AVERAGE(Table2[6M Return vs Nifty]))/_xlfn.STDEV.P(Table2[6M Return vs Nifty])</f>
        <v>1.4479745966858024</v>
      </c>
      <c r="M144">
        <v>11.069610250017901</v>
      </c>
      <c r="N144">
        <f>(Table2[[#This Row],[1W Return vs Nifty]]-AVERAGE(Table2[1W Return vs Nifty]))/_xlfn.STDEV.P(Table2[1W Return vs Nifty])</f>
        <v>2.9588052946050958</v>
      </c>
      <c r="O144">
        <v>1269.68</v>
      </c>
      <c r="P144">
        <v>1158.5678821362101</v>
      </c>
      <c r="Q144">
        <v>978.75411038696598</v>
      </c>
      <c r="R144">
        <v>92.691569006456504</v>
      </c>
      <c r="S144" s="2">
        <f>(Table2[[#This Row],[Close Price]]-Table2[[#This Row],[20D EMA]])/Table2[[#This Row],[20D EMA]]</f>
        <v>0.14560361665931565</v>
      </c>
      <c r="T144" s="2">
        <f>(Table2[[#This Row],[Close Price]]-Table2[[#This Row],[50D EMA]])/Table2[[#This Row],[50D EMA]]</f>
        <v>0.25547240038973562</v>
      </c>
      <c r="U144" s="2">
        <f>(Table2[[#This Row],[Close Price]]-Table2[[#This Row],[200D EMA]])/Table2[[#This Row],[200D EMA]]</f>
        <v>0.48612402702954732</v>
      </c>
      <c r="V144">
        <v>0.92281907630987403</v>
      </c>
      <c r="W144">
        <v>1417</v>
      </c>
      <c r="X144">
        <v>1473</v>
      </c>
      <c r="Y144">
        <v>1383.05</v>
      </c>
      <c r="Z144">
        <v>1473</v>
      </c>
      <c r="AA144">
        <v>1383.05</v>
      </c>
      <c r="AB144">
        <v>1473</v>
      </c>
      <c r="AC144" s="2">
        <f>(Table2[[#This Row],[Close Price]]/Table2[[#This Row],[Day Low]])-1</f>
        <v>2.6499647141849048E-2</v>
      </c>
      <c r="AD144" s="2">
        <f>(Table2[[#This Row],[Day High]]/Table2[[#This Row],[Close Price]])-1</f>
        <v>1.2684335361452082E-2</v>
      </c>
      <c r="AE144" s="2">
        <f>(Table2[[#This Row],[Close Price]]/Table2[[#This Row],[Current Week Low]])-1</f>
        <v>5.1697335598857697E-2</v>
      </c>
      <c r="AF144" s="2">
        <f>(Table2[[#This Row],[Current Week High]]/Table2[[#This Row],[Close Price]])-1</f>
        <v>1.2684335361452082E-2</v>
      </c>
      <c r="AG144" s="2">
        <f>(Table2[[#This Row],[Close Price]]/Table2[[#This Row],[Current Month Low]])-1</f>
        <v>5.1697335598857697E-2</v>
      </c>
      <c r="AH144" s="2">
        <f>(Table2[[#This Row],[Current Month High]]/Table2[[#This Row],[Close Price]])-1</f>
        <v>1.2684335361452082E-2</v>
      </c>
      <c r="AI144">
        <v>1.2684335361451999</v>
      </c>
      <c r="AJ144">
        <v>83.574178077869604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0.23</v>
      </c>
      <c r="AM144" t="s">
        <v>10359</v>
      </c>
      <c r="AN144">
        <v>20.25</v>
      </c>
      <c r="AO144" t="s">
        <v>10359</v>
      </c>
      <c r="AP144">
        <v>6.0832927087353002E-2</v>
      </c>
      <c r="AQ144">
        <f>(Table2[[#This Row],[Sharpe Ratio]]-AVERAGE(Table2[Sharpe Ratio]))/_xlfn.STDEV.P(Table2[Sharpe Ratio])</f>
        <v>-3.1307214747585216E-2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7.3244379808266524</v>
      </c>
      <c r="AS144">
        <f>_xlfn.RANK.AVG(Table2[[#This Row],[1Y Return vs Nifty Z-Score]],Table2[1Y Return vs Nifty Z-Score])</f>
        <v>185</v>
      </c>
      <c r="AT144">
        <f>_xlfn.RANK.AVG(Table2[[#This Row],[6M Return vs Nifty Z-Score]],Table2[6M Return vs Nifty Z-Score])</f>
        <v>58</v>
      </c>
      <c r="AU144">
        <f>_xlfn.RANK.AVG(Table2[[#This Row],[Sharpe Ratio Z-Score]],Table2[Sharpe Ratio Z-Score])</f>
        <v>363</v>
      </c>
      <c r="AV144">
        <f>(Table2[[#This Row],[Rank 1Y]]+Table2[[#This Row],[Rank 6M]]+Table2[[#This Row],[Rank Sharpe]])/3</f>
        <v>202</v>
      </c>
    </row>
    <row r="145" spans="1:48" x14ac:dyDescent="0.3">
      <c r="A145" t="s">
        <v>433</v>
      </c>
      <c r="B145" t="s">
        <v>434</v>
      </c>
      <c r="C145" t="s">
        <v>10320</v>
      </c>
      <c r="D145" t="s">
        <v>101</v>
      </c>
      <c r="E145">
        <v>53622.055162875004</v>
      </c>
      <c r="F145">
        <v>135.79</v>
      </c>
      <c r="G145">
        <v>78.835864242264904</v>
      </c>
      <c r="H145">
        <f>(Table2[[#This Row],[1Y Return vs Nifty]]-AVERAGE(Table2[1Y Return vs Nifty]))/_xlfn.STDEV.P(Table2[1Y Return vs Nifty])</f>
        <v>0.92874858539130412</v>
      </c>
      <c r="I145">
        <v>-3.9815279775298098</v>
      </c>
      <c r="J145">
        <f>(Table2[[#This Row],[1M Return vs Nifty]]-AVERAGE(Table2[1M Return vs Nifty]))/_xlfn.STDEV.P(Table2[1M Return vs Nifty])</f>
        <v>-0.60841322059517766</v>
      </c>
      <c r="K145">
        <v>-1.9351506646448</v>
      </c>
      <c r="L145">
        <f>(Table2[[#This Row],[6M Return vs Nifty]]-AVERAGE(Table2[6M Return vs Nifty]))/_xlfn.STDEV.P(Table2[6M Return vs Nifty])</f>
        <v>-0.34457135575153092</v>
      </c>
      <c r="M145">
        <v>1.3692169125109199</v>
      </c>
      <c r="N145">
        <f>(Table2[[#This Row],[1W Return vs Nifty]]-AVERAGE(Table2[1W Return vs Nifty]))/_xlfn.STDEV.P(Table2[1W Return vs Nifty])</f>
        <v>0.60339025028757154</v>
      </c>
      <c r="O145">
        <v>136.97</v>
      </c>
      <c r="P145">
        <v>138.12803902476401</v>
      </c>
      <c r="Q145">
        <v>120.253259634833</v>
      </c>
      <c r="R145">
        <v>51.976335564490299</v>
      </c>
      <c r="S145" s="2">
        <f>(Table2[[#This Row],[Close Price]]-Table2[[#This Row],[20D EMA]])/Table2[[#This Row],[20D EMA]]</f>
        <v>-8.6150251879974216E-3</v>
      </c>
      <c r="T145" s="2">
        <f>(Table2[[#This Row],[Close Price]]-Table2[[#This Row],[50D EMA]])/Table2[[#This Row],[50D EMA]]</f>
        <v>-1.6926606945783431E-2</v>
      </c>
      <c r="U145" s="2">
        <f>(Table2[[#This Row],[Close Price]]-Table2[[#This Row],[200D EMA]])/Table2[[#This Row],[200D EMA]]</f>
        <v>0.12920015983222929</v>
      </c>
      <c r="V145">
        <v>0.533832346955602</v>
      </c>
      <c r="W145">
        <v>135.01</v>
      </c>
      <c r="X145">
        <v>136.85</v>
      </c>
      <c r="Y145">
        <v>135.01</v>
      </c>
      <c r="Z145">
        <v>140</v>
      </c>
      <c r="AA145">
        <v>135.01</v>
      </c>
      <c r="AB145">
        <v>140</v>
      </c>
      <c r="AC145" s="2">
        <f>(Table2[[#This Row],[Close Price]]/Table2[[#This Row],[Day Low]])-1</f>
        <v>5.7773498259388045E-3</v>
      </c>
      <c r="AD145" s="2">
        <f>(Table2[[#This Row],[Day High]]/Table2[[#This Row],[Close Price]])-1</f>
        <v>7.8061712939097028E-3</v>
      </c>
      <c r="AE145" s="2">
        <f>(Table2[[#This Row],[Close Price]]/Table2[[#This Row],[Current Week Low]])-1</f>
        <v>5.7773498259388045E-3</v>
      </c>
      <c r="AF145" s="2">
        <f>(Table2[[#This Row],[Current Week High]]/Table2[[#This Row],[Close Price]])-1</f>
        <v>3.1003755799396293E-2</v>
      </c>
      <c r="AG145" s="2">
        <f>(Table2[[#This Row],[Close Price]]/Table2[[#This Row],[Current Month Low]])-1</f>
        <v>5.7773498259388045E-3</v>
      </c>
      <c r="AH145" s="2">
        <f>(Table2[[#This Row],[Current Month High]]/Table2[[#This Row],[Close Price]])-1</f>
        <v>3.1003755799396293E-2</v>
      </c>
      <c r="AI145">
        <v>25.5615288312835</v>
      </c>
      <c r="AJ145">
        <v>121.33659331703301</v>
      </c>
      <c r="AK145" t="str">
        <f>IF(AND(Table2[[#This Row],[20D EMA]]&gt;Table2[[#This Row],[50D EMA]],Table2[[#This Row],[50D EMA]]&gt;Table2[[#This Row],[200D EMA]]),"Uptrend","Downtrend/NoTrend")</f>
        <v>Downtrend/NoTrend</v>
      </c>
      <c r="AL145">
        <v>-0.04</v>
      </c>
      <c r="AM145" t="s">
        <v>10358</v>
      </c>
      <c r="AN145">
        <v>-5.0199999999999996</v>
      </c>
      <c r="AO145" t="s">
        <v>10358</v>
      </c>
      <c r="AP145">
        <v>0.18322688083951999</v>
      </c>
      <c r="AQ145">
        <f>(Table2[[#This Row],[Sharpe Ratio]]-AVERAGE(Table2[Sharpe Ratio]))/_xlfn.STDEV.P(Table2[Sharpe Ratio])</f>
        <v>1.3690401191859429</v>
      </c>
      <c r="AR1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5">
        <f>_xlfn.RANK.AVG(Table2[[#This Row],[1Y Return vs Nifty Z-Score]],Table2[1Y Return vs Nifty Z-Score])</f>
        <v>104</v>
      </c>
      <c r="AT145">
        <f>_xlfn.RANK.AVG(Table2[[#This Row],[6M Return vs Nifty Z-Score]],Table2[6M Return vs Nifty Z-Score])</f>
        <v>439</v>
      </c>
      <c r="AU145">
        <f>_xlfn.RANK.AVG(Table2[[#This Row],[Sharpe Ratio Z-Score]],Table2[Sharpe Ratio Z-Score])</f>
        <v>67</v>
      </c>
      <c r="AV145">
        <f>(Table2[[#This Row],[Rank 1Y]]+Table2[[#This Row],[Rank 6M]]+Table2[[#This Row],[Rank Sharpe]])/3</f>
        <v>203.33333333333334</v>
      </c>
    </row>
    <row r="146" spans="1:48" x14ac:dyDescent="0.3">
      <c r="A146" t="s">
        <v>202</v>
      </c>
      <c r="B146" t="s">
        <v>203</v>
      </c>
      <c r="C146" t="s">
        <v>10319</v>
      </c>
      <c r="D146" t="s">
        <v>204</v>
      </c>
      <c r="E146">
        <v>130934.013633852</v>
      </c>
      <c r="F146">
        <v>192.75</v>
      </c>
      <c r="G146">
        <v>58.252549071846701</v>
      </c>
      <c r="H146">
        <f>(Table2[[#This Row],[1Y Return vs Nifty]]-AVERAGE(Table2[1Y Return vs Nifty]))/_xlfn.STDEV.P(Table2[1Y Return vs Nifty])</f>
        <v>0.5847967938696147</v>
      </c>
      <c r="I146">
        <v>0.61176780516562301</v>
      </c>
      <c r="J146">
        <f>(Table2[[#This Row],[1M Return vs Nifty]]-AVERAGE(Table2[1M Return vs Nifty]))/_xlfn.STDEV.P(Table2[1M Return vs Nifty])</f>
        <v>-0.14289875448199094</v>
      </c>
      <c r="K146">
        <v>48.196803218153399</v>
      </c>
      <c r="L146">
        <f>(Table2[[#This Row],[6M Return vs Nifty]]-AVERAGE(Table2[6M Return vs Nifty]))/_xlfn.STDEV.P(Table2[6M Return vs Nifty])</f>
        <v>1.3658119422397315</v>
      </c>
      <c r="M146">
        <v>-3.7076057862897098</v>
      </c>
      <c r="N146">
        <f>(Table2[[#This Row],[1W Return vs Nifty]]-AVERAGE(Table2[1W Return vs Nifty]))/_xlfn.STDEV.P(Table2[1W Return vs Nifty])</f>
        <v>-0.62934579927564482</v>
      </c>
      <c r="O146">
        <v>192.51</v>
      </c>
      <c r="P146">
        <v>186.34363439529901</v>
      </c>
      <c r="Q146">
        <v>147.86369319953599</v>
      </c>
      <c r="R146">
        <v>49.709983467546103</v>
      </c>
      <c r="S146" s="2">
        <f>(Table2[[#This Row],[Close Price]]-Table2[[#This Row],[20D EMA]])/Table2[[#This Row],[20D EMA]]</f>
        <v>1.2466884837151789E-3</v>
      </c>
      <c r="T146" s="2">
        <f>(Table2[[#This Row],[Close Price]]-Table2[[#This Row],[50D EMA]])/Table2[[#This Row],[50D EMA]]</f>
        <v>3.4379310167960378E-2</v>
      </c>
      <c r="U146" s="2">
        <f>(Table2[[#This Row],[Close Price]]-Table2[[#This Row],[200D EMA]])/Table2[[#This Row],[200D EMA]]</f>
        <v>0.30356543806796293</v>
      </c>
      <c r="V146">
        <v>0.57925663340252098</v>
      </c>
      <c r="W146">
        <v>190.69</v>
      </c>
      <c r="X146">
        <v>194.5</v>
      </c>
      <c r="Y146">
        <v>190.69</v>
      </c>
      <c r="Z146">
        <v>195.75</v>
      </c>
      <c r="AA146">
        <v>190.69</v>
      </c>
      <c r="AB146">
        <v>195.75</v>
      </c>
      <c r="AC146" s="2">
        <f>(Table2[[#This Row],[Close Price]]/Table2[[#This Row],[Day Low]])-1</f>
        <v>1.0802873774188537E-2</v>
      </c>
      <c r="AD146" s="2">
        <f>(Table2[[#This Row],[Day High]]/Table2[[#This Row],[Close Price]])-1</f>
        <v>9.0791180285343387E-3</v>
      </c>
      <c r="AE146" s="2">
        <f>(Table2[[#This Row],[Close Price]]/Table2[[#This Row],[Current Week Low]])-1</f>
        <v>1.0802873774188537E-2</v>
      </c>
      <c r="AF146" s="2">
        <f>(Table2[[#This Row],[Current Week High]]/Table2[[#This Row],[Close Price]])-1</f>
        <v>1.5564202334630295E-2</v>
      </c>
      <c r="AG146" s="2">
        <f>(Table2[[#This Row],[Close Price]]/Table2[[#This Row],[Current Month Low]])-1</f>
        <v>1.0802873774188537E-2</v>
      </c>
      <c r="AH146" s="2">
        <f>(Table2[[#This Row],[Current Month High]]/Table2[[#This Row],[Close Price]])-1</f>
        <v>1.5564202334630295E-2</v>
      </c>
      <c r="AI146">
        <v>8.3683527885862503</v>
      </c>
      <c r="AJ146">
        <v>122.06221198156599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0.11</v>
      </c>
      <c r="AM146" t="s">
        <v>10359</v>
      </c>
      <c r="AN146">
        <v>3.81</v>
      </c>
      <c r="AO146" t="s">
        <v>10359</v>
      </c>
      <c r="AP146">
        <v>4.8395318576667998E-2</v>
      </c>
      <c r="AQ146">
        <f>(Table2[[#This Row],[Sharpe Ratio]]-AVERAGE(Table2[Sharpe Ratio]))/_xlfn.STDEV.P(Table2[Sharpe Ratio])</f>
        <v>-0.17360976634023967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1.0047544160114708</v>
      </c>
      <c r="AS146">
        <f>_xlfn.RANK.AVG(Table2[[#This Row],[1Y Return vs Nifty Z-Score]],Table2[1Y Return vs Nifty Z-Score])</f>
        <v>163</v>
      </c>
      <c r="AT146">
        <f>_xlfn.RANK.AVG(Table2[[#This Row],[6M Return vs Nifty Z-Score]],Table2[6M Return vs Nifty Z-Score])</f>
        <v>63</v>
      </c>
      <c r="AU146">
        <f>_xlfn.RANK.AVG(Table2[[#This Row],[Sharpe Ratio Z-Score]],Table2[Sharpe Ratio Z-Score])</f>
        <v>385</v>
      </c>
      <c r="AV146">
        <f>(Table2[[#This Row],[Rank 1Y]]+Table2[[#This Row],[Rank 6M]]+Table2[[#This Row],[Rank Sharpe]])/3</f>
        <v>203.66666666666666</v>
      </c>
    </row>
    <row r="147" spans="1:48" x14ac:dyDescent="0.3">
      <c r="A147" t="s">
        <v>717</v>
      </c>
      <c r="B147" t="s">
        <v>718</v>
      </c>
      <c r="C147" t="s">
        <v>10317</v>
      </c>
      <c r="D147" t="s">
        <v>46</v>
      </c>
      <c r="E147">
        <v>24157.14601135</v>
      </c>
      <c r="F147">
        <v>256</v>
      </c>
      <c r="G147">
        <v>70.162821915018498</v>
      </c>
      <c r="H147">
        <f>(Table2[[#This Row],[1Y Return vs Nifty]]-AVERAGE(Table2[1Y Return vs Nifty]))/_xlfn.STDEV.P(Table2[1Y Return vs Nifty])</f>
        <v>0.78382011193105761</v>
      </c>
      <c r="I147">
        <v>-8.3620325542349399</v>
      </c>
      <c r="J147">
        <f>(Table2[[#This Row],[1M Return vs Nifty]]-AVERAGE(Table2[1M Return vs Nifty]))/_xlfn.STDEV.P(Table2[1M Return vs Nifty])</f>
        <v>-1.0523620420522242</v>
      </c>
      <c r="K147">
        <v>0.660871936636519</v>
      </c>
      <c r="L147">
        <f>(Table2[[#This Row],[6M Return vs Nifty]]-AVERAGE(Table2[6M Return vs Nifty]))/_xlfn.STDEV.P(Table2[6M Return vs Nifty])</f>
        <v>-0.25600122523517449</v>
      </c>
      <c r="M147">
        <v>-4.1231278622366601</v>
      </c>
      <c r="N147">
        <f>(Table2[[#This Row],[1W Return vs Nifty]]-AVERAGE(Table2[1W Return vs Nifty]))/_xlfn.STDEV.P(Table2[1W Return vs Nifty])</f>
        <v>-0.73024139339008209</v>
      </c>
      <c r="O147">
        <v>267.12</v>
      </c>
      <c r="P147">
        <v>272.73698841081398</v>
      </c>
      <c r="Q147">
        <v>233.62730022581499</v>
      </c>
      <c r="R147">
        <v>28.044152228608301</v>
      </c>
      <c r="S147" s="2">
        <f>(Table2[[#This Row],[Close Price]]-Table2[[#This Row],[20D EMA]])/Table2[[#This Row],[20D EMA]]</f>
        <v>-4.1629230308475609E-2</v>
      </c>
      <c r="T147" s="2">
        <f>(Table2[[#This Row],[Close Price]]-Table2[[#This Row],[50D EMA]])/Table2[[#This Row],[50D EMA]]</f>
        <v>-6.1366771365839276E-2</v>
      </c>
      <c r="U147" s="2">
        <f>(Table2[[#This Row],[Close Price]]-Table2[[#This Row],[200D EMA]])/Table2[[#This Row],[200D EMA]]</f>
        <v>9.5762352056289801E-2</v>
      </c>
      <c r="V147">
        <v>0.23828107473034199</v>
      </c>
      <c r="W147">
        <v>254.15</v>
      </c>
      <c r="X147">
        <v>259.75</v>
      </c>
      <c r="Y147">
        <v>254.15</v>
      </c>
      <c r="Z147">
        <v>263.2</v>
      </c>
      <c r="AA147">
        <v>254.15</v>
      </c>
      <c r="AB147">
        <v>263.2</v>
      </c>
      <c r="AC147" s="2">
        <f>(Table2[[#This Row],[Close Price]]/Table2[[#This Row],[Day Low]])-1</f>
        <v>7.2791658469406606E-3</v>
      </c>
      <c r="AD147" s="2">
        <f>(Table2[[#This Row],[Day High]]/Table2[[#This Row],[Close Price]])-1</f>
        <v>1.46484375E-2</v>
      </c>
      <c r="AE147" s="2">
        <f>(Table2[[#This Row],[Close Price]]/Table2[[#This Row],[Current Week Low]])-1</f>
        <v>7.2791658469406606E-3</v>
      </c>
      <c r="AF147" s="2">
        <f>(Table2[[#This Row],[Current Week High]]/Table2[[#This Row],[Close Price]])-1</f>
        <v>2.8124999999999956E-2</v>
      </c>
      <c r="AG147" s="2">
        <f>(Table2[[#This Row],[Close Price]]/Table2[[#This Row],[Current Month Low]])-1</f>
        <v>7.2791658469406606E-3</v>
      </c>
      <c r="AH147" s="2">
        <f>(Table2[[#This Row],[Current Month High]]/Table2[[#This Row],[Close Price]])-1</f>
        <v>2.8124999999999956E-2</v>
      </c>
      <c r="AI147">
        <v>37.34375</v>
      </c>
      <c r="AJ147">
        <v>113.333333333333</v>
      </c>
      <c r="AK147" t="str">
        <f>IF(AND(Table2[[#This Row],[20D EMA]]&gt;Table2[[#This Row],[50D EMA]],Table2[[#This Row],[50D EMA]]&gt;Table2[[#This Row],[200D EMA]]),"Uptrend","Downtrend/NoTrend")</f>
        <v>Downtrend/NoTrend</v>
      </c>
      <c r="AL147">
        <v>-0.08</v>
      </c>
      <c r="AM147" t="s">
        <v>10358</v>
      </c>
      <c r="AN147">
        <v>-4.05</v>
      </c>
      <c r="AO147" t="s">
        <v>10358</v>
      </c>
      <c r="AP147">
        <v>0.172365805389295</v>
      </c>
      <c r="AQ147">
        <f>(Table2[[#This Row],[Sharpe Ratio]]-AVERAGE(Table2[Sharpe Ratio]))/_xlfn.STDEV.P(Table2[Sharpe Ratio])</f>
        <v>1.2447751732134449</v>
      </c>
      <c r="AR1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7">
        <f>_xlfn.RANK.AVG(Table2[[#This Row],[1Y Return vs Nifty Z-Score]],Table2[1Y Return vs Nifty Z-Score])</f>
        <v>124</v>
      </c>
      <c r="AT147">
        <f>_xlfn.RANK.AVG(Table2[[#This Row],[6M Return vs Nifty Z-Score]],Table2[6M Return vs Nifty Z-Score])</f>
        <v>408</v>
      </c>
      <c r="AU147">
        <f>_xlfn.RANK.AVG(Table2[[#This Row],[Sharpe Ratio Z-Score]],Table2[Sharpe Ratio Z-Score])</f>
        <v>81</v>
      </c>
      <c r="AV147">
        <f>(Table2[[#This Row],[Rank 1Y]]+Table2[[#This Row],[Rank 6M]]+Table2[[#This Row],[Rank Sharpe]])/3</f>
        <v>204.33333333333334</v>
      </c>
    </row>
    <row r="148" spans="1:48" x14ac:dyDescent="0.3">
      <c r="A148" t="s">
        <v>925</v>
      </c>
      <c r="B148" t="s">
        <v>926</v>
      </c>
      <c r="C148" t="s">
        <v>10314</v>
      </c>
      <c r="D148" t="s">
        <v>225</v>
      </c>
      <c r="E148">
        <v>16073.832500324999</v>
      </c>
      <c r="F148">
        <v>3893.3</v>
      </c>
      <c r="G148">
        <v>147.98130720096299</v>
      </c>
      <c r="H148">
        <f>(Table2[[#This Row],[1Y Return vs Nifty]]-AVERAGE(Table2[1Y Return vs Nifty]))/_xlfn.STDEV.P(Table2[1Y Return vs Nifty])</f>
        <v>2.0841843732756997</v>
      </c>
      <c r="I148">
        <v>2.9484739424899198</v>
      </c>
      <c r="J148">
        <f>(Table2[[#This Row],[1M Return vs Nifty]]-AVERAGE(Table2[1M Return vs Nifty]))/_xlfn.STDEV.P(Table2[1M Return vs Nifty])</f>
        <v>9.3918241731913377E-2</v>
      </c>
      <c r="K148">
        <v>-14.417063993147901</v>
      </c>
      <c r="L148">
        <f>(Table2[[#This Row],[6M Return vs Nifty]]-AVERAGE(Table2[6M Return vs Nifty]))/_xlfn.STDEV.P(Table2[6M Return vs Nifty])</f>
        <v>-0.7704246176043803</v>
      </c>
      <c r="M148">
        <v>4.11937262457832</v>
      </c>
      <c r="N148">
        <f>(Table2[[#This Row],[1W Return vs Nifty]]-AVERAGE(Table2[1W Return vs Nifty]))/_xlfn.STDEV.P(Table2[1W Return vs Nifty])</f>
        <v>1.2711732888755847</v>
      </c>
      <c r="O148">
        <v>3736.1</v>
      </c>
      <c r="P148">
        <v>3771.2067610526801</v>
      </c>
      <c r="Q148">
        <v>3360.9851147415902</v>
      </c>
      <c r="R148">
        <v>72.286070870381906</v>
      </c>
      <c r="S148" s="2">
        <f>(Table2[[#This Row],[Close Price]]-Table2[[#This Row],[20D EMA]])/Table2[[#This Row],[20D EMA]]</f>
        <v>4.2075961564198038E-2</v>
      </c>
      <c r="T148" s="2">
        <f>(Table2[[#This Row],[Close Price]]-Table2[[#This Row],[50D EMA]])/Table2[[#This Row],[50D EMA]]</f>
        <v>3.237511138562963E-2</v>
      </c>
      <c r="U148" s="2">
        <f>(Table2[[#This Row],[Close Price]]-Table2[[#This Row],[200D EMA]])/Table2[[#This Row],[200D EMA]]</f>
        <v>0.15838061374435367</v>
      </c>
      <c r="V148">
        <v>1.46455947760607</v>
      </c>
      <c r="W148">
        <v>3754.2</v>
      </c>
      <c r="X148">
        <v>3987</v>
      </c>
      <c r="Y148">
        <v>3754.2</v>
      </c>
      <c r="Z148">
        <v>3987</v>
      </c>
      <c r="AA148">
        <v>3754.2</v>
      </c>
      <c r="AB148">
        <v>3987</v>
      </c>
      <c r="AC148" s="2">
        <f>(Table2[[#This Row],[Close Price]]/Table2[[#This Row],[Day Low]])-1</f>
        <v>3.7051835277822187E-2</v>
      </c>
      <c r="AD148" s="2">
        <f>(Table2[[#This Row],[Day High]]/Table2[[#This Row],[Close Price]])-1</f>
        <v>2.4066986874887508E-2</v>
      </c>
      <c r="AE148" s="2">
        <f>(Table2[[#This Row],[Close Price]]/Table2[[#This Row],[Current Week Low]])-1</f>
        <v>3.7051835277822187E-2</v>
      </c>
      <c r="AF148" s="2">
        <f>(Table2[[#This Row],[Current Week High]]/Table2[[#This Row],[Close Price]])-1</f>
        <v>2.4066986874887508E-2</v>
      </c>
      <c r="AG148" s="2">
        <f>(Table2[[#This Row],[Close Price]]/Table2[[#This Row],[Current Month Low]])-1</f>
        <v>3.7051835277822187E-2</v>
      </c>
      <c r="AH148" s="2">
        <f>(Table2[[#This Row],[Current Month High]]/Table2[[#This Row],[Close Price]])-1</f>
        <v>2.4066986874887508E-2</v>
      </c>
      <c r="AI148">
        <v>10.4448668224899</v>
      </c>
      <c r="AJ148">
        <v>188.17912657290799</v>
      </c>
      <c r="AK148" t="str">
        <f>IF(AND(Table2[[#This Row],[20D EMA]]&gt;Table2[[#This Row],[50D EMA]],Table2[[#This Row],[50D EMA]]&gt;Table2[[#This Row],[200D EMA]]),"Uptrend","Downtrend/NoTrend")</f>
        <v>Downtrend/NoTrend</v>
      </c>
      <c r="AL148">
        <v>-0.08</v>
      </c>
      <c r="AM148" t="s">
        <v>10358</v>
      </c>
      <c r="AN148">
        <v>8.08</v>
      </c>
      <c r="AO148" t="s">
        <v>10359</v>
      </c>
      <c r="AP148">
        <v>0.26728070514532098</v>
      </c>
      <c r="AQ148">
        <f>(Table2[[#This Row],[Sharpe Ratio]]-AVERAGE(Table2[Sharpe Ratio]))/_xlfn.STDEV.P(Table2[Sharpe Ratio])</f>
        <v>2.3307260943925545</v>
      </c>
      <c r="AR1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8">
        <f>_xlfn.RANK.AVG(Table2[[#This Row],[1Y Return vs Nifty Z-Score]],Table2[1Y Return vs Nifty Z-Score])</f>
        <v>31</v>
      </c>
      <c r="AT148">
        <f>_xlfn.RANK.AVG(Table2[[#This Row],[6M Return vs Nifty Z-Score]],Table2[6M Return vs Nifty Z-Score])</f>
        <v>576</v>
      </c>
      <c r="AU148">
        <f>_xlfn.RANK.AVG(Table2[[#This Row],[Sharpe Ratio Z-Score]],Table2[Sharpe Ratio Z-Score])</f>
        <v>6</v>
      </c>
      <c r="AV148">
        <f>(Table2[[#This Row],[Rank 1Y]]+Table2[[#This Row],[Rank 6M]]+Table2[[#This Row],[Rank Sharpe]])/3</f>
        <v>204.33333333333334</v>
      </c>
    </row>
    <row r="149" spans="1:48" x14ac:dyDescent="0.3">
      <c r="A149" t="s">
        <v>310</v>
      </c>
      <c r="B149" t="s">
        <v>311</v>
      </c>
      <c r="C149" t="s">
        <v>10312</v>
      </c>
      <c r="D149" t="s">
        <v>18</v>
      </c>
      <c r="E149">
        <v>91038.886389844905</v>
      </c>
      <c r="F149">
        <v>425.9</v>
      </c>
      <c r="G149">
        <v>122.38816007920801</v>
      </c>
      <c r="H149">
        <f>(Table2[[#This Row],[1Y Return vs Nifty]]-AVERAGE(Table2[1Y Return vs Nifty]))/_xlfn.STDEV.P(Table2[1Y Return vs Nifty])</f>
        <v>1.6565171714511386</v>
      </c>
      <c r="I149">
        <v>8.8700232720042695</v>
      </c>
      <c r="J149">
        <f>(Table2[[#This Row],[1M Return vs Nifty]]-AVERAGE(Table2[1M Return vs Nifty]))/_xlfn.STDEV.P(Table2[1M Return vs Nifty])</f>
        <v>0.69404656028625789</v>
      </c>
      <c r="K149">
        <v>8.6971363287760504</v>
      </c>
      <c r="L149">
        <f>(Table2[[#This Row],[6M Return vs Nifty]]-AVERAGE(Table2[6M Return vs Nifty]))/_xlfn.STDEV.P(Table2[6M Return vs Nifty])</f>
        <v>1.8177044909483075E-2</v>
      </c>
      <c r="M149">
        <v>5.39593134676098</v>
      </c>
      <c r="N149">
        <f>(Table2[[#This Row],[1W Return vs Nifty]]-AVERAGE(Table2[1W Return vs Nifty]))/_xlfn.STDEV.P(Table2[1W Return vs Nifty])</f>
        <v>1.5811427421304103</v>
      </c>
      <c r="O149">
        <v>401.11</v>
      </c>
      <c r="P149">
        <v>380.05218190555598</v>
      </c>
      <c r="Q149">
        <v>323.58432521206799</v>
      </c>
      <c r="R149">
        <v>84.833627691098599</v>
      </c>
      <c r="S149" s="2">
        <f>(Table2[[#This Row],[Close Price]]-Table2[[#This Row],[20D EMA]])/Table2[[#This Row],[20D EMA]]</f>
        <v>6.1803495300540905E-2</v>
      </c>
      <c r="T149" s="2">
        <f>(Table2[[#This Row],[Close Price]]-Table2[[#This Row],[50D EMA]])/Table2[[#This Row],[50D EMA]]</f>
        <v>0.12063558710429217</v>
      </c>
      <c r="U149" s="2">
        <f>(Table2[[#This Row],[Close Price]]-Table2[[#This Row],[200D EMA]])/Table2[[#This Row],[200D EMA]]</f>
        <v>0.3161947808222082</v>
      </c>
      <c r="V149">
        <v>0.96806063209833504</v>
      </c>
      <c r="W149">
        <v>424.75</v>
      </c>
      <c r="X149">
        <v>430.7</v>
      </c>
      <c r="Y149">
        <v>421.1</v>
      </c>
      <c r="Z149">
        <v>438</v>
      </c>
      <c r="AA149">
        <v>421.1</v>
      </c>
      <c r="AB149">
        <v>438</v>
      </c>
      <c r="AC149" s="2">
        <f>(Table2[[#This Row],[Close Price]]/Table2[[#This Row],[Day Low]])-1</f>
        <v>2.7074749852853408E-3</v>
      </c>
      <c r="AD149" s="2">
        <f>(Table2[[#This Row],[Day High]]/Table2[[#This Row],[Close Price]])-1</f>
        <v>1.1270251232683659E-2</v>
      </c>
      <c r="AE149" s="2">
        <f>(Table2[[#This Row],[Close Price]]/Table2[[#This Row],[Current Week Low]])-1</f>
        <v>1.1398717644264922E-2</v>
      </c>
      <c r="AF149" s="2">
        <f>(Table2[[#This Row],[Current Week High]]/Table2[[#This Row],[Close Price]])-1</f>
        <v>2.8410424982390214E-2</v>
      </c>
      <c r="AG149" s="2">
        <f>(Table2[[#This Row],[Close Price]]/Table2[[#This Row],[Current Month Low]])-1</f>
        <v>1.1398717644264922E-2</v>
      </c>
      <c r="AH149" s="2">
        <f>(Table2[[#This Row],[Current Month High]]/Table2[[#This Row],[Close Price]])-1</f>
        <v>2.8410424982390214E-2</v>
      </c>
      <c r="AI149">
        <v>2.8410424982390201</v>
      </c>
      <c r="AJ149">
        <v>167.07775919732401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0.14000000000000001</v>
      </c>
      <c r="AM149" t="s">
        <v>10359</v>
      </c>
      <c r="AN149">
        <v>12.12</v>
      </c>
      <c r="AO149" t="s">
        <v>10359</v>
      </c>
      <c r="AP149">
        <v>9.1591499898852999E-2</v>
      </c>
      <c r="AQ149">
        <f>(Table2[[#This Row],[Sharpe Ratio]]-AVERAGE(Table2[Sharpe Ratio]))/_xlfn.STDEV.P(Table2[Sharpe Ratio])</f>
        <v>0.32061119389702253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4.2704947126743118</v>
      </c>
      <c r="AS149">
        <f>_xlfn.RANK.AVG(Table2[[#This Row],[1Y Return vs Nifty Z-Score]],Table2[1Y Return vs Nifty Z-Score])</f>
        <v>49</v>
      </c>
      <c r="AT149">
        <f>_xlfn.RANK.AVG(Table2[[#This Row],[6M Return vs Nifty Z-Score]],Table2[6M Return vs Nifty Z-Score])</f>
        <v>318</v>
      </c>
      <c r="AU149">
        <f>_xlfn.RANK.AVG(Table2[[#This Row],[Sharpe Ratio Z-Score]],Table2[Sharpe Ratio Z-Score])</f>
        <v>247</v>
      </c>
      <c r="AV149">
        <f>(Table2[[#This Row],[Rank 1Y]]+Table2[[#This Row],[Rank 6M]]+Table2[[#This Row],[Rank Sharpe]])/3</f>
        <v>204.66666666666666</v>
      </c>
    </row>
    <row r="150" spans="1:48" x14ac:dyDescent="0.3">
      <c r="A150" t="s">
        <v>327</v>
      </c>
      <c r="B150" t="s">
        <v>328</v>
      </c>
      <c r="C150" t="s">
        <v>10314</v>
      </c>
      <c r="D150" t="s">
        <v>135</v>
      </c>
      <c r="E150">
        <v>79342.999642700001</v>
      </c>
      <c r="F150">
        <v>1718.75</v>
      </c>
      <c r="G150">
        <v>96.466988331040298</v>
      </c>
      <c r="H150">
        <f>(Table2[[#This Row],[1Y Return vs Nifty]]-AVERAGE(Table2[1Y Return vs Nifty]))/_xlfn.STDEV.P(Table2[1Y Return vs Nifty])</f>
        <v>1.2233686048909278</v>
      </c>
      <c r="I150">
        <v>15.5847864536358</v>
      </c>
      <c r="J150">
        <f>(Table2[[#This Row],[1M Return vs Nifty]]-AVERAGE(Table2[1M Return vs Nifty]))/_xlfn.STDEV.P(Table2[1M Return vs Nifty])</f>
        <v>1.3745643291070142</v>
      </c>
      <c r="K150">
        <v>42.436946674037003</v>
      </c>
      <c r="L150">
        <f>(Table2[[#This Row],[6M Return vs Nifty]]-AVERAGE(Table2[6M Return vs Nifty]))/_xlfn.STDEV.P(Table2[6M Return vs Nifty])</f>
        <v>1.1692993057102639</v>
      </c>
      <c r="M150">
        <v>-3.8045901866902998</v>
      </c>
      <c r="N150">
        <f>(Table2[[#This Row],[1W Return vs Nifty]]-AVERAGE(Table2[1W Return vs Nifty]))/_xlfn.STDEV.P(Table2[1W Return vs Nifty])</f>
        <v>-0.65289520679135837</v>
      </c>
      <c r="O150">
        <v>1659.4</v>
      </c>
      <c r="P150">
        <v>1540.08227968438</v>
      </c>
      <c r="Q150">
        <v>1227.44658056502</v>
      </c>
      <c r="R150">
        <v>61.578647307439098</v>
      </c>
      <c r="S150" s="2">
        <f>(Table2[[#This Row],[Close Price]]-Table2[[#This Row],[20D EMA]])/Table2[[#This Row],[20D EMA]]</f>
        <v>3.5765939496203387E-2</v>
      </c>
      <c r="T150" s="2">
        <f>(Table2[[#This Row],[Close Price]]-Table2[[#This Row],[50D EMA]])/Table2[[#This Row],[50D EMA]]</f>
        <v>0.11601180188388097</v>
      </c>
      <c r="U150" s="2">
        <f>(Table2[[#This Row],[Close Price]]-Table2[[#This Row],[200D EMA]])/Table2[[#This Row],[200D EMA]]</f>
        <v>0.40026460394620395</v>
      </c>
      <c r="V150">
        <v>0.95121771997551396</v>
      </c>
      <c r="W150">
        <v>1712.45</v>
      </c>
      <c r="X150">
        <v>1743.45</v>
      </c>
      <c r="Y150">
        <v>1712.45</v>
      </c>
      <c r="Z150">
        <v>1783.5</v>
      </c>
      <c r="AA150">
        <v>1712.45</v>
      </c>
      <c r="AB150">
        <v>1783.5</v>
      </c>
      <c r="AC150" s="2">
        <f>(Table2[[#This Row],[Close Price]]/Table2[[#This Row],[Day Low]])-1</f>
        <v>3.6789395310812267E-3</v>
      </c>
      <c r="AD150" s="2">
        <f>(Table2[[#This Row],[Day High]]/Table2[[#This Row],[Close Price]])-1</f>
        <v>1.4370909090909212E-2</v>
      </c>
      <c r="AE150" s="2">
        <f>(Table2[[#This Row],[Close Price]]/Table2[[#This Row],[Current Week Low]])-1</f>
        <v>3.6789395310812267E-3</v>
      </c>
      <c r="AF150" s="2">
        <f>(Table2[[#This Row],[Current Week High]]/Table2[[#This Row],[Close Price]])-1</f>
        <v>3.7672727272727302E-2</v>
      </c>
      <c r="AG150" s="2">
        <f>(Table2[[#This Row],[Close Price]]/Table2[[#This Row],[Current Month Low]])-1</f>
        <v>3.6789395310812267E-3</v>
      </c>
      <c r="AH150" s="2">
        <f>(Table2[[#This Row],[Current Month High]]/Table2[[#This Row],[Close Price]])-1</f>
        <v>3.7672727272727302E-2</v>
      </c>
      <c r="AI150">
        <v>7.6305454545454596</v>
      </c>
      <c r="AJ150">
        <v>159.90473310146601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0.06</v>
      </c>
      <c r="AM150" t="s">
        <v>10359</v>
      </c>
      <c r="AN150">
        <v>1.58</v>
      </c>
      <c r="AO150" t="s">
        <v>10359</v>
      </c>
      <c r="AP150">
        <v>2.7767258475453999E-2</v>
      </c>
      <c r="AQ150">
        <f>(Table2[[#This Row],[Sharpe Ratio]]-AVERAGE(Table2[Sharpe Ratio]))/_xlfn.STDEV.P(Table2[Sharpe Ratio])</f>
        <v>-0.40962182479083264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2.7047152081260148</v>
      </c>
      <c r="AS150">
        <f>_xlfn.RANK.AVG(Table2[[#This Row],[1Y Return vs Nifty Z-Score]],Table2[1Y Return vs Nifty Z-Score])</f>
        <v>81</v>
      </c>
      <c r="AT150">
        <f>_xlfn.RANK.AVG(Table2[[#This Row],[6M Return vs Nifty Z-Score]],Table2[6M Return vs Nifty Z-Score])</f>
        <v>82</v>
      </c>
      <c r="AU150">
        <f>_xlfn.RANK.AVG(Table2[[#This Row],[Sharpe Ratio Z-Score]],Table2[Sharpe Ratio Z-Score])</f>
        <v>451</v>
      </c>
      <c r="AV150">
        <f>(Table2[[#This Row],[Rank 1Y]]+Table2[[#This Row],[Rank 6M]]+Table2[[#This Row],[Rank Sharpe]])/3</f>
        <v>204.66666666666666</v>
      </c>
    </row>
    <row r="151" spans="1:48" x14ac:dyDescent="0.3">
      <c r="A151" t="s">
        <v>1544</v>
      </c>
      <c r="B151" t="s">
        <v>1545</v>
      </c>
      <c r="C151" t="s">
        <v>10317</v>
      </c>
      <c r="D151" t="s">
        <v>46</v>
      </c>
      <c r="E151">
        <v>6504.9183843239998</v>
      </c>
      <c r="F151">
        <v>235.36</v>
      </c>
      <c r="G151">
        <v>99.659748313294003</v>
      </c>
      <c r="H151">
        <f>(Table2[[#This Row],[1Y Return vs Nifty]]-AVERAGE(Table2[1Y Return vs Nifty]))/_xlfn.STDEV.P(Table2[1Y Return vs Nifty])</f>
        <v>1.2767203369468583</v>
      </c>
      <c r="I151">
        <v>-8.1747887973329707</v>
      </c>
      <c r="J151">
        <f>(Table2[[#This Row],[1M Return vs Nifty]]-AVERAGE(Table2[1M Return vs Nifty]))/_xlfn.STDEV.P(Table2[1M Return vs Nifty])</f>
        <v>-1.0333855420289453</v>
      </c>
      <c r="K151">
        <v>13.334569029062299</v>
      </c>
      <c r="L151">
        <f>(Table2[[#This Row],[6M Return vs Nifty]]-AVERAGE(Table2[6M Return vs Nifty]))/_xlfn.STDEV.P(Table2[6M Return vs Nifty])</f>
        <v>0.17639524351932737</v>
      </c>
      <c r="M151">
        <v>-2.3804217591841401</v>
      </c>
      <c r="N151">
        <f>(Table2[[#This Row],[1W Return vs Nifty]]-AVERAGE(Table2[1W Return vs Nifty]))/_xlfn.STDEV.P(Table2[1W Return vs Nifty])</f>
        <v>-0.30708368935322583</v>
      </c>
      <c r="O151">
        <v>235.51</v>
      </c>
      <c r="P151">
        <v>231.272665516095</v>
      </c>
      <c r="Q151">
        <v>189.88155423146901</v>
      </c>
      <c r="R151">
        <v>40.704988985429601</v>
      </c>
      <c r="S151" s="2">
        <f>(Table2[[#This Row],[Close Price]]-Table2[[#This Row],[20D EMA]])/Table2[[#This Row],[20D EMA]]</f>
        <v>-6.3691562990946145E-4</v>
      </c>
      <c r="T151" s="2">
        <f>(Table2[[#This Row],[Close Price]]-Table2[[#This Row],[50D EMA]])/Table2[[#This Row],[50D EMA]]</f>
        <v>1.7673227723578773E-2</v>
      </c>
      <c r="U151" s="2">
        <f>(Table2[[#This Row],[Close Price]]-Table2[[#This Row],[200D EMA]])/Table2[[#This Row],[200D EMA]]</f>
        <v>0.23950955084922027</v>
      </c>
      <c r="V151">
        <v>0.41251456361858402</v>
      </c>
      <c r="W151">
        <v>230.05</v>
      </c>
      <c r="X151">
        <v>237.61</v>
      </c>
      <c r="Y151">
        <v>227.4</v>
      </c>
      <c r="Z151">
        <v>237.61</v>
      </c>
      <c r="AA151">
        <v>227.4</v>
      </c>
      <c r="AB151">
        <v>237.61</v>
      </c>
      <c r="AC151" s="2">
        <f>(Table2[[#This Row],[Close Price]]/Table2[[#This Row],[Day Low]])-1</f>
        <v>2.3081938708976235E-2</v>
      </c>
      <c r="AD151" s="2">
        <f>(Table2[[#This Row],[Day High]]/Table2[[#This Row],[Close Price]])-1</f>
        <v>9.5598232494902291E-3</v>
      </c>
      <c r="AE151" s="2">
        <f>(Table2[[#This Row],[Close Price]]/Table2[[#This Row],[Current Week Low]])-1</f>
        <v>3.5004397537379051E-2</v>
      </c>
      <c r="AF151" s="2">
        <f>(Table2[[#This Row],[Current Week High]]/Table2[[#This Row],[Close Price]])-1</f>
        <v>9.5598232494902291E-3</v>
      </c>
      <c r="AG151" s="2">
        <f>(Table2[[#This Row],[Close Price]]/Table2[[#This Row],[Current Month Low]])-1</f>
        <v>3.5004397537379051E-2</v>
      </c>
      <c r="AH151" s="2">
        <f>(Table2[[#This Row],[Current Month High]]/Table2[[#This Row],[Close Price]])-1</f>
        <v>9.5598232494902291E-3</v>
      </c>
      <c r="AI151">
        <v>15.525152957171899</v>
      </c>
      <c r="AJ151">
        <v>135.242378810594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0.01</v>
      </c>
      <c r="AM151" t="s">
        <v>10359</v>
      </c>
      <c r="AN151">
        <v>0.56000000000000005</v>
      </c>
      <c r="AO151" t="s">
        <v>10359</v>
      </c>
      <c r="AP151">
        <v>8.6166861669945E-2</v>
      </c>
      <c r="AQ151">
        <f>(Table2[[#This Row],[Sharpe Ratio]]-AVERAGE(Table2[Sharpe Ratio]))/_xlfn.STDEV.P(Table2[Sharpe Ratio])</f>
        <v>0.25854621888373913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0.37119256796775357</v>
      </c>
      <c r="AS151">
        <f>_xlfn.RANK.AVG(Table2[[#This Row],[1Y Return vs Nifty Z-Score]],Table2[1Y Return vs Nifty Z-Score])</f>
        <v>74</v>
      </c>
      <c r="AT151">
        <f>_xlfn.RANK.AVG(Table2[[#This Row],[6M Return vs Nifty Z-Score]],Table2[6M Return vs Nifty Z-Score])</f>
        <v>273</v>
      </c>
      <c r="AU151">
        <f>_xlfn.RANK.AVG(Table2[[#This Row],[Sharpe Ratio Z-Score]],Table2[Sharpe Ratio Z-Score])</f>
        <v>269</v>
      </c>
      <c r="AV151">
        <f>(Table2[[#This Row],[Rank 1Y]]+Table2[[#This Row],[Rank 6M]]+Table2[[#This Row],[Rank Sharpe]])/3</f>
        <v>205.33333333333334</v>
      </c>
    </row>
    <row r="152" spans="1:48" x14ac:dyDescent="0.3">
      <c r="A152" t="s">
        <v>1699</v>
      </c>
      <c r="B152" t="s">
        <v>1700</v>
      </c>
      <c r="C152" t="s">
        <v>10325</v>
      </c>
      <c r="D152" t="s">
        <v>92</v>
      </c>
      <c r="E152">
        <v>4876.9576280499996</v>
      </c>
      <c r="F152">
        <v>1244.05</v>
      </c>
      <c r="G152">
        <v>29.105447860617002</v>
      </c>
      <c r="H152">
        <f>(Table2[[#This Row],[1Y Return vs Nifty]]-AVERAGE(Table2[1Y Return vs Nifty]))/_xlfn.STDEV.P(Table2[1Y Return vs Nifty])</f>
        <v>9.7742225824404491E-2</v>
      </c>
      <c r="I152">
        <v>-0.188481762735277</v>
      </c>
      <c r="J152">
        <f>(Table2[[#This Row],[1M Return vs Nifty]]-AVERAGE(Table2[1M Return vs Nifty]))/_xlfn.STDEV.P(Table2[1M Return vs Nifty])</f>
        <v>-0.22400124994116416</v>
      </c>
      <c r="K152">
        <v>57.744715928904398</v>
      </c>
      <c r="L152">
        <f>(Table2[[#This Row],[6M Return vs Nifty]]-AVERAGE(Table2[6M Return vs Nifty]))/_xlfn.STDEV.P(Table2[6M Return vs Nifty])</f>
        <v>1.6915640657122322</v>
      </c>
      <c r="M152">
        <v>-4.1847591850374801</v>
      </c>
      <c r="N152">
        <f>(Table2[[#This Row],[1W Return vs Nifty]]-AVERAGE(Table2[1W Return vs Nifty]))/_xlfn.STDEV.P(Table2[1W Return vs Nifty])</f>
        <v>-0.74520649221395618</v>
      </c>
      <c r="O152">
        <v>1256.3499999999999</v>
      </c>
      <c r="P152">
        <v>1234.8602995675201</v>
      </c>
      <c r="Q152">
        <v>979.235748381382</v>
      </c>
      <c r="R152">
        <v>49.169794279256202</v>
      </c>
      <c r="S152" s="2">
        <f>(Table2[[#This Row],[Close Price]]-Table2[[#This Row],[20D EMA]])/Table2[[#This Row],[20D EMA]]</f>
        <v>-9.7902654515063126E-3</v>
      </c>
      <c r="T152" s="2">
        <f>(Table2[[#This Row],[Close Price]]-Table2[[#This Row],[50D EMA]])/Table2[[#This Row],[50D EMA]]</f>
        <v>7.4418947922273776E-3</v>
      </c>
      <c r="U152" s="2">
        <f>(Table2[[#This Row],[Close Price]]-Table2[[#This Row],[200D EMA]])/Table2[[#This Row],[200D EMA]]</f>
        <v>0.27042951817919236</v>
      </c>
      <c r="V152">
        <v>9.5021127734187499E-2</v>
      </c>
      <c r="W152">
        <v>1236</v>
      </c>
      <c r="X152">
        <v>1274.4000000000001</v>
      </c>
      <c r="Y152">
        <v>1232.8</v>
      </c>
      <c r="Z152">
        <v>1277</v>
      </c>
      <c r="AA152">
        <v>1232.8</v>
      </c>
      <c r="AB152">
        <v>1277</v>
      </c>
      <c r="AC152" s="2">
        <f>(Table2[[#This Row],[Close Price]]/Table2[[#This Row],[Day Low]])-1</f>
        <v>6.5129449838188247E-3</v>
      </c>
      <c r="AD152" s="2">
        <f>(Table2[[#This Row],[Day High]]/Table2[[#This Row],[Close Price]])-1</f>
        <v>2.439612555765458E-2</v>
      </c>
      <c r="AE152" s="2">
        <f>(Table2[[#This Row],[Close Price]]/Table2[[#This Row],[Current Week Low]])-1</f>
        <v>9.1255678131083595E-3</v>
      </c>
      <c r="AF152" s="2">
        <f>(Table2[[#This Row],[Current Week High]]/Table2[[#This Row],[Close Price]])-1</f>
        <v>2.6486073710863645E-2</v>
      </c>
      <c r="AG152" s="2">
        <f>(Table2[[#This Row],[Close Price]]/Table2[[#This Row],[Current Month Low]])-1</f>
        <v>9.1255678131083595E-3</v>
      </c>
      <c r="AH152" s="2">
        <f>(Table2[[#This Row],[Current Month High]]/Table2[[#This Row],[Close Price]])-1</f>
        <v>2.6486073710863645E-2</v>
      </c>
      <c r="AI152">
        <v>28.025400908323601</v>
      </c>
      <c r="AJ152">
        <v>103.942622950819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</v>
      </c>
      <c r="AM152">
        <v>0</v>
      </c>
      <c r="AN152">
        <v>2.95</v>
      </c>
      <c r="AO152" t="s">
        <v>10359</v>
      </c>
      <c r="AP152">
        <v>7.8627076895003006E-2</v>
      </c>
      <c r="AQ152">
        <f>(Table2[[#This Row],[Sharpe Ratio]]-AVERAGE(Table2[Sharpe Ratio]))/_xlfn.STDEV.P(Table2[Sharpe Ratio])</f>
        <v>0.17228119365706862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0.99237974303858489</v>
      </c>
      <c r="AS152">
        <f>_xlfn.RANK.AVG(Table2[[#This Row],[1Y Return vs Nifty Z-Score]],Table2[1Y Return vs Nifty Z-Score])</f>
        <v>270</v>
      </c>
      <c r="AT152">
        <f>_xlfn.RANK.AVG(Table2[[#This Row],[6M Return vs Nifty Z-Score]],Table2[6M Return vs Nifty Z-Score])</f>
        <v>48</v>
      </c>
      <c r="AU152">
        <f>_xlfn.RANK.AVG(Table2[[#This Row],[Sharpe Ratio Z-Score]],Table2[Sharpe Ratio Z-Score])</f>
        <v>299</v>
      </c>
      <c r="AV152">
        <f>(Table2[[#This Row],[Rank 1Y]]+Table2[[#This Row],[Rank 6M]]+Table2[[#This Row],[Rank Sharpe]])/3</f>
        <v>205.66666666666666</v>
      </c>
    </row>
    <row r="153" spans="1:48" x14ac:dyDescent="0.3">
      <c r="A153" t="s">
        <v>84</v>
      </c>
      <c r="B153" t="s">
        <v>85</v>
      </c>
      <c r="C153" t="s">
        <v>10312</v>
      </c>
      <c r="D153" t="s">
        <v>86</v>
      </c>
      <c r="E153">
        <v>320985.70491179498</v>
      </c>
      <c r="F153">
        <v>519.6</v>
      </c>
      <c r="G153">
        <v>79.613401958785701</v>
      </c>
      <c r="H153">
        <f>(Table2[[#This Row],[1Y Return vs Nifty]]-AVERAGE(Table2[1Y Return vs Nifty]))/_xlfn.STDEV.P(Table2[1Y Return vs Nifty])</f>
        <v>0.94174141421206481</v>
      </c>
      <c r="I153">
        <v>-0.585487743057308</v>
      </c>
      <c r="J153">
        <f>(Table2[[#This Row],[1M Return vs Nifty]]-AVERAGE(Table2[1M Return vs Nifty]))/_xlfn.STDEV.P(Table2[1M Return vs Nifty])</f>
        <v>-0.26423641782858931</v>
      </c>
      <c r="K153">
        <v>1.13209256648623</v>
      </c>
      <c r="L153">
        <f>(Table2[[#This Row],[6M Return vs Nifty]]-AVERAGE(Table2[6M Return vs Nifty]))/_xlfn.STDEV.P(Table2[6M Return vs Nifty])</f>
        <v>-0.23992429560166939</v>
      </c>
      <c r="M153">
        <v>-4.5850207349170597</v>
      </c>
      <c r="N153">
        <f>(Table2[[#This Row],[1W Return vs Nifty]]-AVERAGE(Table2[1W Return vs Nifty]))/_xlfn.STDEV.P(Table2[1W Return vs Nifty])</f>
        <v>-0.84239657960999037</v>
      </c>
      <c r="O153">
        <v>522.6</v>
      </c>
      <c r="P153">
        <v>509.46081940623202</v>
      </c>
      <c r="Q153">
        <v>442.62177232186002</v>
      </c>
      <c r="R153">
        <v>43.817703333355901</v>
      </c>
      <c r="S153" s="2">
        <f>(Table2[[#This Row],[Close Price]]-Table2[[#This Row],[20D EMA]])/Table2[[#This Row],[20D EMA]]</f>
        <v>-5.7405281285878296E-3</v>
      </c>
      <c r="T153" s="2">
        <f>(Table2[[#This Row],[Close Price]]-Table2[[#This Row],[50D EMA]])/Table2[[#This Row],[50D EMA]]</f>
        <v>1.9901786766615432E-2</v>
      </c>
      <c r="U153" s="2">
        <f>(Table2[[#This Row],[Close Price]]-Table2[[#This Row],[200D EMA]])/Table2[[#This Row],[200D EMA]]</f>
        <v>0.17391423669544201</v>
      </c>
      <c r="V153">
        <v>0.86800988441218396</v>
      </c>
      <c r="W153">
        <v>518.25</v>
      </c>
      <c r="X153">
        <v>523.6</v>
      </c>
      <c r="Y153">
        <v>517.65</v>
      </c>
      <c r="Z153">
        <v>529</v>
      </c>
      <c r="AA153">
        <v>517.65</v>
      </c>
      <c r="AB153">
        <v>529</v>
      </c>
      <c r="AC153" s="2">
        <f>(Table2[[#This Row],[Close Price]]/Table2[[#This Row],[Day Low]])-1</f>
        <v>2.6049204052098762E-3</v>
      </c>
      <c r="AD153" s="2">
        <f>(Table2[[#This Row],[Day High]]/Table2[[#This Row],[Close Price]])-1</f>
        <v>7.6982294072363011E-3</v>
      </c>
      <c r="AE153" s="2">
        <f>(Table2[[#This Row],[Close Price]]/Table2[[#This Row],[Current Week Low]])-1</f>
        <v>3.7670240509997122E-3</v>
      </c>
      <c r="AF153" s="2">
        <f>(Table2[[#This Row],[Current Week High]]/Table2[[#This Row],[Close Price]])-1</f>
        <v>1.8090839107005374E-2</v>
      </c>
      <c r="AG153" s="2">
        <f>(Table2[[#This Row],[Close Price]]/Table2[[#This Row],[Current Month Low]])-1</f>
        <v>3.7670240509997122E-3</v>
      </c>
      <c r="AH153" s="2">
        <f>(Table2[[#This Row],[Current Month High]]/Table2[[#This Row],[Close Price]])-1</f>
        <v>1.8090839107005374E-2</v>
      </c>
      <c r="AI153">
        <v>4.6093148575827296</v>
      </c>
      <c r="AJ153">
        <v>118.181818181818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0.13</v>
      </c>
      <c r="AM153" t="s">
        <v>10359</v>
      </c>
      <c r="AN153">
        <v>1.42</v>
      </c>
      <c r="AO153" t="s">
        <v>10359</v>
      </c>
      <c r="AP153">
        <v>0.15678083059530401</v>
      </c>
      <c r="AQ153">
        <f>(Table2[[#This Row],[Sharpe Ratio]]-AVERAGE(Table2[Sharpe Ratio]))/_xlfn.STDEV.P(Table2[Sharpe Ratio])</f>
        <v>1.0664626239973434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0.661646745169159</v>
      </c>
      <c r="AS153">
        <f>_xlfn.RANK.AVG(Table2[[#This Row],[1Y Return vs Nifty Z-Score]],Table2[1Y Return vs Nifty Z-Score])</f>
        <v>103</v>
      </c>
      <c r="AT153">
        <f>_xlfn.RANK.AVG(Table2[[#This Row],[6M Return vs Nifty Z-Score]],Table2[6M Return vs Nifty Z-Score])</f>
        <v>406</v>
      </c>
      <c r="AU153">
        <f>_xlfn.RANK.AVG(Table2[[#This Row],[Sharpe Ratio Z-Score]],Table2[Sharpe Ratio Z-Score])</f>
        <v>109</v>
      </c>
      <c r="AV153">
        <f>(Table2[[#This Row],[Rank 1Y]]+Table2[[#This Row],[Rank 6M]]+Table2[[#This Row],[Rank Sharpe]])/3</f>
        <v>206</v>
      </c>
    </row>
    <row r="154" spans="1:48" x14ac:dyDescent="0.3">
      <c r="A154" t="s">
        <v>325</v>
      </c>
      <c r="B154" t="s">
        <v>326</v>
      </c>
      <c r="C154" t="s">
        <v>10313</v>
      </c>
      <c r="D154" t="s">
        <v>298</v>
      </c>
      <c r="E154">
        <v>79661.234055480003</v>
      </c>
      <c r="F154">
        <v>5290.65</v>
      </c>
      <c r="G154">
        <v>52.914916536867402</v>
      </c>
      <c r="H154">
        <f>(Table2[[#This Row],[1Y Return vs Nifty]]-AVERAGE(Table2[1Y Return vs Nifty]))/_xlfn.STDEV.P(Table2[1Y Return vs Nifty])</f>
        <v>0.49560376263579881</v>
      </c>
      <c r="I154">
        <v>14.078791442578501</v>
      </c>
      <c r="J154">
        <f>(Table2[[#This Row],[1M Return vs Nifty]]-AVERAGE(Table2[1M Return vs Nifty]))/_xlfn.STDEV.P(Table2[1M Return vs Nifty])</f>
        <v>1.2219370007771879</v>
      </c>
      <c r="K154">
        <v>11.944289455976101</v>
      </c>
      <c r="L154">
        <f>(Table2[[#This Row],[6M Return vs Nifty]]-AVERAGE(Table2[6M Return vs Nifty]))/_xlfn.STDEV.P(Table2[6M Return vs Nifty])</f>
        <v>0.12896220376778897</v>
      </c>
      <c r="M154">
        <v>2.9728810395804199</v>
      </c>
      <c r="N154">
        <f>(Table2[[#This Row],[1W Return vs Nifty]]-AVERAGE(Table2[1W Return vs Nifty]))/_xlfn.STDEV.P(Table2[1W Return vs Nifty])</f>
        <v>0.99278627573808209</v>
      </c>
      <c r="O154">
        <v>4946.05</v>
      </c>
      <c r="P154">
        <v>4675.9893374988696</v>
      </c>
      <c r="Q154">
        <v>3990.4992853240501</v>
      </c>
      <c r="R154">
        <v>76.112526382631998</v>
      </c>
      <c r="S154" s="2">
        <f>(Table2[[#This Row],[Close Price]]-Table2[[#This Row],[20D EMA]])/Table2[[#This Row],[20D EMA]]</f>
        <v>6.9671758271752093E-2</v>
      </c>
      <c r="T154" s="2">
        <f>(Table2[[#This Row],[Close Price]]-Table2[[#This Row],[50D EMA]])/Table2[[#This Row],[50D EMA]]</f>
        <v>0.13145039865080285</v>
      </c>
      <c r="U154" s="2">
        <f>(Table2[[#This Row],[Close Price]]-Table2[[#This Row],[200D EMA]])/Table2[[#This Row],[200D EMA]]</f>
        <v>0.32581153928721235</v>
      </c>
      <c r="V154">
        <v>0.85948433081636699</v>
      </c>
      <c r="W154">
        <v>5187.1000000000004</v>
      </c>
      <c r="X154">
        <v>5322.65</v>
      </c>
      <c r="Y154">
        <v>5176.05</v>
      </c>
      <c r="Z154">
        <v>5322.65</v>
      </c>
      <c r="AA154">
        <v>5176.05</v>
      </c>
      <c r="AB154">
        <v>5322.65</v>
      </c>
      <c r="AC154" s="2">
        <f>(Table2[[#This Row],[Close Price]]/Table2[[#This Row],[Day Low]])-1</f>
        <v>1.9962985097645936E-2</v>
      </c>
      <c r="AD154" s="2">
        <f>(Table2[[#This Row],[Day High]]/Table2[[#This Row],[Close Price]])-1</f>
        <v>6.0484061504730846E-3</v>
      </c>
      <c r="AE154" s="2">
        <f>(Table2[[#This Row],[Close Price]]/Table2[[#This Row],[Current Week Low]])-1</f>
        <v>2.2140435274002224E-2</v>
      </c>
      <c r="AF154" s="2">
        <f>(Table2[[#This Row],[Current Week High]]/Table2[[#This Row],[Close Price]])-1</f>
        <v>6.0484061504730846E-3</v>
      </c>
      <c r="AG154" s="2">
        <f>(Table2[[#This Row],[Close Price]]/Table2[[#This Row],[Current Month Low]])-1</f>
        <v>2.2140435274002224E-2</v>
      </c>
      <c r="AH154" s="2">
        <f>(Table2[[#This Row],[Current Month High]]/Table2[[#This Row],[Close Price]])-1</f>
        <v>6.0484061504730846E-3</v>
      </c>
      <c r="AI154">
        <v>0.60484061504730802</v>
      </c>
      <c r="AJ154">
        <v>90.611123620806097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0.14000000000000001</v>
      </c>
      <c r="AM154" t="s">
        <v>10359</v>
      </c>
      <c r="AN154">
        <v>8.92</v>
      </c>
      <c r="AO154" t="s">
        <v>10359</v>
      </c>
      <c r="AP154">
        <v>0.134128086408038</v>
      </c>
      <c r="AQ154">
        <f>(Table2[[#This Row],[Sharpe Ratio]]-AVERAGE(Table2[Sharpe Ratio]))/_xlfn.STDEV.P(Table2[Sharpe Ratio])</f>
        <v>0.80728552450475877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3.6465747674236164</v>
      </c>
      <c r="AS154">
        <f>_xlfn.RANK.AVG(Table2[[#This Row],[1Y Return vs Nifty Z-Score]],Table2[1Y Return vs Nifty Z-Score])</f>
        <v>176</v>
      </c>
      <c r="AT154">
        <f>_xlfn.RANK.AVG(Table2[[#This Row],[6M Return vs Nifty Z-Score]],Table2[6M Return vs Nifty Z-Score])</f>
        <v>287</v>
      </c>
      <c r="AU154">
        <f>_xlfn.RANK.AVG(Table2[[#This Row],[Sharpe Ratio Z-Score]],Table2[Sharpe Ratio Z-Score])</f>
        <v>156</v>
      </c>
      <c r="AV154">
        <f>(Table2[[#This Row],[Rank 1Y]]+Table2[[#This Row],[Rank 6M]]+Table2[[#This Row],[Rank Sharpe]])/3</f>
        <v>206.33333333333334</v>
      </c>
    </row>
    <row r="155" spans="1:48" x14ac:dyDescent="0.3">
      <c r="A155" t="s">
        <v>1521</v>
      </c>
      <c r="B155" t="s">
        <v>1522</v>
      </c>
      <c r="C155" t="s">
        <v>10313</v>
      </c>
      <c r="D155" t="s">
        <v>21</v>
      </c>
      <c r="E155">
        <v>6711.4747938150003</v>
      </c>
      <c r="F155">
        <v>806.75</v>
      </c>
      <c r="G155">
        <v>32.8750513528719</v>
      </c>
      <c r="H155">
        <f>(Table2[[#This Row],[1Y Return vs Nifty]]-AVERAGE(Table2[1Y Return vs Nifty]))/_xlfn.STDEV.P(Table2[1Y Return vs Nifty])</f>
        <v>0.16073314170713235</v>
      </c>
      <c r="I155">
        <v>-5.2144009435988101</v>
      </c>
      <c r="J155">
        <f>(Table2[[#This Row],[1M Return vs Nifty]]-AVERAGE(Table2[1M Return vs Nifty]))/_xlfn.STDEV.P(Table2[1M Return vs Nifty])</f>
        <v>-0.73336058469638621</v>
      </c>
      <c r="K155">
        <v>22.828233295069101</v>
      </c>
      <c r="L155">
        <f>(Table2[[#This Row],[6M Return vs Nifty]]-AVERAGE(Table2[6M Return vs Nifty]))/_xlfn.STDEV.P(Table2[6M Return vs Nifty])</f>
        <v>0.50029653879451907</v>
      </c>
      <c r="M155">
        <v>0.63992225494805699</v>
      </c>
      <c r="N155">
        <f>(Table2[[#This Row],[1W Return vs Nifty]]-AVERAGE(Table2[1W Return vs Nifty]))/_xlfn.STDEV.P(Table2[1W Return vs Nifty])</f>
        <v>0.42630551275202738</v>
      </c>
      <c r="O155">
        <v>811.41</v>
      </c>
      <c r="P155">
        <v>821.77802314889504</v>
      </c>
      <c r="Q155">
        <v>699.67819228441294</v>
      </c>
      <c r="R155">
        <v>52.892189783450199</v>
      </c>
      <c r="S155" s="2">
        <f>(Table2[[#This Row],[Close Price]]-Table2[[#This Row],[20D EMA]])/Table2[[#This Row],[20D EMA]]</f>
        <v>-5.7430891904215724E-3</v>
      </c>
      <c r="T155" s="2">
        <f>(Table2[[#This Row],[Close Price]]-Table2[[#This Row],[50D EMA]])/Table2[[#This Row],[50D EMA]]</f>
        <v>-1.8287204969671195E-2</v>
      </c>
      <c r="U155" s="2">
        <f>(Table2[[#This Row],[Close Price]]-Table2[[#This Row],[200D EMA]])/Table2[[#This Row],[200D EMA]]</f>
        <v>0.15303007710731009</v>
      </c>
      <c r="V155">
        <v>0.57115236328609698</v>
      </c>
      <c r="W155">
        <v>799</v>
      </c>
      <c r="X155">
        <v>819.45</v>
      </c>
      <c r="Y155">
        <v>799</v>
      </c>
      <c r="Z155">
        <v>832.25</v>
      </c>
      <c r="AA155">
        <v>799</v>
      </c>
      <c r="AB155">
        <v>832.25</v>
      </c>
      <c r="AC155" s="2">
        <f>(Table2[[#This Row],[Close Price]]/Table2[[#This Row],[Day Low]])-1</f>
        <v>9.6996245306633089E-3</v>
      </c>
      <c r="AD155" s="2">
        <f>(Table2[[#This Row],[Day High]]/Table2[[#This Row],[Close Price]])-1</f>
        <v>1.5742175395103919E-2</v>
      </c>
      <c r="AE155" s="2">
        <f>(Table2[[#This Row],[Close Price]]/Table2[[#This Row],[Current Week Low]])-1</f>
        <v>9.6996245306633089E-3</v>
      </c>
      <c r="AF155" s="2">
        <f>(Table2[[#This Row],[Current Week High]]/Table2[[#This Row],[Close Price]])-1</f>
        <v>3.1608304927176922E-2</v>
      </c>
      <c r="AG155" s="2">
        <f>(Table2[[#This Row],[Close Price]]/Table2[[#This Row],[Current Month Low]])-1</f>
        <v>9.6996245306633089E-3</v>
      </c>
      <c r="AH155" s="2">
        <f>(Table2[[#This Row],[Current Month High]]/Table2[[#This Row],[Close Price]])-1</f>
        <v>3.1608304927176922E-2</v>
      </c>
      <c r="AI155">
        <v>14.992252866439401</v>
      </c>
      <c r="AJ155">
        <v>94.397590361445793</v>
      </c>
      <c r="AK155" t="str">
        <f>IF(AND(Table2[[#This Row],[20D EMA]]&gt;Table2[[#This Row],[50D EMA]],Table2[[#This Row],[50D EMA]]&gt;Table2[[#This Row],[200D EMA]]),"Uptrend","Downtrend/NoTrend")</f>
        <v>Downtrend/NoTrend</v>
      </c>
      <c r="AL155">
        <v>-0.23</v>
      </c>
      <c r="AM155" t="s">
        <v>10358</v>
      </c>
      <c r="AN155">
        <v>1.05</v>
      </c>
      <c r="AO155" t="s">
        <v>10359</v>
      </c>
      <c r="AP155">
        <v>0.12284838460922599</v>
      </c>
      <c r="AQ155">
        <f>(Table2[[#This Row],[Sharpe Ratio]]-AVERAGE(Table2[Sharpe Ratio]))/_xlfn.STDEV.P(Table2[Sharpe Ratio])</f>
        <v>0.67823094413295704</v>
      </c>
      <c r="AR1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5">
        <f>_xlfn.RANK.AVG(Table2[[#This Row],[1Y Return vs Nifty Z-Score]],Table2[1Y Return vs Nifty Z-Score])</f>
        <v>255</v>
      </c>
      <c r="AT155">
        <f>_xlfn.RANK.AVG(Table2[[#This Row],[6M Return vs Nifty Z-Score]],Table2[6M Return vs Nifty Z-Score])</f>
        <v>186</v>
      </c>
      <c r="AU155">
        <f>_xlfn.RANK.AVG(Table2[[#This Row],[Sharpe Ratio Z-Score]],Table2[Sharpe Ratio Z-Score])</f>
        <v>178</v>
      </c>
      <c r="AV155">
        <f>(Table2[[#This Row],[Rank 1Y]]+Table2[[#This Row],[Rank 6M]]+Table2[[#This Row],[Rank Sharpe]])/3</f>
        <v>206.33333333333334</v>
      </c>
    </row>
    <row r="156" spans="1:48" x14ac:dyDescent="0.3">
      <c r="A156" t="s">
        <v>154</v>
      </c>
      <c r="B156" t="s">
        <v>155</v>
      </c>
      <c r="C156" t="s">
        <v>10321</v>
      </c>
      <c r="D156" t="s">
        <v>156</v>
      </c>
      <c r="E156">
        <v>180843.71826170001</v>
      </c>
      <c r="F156">
        <v>464.55</v>
      </c>
      <c r="G156">
        <v>62.129247648267302</v>
      </c>
      <c r="H156">
        <f>(Table2[[#This Row],[1Y Return vs Nifty]]-AVERAGE(Table2[1Y Return vs Nifty]))/_xlfn.STDEV.P(Table2[1Y Return vs Nifty])</f>
        <v>0.64957729251668261</v>
      </c>
      <c r="I156">
        <v>6.9441556906277198</v>
      </c>
      <c r="J156">
        <f>(Table2[[#This Row],[1M Return vs Nifty]]-AVERAGE(Table2[1M Return vs Nifty]))/_xlfn.STDEV.P(Table2[1M Return vs Nifty])</f>
        <v>0.49886661513081987</v>
      </c>
      <c r="K156">
        <v>55.1366403690689</v>
      </c>
      <c r="L156">
        <f>(Table2[[#This Row],[6M Return vs Nifty]]-AVERAGE(Table2[6M Return vs Nifty]))/_xlfn.STDEV.P(Table2[6M Return vs Nifty])</f>
        <v>1.6025827168529674</v>
      </c>
      <c r="M156">
        <v>-0.97204588112497303</v>
      </c>
      <c r="N156">
        <f>(Table2[[#This Row],[1W Return vs Nifty]]-AVERAGE(Table2[1W Return vs Nifty]))/_xlfn.STDEV.P(Table2[1W Return vs Nifty])</f>
        <v>3.489313733976477E-2</v>
      </c>
      <c r="O156">
        <v>452.73</v>
      </c>
      <c r="P156">
        <v>443.85349087897401</v>
      </c>
      <c r="Q156">
        <v>374.55337124948898</v>
      </c>
      <c r="R156">
        <v>60.842937601188403</v>
      </c>
      <c r="S156" s="2">
        <f>(Table2[[#This Row],[Close Price]]-Table2[[#This Row],[20D EMA]])/Table2[[#This Row],[20D EMA]]</f>
        <v>2.610827645616591E-2</v>
      </c>
      <c r="T156" s="2">
        <f>(Table2[[#This Row],[Close Price]]-Table2[[#This Row],[50D EMA]])/Table2[[#This Row],[50D EMA]]</f>
        <v>4.6629145757173592E-2</v>
      </c>
      <c r="U156" s="2">
        <f>(Table2[[#This Row],[Close Price]]-Table2[[#This Row],[200D EMA]])/Table2[[#This Row],[200D EMA]]</f>
        <v>0.24027718252885388</v>
      </c>
      <c r="V156">
        <v>0.69062989131063701</v>
      </c>
      <c r="W156">
        <v>462.1</v>
      </c>
      <c r="X156">
        <v>473.25</v>
      </c>
      <c r="Y156">
        <v>461</v>
      </c>
      <c r="Z156">
        <v>473.65</v>
      </c>
      <c r="AA156">
        <v>461</v>
      </c>
      <c r="AB156">
        <v>473.65</v>
      </c>
      <c r="AC156" s="2">
        <f>(Table2[[#This Row],[Close Price]]/Table2[[#This Row],[Day Low]])-1</f>
        <v>5.3018827093702647E-3</v>
      </c>
      <c r="AD156" s="2">
        <f>(Table2[[#This Row],[Day High]]/Table2[[#This Row],[Close Price]])-1</f>
        <v>1.8727801097836672E-2</v>
      </c>
      <c r="AE156" s="2">
        <f>(Table2[[#This Row],[Close Price]]/Table2[[#This Row],[Current Week Low]])-1</f>
        <v>7.7006507592192186E-3</v>
      </c>
      <c r="AF156" s="2">
        <f>(Table2[[#This Row],[Current Week High]]/Table2[[#This Row],[Close Price]])-1</f>
        <v>1.9588849424173826E-2</v>
      </c>
      <c r="AG156" s="2">
        <f>(Table2[[#This Row],[Close Price]]/Table2[[#This Row],[Current Month Low]])-1</f>
        <v>7.7006507592192186E-3</v>
      </c>
      <c r="AH156" s="2">
        <f>(Table2[[#This Row],[Current Month High]]/Table2[[#This Row],[Close Price]])-1</f>
        <v>1.9588849424173826E-2</v>
      </c>
      <c r="AI156">
        <v>9.0840598428586699</v>
      </c>
      <c r="AJ156">
        <v>123.341346153846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0.12</v>
      </c>
      <c r="AM156" t="s">
        <v>10359</v>
      </c>
      <c r="AN156">
        <v>8.27</v>
      </c>
      <c r="AO156" t="s">
        <v>10359</v>
      </c>
      <c r="AP156">
        <v>3.6941136612505997E-2</v>
      </c>
      <c r="AQ156">
        <f>(Table2[[#This Row],[Sharpe Ratio]]-AVERAGE(Table2[Sharpe Ratio]))/_xlfn.STDEV.P(Table2[Sharpe Ratio])</f>
        <v>-0.30466062861062998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2.4812591332296048</v>
      </c>
      <c r="AS156">
        <f>_xlfn.RANK.AVG(Table2[[#This Row],[1Y Return vs Nifty Z-Score]],Table2[1Y Return vs Nifty Z-Score])</f>
        <v>146</v>
      </c>
      <c r="AT156">
        <f>_xlfn.RANK.AVG(Table2[[#This Row],[6M Return vs Nifty Z-Score]],Table2[6M Return vs Nifty Z-Score])</f>
        <v>53</v>
      </c>
      <c r="AU156">
        <f>_xlfn.RANK.AVG(Table2[[#This Row],[Sharpe Ratio Z-Score]],Table2[Sharpe Ratio Z-Score])</f>
        <v>421</v>
      </c>
      <c r="AV156">
        <f>(Table2[[#This Row],[Rank 1Y]]+Table2[[#This Row],[Rank 6M]]+Table2[[#This Row],[Rank Sharpe]])/3</f>
        <v>206.66666666666666</v>
      </c>
    </row>
    <row r="157" spans="1:48" x14ac:dyDescent="0.3">
      <c r="A157" t="s">
        <v>1477</v>
      </c>
      <c r="B157" t="s">
        <v>1478</v>
      </c>
      <c r="C157" t="s">
        <v>10327</v>
      </c>
      <c r="D157" t="s">
        <v>170</v>
      </c>
      <c r="E157">
        <v>7099.6006237499996</v>
      </c>
      <c r="F157">
        <v>1006.9</v>
      </c>
      <c r="G157">
        <v>65.575699380409603</v>
      </c>
      <c r="H157">
        <f>(Table2[[#This Row],[1Y Return vs Nifty]]-AVERAGE(Table2[1Y Return vs Nifty]))/_xlfn.STDEV.P(Table2[1Y Return vs Nifty])</f>
        <v>0.70716827034745589</v>
      </c>
      <c r="I157">
        <v>11.549248228644901</v>
      </c>
      <c r="J157">
        <f>(Table2[[#This Row],[1M Return vs Nifty]]-AVERAGE(Table2[1M Return vs Nifty]))/_xlfn.STDEV.P(Table2[1M Return vs Nifty])</f>
        <v>0.96557664114593167</v>
      </c>
      <c r="K157">
        <v>58.378082629629297</v>
      </c>
      <c r="L157">
        <f>(Table2[[#This Row],[6M Return vs Nifty]]-AVERAGE(Table2[6M Return vs Nifty]))/_xlfn.STDEV.P(Table2[6M Return vs Nifty])</f>
        <v>1.7131730344940255</v>
      </c>
      <c r="M157">
        <v>1.8675470471158599</v>
      </c>
      <c r="N157">
        <f>(Table2[[#This Row],[1W Return vs Nifty]]-AVERAGE(Table2[1W Return vs Nifty]))/_xlfn.STDEV.P(Table2[1W Return vs Nifty])</f>
        <v>0.7243930029849085</v>
      </c>
      <c r="O157">
        <v>993.34</v>
      </c>
      <c r="P157">
        <v>939.83073579299003</v>
      </c>
      <c r="Q157">
        <v>747.41272306665303</v>
      </c>
      <c r="R157">
        <v>61.257249039378799</v>
      </c>
      <c r="S157" s="2">
        <f>(Table2[[#This Row],[Close Price]]-Table2[[#This Row],[20D EMA]])/Table2[[#This Row],[20D EMA]]</f>
        <v>1.3650915094529512E-2</v>
      </c>
      <c r="T157" s="2">
        <f>(Table2[[#This Row],[Close Price]]-Table2[[#This Row],[50D EMA]])/Table2[[#This Row],[50D EMA]]</f>
        <v>7.1363131309405095E-2</v>
      </c>
      <c r="U157" s="2">
        <f>(Table2[[#This Row],[Close Price]]-Table2[[#This Row],[200D EMA]])/Table2[[#This Row],[200D EMA]]</f>
        <v>0.34718070608788165</v>
      </c>
      <c r="V157">
        <v>0.80608288231232295</v>
      </c>
      <c r="W157">
        <v>988.8</v>
      </c>
      <c r="X157">
        <v>1039.0999999999999</v>
      </c>
      <c r="Y157">
        <v>988.8</v>
      </c>
      <c r="Z157">
        <v>1051.9000000000001</v>
      </c>
      <c r="AA157">
        <v>988.8</v>
      </c>
      <c r="AB157">
        <v>1051.9000000000001</v>
      </c>
      <c r="AC157" s="2">
        <f>(Table2[[#This Row],[Close Price]]/Table2[[#This Row],[Day Low]])-1</f>
        <v>1.8305016181229705E-2</v>
      </c>
      <c r="AD157" s="2">
        <f>(Table2[[#This Row],[Day High]]/Table2[[#This Row],[Close Price]])-1</f>
        <v>3.1979342536498034E-2</v>
      </c>
      <c r="AE157" s="2">
        <f>(Table2[[#This Row],[Close Price]]/Table2[[#This Row],[Current Week Low]])-1</f>
        <v>1.8305016181229705E-2</v>
      </c>
      <c r="AF157" s="2">
        <f>(Table2[[#This Row],[Current Week High]]/Table2[[#This Row],[Close Price]])-1</f>
        <v>4.469162776839819E-2</v>
      </c>
      <c r="AG157" s="2">
        <f>(Table2[[#This Row],[Close Price]]/Table2[[#This Row],[Current Month Low]])-1</f>
        <v>1.8305016181229705E-2</v>
      </c>
      <c r="AH157" s="2">
        <f>(Table2[[#This Row],[Current Month High]]/Table2[[#This Row],[Close Price]])-1</f>
        <v>4.469162776839819E-2</v>
      </c>
      <c r="AI157">
        <v>7.4585361009037596</v>
      </c>
      <c r="AJ157">
        <v>130.35918554106601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0.19</v>
      </c>
      <c r="AM157" t="s">
        <v>10359</v>
      </c>
      <c r="AN157">
        <v>2.35</v>
      </c>
      <c r="AO157" t="s">
        <v>10359</v>
      </c>
      <c r="AP157">
        <v>3.2291879087382999E-2</v>
      </c>
      <c r="AQ157">
        <f>(Table2[[#This Row],[Sharpe Ratio]]-AVERAGE(Table2[Sharpe Ratio]))/_xlfn.STDEV.P(Table2[Sharpe Ratio])</f>
        <v>-0.3578542315663733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3.7524567174059484</v>
      </c>
      <c r="AS157">
        <f>_xlfn.RANK.AVG(Table2[[#This Row],[1Y Return vs Nifty Z-Score]],Table2[1Y Return vs Nifty Z-Score])</f>
        <v>136</v>
      </c>
      <c r="AT157">
        <f>_xlfn.RANK.AVG(Table2[[#This Row],[6M Return vs Nifty Z-Score]],Table2[6M Return vs Nifty Z-Score])</f>
        <v>46</v>
      </c>
      <c r="AU157">
        <f>_xlfn.RANK.AVG(Table2[[#This Row],[Sharpe Ratio Z-Score]],Table2[Sharpe Ratio Z-Score])</f>
        <v>439</v>
      </c>
      <c r="AV157">
        <f>(Table2[[#This Row],[Rank 1Y]]+Table2[[#This Row],[Rank 6M]]+Table2[[#This Row],[Rank Sharpe]])/3</f>
        <v>207</v>
      </c>
    </row>
    <row r="158" spans="1:48" x14ac:dyDescent="0.3">
      <c r="A158" t="s">
        <v>1193</v>
      </c>
      <c r="B158" t="s">
        <v>1194</v>
      </c>
      <c r="C158" t="s">
        <v>10317</v>
      </c>
      <c r="D158" t="s">
        <v>974</v>
      </c>
      <c r="E158">
        <v>10116.1899858</v>
      </c>
      <c r="F158">
        <v>1366</v>
      </c>
      <c r="G158">
        <v>65.602144144857704</v>
      </c>
      <c r="H158">
        <f>(Table2[[#This Row],[1Y Return vs Nifty]]-AVERAGE(Table2[1Y Return vs Nifty]))/_xlfn.STDEV.P(Table2[1Y Return vs Nifty])</f>
        <v>0.70761016826491885</v>
      </c>
      <c r="I158">
        <v>-6.06449097332957</v>
      </c>
      <c r="J158">
        <f>(Table2[[#This Row],[1M Return vs Nifty]]-AVERAGE(Table2[1M Return vs Nifty]))/_xlfn.STDEV.P(Table2[1M Return vs Nifty])</f>
        <v>-0.81951423668394374</v>
      </c>
      <c r="K158">
        <v>32.353744796463999</v>
      </c>
      <c r="L158">
        <f>(Table2[[#This Row],[6M Return vs Nifty]]-AVERAGE(Table2[6M Return vs Nifty]))/_xlfn.STDEV.P(Table2[6M Return vs Nifty])</f>
        <v>0.82528438616425592</v>
      </c>
      <c r="M158">
        <v>-8.7647303164526704</v>
      </c>
      <c r="N158">
        <f>(Table2[[#This Row],[1W Return vs Nifty]]-AVERAGE(Table2[1W Return vs Nifty]))/_xlfn.STDEV.P(Table2[1W Return vs Nifty])</f>
        <v>-1.8572988095186647</v>
      </c>
      <c r="O158">
        <v>1417.89</v>
      </c>
      <c r="P158">
        <v>1370.8396846502901</v>
      </c>
      <c r="Q158">
        <v>1117.1497589485</v>
      </c>
      <c r="R158">
        <v>37.340807275613798</v>
      </c>
      <c r="S158" s="2">
        <f>(Table2[[#This Row],[Close Price]]-Table2[[#This Row],[20D EMA]])/Table2[[#This Row],[20D EMA]]</f>
        <v>-3.6596633025128958E-2</v>
      </c>
      <c r="T158" s="2">
        <f>(Table2[[#This Row],[Close Price]]-Table2[[#This Row],[50D EMA]])/Table2[[#This Row],[50D EMA]]</f>
        <v>-3.5304526885831613E-3</v>
      </c>
      <c r="U158" s="2">
        <f>(Table2[[#This Row],[Close Price]]-Table2[[#This Row],[200D EMA]])/Table2[[#This Row],[200D EMA]]</f>
        <v>0.22275459405346554</v>
      </c>
      <c r="V158">
        <v>0.63498522284195902</v>
      </c>
      <c r="W158">
        <v>1358</v>
      </c>
      <c r="X158">
        <v>1398.5</v>
      </c>
      <c r="Y158">
        <v>1358</v>
      </c>
      <c r="Z158">
        <v>1400</v>
      </c>
      <c r="AA158">
        <v>1358</v>
      </c>
      <c r="AB158">
        <v>1400</v>
      </c>
      <c r="AC158" s="2">
        <f>(Table2[[#This Row],[Close Price]]/Table2[[#This Row],[Day Low]])-1</f>
        <v>5.8910162002945299E-3</v>
      </c>
      <c r="AD158" s="2">
        <f>(Table2[[#This Row],[Day High]]/Table2[[#This Row],[Close Price]])-1</f>
        <v>2.3792093704245953E-2</v>
      </c>
      <c r="AE158" s="2">
        <f>(Table2[[#This Row],[Close Price]]/Table2[[#This Row],[Current Week Low]])-1</f>
        <v>5.8910162002945299E-3</v>
      </c>
      <c r="AF158" s="2">
        <f>(Table2[[#This Row],[Current Week High]]/Table2[[#This Row],[Close Price]])-1</f>
        <v>2.4890190336749551E-2</v>
      </c>
      <c r="AG158" s="2">
        <f>(Table2[[#This Row],[Close Price]]/Table2[[#This Row],[Current Month Low]])-1</f>
        <v>5.8910162002945299E-3</v>
      </c>
      <c r="AH158" s="2">
        <f>(Table2[[#This Row],[Current Month High]]/Table2[[#This Row],[Close Price]])-1</f>
        <v>2.4890190336749551E-2</v>
      </c>
      <c r="AI158">
        <v>16.489751098096601</v>
      </c>
      <c r="AJ158">
        <v>108.231707317073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0.06</v>
      </c>
      <c r="AM158" t="s">
        <v>10359</v>
      </c>
      <c r="AN158">
        <v>-8.7799999999999994</v>
      </c>
      <c r="AO158" t="s">
        <v>10358</v>
      </c>
      <c r="AP158">
        <v>6.1434983109298999E-2</v>
      </c>
      <c r="AQ158">
        <f>(Table2[[#This Row],[Sharpe Ratio]]-AVERAGE(Table2[Sharpe Ratio]))/_xlfn.STDEV.P(Table2[Sharpe Ratio])</f>
        <v>-2.4418904342008697E-2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-1.1683373961154424</v>
      </c>
      <c r="AS158">
        <f>_xlfn.RANK.AVG(Table2[[#This Row],[1Y Return vs Nifty Z-Score]],Table2[1Y Return vs Nifty Z-Score])</f>
        <v>135</v>
      </c>
      <c r="AT158">
        <f>_xlfn.RANK.AVG(Table2[[#This Row],[6M Return vs Nifty Z-Score]],Table2[6M Return vs Nifty Z-Score])</f>
        <v>130</v>
      </c>
      <c r="AU158">
        <f>_xlfn.RANK.AVG(Table2[[#This Row],[Sharpe Ratio Z-Score]],Table2[Sharpe Ratio Z-Score])</f>
        <v>357</v>
      </c>
      <c r="AV158">
        <f>(Table2[[#This Row],[Rank 1Y]]+Table2[[#This Row],[Rank 6M]]+Table2[[#This Row],[Rank Sharpe]])/3</f>
        <v>207.33333333333334</v>
      </c>
    </row>
    <row r="159" spans="1:48" x14ac:dyDescent="0.3">
      <c r="A159" t="s">
        <v>218</v>
      </c>
      <c r="B159" t="s">
        <v>219</v>
      </c>
      <c r="C159" t="s">
        <v>10314</v>
      </c>
      <c r="D159" t="s">
        <v>51</v>
      </c>
      <c r="E159">
        <v>121256.90215625</v>
      </c>
      <c r="F159">
        <v>3271.6</v>
      </c>
      <c r="G159">
        <v>42.672245011292603</v>
      </c>
      <c r="H159">
        <f>(Table2[[#This Row],[1Y Return vs Nifty]]-AVERAGE(Table2[1Y Return vs Nifty]))/_xlfn.STDEV.P(Table2[1Y Return vs Nifty])</f>
        <v>0.32444643486710245</v>
      </c>
      <c r="I159">
        <v>8.9719246667698496</v>
      </c>
      <c r="J159">
        <f>(Table2[[#This Row],[1M Return vs Nifty]]-AVERAGE(Table2[1M Return vs Nifty]))/_xlfn.STDEV.P(Table2[1M Return vs Nifty])</f>
        <v>0.70437391032524255</v>
      </c>
      <c r="K159">
        <v>20.760326495895701</v>
      </c>
      <c r="L159">
        <f>(Table2[[#This Row],[6M Return vs Nifty]]-AVERAGE(Table2[6M Return vs Nifty]))/_xlfn.STDEV.P(Table2[6M Return vs Nifty])</f>
        <v>0.42974446617078715</v>
      </c>
      <c r="M159">
        <v>0.76911941437197695</v>
      </c>
      <c r="N159">
        <f>(Table2[[#This Row],[1W Return vs Nifty]]-AVERAGE(Table2[1W Return vs Nifty]))/_xlfn.STDEV.P(Table2[1W Return vs Nifty])</f>
        <v>0.45767670796053006</v>
      </c>
      <c r="O159">
        <v>3104.62</v>
      </c>
      <c r="P159">
        <v>2945.86301389133</v>
      </c>
      <c r="Q159">
        <v>2515.4343846864899</v>
      </c>
      <c r="R159">
        <v>72.296477904594198</v>
      </c>
      <c r="S159" s="2">
        <f>(Table2[[#This Row],[Close Price]]-Table2[[#This Row],[20D EMA]])/Table2[[#This Row],[20D EMA]]</f>
        <v>5.3784360082715442E-2</v>
      </c>
      <c r="T159" s="2">
        <f>(Table2[[#This Row],[Close Price]]-Table2[[#This Row],[50D EMA]])/Table2[[#This Row],[50D EMA]]</f>
        <v>0.11057438332082813</v>
      </c>
      <c r="U159" s="2">
        <f>(Table2[[#This Row],[Close Price]]-Table2[[#This Row],[200D EMA]])/Table2[[#This Row],[200D EMA]]</f>
        <v>0.30061035180122753</v>
      </c>
      <c r="V159">
        <v>0.788114029285092</v>
      </c>
      <c r="W159">
        <v>3190.05</v>
      </c>
      <c r="X159">
        <v>3283.05</v>
      </c>
      <c r="Y159">
        <v>3190.05</v>
      </c>
      <c r="Z159">
        <v>3283.05</v>
      </c>
      <c r="AA159">
        <v>3190.05</v>
      </c>
      <c r="AB159">
        <v>3283.05</v>
      </c>
      <c r="AC159" s="2">
        <f>(Table2[[#This Row],[Close Price]]/Table2[[#This Row],[Day Low]])-1</f>
        <v>2.5563862635381795E-2</v>
      </c>
      <c r="AD159" s="2">
        <f>(Table2[[#This Row],[Day High]]/Table2[[#This Row],[Close Price]])-1</f>
        <v>3.4998166034967415E-3</v>
      </c>
      <c r="AE159" s="2">
        <f>(Table2[[#This Row],[Close Price]]/Table2[[#This Row],[Current Week Low]])-1</f>
        <v>2.5563862635381795E-2</v>
      </c>
      <c r="AF159" s="2">
        <f>(Table2[[#This Row],[Current Week High]]/Table2[[#This Row],[Close Price]])-1</f>
        <v>3.4998166034967415E-3</v>
      </c>
      <c r="AG159" s="2">
        <f>(Table2[[#This Row],[Close Price]]/Table2[[#This Row],[Current Month Low]])-1</f>
        <v>2.5563862635381795E-2</v>
      </c>
      <c r="AH159" s="2">
        <f>(Table2[[#This Row],[Current Month High]]/Table2[[#This Row],[Close Price]])-1</f>
        <v>3.4998166034967415E-3</v>
      </c>
      <c r="AI159">
        <v>0.34998166034967398</v>
      </c>
      <c r="AJ159">
        <v>85.7966323082602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0.14000000000000001</v>
      </c>
      <c r="AM159" t="s">
        <v>10359</v>
      </c>
      <c r="AN159">
        <v>9.73</v>
      </c>
      <c r="AO159" t="s">
        <v>10359</v>
      </c>
      <c r="AP159">
        <v>0.107436006071107</v>
      </c>
      <c r="AQ159">
        <f>(Table2[[#This Row],[Sharpe Ratio]]-AVERAGE(Table2[Sharpe Ratio]))/_xlfn.STDEV.P(Table2[Sharpe Ratio])</f>
        <v>0.50189312242052508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2.4181346417441874</v>
      </c>
      <c r="AS159">
        <f>_xlfn.RANK.AVG(Table2[[#This Row],[1Y Return vs Nifty Z-Score]],Table2[1Y Return vs Nifty Z-Score])</f>
        <v>212</v>
      </c>
      <c r="AT159">
        <f>_xlfn.RANK.AVG(Table2[[#This Row],[6M Return vs Nifty Z-Score]],Table2[6M Return vs Nifty Z-Score])</f>
        <v>206</v>
      </c>
      <c r="AU159">
        <f>_xlfn.RANK.AVG(Table2[[#This Row],[Sharpe Ratio Z-Score]],Table2[Sharpe Ratio Z-Score])</f>
        <v>214</v>
      </c>
      <c r="AV159">
        <f>(Table2[[#This Row],[Rank 1Y]]+Table2[[#This Row],[Rank 6M]]+Table2[[#This Row],[Rank Sharpe]])/3</f>
        <v>210.66666666666666</v>
      </c>
    </row>
    <row r="160" spans="1:48" x14ac:dyDescent="0.3">
      <c r="A160" t="s">
        <v>779</v>
      </c>
      <c r="B160" t="s">
        <v>780</v>
      </c>
      <c r="C160" t="s">
        <v>10315</v>
      </c>
      <c r="D160" t="s">
        <v>640</v>
      </c>
      <c r="E160">
        <v>21264.894516487999</v>
      </c>
      <c r="F160">
        <v>152.72999999999999</v>
      </c>
      <c r="G160">
        <v>72.756857193536703</v>
      </c>
      <c r="H160">
        <f>(Table2[[#This Row],[1Y Return vs Nifty]]-AVERAGE(Table2[1Y Return vs Nifty]))/_xlfn.STDEV.P(Table2[1Y Return vs Nifty])</f>
        <v>0.82716702052812752</v>
      </c>
      <c r="I160">
        <v>13.622308475846101</v>
      </c>
      <c r="J160">
        <f>(Table2[[#This Row],[1M Return vs Nifty]]-AVERAGE(Table2[1M Return vs Nifty]))/_xlfn.STDEV.P(Table2[1M Return vs Nifty])</f>
        <v>1.1756740482913592</v>
      </c>
      <c r="K160">
        <v>25.1892770000496</v>
      </c>
      <c r="L160">
        <f>(Table2[[#This Row],[6M Return vs Nifty]]-AVERAGE(Table2[6M Return vs Nifty]))/_xlfn.STDEV.P(Table2[6M Return vs Nifty])</f>
        <v>0.58084974699915104</v>
      </c>
      <c r="M160">
        <v>-0.144598081069473</v>
      </c>
      <c r="N160">
        <f>(Table2[[#This Row],[1W Return vs Nifty]]-AVERAGE(Table2[1W Return vs Nifty]))/_xlfn.STDEV.P(Table2[1W Return vs Nifty])</f>
        <v>0.23581107219322464</v>
      </c>
      <c r="O160">
        <v>142.09</v>
      </c>
      <c r="P160">
        <v>131.39518095358301</v>
      </c>
      <c r="Q160">
        <v>106.762221958097</v>
      </c>
      <c r="R160">
        <v>60.232020890273503</v>
      </c>
      <c r="S160" s="2">
        <f>(Table2[[#This Row],[Close Price]]-Table2[[#This Row],[20D EMA]])/Table2[[#This Row],[20D EMA]]</f>
        <v>7.4882116968118695E-2</v>
      </c>
      <c r="T160" s="2">
        <f>(Table2[[#This Row],[Close Price]]-Table2[[#This Row],[50D EMA]])/Table2[[#This Row],[50D EMA]]</f>
        <v>0.16237139666449238</v>
      </c>
      <c r="U160" s="2">
        <f>(Table2[[#This Row],[Close Price]]-Table2[[#This Row],[200D EMA]])/Table2[[#This Row],[200D EMA]]</f>
        <v>0.43056220823078067</v>
      </c>
      <c r="V160">
        <v>0.93842631380276897</v>
      </c>
      <c r="W160">
        <v>146.69999999999999</v>
      </c>
      <c r="X160">
        <v>155</v>
      </c>
      <c r="Y160">
        <v>146.01</v>
      </c>
      <c r="Z160">
        <v>155</v>
      </c>
      <c r="AA160">
        <v>146.01</v>
      </c>
      <c r="AB160">
        <v>155</v>
      </c>
      <c r="AC160" s="2">
        <f>(Table2[[#This Row],[Close Price]]/Table2[[#This Row],[Day Low]])-1</f>
        <v>4.1104294478527592E-2</v>
      </c>
      <c r="AD160" s="2">
        <f>(Table2[[#This Row],[Day High]]/Table2[[#This Row],[Close Price]])-1</f>
        <v>1.4862829830419866E-2</v>
      </c>
      <c r="AE160" s="2">
        <f>(Table2[[#This Row],[Close Price]]/Table2[[#This Row],[Current Week Low]])-1</f>
        <v>4.6024244914731893E-2</v>
      </c>
      <c r="AF160" s="2">
        <f>(Table2[[#This Row],[Current Week High]]/Table2[[#This Row],[Close Price]])-1</f>
        <v>1.4862829830419866E-2</v>
      </c>
      <c r="AG160" s="2">
        <f>(Table2[[#This Row],[Close Price]]/Table2[[#This Row],[Current Month Low]])-1</f>
        <v>4.6024244914731893E-2</v>
      </c>
      <c r="AH160" s="2">
        <f>(Table2[[#This Row],[Current Month High]]/Table2[[#This Row],[Close Price]])-1</f>
        <v>1.4862829830419866E-2</v>
      </c>
      <c r="AI160">
        <v>1.4862829830419799</v>
      </c>
      <c r="AJ160">
        <v>148.34146341463401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0.24</v>
      </c>
      <c r="AM160" t="s">
        <v>10359</v>
      </c>
      <c r="AN160">
        <v>15.96</v>
      </c>
      <c r="AO160" t="s">
        <v>10359</v>
      </c>
      <c r="AP160">
        <v>6.8036423394792003E-2</v>
      </c>
      <c r="AQ160">
        <f>(Table2[[#This Row],[Sharpe Ratio]]-AVERAGE(Table2[Sharpe Ratio]))/_xlfn.STDEV.P(Table2[Sharpe Ratio])</f>
        <v>5.1110229414305194E-2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2.8706121174261678</v>
      </c>
      <c r="AS160">
        <f>_xlfn.RANK.AVG(Table2[[#This Row],[1Y Return vs Nifty Z-Score]],Table2[1Y Return vs Nifty Z-Score])</f>
        <v>121</v>
      </c>
      <c r="AT160">
        <f>_xlfn.RANK.AVG(Table2[[#This Row],[6M Return vs Nifty Z-Score]],Table2[6M Return vs Nifty Z-Score])</f>
        <v>172</v>
      </c>
      <c r="AU160">
        <f>_xlfn.RANK.AVG(Table2[[#This Row],[Sharpe Ratio Z-Score]],Table2[Sharpe Ratio Z-Score])</f>
        <v>339</v>
      </c>
      <c r="AV160">
        <f>(Table2[[#This Row],[Rank 1Y]]+Table2[[#This Row],[Rank 6M]]+Table2[[#This Row],[Rank Sharpe]])/3</f>
        <v>210.66666666666666</v>
      </c>
    </row>
    <row r="161" spans="1:48" x14ac:dyDescent="0.3">
      <c r="A161" t="s">
        <v>934</v>
      </c>
      <c r="B161" t="s">
        <v>935</v>
      </c>
      <c r="C161" t="s">
        <v>10325</v>
      </c>
      <c r="D161" t="s">
        <v>257</v>
      </c>
      <c r="E161">
        <v>15959.396473999999</v>
      </c>
      <c r="F161">
        <v>927.15</v>
      </c>
      <c r="G161">
        <v>36.654780936712498</v>
      </c>
      <c r="H161">
        <f>(Table2[[#This Row],[1Y Return vs Nifty]]-AVERAGE(Table2[1Y Return vs Nifty]))/_xlfn.STDEV.P(Table2[1Y Return vs Nifty])</f>
        <v>0.22389326684080826</v>
      </c>
      <c r="I161">
        <v>-3.0748004388532202</v>
      </c>
      <c r="J161">
        <f>(Table2[[#This Row],[1M Return vs Nifty]]-AVERAGE(Table2[1M Return vs Nifty]))/_xlfn.STDEV.P(Table2[1M Return vs Nifty])</f>
        <v>-0.5165195551213938</v>
      </c>
      <c r="K161">
        <v>10.0689523235288</v>
      </c>
      <c r="L161">
        <f>(Table2[[#This Row],[6M Return vs Nifty]]-AVERAGE(Table2[6M Return vs Nifty]))/_xlfn.STDEV.P(Table2[6M Return vs Nifty])</f>
        <v>6.4980151184330856E-2</v>
      </c>
      <c r="M161">
        <v>-1.02584115539745</v>
      </c>
      <c r="N161">
        <f>(Table2[[#This Row],[1W Return vs Nifty]]-AVERAGE(Table2[1W Return vs Nifty]))/_xlfn.STDEV.P(Table2[1W Return vs Nifty])</f>
        <v>2.1830759977740758E-2</v>
      </c>
      <c r="O161">
        <v>926.66</v>
      </c>
      <c r="P161">
        <v>933.44684109325704</v>
      </c>
      <c r="Q161">
        <v>828.40335640666001</v>
      </c>
      <c r="R161">
        <v>45.693555181153897</v>
      </c>
      <c r="S161" s="2">
        <f>(Table2[[#This Row],[Close Price]]-Table2[[#This Row],[20D EMA]])/Table2[[#This Row],[20D EMA]]</f>
        <v>5.2878078259556806E-4</v>
      </c>
      <c r="T161" s="2">
        <f>(Table2[[#This Row],[Close Price]]-Table2[[#This Row],[50D EMA]])/Table2[[#This Row],[50D EMA]]</f>
        <v>-6.745795064111171E-3</v>
      </c>
      <c r="U161" s="2">
        <f>(Table2[[#This Row],[Close Price]]-Table2[[#This Row],[200D EMA]])/Table2[[#This Row],[200D EMA]]</f>
        <v>0.11920116309242187</v>
      </c>
      <c r="V161">
        <v>0.36130752565292901</v>
      </c>
      <c r="W161">
        <v>916.05</v>
      </c>
      <c r="X161">
        <v>936.25</v>
      </c>
      <c r="Y161">
        <v>912</v>
      </c>
      <c r="Z161">
        <v>947.8</v>
      </c>
      <c r="AA161">
        <v>912</v>
      </c>
      <c r="AB161">
        <v>947.8</v>
      </c>
      <c r="AC161" s="2">
        <f>(Table2[[#This Row],[Close Price]]/Table2[[#This Row],[Day Low]])-1</f>
        <v>1.2117242508596693E-2</v>
      </c>
      <c r="AD161" s="2">
        <f>(Table2[[#This Row],[Day High]]/Table2[[#This Row],[Close Price]])-1</f>
        <v>9.8150245375614453E-3</v>
      </c>
      <c r="AE161" s="2">
        <f>(Table2[[#This Row],[Close Price]]/Table2[[#This Row],[Current Week Low]])-1</f>
        <v>1.661184210526323E-2</v>
      </c>
      <c r="AF161" s="2">
        <f>(Table2[[#This Row],[Current Week High]]/Table2[[#This Row],[Close Price]])-1</f>
        <v>2.2272555681389195E-2</v>
      </c>
      <c r="AG161" s="2">
        <f>(Table2[[#This Row],[Close Price]]/Table2[[#This Row],[Current Month Low]])-1</f>
        <v>1.661184210526323E-2</v>
      </c>
      <c r="AH161" s="2">
        <f>(Table2[[#This Row],[Current Month High]]/Table2[[#This Row],[Close Price]])-1</f>
        <v>2.2272555681389195E-2</v>
      </c>
      <c r="AI161">
        <v>14.328857250714499</v>
      </c>
      <c r="AJ161">
        <v>76.532749428789003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-0.05</v>
      </c>
      <c r="AM161" t="s">
        <v>10358</v>
      </c>
      <c r="AN161">
        <v>1.24</v>
      </c>
      <c r="AO161" t="s">
        <v>10359</v>
      </c>
      <c r="AP161">
        <v>0.163703386946535</v>
      </c>
      <c r="AQ161">
        <f>(Table2[[#This Row],[Sharpe Ratio]]-AVERAGE(Table2[Sharpe Ratio]))/_xlfn.STDEV.P(Table2[Sharpe Ratio])</f>
        <v>1.1456657466457061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1">
        <f>_xlfn.RANK.AVG(Table2[[#This Row],[1Y Return vs Nifty Z-Score]],Table2[1Y Return vs Nifty Z-Score])</f>
        <v>238</v>
      </c>
      <c r="AT161">
        <f>_xlfn.RANK.AVG(Table2[[#This Row],[6M Return vs Nifty Z-Score]],Table2[6M Return vs Nifty Z-Score])</f>
        <v>302</v>
      </c>
      <c r="AU161">
        <f>_xlfn.RANK.AVG(Table2[[#This Row],[Sharpe Ratio Z-Score]],Table2[Sharpe Ratio Z-Score])</f>
        <v>96</v>
      </c>
      <c r="AV161">
        <f>(Table2[[#This Row],[Rank 1Y]]+Table2[[#This Row],[Rank 6M]]+Table2[[#This Row],[Rank Sharpe]])/3</f>
        <v>212</v>
      </c>
    </row>
    <row r="162" spans="1:48" x14ac:dyDescent="0.3">
      <c r="A162" t="s">
        <v>61</v>
      </c>
      <c r="B162" t="s">
        <v>62</v>
      </c>
      <c r="C162" t="s">
        <v>10320</v>
      </c>
      <c r="D162" t="s">
        <v>63</v>
      </c>
      <c r="E162">
        <v>397563.31149400002</v>
      </c>
      <c r="F162">
        <v>406.4</v>
      </c>
      <c r="G162">
        <v>42.277620619899103</v>
      </c>
      <c r="H162">
        <f>(Table2[[#This Row],[1Y Return vs Nifty]]-AVERAGE(Table2[1Y Return vs Nifty]))/_xlfn.STDEV.P(Table2[1Y Return vs Nifty])</f>
        <v>0.31785217319087739</v>
      </c>
      <c r="I162">
        <v>-2.59035217752775</v>
      </c>
      <c r="J162">
        <f>(Table2[[#This Row],[1M Return vs Nifty]]-AVERAGE(Table2[1M Return vs Nifty]))/_xlfn.STDEV.P(Table2[1M Return vs Nifty])</f>
        <v>-0.46742241781532423</v>
      </c>
      <c r="K162">
        <v>1.8855213937119699</v>
      </c>
      <c r="L162">
        <f>(Table2[[#This Row],[6M Return vs Nifty]]-AVERAGE(Table2[6M Return vs Nifty]))/_xlfn.STDEV.P(Table2[6M Return vs Nifty])</f>
        <v>-0.21421909198393796</v>
      </c>
      <c r="M162">
        <v>-2.3238420538417399</v>
      </c>
      <c r="N162">
        <f>(Table2[[#This Row],[1W Return vs Nifty]]-AVERAGE(Table2[1W Return vs Nifty]))/_xlfn.STDEV.P(Table2[1W Return vs Nifty])</f>
        <v>-0.29334520633200101</v>
      </c>
      <c r="O162">
        <v>406.12</v>
      </c>
      <c r="P162">
        <v>394.86814931131602</v>
      </c>
      <c r="Q162">
        <v>343.66989832468602</v>
      </c>
      <c r="R162">
        <v>53.192970434028098</v>
      </c>
      <c r="S162" s="2">
        <f>(Table2[[#This Row],[Close Price]]-Table2[[#This Row],[20D EMA]])/Table2[[#This Row],[20D EMA]]</f>
        <v>6.894513936766786E-4</v>
      </c>
      <c r="T162" s="2">
        <f>(Table2[[#This Row],[Close Price]]-Table2[[#This Row],[50D EMA]])/Table2[[#This Row],[50D EMA]]</f>
        <v>2.9204307080215253E-2</v>
      </c>
      <c r="U162" s="2">
        <f>(Table2[[#This Row],[Close Price]]-Table2[[#This Row],[200D EMA]])/Table2[[#This Row],[200D EMA]]</f>
        <v>0.18253010223213961</v>
      </c>
      <c r="V162">
        <v>0.63533955680258003</v>
      </c>
      <c r="W162">
        <v>405.6</v>
      </c>
      <c r="X162">
        <v>411.55</v>
      </c>
      <c r="Y162">
        <v>405.6</v>
      </c>
      <c r="Z162">
        <v>419.1</v>
      </c>
      <c r="AA162">
        <v>405.6</v>
      </c>
      <c r="AB162">
        <v>419.1</v>
      </c>
      <c r="AC162" s="2">
        <f>(Table2[[#This Row],[Close Price]]/Table2[[#This Row],[Day Low]])-1</f>
        <v>1.9723865877709912E-3</v>
      </c>
      <c r="AD162" s="2">
        <f>(Table2[[#This Row],[Day High]]/Table2[[#This Row],[Close Price]])-1</f>
        <v>1.2672244094488194E-2</v>
      </c>
      <c r="AE162" s="2">
        <f>(Table2[[#This Row],[Close Price]]/Table2[[#This Row],[Current Week Low]])-1</f>
        <v>1.9723865877709912E-3</v>
      </c>
      <c r="AF162" s="2">
        <f>(Table2[[#This Row],[Current Week High]]/Table2[[#This Row],[Close Price]])-1</f>
        <v>3.1250000000000222E-2</v>
      </c>
      <c r="AG162" s="2">
        <f>(Table2[[#This Row],[Close Price]]/Table2[[#This Row],[Current Month Low]])-1</f>
        <v>1.9723865877709912E-3</v>
      </c>
      <c r="AH162" s="2">
        <f>(Table2[[#This Row],[Current Month High]]/Table2[[#This Row],[Close Price]])-1</f>
        <v>3.1250000000000222E-2</v>
      </c>
      <c r="AI162">
        <v>4.8966535433071003</v>
      </c>
      <c r="AJ162">
        <v>78.441273326015306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0.03</v>
      </c>
      <c r="AM162" t="s">
        <v>10359</v>
      </c>
      <c r="AN162">
        <v>2.1</v>
      </c>
      <c r="AO162" t="s">
        <v>10359</v>
      </c>
      <c r="AP162">
        <v>0.20352320101145499</v>
      </c>
      <c r="AQ162">
        <f>(Table2[[#This Row],[Sharpe Ratio]]-AVERAGE(Table2[Sharpe Ratio]))/_xlfn.STDEV.P(Table2[Sharpe Ratio])</f>
        <v>1.6012566378138269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0.94412209487344123</v>
      </c>
      <c r="AS162">
        <f>_xlfn.RANK.AVG(Table2[[#This Row],[1Y Return vs Nifty Z-Score]],Table2[1Y Return vs Nifty Z-Score])</f>
        <v>214</v>
      </c>
      <c r="AT162">
        <f>_xlfn.RANK.AVG(Table2[[#This Row],[6M Return vs Nifty Z-Score]],Table2[6M Return vs Nifty Z-Score])</f>
        <v>391</v>
      </c>
      <c r="AU162">
        <f>_xlfn.RANK.AVG(Table2[[#This Row],[Sharpe Ratio Z-Score]],Table2[Sharpe Ratio Z-Score])</f>
        <v>33</v>
      </c>
      <c r="AV162">
        <f>(Table2[[#This Row],[Rank 1Y]]+Table2[[#This Row],[Rank 6M]]+Table2[[#This Row],[Rank Sharpe]])/3</f>
        <v>212.66666666666666</v>
      </c>
    </row>
    <row r="163" spans="1:48" x14ac:dyDescent="0.3">
      <c r="A163" t="s">
        <v>1453</v>
      </c>
      <c r="B163" t="s">
        <v>1454</v>
      </c>
      <c r="C163" t="s">
        <v>10318</v>
      </c>
      <c r="D163" t="s">
        <v>54</v>
      </c>
      <c r="E163">
        <v>7381.7466903799996</v>
      </c>
      <c r="F163">
        <v>765.25</v>
      </c>
      <c r="G163">
        <v>75.061532073964102</v>
      </c>
      <c r="H163">
        <f>(Table2[[#This Row],[1Y Return vs Nifty]]-AVERAGE(Table2[1Y Return vs Nifty]))/_xlfn.STDEV.P(Table2[1Y Return vs Nifty])</f>
        <v>0.86567865227621843</v>
      </c>
      <c r="I163">
        <v>8.3913103723706097</v>
      </c>
      <c r="J163">
        <f>(Table2[[#This Row],[1M Return vs Nifty]]-AVERAGE(Table2[1M Return vs Nifty]))/_xlfn.STDEV.P(Table2[1M Return vs Nifty])</f>
        <v>0.64553068183270712</v>
      </c>
      <c r="K163">
        <v>66.313030907734401</v>
      </c>
      <c r="L163">
        <f>(Table2[[#This Row],[6M Return vs Nifty]]-AVERAGE(Table2[6M Return vs Nifty]))/_xlfn.STDEV.P(Table2[6M Return vs Nifty])</f>
        <v>1.9838946392618064</v>
      </c>
      <c r="M163">
        <v>0.172591908286861</v>
      </c>
      <c r="N163">
        <f>(Table2[[#This Row],[1W Return vs Nifty]]-AVERAGE(Table2[1W Return vs Nifty]))/_xlfn.STDEV.P(Table2[1W Return vs Nifty])</f>
        <v>0.31283001841967056</v>
      </c>
      <c r="O163">
        <v>720</v>
      </c>
      <c r="P163">
        <v>669.25503290356801</v>
      </c>
      <c r="Q163">
        <v>525.13966603919596</v>
      </c>
      <c r="R163">
        <v>63.9270705317644</v>
      </c>
      <c r="S163" s="2">
        <f>(Table2[[#This Row],[Close Price]]-Table2[[#This Row],[20D EMA]])/Table2[[#This Row],[20D EMA]]</f>
        <v>6.2847222222222221E-2</v>
      </c>
      <c r="T163" s="2">
        <f>(Table2[[#This Row],[Close Price]]-Table2[[#This Row],[50D EMA]])/Table2[[#This Row],[50D EMA]]</f>
        <v>0.14343555502295904</v>
      </c>
      <c r="U163" s="2">
        <f>(Table2[[#This Row],[Close Price]]-Table2[[#This Row],[200D EMA]])/Table2[[#This Row],[200D EMA]]</f>
        <v>0.45723137955243021</v>
      </c>
      <c r="V163">
        <v>1.1297272345650899</v>
      </c>
      <c r="W163">
        <v>756.05</v>
      </c>
      <c r="X163">
        <v>771.05</v>
      </c>
      <c r="Y163">
        <v>746.05</v>
      </c>
      <c r="Z163">
        <v>794</v>
      </c>
      <c r="AA163">
        <v>746.05</v>
      </c>
      <c r="AB163">
        <v>794</v>
      </c>
      <c r="AC163" s="2">
        <f>(Table2[[#This Row],[Close Price]]/Table2[[#This Row],[Day Low]])-1</f>
        <v>1.216850737385089E-2</v>
      </c>
      <c r="AD163" s="2">
        <f>(Table2[[#This Row],[Day High]]/Table2[[#This Row],[Close Price]])-1</f>
        <v>7.5792224763149285E-3</v>
      </c>
      <c r="AE163" s="2">
        <f>(Table2[[#This Row],[Close Price]]/Table2[[#This Row],[Current Week Low]])-1</f>
        <v>2.5735540513370569E-2</v>
      </c>
      <c r="AF163" s="2">
        <f>(Table2[[#This Row],[Current Week High]]/Table2[[#This Row],[Close Price]])-1</f>
        <v>3.7569421757595478E-2</v>
      </c>
      <c r="AG163" s="2">
        <f>(Table2[[#This Row],[Close Price]]/Table2[[#This Row],[Current Month Low]])-1</f>
        <v>2.5735540513370569E-2</v>
      </c>
      <c r="AH163" s="2">
        <f>(Table2[[#This Row],[Current Month High]]/Table2[[#This Row],[Close Price]])-1</f>
        <v>3.7569421757595478E-2</v>
      </c>
      <c r="AI163">
        <v>4.2665795491669298</v>
      </c>
      <c r="AJ163">
        <v>157.83355795148199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0.21</v>
      </c>
      <c r="AM163" t="s">
        <v>10359</v>
      </c>
      <c r="AN163">
        <v>13.36</v>
      </c>
      <c r="AO163" t="s">
        <v>10359</v>
      </c>
      <c r="AP163">
        <v>9.8998680598570005E-3</v>
      </c>
      <c r="AQ163">
        <f>(Table2[[#This Row],[Sharpe Ratio]]-AVERAGE(Table2[Sharpe Ratio]))/_xlfn.STDEV.P(Table2[Sharpe Ratio])</f>
        <v>-0.61404820179548703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3.1938857899949156</v>
      </c>
      <c r="AS163">
        <f>_xlfn.RANK.AVG(Table2[[#This Row],[1Y Return vs Nifty Z-Score]],Table2[1Y Return vs Nifty Z-Score])</f>
        <v>114</v>
      </c>
      <c r="AT163">
        <f>_xlfn.RANK.AVG(Table2[[#This Row],[6M Return vs Nifty Z-Score]],Table2[6M Return vs Nifty Z-Score])</f>
        <v>30</v>
      </c>
      <c r="AU163">
        <f>_xlfn.RANK.AVG(Table2[[#This Row],[Sharpe Ratio Z-Score]],Table2[Sharpe Ratio Z-Score])</f>
        <v>497</v>
      </c>
      <c r="AV163">
        <f>(Table2[[#This Row],[Rank 1Y]]+Table2[[#This Row],[Rank 6M]]+Table2[[#This Row],[Rank Sharpe]])/3</f>
        <v>213.66666666666666</v>
      </c>
    </row>
    <row r="164" spans="1:48" x14ac:dyDescent="0.3">
      <c r="A164" t="s">
        <v>1703</v>
      </c>
      <c r="B164" t="s">
        <v>1704</v>
      </c>
      <c r="C164" t="s">
        <v>10315</v>
      </c>
      <c r="D164" t="s">
        <v>959</v>
      </c>
      <c r="E164">
        <v>4870.6784454299996</v>
      </c>
      <c r="F164">
        <v>566.04999999999995</v>
      </c>
      <c r="G164">
        <v>23.350044817076999</v>
      </c>
      <c r="H164">
        <f>(Table2[[#This Row],[1Y Return vs Nifty]]-AVERAGE(Table2[1Y Return vs Nifty]))/_xlfn.STDEV.P(Table2[1Y Return vs Nifty])</f>
        <v>1.5681561293550794E-3</v>
      </c>
      <c r="I164">
        <v>20.438243151727701</v>
      </c>
      <c r="J164">
        <f>(Table2[[#This Row],[1M Return vs Nifty]]-AVERAGE(Table2[1M Return vs Nifty]))/_xlfn.STDEV.P(Table2[1M Return vs Nifty])</f>
        <v>1.86644519428611</v>
      </c>
      <c r="K164">
        <v>68.141618736633603</v>
      </c>
      <c r="L164">
        <f>(Table2[[#This Row],[6M Return vs Nifty]]-AVERAGE(Table2[6M Return vs Nifty]))/_xlfn.STDEV.P(Table2[6M Return vs Nifty])</f>
        <v>2.0462817165493021</v>
      </c>
      <c r="M164">
        <v>-5.12273225475586</v>
      </c>
      <c r="N164">
        <f>(Table2[[#This Row],[1W Return vs Nifty]]-AVERAGE(Table2[1W Return vs Nifty]))/_xlfn.STDEV.P(Table2[1W Return vs Nifty])</f>
        <v>-0.97296178034613412</v>
      </c>
      <c r="O164">
        <v>541.91999999999996</v>
      </c>
      <c r="P164">
        <v>468.27609140782801</v>
      </c>
      <c r="Q164">
        <v>353.21902122463399</v>
      </c>
      <c r="R164">
        <v>55.1730908117555</v>
      </c>
      <c r="S164" s="2">
        <f>(Table2[[#This Row],[Close Price]]-Table2[[#This Row],[20D EMA]])/Table2[[#This Row],[20D EMA]]</f>
        <v>4.4526867434307643E-2</v>
      </c>
      <c r="T164" s="2">
        <f>(Table2[[#This Row],[Close Price]]-Table2[[#This Row],[50D EMA]])/Table2[[#This Row],[50D EMA]]</f>
        <v>0.20879543155454272</v>
      </c>
      <c r="U164" s="2">
        <f>(Table2[[#This Row],[Close Price]]-Table2[[#This Row],[200D EMA]])/Table2[[#This Row],[200D EMA]]</f>
        <v>0.60254676556621078</v>
      </c>
      <c r="V164">
        <v>1.03965961745516</v>
      </c>
      <c r="W164">
        <v>556</v>
      </c>
      <c r="X164">
        <v>576.29999999999995</v>
      </c>
      <c r="Y164">
        <v>556</v>
      </c>
      <c r="Z164">
        <v>595.85</v>
      </c>
      <c r="AA164">
        <v>556</v>
      </c>
      <c r="AB164">
        <v>595.85</v>
      </c>
      <c r="AC164" s="2">
        <f>(Table2[[#This Row],[Close Price]]/Table2[[#This Row],[Day Low]])-1</f>
        <v>1.8075539568345178E-2</v>
      </c>
      <c r="AD164" s="2">
        <f>(Table2[[#This Row],[Day High]]/Table2[[#This Row],[Close Price]])-1</f>
        <v>1.8107940994611882E-2</v>
      </c>
      <c r="AE164" s="2">
        <f>(Table2[[#This Row],[Close Price]]/Table2[[#This Row],[Current Week Low]])-1</f>
        <v>1.8075539568345178E-2</v>
      </c>
      <c r="AF164" s="2">
        <f>(Table2[[#This Row],[Current Week High]]/Table2[[#This Row],[Close Price]])-1</f>
        <v>5.2645526013603172E-2</v>
      </c>
      <c r="AG164" s="2">
        <f>(Table2[[#This Row],[Close Price]]/Table2[[#This Row],[Current Month Low]])-1</f>
        <v>1.8075539568345178E-2</v>
      </c>
      <c r="AH164" s="2">
        <f>(Table2[[#This Row],[Current Month High]]/Table2[[#This Row],[Close Price]])-1</f>
        <v>5.2645526013603172E-2</v>
      </c>
      <c r="AI164">
        <v>8.4356505609045094</v>
      </c>
      <c r="AJ164">
        <v>162.303058387395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0.88</v>
      </c>
      <c r="AM164" t="s">
        <v>10359</v>
      </c>
      <c r="AN164">
        <v>15.26</v>
      </c>
      <c r="AO164" t="s">
        <v>10359</v>
      </c>
      <c r="AP164">
        <v>7.4974012912712995E-2</v>
      </c>
      <c r="AQ164">
        <f>(Table2[[#This Row],[Sharpe Ratio]]-AVERAGE(Table2[Sharpe Ratio]))/_xlfn.STDEV.P(Table2[Sharpe Ratio])</f>
        <v>0.13048535120355328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3.0718186378221866</v>
      </c>
      <c r="AS164">
        <f>_xlfn.RANK.AVG(Table2[[#This Row],[1Y Return vs Nifty Z-Score]],Table2[1Y Return vs Nifty Z-Score])</f>
        <v>301</v>
      </c>
      <c r="AT164">
        <f>_xlfn.RANK.AVG(Table2[[#This Row],[6M Return vs Nifty Z-Score]],Table2[6M Return vs Nifty Z-Score])</f>
        <v>26</v>
      </c>
      <c r="AU164">
        <f>_xlfn.RANK.AVG(Table2[[#This Row],[Sharpe Ratio Z-Score]],Table2[Sharpe Ratio Z-Score])</f>
        <v>316</v>
      </c>
      <c r="AV164">
        <f>(Table2[[#This Row],[Rank 1Y]]+Table2[[#This Row],[Rank 6M]]+Table2[[#This Row],[Rank Sharpe]])/3</f>
        <v>214.33333333333334</v>
      </c>
    </row>
    <row r="165" spans="1:48" x14ac:dyDescent="0.3">
      <c r="A165" t="s">
        <v>411</v>
      </c>
      <c r="B165" t="s">
        <v>412</v>
      </c>
      <c r="C165" t="s">
        <v>10324</v>
      </c>
      <c r="D165" t="s">
        <v>338</v>
      </c>
      <c r="E165">
        <v>58555.018014100002</v>
      </c>
      <c r="F165">
        <v>1769.65</v>
      </c>
      <c r="G165">
        <v>74.216772223172896</v>
      </c>
      <c r="H165">
        <f>(Table2[[#This Row],[1Y Return vs Nifty]]-AVERAGE(Table2[1Y Return vs Nifty]))/_xlfn.STDEV.P(Table2[1Y Return vs Nifty])</f>
        <v>0.85156252658511444</v>
      </c>
      <c r="I165">
        <v>17.701990003320901</v>
      </c>
      <c r="J165">
        <f>(Table2[[#This Row],[1M Return vs Nifty]]-AVERAGE(Table2[1M Return vs Nifty]))/_xlfn.STDEV.P(Table2[1M Return vs Nifty])</f>
        <v>1.5891355056024763</v>
      </c>
      <c r="K165">
        <v>46.340532755464203</v>
      </c>
      <c r="L165">
        <f>(Table2[[#This Row],[6M Return vs Nifty]]-AVERAGE(Table2[6M Return vs Nifty]))/_xlfn.STDEV.P(Table2[6M Return vs Nifty])</f>
        <v>1.3024803991811726</v>
      </c>
      <c r="M165">
        <v>2.01873871065813</v>
      </c>
      <c r="N165">
        <f>(Table2[[#This Row],[1W Return vs Nifty]]-AVERAGE(Table2[1W Return vs Nifty]))/_xlfn.STDEV.P(Table2[1W Return vs Nifty])</f>
        <v>0.76110482553605252</v>
      </c>
      <c r="O165">
        <v>1669.28</v>
      </c>
      <c r="P165">
        <v>1557.4032290692101</v>
      </c>
      <c r="Q165">
        <v>1291.45308465464</v>
      </c>
      <c r="R165">
        <v>72.206640379576001</v>
      </c>
      <c r="S165" s="2">
        <f>(Table2[[#This Row],[Close Price]]-Table2[[#This Row],[20D EMA]])/Table2[[#This Row],[20D EMA]]</f>
        <v>6.0127719735454881E-2</v>
      </c>
      <c r="T165" s="2">
        <f>(Table2[[#This Row],[Close Price]]-Table2[[#This Row],[50D EMA]])/Table2[[#This Row],[50D EMA]]</f>
        <v>0.13628247776116426</v>
      </c>
      <c r="U165" s="2">
        <f>(Table2[[#This Row],[Close Price]]-Table2[[#This Row],[200D EMA]])/Table2[[#This Row],[200D EMA]]</f>
        <v>0.37027819363119913</v>
      </c>
      <c r="V165">
        <v>1.35506510724962</v>
      </c>
      <c r="W165">
        <v>1774.05</v>
      </c>
      <c r="X165">
        <v>1828.75</v>
      </c>
      <c r="Y165">
        <v>1750.55</v>
      </c>
      <c r="Z165">
        <v>1828.75</v>
      </c>
      <c r="AA165">
        <v>1750.55</v>
      </c>
      <c r="AB165">
        <v>1828.75</v>
      </c>
      <c r="AC165" s="2">
        <f>(Table2[[#This Row],[Close Price]]/Table2[[#This Row],[Day Low]])-1</f>
        <v>-2.4802006707814739E-3</v>
      </c>
      <c r="AD165" s="2">
        <f>(Table2[[#This Row],[Day High]]/Table2[[#This Row],[Close Price]])-1</f>
        <v>3.3396434323171187E-2</v>
      </c>
      <c r="AE165" s="2">
        <f>(Table2[[#This Row],[Close Price]]/Table2[[#This Row],[Current Week Low]])-1</f>
        <v>1.0910856587929674E-2</v>
      </c>
      <c r="AF165" s="2">
        <f>(Table2[[#This Row],[Current Week High]]/Table2[[#This Row],[Close Price]])-1</f>
        <v>3.3396434323171187E-2</v>
      </c>
      <c r="AG165" s="2">
        <f>(Table2[[#This Row],[Close Price]]/Table2[[#This Row],[Current Month Low]])-1</f>
        <v>1.0910856587929674E-2</v>
      </c>
      <c r="AH165" s="2">
        <f>(Table2[[#This Row],[Current Month High]]/Table2[[#This Row],[Close Price]])-1</f>
        <v>3.3396434323171187E-2</v>
      </c>
      <c r="AI165">
        <v>2.9045291441810401</v>
      </c>
      <c r="AJ165">
        <v>119.369034337424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0.12</v>
      </c>
      <c r="AM165" t="s">
        <v>10359</v>
      </c>
      <c r="AN165">
        <v>17.97</v>
      </c>
      <c r="AO165" t="s">
        <v>10359</v>
      </c>
      <c r="AP165">
        <v>2.3809939805853001E-2</v>
      </c>
      <c r="AQ165">
        <f>(Table2[[#This Row],[Sharpe Ratio]]-AVERAGE(Table2[Sharpe Ratio]))/_xlfn.STDEV.P(Table2[Sharpe Ratio])</f>
        <v>-0.4548987398557896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4.0493845170490266</v>
      </c>
      <c r="AS165">
        <f>_xlfn.RANK.AVG(Table2[[#This Row],[1Y Return vs Nifty Z-Score]],Table2[1Y Return vs Nifty Z-Score])</f>
        <v>117</v>
      </c>
      <c r="AT165">
        <f>_xlfn.RANK.AVG(Table2[[#This Row],[6M Return vs Nifty Z-Score]],Table2[6M Return vs Nifty Z-Score])</f>
        <v>68</v>
      </c>
      <c r="AU165">
        <f>_xlfn.RANK.AVG(Table2[[#This Row],[Sharpe Ratio Z-Score]],Table2[Sharpe Ratio Z-Score])</f>
        <v>460</v>
      </c>
      <c r="AV165">
        <f>(Table2[[#This Row],[Rank 1Y]]+Table2[[#This Row],[Rank 6M]]+Table2[[#This Row],[Rank Sharpe]])/3</f>
        <v>215</v>
      </c>
    </row>
    <row r="166" spans="1:48" x14ac:dyDescent="0.3">
      <c r="A166" t="s">
        <v>234</v>
      </c>
      <c r="B166" t="s">
        <v>235</v>
      </c>
      <c r="C166" t="s">
        <v>10318</v>
      </c>
      <c r="D166" t="s">
        <v>54</v>
      </c>
      <c r="E166">
        <v>116078.324784</v>
      </c>
      <c r="F166">
        <v>3426.1</v>
      </c>
      <c r="G166">
        <v>57.454170839881897</v>
      </c>
      <c r="H166">
        <f>(Table2[[#This Row],[1Y Return vs Nifty]]-AVERAGE(Table2[1Y Return vs Nifty]))/_xlfn.STDEV.P(Table2[1Y Return vs Nifty])</f>
        <v>0.57145571538334305</v>
      </c>
      <c r="I166">
        <v>5.5811882425001196</v>
      </c>
      <c r="J166">
        <f>(Table2[[#This Row],[1M Return vs Nifty]]-AVERAGE(Table2[1M Return vs Nifty]))/_xlfn.STDEV.P(Table2[1M Return vs Nifty])</f>
        <v>0.36073463017677304</v>
      </c>
      <c r="K166">
        <v>14.358675612045101</v>
      </c>
      <c r="L166">
        <f>(Table2[[#This Row],[6M Return vs Nifty]]-AVERAGE(Table2[6M Return vs Nifty]))/_xlfn.STDEV.P(Table2[6M Return vs Nifty])</f>
        <v>0.21133532981621753</v>
      </c>
      <c r="M166">
        <v>1.5534566754122401</v>
      </c>
      <c r="N166">
        <f>(Table2[[#This Row],[1W Return vs Nifty]]-AVERAGE(Table2[1W Return vs Nifty]))/_xlfn.STDEV.P(Table2[1W Return vs Nifty])</f>
        <v>0.6481266949038258</v>
      </c>
      <c r="O166">
        <v>3346.69</v>
      </c>
      <c r="P166">
        <v>3177.4579850919099</v>
      </c>
      <c r="Q166">
        <v>2708.73244632665</v>
      </c>
      <c r="R166">
        <v>63.998867138816799</v>
      </c>
      <c r="S166" s="2">
        <f>(Table2[[#This Row],[Close Price]]-Table2[[#This Row],[20D EMA]])/Table2[[#This Row],[20D EMA]]</f>
        <v>2.3727922215681721E-2</v>
      </c>
      <c r="T166" s="2">
        <f>(Table2[[#This Row],[Close Price]]-Table2[[#This Row],[50D EMA]])/Table2[[#This Row],[50D EMA]]</f>
        <v>7.8251865508427138E-2</v>
      </c>
      <c r="U166" s="2">
        <f>(Table2[[#This Row],[Close Price]]-Table2[[#This Row],[200D EMA]])/Table2[[#This Row],[200D EMA]]</f>
        <v>0.26483514628629418</v>
      </c>
      <c r="V166">
        <v>1.00648440872283</v>
      </c>
      <c r="W166">
        <v>3420</v>
      </c>
      <c r="X166">
        <v>3490</v>
      </c>
      <c r="Y166">
        <v>3416.2</v>
      </c>
      <c r="Z166">
        <v>3523</v>
      </c>
      <c r="AA166">
        <v>3416.2</v>
      </c>
      <c r="AB166">
        <v>3523</v>
      </c>
      <c r="AC166" s="2">
        <f>(Table2[[#This Row],[Close Price]]/Table2[[#This Row],[Day Low]])-1</f>
        <v>1.7836257309942205E-3</v>
      </c>
      <c r="AD166" s="2">
        <f>(Table2[[#This Row],[Day High]]/Table2[[#This Row],[Close Price]])-1</f>
        <v>1.865094422229352E-2</v>
      </c>
      <c r="AE166" s="2">
        <f>(Table2[[#This Row],[Close Price]]/Table2[[#This Row],[Current Week Low]])-1</f>
        <v>2.8979567940987661E-3</v>
      </c>
      <c r="AF166" s="2">
        <f>(Table2[[#This Row],[Current Week High]]/Table2[[#This Row],[Close Price]])-1</f>
        <v>2.8282887247891297E-2</v>
      </c>
      <c r="AG166" s="2">
        <f>(Table2[[#This Row],[Close Price]]/Table2[[#This Row],[Current Month Low]])-1</f>
        <v>2.8979567940987661E-3</v>
      </c>
      <c r="AH166" s="2">
        <f>(Table2[[#This Row],[Current Month High]]/Table2[[#This Row],[Close Price]])-1</f>
        <v>2.8282887247891297E-2</v>
      </c>
      <c r="AI166">
        <v>4.3168617378360299</v>
      </c>
      <c r="AJ166">
        <v>90.826556756154602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0.03</v>
      </c>
      <c r="AM166" t="s">
        <v>10359</v>
      </c>
      <c r="AN166">
        <v>2.33</v>
      </c>
      <c r="AO166" t="s">
        <v>10359</v>
      </c>
      <c r="AP166">
        <v>0.103838366258221</v>
      </c>
      <c r="AQ166">
        <f>(Table2[[#This Row],[Sharpe Ratio]]-AVERAGE(Table2[Sharpe Ratio]))/_xlfn.STDEV.P(Table2[Sharpe Ratio])</f>
        <v>0.46073140514624494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2.2523837754264044</v>
      </c>
      <c r="AS166">
        <f>_xlfn.RANK.AVG(Table2[[#This Row],[1Y Return vs Nifty Z-Score]],Table2[1Y Return vs Nifty Z-Score])</f>
        <v>165</v>
      </c>
      <c r="AT166">
        <f>_xlfn.RANK.AVG(Table2[[#This Row],[6M Return vs Nifty Z-Score]],Table2[6M Return vs Nifty Z-Score])</f>
        <v>257</v>
      </c>
      <c r="AU166">
        <f>_xlfn.RANK.AVG(Table2[[#This Row],[Sharpe Ratio Z-Score]],Table2[Sharpe Ratio Z-Score])</f>
        <v>224</v>
      </c>
      <c r="AV166">
        <f>(Table2[[#This Row],[Rank 1Y]]+Table2[[#This Row],[Rank 6M]]+Table2[[#This Row],[Rank Sharpe]])/3</f>
        <v>215.33333333333334</v>
      </c>
    </row>
    <row r="167" spans="1:48" x14ac:dyDescent="0.3">
      <c r="A167" t="s">
        <v>783</v>
      </c>
      <c r="B167" t="s">
        <v>784</v>
      </c>
      <c r="C167" t="s">
        <v>10327</v>
      </c>
      <c r="D167" t="s">
        <v>384</v>
      </c>
      <c r="E167">
        <v>21188.496726844998</v>
      </c>
      <c r="F167">
        <v>528.45000000000005</v>
      </c>
      <c r="G167">
        <v>59.099462430366401</v>
      </c>
      <c r="H167">
        <f>(Table2[[#This Row],[1Y Return vs Nifty]]-AVERAGE(Table2[1Y Return vs Nifty]))/_xlfn.STDEV.P(Table2[1Y Return vs Nifty])</f>
        <v>0.59894890515561128</v>
      </c>
      <c r="I167">
        <v>1.0066484135992999</v>
      </c>
      <c r="J167">
        <f>(Table2[[#This Row],[1M Return vs Nifty]]-AVERAGE(Table2[1M Return vs Nifty]))/_xlfn.STDEV.P(Table2[1M Return vs Nifty])</f>
        <v>-0.10287898560362298</v>
      </c>
      <c r="K167">
        <v>36.061668618331097</v>
      </c>
      <c r="L167">
        <f>(Table2[[#This Row],[6M Return vs Nifty]]-AVERAGE(Table2[6M Return vs Nifty]))/_xlfn.STDEV.P(Table2[6M Return vs Nifty])</f>
        <v>0.95178994766644853</v>
      </c>
      <c r="M167">
        <v>3.4681541125563702</v>
      </c>
      <c r="N167">
        <f>(Table2[[#This Row],[1W Return vs Nifty]]-AVERAGE(Table2[1W Return vs Nifty]))/_xlfn.STDEV.P(Table2[1W Return vs Nifty])</f>
        <v>1.1130467235925332</v>
      </c>
      <c r="O167">
        <v>512.99</v>
      </c>
      <c r="P167">
        <v>497.15419209943502</v>
      </c>
      <c r="Q167">
        <v>420.09091177436602</v>
      </c>
      <c r="R167">
        <v>63.568319939837103</v>
      </c>
      <c r="S167" s="2">
        <f>(Table2[[#This Row],[Close Price]]-Table2[[#This Row],[20D EMA]])/Table2[[#This Row],[20D EMA]]</f>
        <v>3.0137039708376452E-2</v>
      </c>
      <c r="T167" s="2">
        <f>(Table2[[#This Row],[Close Price]]-Table2[[#This Row],[50D EMA]])/Table2[[#This Row],[50D EMA]]</f>
        <v>6.2949902460654697E-2</v>
      </c>
      <c r="U167" s="2">
        <f>(Table2[[#This Row],[Close Price]]-Table2[[#This Row],[200D EMA]])/Table2[[#This Row],[200D EMA]]</f>
        <v>0.25794199585977834</v>
      </c>
      <c r="V167">
        <v>0.65335251472100497</v>
      </c>
      <c r="W167">
        <v>526.79999999999995</v>
      </c>
      <c r="X167">
        <v>535</v>
      </c>
      <c r="Y167">
        <v>519.15</v>
      </c>
      <c r="Z167">
        <v>538</v>
      </c>
      <c r="AA167">
        <v>519.15</v>
      </c>
      <c r="AB167">
        <v>538</v>
      </c>
      <c r="AC167" s="2">
        <f>(Table2[[#This Row],[Close Price]]/Table2[[#This Row],[Day Low]])-1</f>
        <v>3.1321184510251232E-3</v>
      </c>
      <c r="AD167" s="2">
        <f>(Table2[[#This Row],[Day High]]/Table2[[#This Row],[Close Price]])-1</f>
        <v>1.239473933200852E-2</v>
      </c>
      <c r="AE167" s="2">
        <f>(Table2[[#This Row],[Close Price]]/Table2[[#This Row],[Current Week Low]])-1</f>
        <v>1.7913897717422911E-2</v>
      </c>
      <c r="AF167" s="2">
        <f>(Table2[[#This Row],[Current Week High]]/Table2[[#This Row],[Close Price]])-1</f>
        <v>1.8071719178730072E-2</v>
      </c>
      <c r="AG167" s="2">
        <f>(Table2[[#This Row],[Close Price]]/Table2[[#This Row],[Current Month Low]])-1</f>
        <v>1.7913897717422911E-2</v>
      </c>
      <c r="AH167" s="2">
        <f>(Table2[[#This Row],[Current Month High]]/Table2[[#This Row],[Close Price]])-1</f>
        <v>1.8071719178730072E-2</v>
      </c>
      <c r="AI167">
        <v>8.6857791654839591</v>
      </c>
      <c r="AJ167">
        <v>100.58834693490201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0.18</v>
      </c>
      <c r="AM167" t="s">
        <v>10359</v>
      </c>
      <c r="AN167">
        <v>7.62</v>
      </c>
      <c r="AO167" t="s">
        <v>10359</v>
      </c>
      <c r="AP167">
        <v>4.8401444368639003E-2</v>
      </c>
      <c r="AQ167">
        <f>(Table2[[#This Row],[Sharpe Ratio]]-AVERAGE(Table2[Sharpe Ratio]))/_xlfn.STDEV.P(Table2[Sharpe Ratio])</f>
        <v>-0.1735396792469491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2.3873669115640208</v>
      </c>
      <c r="AS167">
        <f>_xlfn.RANK.AVG(Table2[[#This Row],[1Y Return vs Nifty Z-Score]],Table2[1Y Return vs Nifty Z-Score])</f>
        <v>157</v>
      </c>
      <c r="AT167">
        <f>_xlfn.RANK.AVG(Table2[[#This Row],[6M Return vs Nifty Z-Score]],Table2[6M Return vs Nifty Z-Score])</f>
        <v>112</v>
      </c>
      <c r="AU167">
        <f>_xlfn.RANK.AVG(Table2[[#This Row],[Sharpe Ratio Z-Score]],Table2[Sharpe Ratio Z-Score])</f>
        <v>384</v>
      </c>
      <c r="AV167">
        <f>(Table2[[#This Row],[Rank 1Y]]+Table2[[#This Row],[Rank 6M]]+Table2[[#This Row],[Rank Sharpe]])/3</f>
        <v>217.66666666666666</v>
      </c>
    </row>
    <row r="168" spans="1:48" x14ac:dyDescent="0.3">
      <c r="A168" t="s">
        <v>992</v>
      </c>
      <c r="B168" t="s">
        <v>993</v>
      </c>
      <c r="C168" t="s">
        <v>10318</v>
      </c>
      <c r="D168" t="s">
        <v>54</v>
      </c>
      <c r="E168">
        <v>14394.0819933</v>
      </c>
      <c r="F168">
        <v>916.95</v>
      </c>
      <c r="G168">
        <v>64.795879935847694</v>
      </c>
      <c r="H168">
        <f>(Table2[[#This Row],[1Y Return vs Nifty]]-AVERAGE(Table2[1Y Return vs Nifty]))/_xlfn.STDEV.P(Table2[1Y Return vs Nifty])</f>
        <v>0.69413731334175466</v>
      </c>
      <c r="I168">
        <v>6.3603169644750803</v>
      </c>
      <c r="J168">
        <f>(Table2[[#This Row],[1M Return vs Nifty]]-AVERAGE(Table2[1M Return vs Nifty]))/_xlfn.STDEV.P(Table2[1M Return vs Nifty])</f>
        <v>0.43969660175500808</v>
      </c>
      <c r="K168">
        <v>48.171578550742801</v>
      </c>
      <c r="L168">
        <f>(Table2[[#This Row],[6M Return vs Nifty]]-AVERAGE(Table2[6M Return vs Nifty]))/_xlfn.STDEV.P(Table2[6M Return vs Nifty])</f>
        <v>1.3649513364485162</v>
      </c>
      <c r="M168">
        <v>-0.38320433688094102</v>
      </c>
      <c r="N168">
        <f>(Table2[[#This Row],[1W Return vs Nifty]]-AVERAGE(Table2[1W Return vs Nifty]))/_xlfn.STDEV.P(Table2[1W Return vs Nifty])</f>
        <v>0.17787354893491036</v>
      </c>
      <c r="O168">
        <v>883.55</v>
      </c>
      <c r="P168">
        <v>822.72539657280697</v>
      </c>
      <c r="Q168">
        <v>669.566869555062</v>
      </c>
      <c r="R168">
        <v>58.3503807610387</v>
      </c>
      <c r="S168" s="2">
        <f>(Table2[[#This Row],[Close Price]]-Table2[[#This Row],[20D EMA]])/Table2[[#This Row],[20D EMA]]</f>
        <v>3.7802048554128338E-2</v>
      </c>
      <c r="T168" s="2">
        <f>(Table2[[#This Row],[Close Price]]-Table2[[#This Row],[50D EMA]])/Table2[[#This Row],[50D EMA]]</f>
        <v>0.11452740345648815</v>
      </c>
      <c r="U168" s="2">
        <f>(Table2[[#This Row],[Close Price]]-Table2[[#This Row],[200D EMA]])/Table2[[#This Row],[200D EMA]]</f>
        <v>0.36946740003627737</v>
      </c>
      <c r="V168">
        <v>0.51034387198903997</v>
      </c>
      <c r="W168">
        <v>904.05</v>
      </c>
      <c r="X168">
        <v>919</v>
      </c>
      <c r="Y168">
        <v>904.05</v>
      </c>
      <c r="Z168">
        <v>924.3</v>
      </c>
      <c r="AA168">
        <v>904.05</v>
      </c>
      <c r="AB168">
        <v>924.3</v>
      </c>
      <c r="AC168" s="2">
        <f>(Table2[[#This Row],[Close Price]]/Table2[[#This Row],[Day Low]])-1</f>
        <v>1.4269122283059765E-2</v>
      </c>
      <c r="AD168" s="2">
        <f>(Table2[[#This Row],[Day High]]/Table2[[#This Row],[Close Price]])-1</f>
        <v>2.2356726102841229E-3</v>
      </c>
      <c r="AE168" s="2">
        <f>(Table2[[#This Row],[Close Price]]/Table2[[#This Row],[Current Week Low]])-1</f>
        <v>1.4269122283059765E-2</v>
      </c>
      <c r="AF168" s="2">
        <f>(Table2[[#This Row],[Current Week High]]/Table2[[#This Row],[Close Price]])-1</f>
        <v>8.0157042368720344E-3</v>
      </c>
      <c r="AG168" s="2">
        <f>(Table2[[#This Row],[Close Price]]/Table2[[#This Row],[Current Month Low]])-1</f>
        <v>1.4269122283059765E-2</v>
      </c>
      <c r="AH168" s="2">
        <f>(Table2[[#This Row],[Current Month High]]/Table2[[#This Row],[Close Price]])-1</f>
        <v>8.0157042368720344E-3</v>
      </c>
      <c r="AI168">
        <v>3.6588690768307899</v>
      </c>
      <c r="AJ168">
        <v>187.67058823529399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0.06</v>
      </c>
      <c r="AM168" t="s">
        <v>10359</v>
      </c>
      <c r="AN168">
        <v>7.38</v>
      </c>
      <c r="AO168" t="s">
        <v>10359</v>
      </c>
      <c r="AP168">
        <v>2.6468556059695999E-2</v>
      </c>
      <c r="AQ168">
        <f>(Table2[[#This Row],[Sharpe Ratio]]-AVERAGE(Table2[Sharpe Ratio]))/_xlfn.STDEV.P(Table2[Sharpe Ratio])</f>
        <v>-0.42448068349852874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2.2521781169816606</v>
      </c>
      <c r="AS168">
        <f>_xlfn.RANK.AVG(Table2[[#This Row],[1Y Return vs Nifty Z-Score]],Table2[1Y Return vs Nifty Z-Score])</f>
        <v>139</v>
      </c>
      <c r="AT168">
        <f>_xlfn.RANK.AVG(Table2[[#This Row],[6M Return vs Nifty Z-Score]],Table2[6M Return vs Nifty Z-Score])</f>
        <v>64</v>
      </c>
      <c r="AU168">
        <f>_xlfn.RANK.AVG(Table2[[#This Row],[Sharpe Ratio Z-Score]],Table2[Sharpe Ratio Z-Score])</f>
        <v>453</v>
      </c>
      <c r="AV168">
        <f>(Table2[[#This Row],[Rank 1Y]]+Table2[[#This Row],[Rank 6M]]+Table2[[#This Row],[Rank Sharpe]])/3</f>
        <v>218.66666666666666</v>
      </c>
    </row>
    <row r="169" spans="1:48" x14ac:dyDescent="0.3">
      <c r="A169" t="s">
        <v>1840</v>
      </c>
      <c r="B169" t="s">
        <v>1841</v>
      </c>
      <c r="C169" t="s">
        <v>10319</v>
      </c>
      <c r="D169" t="s">
        <v>204</v>
      </c>
      <c r="E169">
        <v>4046.2529301</v>
      </c>
      <c r="F169">
        <v>1620.15</v>
      </c>
      <c r="G169">
        <v>30.188323277369001</v>
      </c>
      <c r="H169">
        <f>(Table2[[#This Row],[1Y Return vs Nifty]]-AVERAGE(Table2[1Y Return vs Nifty]))/_xlfn.STDEV.P(Table2[1Y Return vs Nifty])</f>
        <v>0.11583731577968689</v>
      </c>
      <c r="I169">
        <v>15.7111370824212</v>
      </c>
      <c r="J169">
        <f>(Table2[[#This Row],[1M Return vs Nifty]]-AVERAGE(Table2[1M Return vs Nifty]))/_xlfn.STDEV.P(Table2[1M Return vs Nifty])</f>
        <v>1.3873695235218151</v>
      </c>
      <c r="K169">
        <v>23.6235601565464</v>
      </c>
      <c r="L169">
        <f>(Table2[[#This Row],[6M Return vs Nifty]]-AVERAGE(Table2[6M Return vs Nifty]))/_xlfn.STDEV.P(Table2[6M Return vs Nifty])</f>
        <v>0.52743120391239606</v>
      </c>
      <c r="M169">
        <v>-5.55711297955252</v>
      </c>
      <c r="N169">
        <f>(Table2[[#This Row],[1W Return vs Nifty]]-AVERAGE(Table2[1W Return vs Nifty]))/_xlfn.STDEV.P(Table2[1W Return vs Nifty])</f>
        <v>-1.078436564568704</v>
      </c>
      <c r="O169">
        <v>1473.01</v>
      </c>
      <c r="P169">
        <v>1388.0647601456601</v>
      </c>
      <c r="Q169">
        <v>1210.81118499987</v>
      </c>
      <c r="R169">
        <v>66.0161107634042</v>
      </c>
      <c r="S169" s="2">
        <f>(Table2[[#This Row],[Close Price]]-Table2[[#This Row],[20D EMA]])/Table2[[#This Row],[20D EMA]]</f>
        <v>9.9890699995247897E-2</v>
      </c>
      <c r="T169" s="2">
        <f>(Table2[[#This Row],[Close Price]]-Table2[[#This Row],[50D EMA]])/Table2[[#This Row],[50D EMA]]</f>
        <v>0.16720058495684706</v>
      </c>
      <c r="U169" s="2">
        <f>(Table2[[#This Row],[Close Price]]-Table2[[#This Row],[200D EMA]])/Table2[[#This Row],[200D EMA]]</f>
        <v>0.33806989898278328</v>
      </c>
      <c r="V169">
        <v>0.83765649435746403</v>
      </c>
      <c r="W169">
        <v>1540.15</v>
      </c>
      <c r="X169">
        <v>1624.9</v>
      </c>
      <c r="Y169">
        <v>1531</v>
      </c>
      <c r="Z169">
        <v>1624.9</v>
      </c>
      <c r="AA169">
        <v>1531</v>
      </c>
      <c r="AB169">
        <v>1624.9</v>
      </c>
      <c r="AC169" s="2">
        <f>(Table2[[#This Row],[Close Price]]/Table2[[#This Row],[Day Low]])-1</f>
        <v>5.1942992565659152E-2</v>
      </c>
      <c r="AD169" s="2">
        <f>(Table2[[#This Row],[Day High]]/Table2[[#This Row],[Close Price]])-1</f>
        <v>2.9318272999414585E-3</v>
      </c>
      <c r="AE169" s="2">
        <f>(Table2[[#This Row],[Close Price]]/Table2[[#This Row],[Current Week Low]])-1</f>
        <v>5.8229915088177764E-2</v>
      </c>
      <c r="AF169" s="2">
        <f>(Table2[[#This Row],[Current Week High]]/Table2[[#This Row],[Close Price]])-1</f>
        <v>2.9318272999414585E-3</v>
      </c>
      <c r="AG169" s="2">
        <f>(Table2[[#This Row],[Close Price]]/Table2[[#This Row],[Current Month Low]])-1</f>
        <v>5.8229915088177764E-2</v>
      </c>
      <c r="AH169" s="2">
        <f>(Table2[[#This Row],[Current Month High]]/Table2[[#This Row],[Close Price]])-1</f>
        <v>2.9318272999414585E-3</v>
      </c>
      <c r="AI169">
        <v>0.29318272999414502</v>
      </c>
      <c r="AJ169">
        <v>97.098540145985396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0.24</v>
      </c>
      <c r="AM169" t="s">
        <v>10359</v>
      </c>
      <c r="AN169">
        <v>22.66</v>
      </c>
      <c r="AO169" t="s">
        <v>10359</v>
      </c>
      <c r="AP169">
        <v>0.110145642998089</v>
      </c>
      <c r="AQ169">
        <f>(Table2[[#This Row],[Sharpe Ratio]]-AVERAGE(Table2[Sharpe Ratio]))/_xlfn.STDEV.P(Table2[Sharpe Ratio])</f>
        <v>0.53289492218516354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1.4850964008303575</v>
      </c>
      <c r="AS169">
        <f>_xlfn.RANK.AVG(Table2[[#This Row],[1Y Return vs Nifty Z-Score]],Table2[1Y Return vs Nifty Z-Score])</f>
        <v>265</v>
      </c>
      <c r="AT169">
        <f>_xlfn.RANK.AVG(Table2[[#This Row],[6M Return vs Nifty Z-Score]],Table2[6M Return vs Nifty Z-Score])</f>
        <v>182</v>
      </c>
      <c r="AU169">
        <f>_xlfn.RANK.AVG(Table2[[#This Row],[Sharpe Ratio Z-Score]],Table2[Sharpe Ratio Z-Score])</f>
        <v>209</v>
      </c>
      <c r="AV169">
        <f>(Table2[[#This Row],[Rank 1Y]]+Table2[[#This Row],[Rank 6M]]+Table2[[#This Row],[Rank Sharpe]])/3</f>
        <v>218.66666666666666</v>
      </c>
    </row>
    <row r="170" spans="1:48" x14ac:dyDescent="0.3">
      <c r="A170" t="s">
        <v>1121</v>
      </c>
      <c r="B170" t="s">
        <v>1122</v>
      </c>
      <c r="C170" t="s">
        <v>10327</v>
      </c>
      <c r="D170" t="s">
        <v>384</v>
      </c>
      <c r="E170">
        <v>11139.1344271</v>
      </c>
      <c r="F170">
        <v>200.87</v>
      </c>
      <c r="G170">
        <v>32.247363853764497</v>
      </c>
      <c r="H170">
        <f>(Table2[[#This Row],[1Y Return vs Nifty]]-AVERAGE(Table2[1Y Return vs Nifty]))/_xlfn.STDEV.P(Table2[1Y Return vs Nifty])</f>
        <v>0.15024434347194632</v>
      </c>
      <c r="I170">
        <v>-4.3405371854479498</v>
      </c>
      <c r="J170">
        <f>(Table2[[#This Row],[1M Return vs Nifty]]-AVERAGE(Table2[1M Return vs Nifty]))/_xlfn.STDEV.P(Table2[1M Return vs Nifty])</f>
        <v>-0.64479754846349091</v>
      </c>
      <c r="K170">
        <v>26.0930936103804</v>
      </c>
      <c r="L170">
        <f>(Table2[[#This Row],[6M Return vs Nifty]]-AVERAGE(Table2[6M Return vs Nifty]))/_xlfn.STDEV.P(Table2[6M Return vs Nifty])</f>
        <v>0.61168582489012902</v>
      </c>
      <c r="M170">
        <v>-9.2656164123468193E-2</v>
      </c>
      <c r="N170">
        <f>(Table2[[#This Row],[1W Return vs Nifty]]-AVERAGE(Table2[1W Return vs Nifty]))/_xlfn.STDEV.P(Table2[1W Return vs Nifty])</f>
        <v>0.2484234239142894</v>
      </c>
      <c r="O170">
        <v>200.69</v>
      </c>
      <c r="P170">
        <v>197.67294454604499</v>
      </c>
      <c r="Q170">
        <v>168.36947062241401</v>
      </c>
      <c r="R170">
        <v>54.567322651566201</v>
      </c>
      <c r="S170" s="2">
        <f>(Table2[[#This Row],[Close Price]]-Table2[[#This Row],[20D EMA]])/Table2[[#This Row],[20D EMA]]</f>
        <v>8.9690567541983565E-4</v>
      </c>
      <c r="T170" s="2">
        <f>(Table2[[#This Row],[Close Price]]-Table2[[#This Row],[50D EMA]])/Table2[[#This Row],[50D EMA]]</f>
        <v>1.6173459960830954E-2</v>
      </c>
      <c r="U170" s="2">
        <f>(Table2[[#This Row],[Close Price]]-Table2[[#This Row],[200D EMA]])/Table2[[#This Row],[200D EMA]]</f>
        <v>0.19303101243616663</v>
      </c>
      <c r="V170">
        <v>0.31654054309880297</v>
      </c>
      <c r="W170">
        <v>200.2</v>
      </c>
      <c r="X170">
        <v>204.5</v>
      </c>
      <c r="Y170">
        <v>199.11</v>
      </c>
      <c r="Z170">
        <v>205.5</v>
      </c>
      <c r="AA170">
        <v>199.11</v>
      </c>
      <c r="AB170">
        <v>205.5</v>
      </c>
      <c r="AC170" s="2">
        <f>(Table2[[#This Row],[Close Price]]/Table2[[#This Row],[Day Low]])-1</f>
        <v>3.3466533466535164E-3</v>
      </c>
      <c r="AD170" s="2">
        <f>(Table2[[#This Row],[Day High]]/Table2[[#This Row],[Close Price]])-1</f>
        <v>1.807138945586706E-2</v>
      </c>
      <c r="AE170" s="2">
        <f>(Table2[[#This Row],[Close Price]]/Table2[[#This Row],[Current Week Low]])-1</f>
        <v>8.8393350409321503E-3</v>
      </c>
      <c r="AF170" s="2">
        <f>(Table2[[#This Row],[Current Week High]]/Table2[[#This Row],[Close Price]])-1</f>
        <v>2.3049733658585092E-2</v>
      </c>
      <c r="AG170" s="2">
        <f>(Table2[[#This Row],[Close Price]]/Table2[[#This Row],[Current Month Low]])-1</f>
        <v>8.8393350409321503E-3</v>
      </c>
      <c r="AH170" s="2">
        <f>(Table2[[#This Row],[Current Month High]]/Table2[[#This Row],[Close Price]])-1</f>
        <v>2.3049733658585092E-2</v>
      </c>
      <c r="AI170">
        <v>21.969432966595299</v>
      </c>
      <c r="AJ170">
        <v>70.807823129251702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0.16</v>
      </c>
      <c r="AM170" t="s">
        <v>10359</v>
      </c>
      <c r="AN170">
        <v>4.5199999999999996</v>
      </c>
      <c r="AO170" t="s">
        <v>10359</v>
      </c>
      <c r="AP170">
        <v>0.10115884748513999</v>
      </c>
      <c r="AQ170">
        <f>(Table2[[#This Row],[Sharpe Ratio]]-AVERAGE(Table2[Sharpe Ratio]))/_xlfn.STDEV.P(Table2[Sharpe Ratio])</f>
        <v>0.43007419655809281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0.79563024037096663</v>
      </c>
      <c r="AS170">
        <f>_xlfn.RANK.AVG(Table2[[#This Row],[1Y Return vs Nifty Z-Score]],Table2[1Y Return vs Nifty Z-Score])</f>
        <v>259</v>
      </c>
      <c r="AT170">
        <f>_xlfn.RANK.AVG(Table2[[#This Row],[6M Return vs Nifty Z-Score]],Table2[6M Return vs Nifty Z-Score])</f>
        <v>168</v>
      </c>
      <c r="AU170">
        <f>_xlfn.RANK.AVG(Table2[[#This Row],[Sharpe Ratio Z-Score]],Table2[Sharpe Ratio Z-Score])</f>
        <v>230</v>
      </c>
      <c r="AV170">
        <f>(Table2[[#This Row],[Rank 1Y]]+Table2[[#This Row],[Rank 6M]]+Table2[[#This Row],[Rank Sharpe]])/3</f>
        <v>219</v>
      </c>
    </row>
    <row r="171" spans="1:48" x14ac:dyDescent="0.3">
      <c r="A171" t="s">
        <v>1434</v>
      </c>
      <c r="B171" t="s">
        <v>1435</v>
      </c>
      <c r="C171" t="s">
        <v>10325</v>
      </c>
      <c r="D171" t="s">
        <v>730</v>
      </c>
      <c r="E171">
        <v>7530.7899333149899</v>
      </c>
      <c r="F171">
        <v>236.69</v>
      </c>
      <c r="G171">
        <v>19.212309430630601</v>
      </c>
      <c r="H171">
        <f>(Table2[[#This Row],[1Y Return vs Nifty]]-AVERAGE(Table2[1Y Return vs Nifty]))/_xlfn.STDEV.P(Table2[1Y Return vs Nifty])</f>
        <v>-6.7574325887161252E-2</v>
      </c>
      <c r="I171">
        <v>-9.5394417063064605</v>
      </c>
      <c r="J171">
        <f>(Table2[[#This Row],[1M Return vs Nifty]]-AVERAGE(Table2[1M Return vs Nifty]))/_xlfn.STDEV.P(Table2[1M Return vs Nifty])</f>
        <v>-1.1716883425461406</v>
      </c>
      <c r="K171">
        <v>13.5053412516911</v>
      </c>
      <c r="L171">
        <f>(Table2[[#This Row],[6M Return vs Nifty]]-AVERAGE(Table2[6M Return vs Nifty]))/_xlfn.STDEV.P(Table2[6M Return vs Nifty])</f>
        <v>0.18222158649466808</v>
      </c>
      <c r="M171">
        <v>-6.2653997330924698</v>
      </c>
      <c r="N171">
        <f>(Table2[[#This Row],[1W Return vs Nifty]]-AVERAGE(Table2[1W Return vs Nifty]))/_xlfn.STDEV.P(Table2[1W Return vs Nifty])</f>
        <v>-1.2504202374913502</v>
      </c>
      <c r="O171">
        <v>247.19</v>
      </c>
      <c r="P171">
        <v>244.49417039945101</v>
      </c>
      <c r="Q171">
        <v>199.56832496087799</v>
      </c>
      <c r="R171">
        <v>31.109406160115402</v>
      </c>
      <c r="S171" s="2">
        <f>(Table2[[#This Row],[Close Price]]-Table2[[#This Row],[20D EMA]])/Table2[[#This Row],[20D EMA]]</f>
        <v>-4.2477446498644766E-2</v>
      </c>
      <c r="T171" s="2">
        <f>(Table2[[#This Row],[Close Price]]-Table2[[#This Row],[50D EMA]])/Table2[[#This Row],[50D EMA]]</f>
        <v>-3.1919658397992358E-2</v>
      </c>
      <c r="U171" s="2">
        <f>(Table2[[#This Row],[Close Price]]-Table2[[#This Row],[200D EMA]])/Table2[[#This Row],[200D EMA]]</f>
        <v>0.18600985425116481</v>
      </c>
      <c r="V171">
        <v>0.34745560377853602</v>
      </c>
      <c r="W171">
        <v>232.5</v>
      </c>
      <c r="X171">
        <v>238.2</v>
      </c>
      <c r="Y171">
        <v>230.46</v>
      </c>
      <c r="Z171">
        <v>243.98</v>
      </c>
      <c r="AA171">
        <v>230.46</v>
      </c>
      <c r="AB171">
        <v>243.98</v>
      </c>
      <c r="AC171" s="2">
        <f>(Table2[[#This Row],[Close Price]]/Table2[[#This Row],[Day Low]])-1</f>
        <v>1.8021505376344171E-2</v>
      </c>
      <c r="AD171" s="2">
        <f>(Table2[[#This Row],[Day High]]/Table2[[#This Row],[Close Price]])-1</f>
        <v>6.3796527102961686E-3</v>
      </c>
      <c r="AE171" s="2">
        <f>(Table2[[#This Row],[Close Price]]/Table2[[#This Row],[Current Week Low]])-1</f>
        <v>2.7032890740258608E-2</v>
      </c>
      <c r="AF171" s="2">
        <f>(Table2[[#This Row],[Current Week High]]/Table2[[#This Row],[Close Price]])-1</f>
        <v>3.0799780303350399E-2</v>
      </c>
      <c r="AG171" s="2">
        <f>(Table2[[#This Row],[Close Price]]/Table2[[#This Row],[Current Month Low]])-1</f>
        <v>2.7032890740258608E-2</v>
      </c>
      <c r="AH171" s="2">
        <f>(Table2[[#This Row],[Current Month High]]/Table2[[#This Row],[Close Price]])-1</f>
        <v>3.0799780303350399E-2</v>
      </c>
      <c r="AI171">
        <v>25.265114707000699</v>
      </c>
      <c r="AJ171">
        <v>113.81210478771401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</v>
      </c>
      <c r="AM171" t="s">
        <v>10359</v>
      </c>
      <c r="AN171">
        <v>-5.46</v>
      </c>
      <c r="AO171" t="s">
        <v>10358</v>
      </c>
      <c r="AP171">
        <v>0.18615682576193601</v>
      </c>
      <c r="AQ171">
        <f>(Table2[[#This Row],[Sharpe Ratio]]-AVERAGE(Table2[Sharpe Ratio]))/_xlfn.STDEV.P(Table2[Sharpe Ratio])</f>
        <v>1.4025625313222916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-0.90489878810769242</v>
      </c>
      <c r="AS171">
        <f>_xlfn.RANK.AVG(Table2[[#This Row],[1Y Return vs Nifty Z-Score]],Table2[1Y Return vs Nifty Z-Score])</f>
        <v>326</v>
      </c>
      <c r="AT171">
        <f>_xlfn.RANK.AVG(Table2[[#This Row],[6M Return vs Nifty Z-Score]],Table2[6M Return vs Nifty Z-Score])</f>
        <v>269</v>
      </c>
      <c r="AU171">
        <f>_xlfn.RANK.AVG(Table2[[#This Row],[Sharpe Ratio Z-Score]],Table2[Sharpe Ratio Z-Score])</f>
        <v>62</v>
      </c>
      <c r="AV171">
        <f>(Table2[[#This Row],[Rank 1Y]]+Table2[[#This Row],[Rank 6M]]+Table2[[#This Row],[Rank Sharpe]])/3</f>
        <v>219</v>
      </c>
    </row>
    <row r="172" spans="1:48" x14ac:dyDescent="0.3">
      <c r="A172" t="s">
        <v>501</v>
      </c>
      <c r="B172" t="s">
        <v>502</v>
      </c>
      <c r="C172" t="s">
        <v>10318</v>
      </c>
      <c r="D172" t="s">
        <v>281</v>
      </c>
      <c r="E172">
        <v>42417.323545380001</v>
      </c>
      <c r="F172">
        <v>563.4</v>
      </c>
      <c r="G172">
        <v>40.216822380393999</v>
      </c>
      <c r="H172">
        <f>(Table2[[#This Row],[1Y Return vs Nifty]]-AVERAGE(Table2[1Y Return vs Nifty]))/_xlfn.STDEV.P(Table2[1Y Return vs Nifty])</f>
        <v>0.28341577455567529</v>
      </c>
      <c r="I172">
        <v>10.1969429185717</v>
      </c>
      <c r="J172">
        <f>(Table2[[#This Row],[1M Return vs Nifty]]-AVERAGE(Table2[1M Return vs Nifty]))/_xlfn.STDEV.P(Table2[1M Return vs Nifty])</f>
        <v>0.82852522660120131</v>
      </c>
      <c r="K172">
        <v>33.220376867040102</v>
      </c>
      <c r="L172">
        <f>(Table2[[#This Row],[6M Return vs Nifty]]-AVERAGE(Table2[6M Return vs Nifty]))/_xlfn.STDEV.P(Table2[6M Return vs Nifty])</f>
        <v>0.85485181580169445</v>
      </c>
      <c r="M172">
        <v>2.6816893542001798</v>
      </c>
      <c r="N172">
        <f>(Table2[[#This Row],[1W Return vs Nifty]]-AVERAGE(Table2[1W Return vs Nifty]))/_xlfn.STDEV.P(Table2[1W Return vs Nifty])</f>
        <v>0.92208014531006954</v>
      </c>
      <c r="O172">
        <v>532.37</v>
      </c>
      <c r="P172">
        <v>507.85054072619897</v>
      </c>
      <c r="Q172">
        <v>445.908629738012</v>
      </c>
      <c r="R172">
        <v>73.201047490429502</v>
      </c>
      <c r="S172" s="2">
        <f>(Table2[[#This Row],[Close Price]]-Table2[[#This Row],[20D EMA]])/Table2[[#This Row],[20D EMA]]</f>
        <v>5.8286530044893536E-2</v>
      </c>
      <c r="T172" s="2">
        <f>(Table2[[#This Row],[Close Price]]-Table2[[#This Row],[50D EMA]])/Table2[[#This Row],[50D EMA]]</f>
        <v>0.10938151054120818</v>
      </c>
      <c r="U172" s="2">
        <f>(Table2[[#This Row],[Close Price]]-Table2[[#This Row],[200D EMA]])/Table2[[#This Row],[200D EMA]]</f>
        <v>0.26348754526463986</v>
      </c>
      <c r="V172">
        <v>0.92229661721949296</v>
      </c>
      <c r="W172">
        <v>561.75</v>
      </c>
      <c r="X172">
        <v>569.1</v>
      </c>
      <c r="Y172">
        <v>549.04999999999995</v>
      </c>
      <c r="Z172">
        <v>569.1</v>
      </c>
      <c r="AA172">
        <v>549.04999999999995</v>
      </c>
      <c r="AB172">
        <v>569.1</v>
      </c>
      <c r="AC172" s="2">
        <f>(Table2[[#This Row],[Close Price]]/Table2[[#This Row],[Day Low]])-1</f>
        <v>2.9372496662216641E-3</v>
      </c>
      <c r="AD172" s="2">
        <f>(Table2[[#This Row],[Day High]]/Table2[[#This Row],[Close Price]])-1</f>
        <v>1.0117145899893654E-2</v>
      </c>
      <c r="AE172" s="2">
        <f>(Table2[[#This Row],[Close Price]]/Table2[[#This Row],[Current Week Low]])-1</f>
        <v>2.6136053182770347E-2</v>
      </c>
      <c r="AF172" s="2">
        <f>(Table2[[#This Row],[Current Week High]]/Table2[[#This Row],[Close Price]])-1</f>
        <v>1.0117145899893654E-2</v>
      </c>
      <c r="AG172" s="2">
        <f>(Table2[[#This Row],[Close Price]]/Table2[[#This Row],[Current Month Low]])-1</f>
        <v>2.6136053182770347E-2</v>
      </c>
      <c r="AH172" s="2">
        <f>(Table2[[#This Row],[Current Month High]]/Table2[[#This Row],[Close Price]])-1</f>
        <v>1.0117145899893654E-2</v>
      </c>
      <c r="AI172">
        <v>1.01171458998936</v>
      </c>
      <c r="AJ172">
        <v>79.541108986615598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0.01</v>
      </c>
      <c r="AM172" t="s">
        <v>10359</v>
      </c>
      <c r="AN172">
        <v>5.74</v>
      </c>
      <c r="AO172" t="s">
        <v>10359</v>
      </c>
      <c r="AP172">
        <v>7.6022244922187995E-2</v>
      </c>
      <c r="AQ172">
        <f>(Table2[[#This Row],[Sharpe Ratio]]-AVERAGE(Table2[Sharpe Ratio]))/_xlfn.STDEV.P(Table2[Sharpe Ratio])</f>
        <v>0.14247850000553086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3.0313514622741713</v>
      </c>
      <c r="AS172">
        <f>_xlfn.RANK.AVG(Table2[[#This Row],[1Y Return vs Nifty Z-Score]],Table2[1Y Return vs Nifty Z-Score])</f>
        <v>222</v>
      </c>
      <c r="AT172">
        <f>_xlfn.RANK.AVG(Table2[[#This Row],[6M Return vs Nifty Z-Score]],Table2[6M Return vs Nifty Z-Score])</f>
        <v>126</v>
      </c>
      <c r="AU172">
        <f>_xlfn.RANK.AVG(Table2[[#This Row],[Sharpe Ratio Z-Score]],Table2[Sharpe Ratio Z-Score])</f>
        <v>311</v>
      </c>
      <c r="AV172">
        <f>(Table2[[#This Row],[Rank 1Y]]+Table2[[#This Row],[Rank 6M]]+Table2[[#This Row],[Rank Sharpe]])/3</f>
        <v>219.66666666666666</v>
      </c>
    </row>
    <row r="173" spans="1:48" x14ac:dyDescent="0.3">
      <c r="A173" t="s">
        <v>940</v>
      </c>
      <c r="B173" t="s">
        <v>941</v>
      </c>
      <c r="C173" t="s">
        <v>10313</v>
      </c>
      <c r="D173" t="s">
        <v>21</v>
      </c>
      <c r="E173">
        <v>15704.9189304799</v>
      </c>
      <c r="F173">
        <v>2751.05</v>
      </c>
      <c r="G173">
        <v>197.39514015264101</v>
      </c>
      <c r="H173">
        <f>(Table2[[#This Row],[1Y Return vs Nifty]]-AVERAGE(Table2[1Y Return vs Nifty]))/_xlfn.STDEV.P(Table2[1Y Return vs Nifty])</f>
        <v>2.909900553053645</v>
      </c>
      <c r="I173">
        <v>20.309202472122401</v>
      </c>
      <c r="J173">
        <f>(Table2[[#This Row],[1M Return vs Nifty]]-AVERAGE(Table2[1M Return vs Nifty]))/_xlfn.STDEV.P(Table2[1M Return vs Nifty])</f>
        <v>1.8533673726270627</v>
      </c>
      <c r="K173">
        <v>38.628479315315197</v>
      </c>
      <c r="L173">
        <f>(Table2[[#This Row],[6M Return vs Nifty]]-AVERAGE(Table2[6M Return vs Nifty]))/_xlfn.STDEV.P(Table2[6M Return vs Nifty])</f>
        <v>1.039363437331158</v>
      </c>
      <c r="M173">
        <v>2.5285520143151801</v>
      </c>
      <c r="N173">
        <f>(Table2[[#This Row],[1W Return vs Nifty]]-AVERAGE(Table2[1W Return vs Nifty]))/_xlfn.STDEV.P(Table2[1W Return vs Nifty])</f>
        <v>0.88489588054245161</v>
      </c>
      <c r="O173">
        <v>2542.29</v>
      </c>
      <c r="P173">
        <v>2440.88314608477</v>
      </c>
      <c r="Q173">
        <v>1860.1406302144201</v>
      </c>
      <c r="R173">
        <v>74.242590016431095</v>
      </c>
      <c r="S173" s="2">
        <f>(Table2[[#This Row],[Close Price]]-Table2[[#This Row],[20D EMA]])/Table2[[#This Row],[20D EMA]]</f>
        <v>8.2114943613828567E-2</v>
      </c>
      <c r="T173" s="2">
        <f>(Table2[[#This Row],[Close Price]]-Table2[[#This Row],[50D EMA]])/Table2[[#This Row],[50D EMA]]</f>
        <v>0.12707157014572557</v>
      </c>
      <c r="U173" s="2">
        <f>(Table2[[#This Row],[Close Price]]-Table2[[#This Row],[200D EMA]])/Table2[[#This Row],[200D EMA]]</f>
        <v>0.47894732006519541</v>
      </c>
      <c r="V173">
        <v>1.10901569798489</v>
      </c>
      <c r="W173">
        <v>2740.55</v>
      </c>
      <c r="X173">
        <v>2800.8</v>
      </c>
      <c r="Y173">
        <v>2740.55</v>
      </c>
      <c r="Z173">
        <v>2925</v>
      </c>
      <c r="AA173">
        <v>2740.55</v>
      </c>
      <c r="AB173">
        <v>2925</v>
      </c>
      <c r="AC173" s="2">
        <f>(Table2[[#This Row],[Close Price]]/Table2[[#This Row],[Day Low]])-1</f>
        <v>3.8313477221725289E-3</v>
      </c>
      <c r="AD173" s="2">
        <f>(Table2[[#This Row],[Day High]]/Table2[[#This Row],[Close Price]])-1</f>
        <v>1.8084004289271371E-2</v>
      </c>
      <c r="AE173" s="2">
        <f>(Table2[[#This Row],[Close Price]]/Table2[[#This Row],[Current Week Low]])-1</f>
        <v>3.8313477221725289E-3</v>
      </c>
      <c r="AF173" s="2">
        <f>(Table2[[#This Row],[Current Week High]]/Table2[[#This Row],[Close Price]])-1</f>
        <v>6.3230402937060282E-2</v>
      </c>
      <c r="AG173" s="2">
        <f>(Table2[[#This Row],[Close Price]]/Table2[[#This Row],[Current Month Low]])-1</f>
        <v>3.8313477221725289E-3</v>
      </c>
      <c r="AH173" s="2">
        <f>(Table2[[#This Row],[Current Month High]]/Table2[[#This Row],[Close Price]])-1</f>
        <v>6.3230402937060282E-2</v>
      </c>
      <c r="AI173">
        <v>6.3230402937060202</v>
      </c>
      <c r="AJ173">
        <v>272.46818304901097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0.03</v>
      </c>
      <c r="AM173" t="s">
        <v>10359</v>
      </c>
      <c r="AN173">
        <v>19.09</v>
      </c>
      <c r="AO173" t="s">
        <v>10359</v>
      </c>
      <c r="AQ173">
        <f>(Table2[[#This Row],[Sharpe Ratio]]-AVERAGE(Table2[Sharpe Ratio]))/_xlfn.STDEV.P(Table2[Sharpe Ratio])</f>
        <v>-0.72731567472953296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5.9602115688247839</v>
      </c>
      <c r="AS173">
        <f>_xlfn.RANK.AVG(Table2[[#This Row],[1Y Return vs Nifty Z-Score]],Table2[1Y Return vs Nifty Z-Score])</f>
        <v>15</v>
      </c>
      <c r="AT173">
        <f>_xlfn.RANK.AVG(Table2[[#This Row],[6M Return vs Nifty Z-Score]],Table2[6M Return vs Nifty Z-Score])</f>
        <v>96</v>
      </c>
      <c r="AU173">
        <f>_xlfn.RANK.AVG(Table2[[#This Row],[Sharpe Ratio Z-Score]],Table2[Sharpe Ratio Z-Score])</f>
        <v>548</v>
      </c>
      <c r="AV173">
        <f>(Table2[[#This Row],[Rank 1Y]]+Table2[[#This Row],[Rank 6M]]+Table2[[#This Row],[Rank Sharpe]])/3</f>
        <v>219.66666666666666</v>
      </c>
    </row>
    <row r="174" spans="1:48" x14ac:dyDescent="0.3">
      <c r="A174" t="s">
        <v>277</v>
      </c>
      <c r="B174" t="s">
        <v>278</v>
      </c>
      <c r="C174" t="s">
        <v>10325</v>
      </c>
      <c r="D174" t="s">
        <v>163</v>
      </c>
      <c r="E174">
        <v>99865.577021399993</v>
      </c>
      <c r="F174">
        <v>286.35000000000002</v>
      </c>
      <c r="G174">
        <v>76.306550312951003</v>
      </c>
      <c r="H174">
        <f>(Table2[[#This Row],[1Y Return vs Nifty]]-AVERAGE(Table2[1Y Return vs Nifty]))/_xlfn.STDEV.P(Table2[1Y Return vs Nifty])</f>
        <v>0.88648318498784695</v>
      </c>
      <c r="I174">
        <v>-4.22299913183772</v>
      </c>
      <c r="J174">
        <f>(Table2[[#This Row],[1M Return vs Nifty]]-AVERAGE(Table2[1M Return vs Nifty]))/_xlfn.STDEV.P(Table2[1M Return vs Nifty])</f>
        <v>-0.63288547772759751</v>
      </c>
      <c r="K174">
        <v>-4.7249958992978804</v>
      </c>
      <c r="L174">
        <f>(Table2[[#This Row],[6M Return vs Nifty]]-AVERAGE(Table2[6M Return vs Nifty]))/_xlfn.STDEV.P(Table2[6M Return vs Nifty])</f>
        <v>-0.43975425455668721</v>
      </c>
      <c r="M174">
        <v>-5.0315865290380799</v>
      </c>
      <c r="N174">
        <f>(Table2[[#This Row],[1W Return vs Nifty]]-AVERAGE(Table2[1W Return vs Nifty]))/_xlfn.STDEV.P(Table2[1W Return vs Nifty])</f>
        <v>-0.95083009907184957</v>
      </c>
      <c r="O174">
        <v>295.49</v>
      </c>
      <c r="P174">
        <v>297.81237884845899</v>
      </c>
      <c r="Q174">
        <v>251.655142732869</v>
      </c>
      <c r="R174">
        <v>30.189269829050499</v>
      </c>
      <c r="S174" s="2">
        <f>(Table2[[#This Row],[Close Price]]-Table2[[#This Row],[20D EMA]])/Table2[[#This Row],[20D EMA]]</f>
        <v>-3.0931672814646812E-2</v>
      </c>
      <c r="T174" s="2">
        <f>(Table2[[#This Row],[Close Price]]-Table2[[#This Row],[50D EMA]])/Table2[[#This Row],[50D EMA]]</f>
        <v>-3.8488591014182012E-2</v>
      </c>
      <c r="U174" s="2">
        <f>(Table2[[#This Row],[Close Price]]-Table2[[#This Row],[200D EMA]])/Table2[[#This Row],[200D EMA]]</f>
        <v>0.13786667298096703</v>
      </c>
      <c r="V174">
        <v>0.36411832761041202</v>
      </c>
      <c r="W174">
        <v>285.85000000000002</v>
      </c>
      <c r="X174">
        <v>290.2</v>
      </c>
      <c r="Y174">
        <v>285.05</v>
      </c>
      <c r="Z174">
        <v>292</v>
      </c>
      <c r="AA174">
        <v>285.05</v>
      </c>
      <c r="AB174">
        <v>292</v>
      </c>
      <c r="AC174" s="2">
        <f>(Table2[[#This Row],[Close Price]]/Table2[[#This Row],[Day Low]])-1</f>
        <v>1.7491691446562818E-3</v>
      </c>
      <c r="AD174" s="2">
        <f>(Table2[[#This Row],[Day High]]/Table2[[#This Row],[Close Price]])-1</f>
        <v>1.3445084686572351E-2</v>
      </c>
      <c r="AE174" s="2">
        <f>(Table2[[#This Row],[Close Price]]/Table2[[#This Row],[Current Week Low]])-1</f>
        <v>4.5606034029117559E-3</v>
      </c>
      <c r="AF174" s="2">
        <f>(Table2[[#This Row],[Current Week High]]/Table2[[#This Row],[Close Price]])-1</f>
        <v>1.9731098306268402E-2</v>
      </c>
      <c r="AG174" s="2">
        <f>(Table2[[#This Row],[Close Price]]/Table2[[#This Row],[Current Month Low]])-1</f>
        <v>4.5606034029117559E-3</v>
      </c>
      <c r="AH174" s="2">
        <f>(Table2[[#This Row],[Current Month High]]/Table2[[#This Row],[Close Price]])-1</f>
        <v>1.9731098306268402E-2</v>
      </c>
      <c r="AI174">
        <v>17.1119259647284</v>
      </c>
      <c r="AJ174">
        <v>152.290748898678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-0.1</v>
      </c>
      <c r="AM174" t="s">
        <v>10358</v>
      </c>
      <c r="AN174">
        <v>-3.44</v>
      </c>
      <c r="AO174" t="s">
        <v>10358</v>
      </c>
      <c r="AP174">
        <v>0.17717156302439199</v>
      </c>
      <c r="AQ174">
        <f>(Table2[[#This Row],[Sharpe Ratio]]-AVERAGE(Table2[Sharpe Ratio]))/_xlfn.STDEV.P(Table2[Sharpe Ratio])</f>
        <v>1.2997593426558804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>
        <f>_xlfn.RANK.AVG(Table2[[#This Row],[1Y Return vs Nifty Z-Score]],Table2[1Y Return vs Nifty Z-Score])</f>
        <v>110</v>
      </c>
      <c r="AT174">
        <f>_xlfn.RANK.AVG(Table2[[#This Row],[6M Return vs Nifty Z-Score]],Table2[6M Return vs Nifty Z-Score])</f>
        <v>475</v>
      </c>
      <c r="AU174">
        <f>_xlfn.RANK.AVG(Table2[[#This Row],[Sharpe Ratio Z-Score]],Table2[Sharpe Ratio Z-Score])</f>
        <v>75</v>
      </c>
      <c r="AV174">
        <f>(Table2[[#This Row],[Rank 1Y]]+Table2[[#This Row],[Rank 6M]]+Table2[[#This Row],[Rank Sharpe]])/3</f>
        <v>220</v>
      </c>
    </row>
    <row r="175" spans="1:48" x14ac:dyDescent="0.3">
      <c r="A175" t="s">
        <v>1808</v>
      </c>
      <c r="B175" t="s">
        <v>1809</v>
      </c>
      <c r="C175" t="s">
        <v>10327</v>
      </c>
      <c r="D175" t="s">
        <v>276</v>
      </c>
      <c r="E175">
        <v>4170.8677895999999</v>
      </c>
      <c r="F175">
        <v>166.83</v>
      </c>
      <c r="G175">
        <v>44.619271411012399</v>
      </c>
      <c r="H175">
        <f>(Table2[[#This Row],[1Y Return vs Nifty]]-AVERAGE(Table2[1Y Return vs Nifty]))/_xlfn.STDEV.P(Table2[1Y Return vs Nifty])</f>
        <v>0.35698168066104047</v>
      </c>
      <c r="I175">
        <v>15.7538878309647</v>
      </c>
      <c r="J175">
        <f>(Table2[[#This Row],[1M Return vs Nifty]]-AVERAGE(Table2[1M Return vs Nifty]))/_xlfn.STDEV.P(Table2[1M Return vs Nifty])</f>
        <v>1.3917021623993595</v>
      </c>
      <c r="K175">
        <v>62.092308347177401</v>
      </c>
      <c r="L175">
        <f>(Table2[[#This Row],[6M Return vs Nifty]]-AVERAGE(Table2[6M Return vs Nifty]))/_xlfn.STDEV.P(Table2[6M Return vs Nifty])</f>
        <v>1.8398936017217815</v>
      </c>
      <c r="M175">
        <v>-0.90425272244087695</v>
      </c>
      <c r="N175">
        <f>(Table2[[#This Row],[1W Return vs Nifty]]-AVERAGE(Table2[1W Return vs Nifty]))/_xlfn.STDEV.P(Table2[1W Return vs Nifty])</f>
        <v>5.1354431259559935E-2</v>
      </c>
      <c r="O175">
        <v>157.76</v>
      </c>
      <c r="P175">
        <v>145.333434737972</v>
      </c>
      <c r="Q175">
        <v>117.11394233095901</v>
      </c>
      <c r="R175">
        <v>67.756156980672898</v>
      </c>
      <c r="S175" s="2">
        <f>(Table2[[#This Row],[Close Price]]-Table2[[#This Row],[20D EMA]])/Table2[[#This Row],[20D EMA]]</f>
        <v>5.749239350912793E-2</v>
      </c>
      <c r="T175" s="2">
        <f>(Table2[[#This Row],[Close Price]]-Table2[[#This Row],[50D EMA]])/Table2[[#This Row],[50D EMA]]</f>
        <v>0.14791204309445455</v>
      </c>
      <c r="U175" s="2">
        <f>(Table2[[#This Row],[Close Price]]-Table2[[#This Row],[200D EMA]])/Table2[[#This Row],[200D EMA]]</f>
        <v>0.42451015378293344</v>
      </c>
      <c r="V175">
        <v>1.38661226603051</v>
      </c>
      <c r="W175">
        <v>164</v>
      </c>
      <c r="X175">
        <v>170.42</v>
      </c>
      <c r="Y175">
        <v>164</v>
      </c>
      <c r="Z175">
        <v>174.99</v>
      </c>
      <c r="AA175">
        <v>164</v>
      </c>
      <c r="AB175">
        <v>174.99</v>
      </c>
      <c r="AC175" s="2">
        <f>(Table2[[#This Row],[Close Price]]/Table2[[#This Row],[Day Low]])-1</f>
        <v>1.7256097560975681E-2</v>
      </c>
      <c r="AD175" s="2">
        <f>(Table2[[#This Row],[Day High]]/Table2[[#This Row],[Close Price]])-1</f>
        <v>2.1518911466762436E-2</v>
      </c>
      <c r="AE175" s="2">
        <f>(Table2[[#This Row],[Close Price]]/Table2[[#This Row],[Current Week Low]])-1</f>
        <v>1.7256097560975681E-2</v>
      </c>
      <c r="AF175" s="2">
        <f>(Table2[[#This Row],[Current Week High]]/Table2[[#This Row],[Close Price]])-1</f>
        <v>4.8912066175148317E-2</v>
      </c>
      <c r="AG175" s="2">
        <f>(Table2[[#This Row],[Close Price]]/Table2[[#This Row],[Current Month Low]])-1</f>
        <v>1.7256097560975681E-2</v>
      </c>
      <c r="AH175" s="2">
        <f>(Table2[[#This Row],[Current Month High]]/Table2[[#This Row],[Close Price]])-1</f>
        <v>4.8912066175148317E-2</v>
      </c>
      <c r="AI175">
        <v>4.8912066175148299</v>
      </c>
      <c r="AJ175">
        <v>104.448529411764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0.56000000000000005</v>
      </c>
      <c r="AM175" t="s">
        <v>10359</v>
      </c>
      <c r="AN175">
        <v>16.8</v>
      </c>
      <c r="AO175" t="s">
        <v>10359</v>
      </c>
      <c r="AP175">
        <v>3.6374829435494999E-2</v>
      </c>
      <c r="AQ175">
        <f>(Table2[[#This Row],[Sharpe Ratio]]-AVERAGE(Table2[Sharpe Ratio]))/_xlfn.STDEV.P(Table2[Sharpe Ratio])</f>
        <v>-0.31113992535040652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3.3287919506913348</v>
      </c>
      <c r="AS175">
        <f>_xlfn.RANK.AVG(Table2[[#This Row],[1Y Return vs Nifty Z-Score]],Table2[1Y Return vs Nifty Z-Score])</f>
        <v>206</v>
      </c>
      <c r="AT175">
        <f>_xlfn.RANK.AVG(Table2[[#This Row],[6M Return vs Nifty Z-Score]],Table2[6M Return vs Nifty Z-Score])</f>
        <v>40</v>
      </c>
      <c r="AU175">
        <f>_xlfn.RANK.AVG(Table2[[#This Row],[Sharpe Ratio Z-Score]],Table2[Sharpe Ratio Z-Score])</f>
        <v>424</v>
      </c>
      <c r="AV175">
        <f>(Table2[[#This Row],[Rank 1Y]]+Table2[[#This Row],[Rank 6M]]+Table2[[#This Row],[Rank Sharpe]])/3</f>
        <v>223.33333333333334</v>
      </c>
    </row>
    <row r="176" spans="1:48" x14ac:dyDescent="0.3">
      <c r="A176" t="s">
        <v>918</v>
      </c>
      <c r="B176" t="s">
        <v>919</v>
      </c>
      <c r="C176" t="s">
        <v>10327</v>
      </c>
      <c r="D176" t="s">
        <v>573</v>
      </c>
      <c r="E176">
        <v>16132.0667301799</v>
      </c>
      <c r="F176">
        <v>879.1</v>
      </c>
      <c r="G176">
        <v>49.501249250474999</v>
      </c>
      <c r="H176">
        <f>(Table2[[#This Row],[1Y Return vs Nifty]]-AVERAGE(Table2[1Y Return vs Nifty]))/_xlfn.STDEV.P(Table2[1Y Return vs Nifty])</f>
        <v>0.43856062021231351</v>
      </c>
      <c r="I176">
        <v>-0.14332880216740099</v>
      </c>
      <c r="J176">
        <f>(Table2[[#This Row],[1M Return vs Nifty]]-AVERAGE(Table2[1M Return vs Nifty]))/_xlfn.STDEV.P(Table2[1M Return vs Nifty])</f>
        <v>-0.21942515527480891</v>
      </c>
      <c r="K176">
        <v>10.097520197103499</v>
      </c>
      <c r="L176">
        <f>(Table2[[#This Row],[6M Return vs Nifty]]-AVERAGE(Table2[6M Return vs Nifty]))/_xlfn.STDEV.P(Table2[6M Return vs Nifty])</f>
        <v>6.5954819236079334E-2</v>
      </c>
      <c r="M176">
        <v>-5.82594574734118</v>
      </c>
      <c r="N176">
        <f>(Table2[[#This Row],[1W Return vs Nifty]]-AVERAGE(Table2[1W Return vs Nifty]))/_xlfn.STDEV.P(Table2[1W Return vs Nifty])</f>
        <v>-1.1437135820692816</v>
      </c>
      <c r="O176">
        <v>863.5</v>
      </c>
      <c r="P176">
        <v>835.46105574070702</v>
      </c>
      <c r="Q176">
        <v>705.04376388407798</v>
      </c>
      <c r="R176">
        <v>45.458843497586997</v>
      </c>
      <c r="S176" s="2">
        <f>(Table2[[#This Row],[Close Price]]-Table2[[#This Row],[20D EMA]])/Table2[[#This Row],[20D EMA]]</f>
        <v>1.8066010422698345E-2</v>
      </c>
      <c r="T176" s="2">
        <f>(Table2[[#This Row],[Close Price]]-Table2[[#This Row],[50D EMA]])/Table2[[#This Row],[50D EMA]]</f>
        <v>5.2233367383717699E-2</v>
      </c>
      <c r="U176" s="2">
        <f>(Table2[[#This Row],[Close Price]]-Table2[[#This Row],[200D EMA]])/Table2[[#This Row],[200D EMA]]</f>
        <v>0.2468729531866905</v>
      </c>
      <c r="V176">
        <v>0.50483552234361095</v>
      </c>
      <c r="W176">
        <v>857.2</v>
      </c>
      <c r="X176">
        <v>893.9</v>
      </c>
      <c r="Y176">
        <v>855</v>
      </c>
      <c r="Z176">
        <v>893.9</v>
      </c>
      <c r="AA176">
        <v>855</v>
      </c>
      <c r="AB176">
        <v>893.9</v>
      </c>
      <c r="AC176" s="2">
        <f>(Table2[[#This Row],[Close Price]]/Table2[[#This Row],[Day Low]])-1</f>
        <v>2.554829678021453E-2</v>
      </c>
      <c r="AD176" s="2">
        <f>(Table2[[#This Row],[Day High]]/Table2[[#This Row],[Close Price]])-1</f>
        <v>1.6835399840746224E-2</v>
      </c>
      <c r="AE176" s="2">
        <f>(Table2[[#This Row],[Close Price]]/Table2[[#This Row],[Current Week Low]])-1</f>
        <v>2.8187134502924094E-2</v>
      </c>
      <c r="AF176" s="2">
        <f>(Table2[[#This Row],[Current Week High]]/Table2[[#This Row],[Close Price]])-1</f>
        <v>1.6835399840746224E-2</v>
      </c>
      <c r="AG176" s="2">
        <f>(Table2[[#This Row],[Close Price]]/Table2[[#This Row],[Current Month Low]])-1</f>
        <v>2.8187134502924094E-2</v>
      </c>
      <c r="AH176" s="2">
        <f>(Table2[[#This Row],[Current Month High]]/Table2[[#This Row],[Close Price]])-1</f>
        <v>1.6835399840746224E-2</v>
      </c>
      <c r="AI176">
        <v>5.40325332726652</v>
      </c>
      <c r="AJ176">
        <v>108.812351543943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0.16</v>
      </c>
      <c r="AM176" t="s">
        <v>10359</v>
      </c>
      <c r="AN176">
        <v>2.33</v>
      </c>
      <c r="AO176" t="s">
        <v>10359</v>
      </c>
      <c r="AP176">
        <v>0.120858772161289</v>
      </c>
      <c r="AQ176">
        <f>(Table2[[#This Row],[Sharpe Ratio]]-AVERAGE(Table2[Sharpe Ratio]))/_xlfn.STDEV.P(Table2[Sharpe Ratio])</f>
        <v>0.65546716862268029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-0.20315612927301729</v>
      </c>
      <c r="AS176">
        <f>_xlfn.RANK.AVG(Table2[[#This Row],[1Y Return vs Nifty Z-Score]],Table2[1Y Return vs Nifty Z-Score])</f>
        <v>190</v>
      </c>
      <c r="AT176">
        <f>_xlfn.RANK.AVG(Table2[[#This Row],[6M Return vs Nifty Z-Score]],Table2[6M Return vs Nifty Z-Score])</f>
        <v>301</v>
      </c>
      <c r="AU176">
        <f>_xlfn.RANK.AVG(Table2[[#This Row],[Sharpe Ratio Z-Score]],Table2[Sharpe Ratio Z-Score])</f>
        <v>185</v>
      </c>
      <c r="AV176">
        <f>(Table2[[#This Row],[Rank 1Y]]+Table2[[#This Row],[Rank 6M]]+Table2[[#This Row],[Rank Sharpe]])/3</f>
        <v>225.33333333333334</v>
      </c>
    </row>
    <row r="177" spans="1:48" x14ac:dyDescent="0.3">
      <c r="A177" t="s">
        <v>175</v>
      </c>
      <c r="B177" t="s">
        <v>176</v>
      </c>
      <c r="C177" t="s">
        <v>10312</v>
      </c>
      <c r="D177" t="s">
        <v>177</v>
      </c>
      <c r="E177">
        <v>153896.314124058</v>
      </c>
      <c r="F177">
        <v>232.53</v>
      </c>
      <c r="G177">
        <v>59.439174379560399</v>
      </c>
      <c r="H177">
        <f>(Table2[[#This Row],[1Y Return vs Nifty]]-AVERAGE(Table2[1Y Return vs Nifty]))/_xlfn.STDEV.P(Table2[1Y Return vs Nifty])</f>
        <v>0.60462556766401654</v>
      </c>
      <c r="I177">
        <v>-0.34952939771653202</v>
      </c>
      <c r="J177">
        <f>(Table2[[#This Row],[1M Return vs Nifty]]-AVERAGE(Table2[1M Return vs Nifty]))/_xlfn.STDEV.P(Table2[1M Return vs Nifty])</f>
        <v>-0.24032286460824676</v>
      </c>
      <c r="K177">
        <v>8.8737365466968008</v>
      </c>
      <c r="L177">
        <f>(Table2[[#This Row],[6M Return vs Nifty]]-AVERAGE(Table2[6M Return vs Nifty]))/_xlfn.STDEV.P(Table2[6M Return vs Nifty])</f>
        <v>2.4202225253728796E-2</v>
      </c>
      <c r="M177">
        <v>-1.5535010100320701</v>
      </c>
      <c r="N177">
        <f>(Table2[[#This Row],[1W Return vs Nifty]]-AVERAGE(Table2[1W Return vs Nifty]))/_xlfn.STDEV.P(Table2[1W Return vs Nifty])</f>
        <v>-0.10629373112750333</v>
      </c>
      <c r="O177">
        <v>232.91</v>
      </c>
      <c r="P177">
        <v>227.381497267393</v>
      </c>
      <c r="Q177">
        <v>193.81267451474901</v>
      </c>
      <c r="R177">
        <v>50.568682430994002</v>
      </c>
      <c r="S177" s="2">
        <f>(Table2[[#This Row],[Close Price]]-Table2[[#This Row],[20D EMA]])/Table2[[#This Row],[20D EMA]]</f>
        <v>-1.6315314928512965E-3</v>
      </c>
      <c r="T177" s="2">
        <f>(Table2[[#This Row],[Close Price]]-Table2[[#This Row],[50D EMA]])/Table2[[#This Row],[50D EMA]]</f>
        <v>2.2642575559050582E-2</v>
      </c>
      <c r="U177" s="2">
        <f>(Table2[[#This Row],[Close Price]]-Table2[[#This Row],[200D EMA]])/Table2[[#This Row],[200D EMA]]</f>
        <v>0.19976673652632884</v>
      </c>
      <c r="V177">
        <v>0.52882776160633005</v>
      </c>
      <c r="W177">
        <v>231.15</v>
      </c>
      <c r="X177">
        <v>235.77</v>
      </c>
      <c r="Y177">
        <v>231.15</v>
      </c>
      <c r="Z177">
        <v>240.29</v>
      </c>
      <c r="AA177">
        <v>231.15</v>
      </c>
      <c r="AB177">
        <v>240.29</v>
      </c>
      <c r="AC177" s="2">
        <f>(Table2[[#This Row],[Close Price]]/Table2[[#This Row],[Day Low]])-1</f>
        <v>5.9701492537314049E-3</v>
      </c>
      <c r="AD177" s="2">
        <f>(Table2[[#This Row],[Day High]]/Table2[[#This Row],[Close Price]])-1</f>
        <v>1.3933685976003085E-2</v>
      </c>
      <c r="AE177" s="2">
        <f>(Table2[[#This Row],[Close Price]]/Table2[[#This Row],[Current Week Low]])-1</f>
        <v>5.9701492537314049E-3</v>
      </c>
      <c r="AF177" s="2">
        <f>(Table2[[#This Row],[Current Week High]]/Table2[[#This Row],[Close Price]])-1</f>
        <v>3.3372038016600047E-2</v>
      </c>
      <c r="AG177" s="2">
        <f>(Table2[[#This Row],[Close Price]]/Table2[[#This Row],[Current Month Low]])-1</f>
        <v>5.9701492537314049E-3</v>
      </c>
      <c r="AH177" s="2">
        <f>(Table2[[#This Row],[Current Month High]]/Table2[[#This Row],[Close Price]])-1</f>
        <v>3.3372038016600047E-2</v>
      </c>
      <c r="AI177">
        <v>5.9218165398013198</v>
      </c>
      <c r="AJ177">
        <v>100.19801980198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</v>
      </c>
      <c r="AM177" t="s">
        <v>10360</v>
      </c>
      <c r="AN177">
        <v>-0.01</v>
      </c>
      <c r="AO177" t="s">
        <v>10358</v>
      </c>
      <c r="AP177">
        <v>0.111149000729151</v>
      </c>
      <c r="AQ177">
        <f>(Table2[[#This Row],[Sharpe Ratio]]-AVERAGE(Table2[Sharpe Ratio]))/_xlfn.STDEV.P(Table2[Sharpe Ratio])</f>
        <v>0.54437465039558897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0.82658584757758435</v>
      </c>
      <c r="AS177">
        <f>_xlfn.RANK.AVG(Table2[[#This Row],[1Y Return vs Nifty Z-Score]],Table2[1Y Return vs Nifty Z-Score])</f>
        <v>155</v>
      </c>
      <c r="AT177">
        <f>_xlfn.RANK.AVG(Table2[[#This Row],[6M Return vs Nifty Z-Score]],Table2[6M Return vs Nifty Z-Score])</f>
        <v>317</v>
      </c>
      <c r="AU177">
        <f>_xlfn.RANK.AVG(Table2[[#This Row],[Sharpe Ratio Z-Score]],Table2[Sharpe Ratio Z-Score])</f>
        <v>206</v>
      </c>
      <c r="AV177">
        <f>(Table2[[#This Row],[Rank 1Y]]+Table2[[#This Row],[Rank 6M]]+Table2[[#This Row],[Rank Sharpe]])/3</f>
        <v>226</v>
      </c>
    </row>
    <row r="178" spans="1:48" x14ac:dyDescent="0.3">
      <c r="A178" t="s">
        <v>744</v>
      </c>
      <c r="B178" t="s">
        <v>745</v>
      </c>
      <c r="C178" t="s">
        <v>10314</v>
      </c>
      <c r="D178" t="s">
        <v>405</v>
      </c>
      <c r="E178">
        <v>22953.72184812</v>
      </c>
      <c r="F178">
        <v>6771.9</v>
      </c>
      <c r="G178">
        <v>129.13965518816099</v>
      </c>
      <c r="H178">
        <f>(Table2[[#This Row],[1Y Return vs Nifty]]-AVERAGE(Table2[1Y Return vs Nifty]))/_xlfn.STDEV.P(Table2[1Y Return vs Nifty])</f>
        <v>1.76933616192706</v>
      </c>
      <c r="I178">
        <v>2.5209739355022598</v>
      </c>
      <c r="J178">
        <f>(Table2[[#This Row],[1M Return vs Nifty]]-AVERAGE(Table2[1M Return vs Nifty]))/_xlfn.STDEV.P(Table2[1M Return vs Nifty])</f>
        <v>5.0592610870958267E-2</v>
      </c>
      <c r="K178">
        <v>40.766718448261997</v>
      </c>
      <c r="L178">
        <f>(Table2[[#This Row],[6M Return vs Nifty]]-AVERAGE(Table2[6M Return vs Nifty]))/_xlfn.STDEV.P(Table2[6M Return vs Nifty])</f>
        <v>1.112315082277086</v>
      </c>
      <c r="M178">
        <v>0.51697236455877005</v>
      </c>
      <c r="N178">
        <f>(Table2[[#This Row],[1W Return vs Nifty]]-AVERAGE(Table2[1W Return vs Nifty]))/_xlfn.STDEV.P(Table2[1W Return vs Nifty])</f>
        <v>0.39645125721371083</v>
      </c>
      <c r="O178">
        <v>6298.59</v>
      </c>
      <c r="P178">
        <v>5854.9905847930104</v>
      </c>
      <c r="Q178">
        <v>4571.0222069536003</v>
      </c>
      <c r="R178">
        <v>57.298739057820001</v>
      </c>
      <c r="S178" s="2">
        <f>(Table2[[#This Row],[Close Price]]-Table2[[#This Row],[20D EMA]])/Table2[[#This Row],[20D EMA]]</f>
        <v>7.5145389682452657E-2</v>
      </c>
      <c r="T178" s="2">
        <f>(Table2[[#This Row],[Close Price]]-Table2[[#This Row],[50D EMA]])/Table2[[#This Row],[50D EMA]]</f>
        <v>0.1566030554495596</v>
      </c>
      <c r="U178" s="2">
        <f>(Table2[[#This Row],[Close Price]]-Table2[[#This Row],[200D EMA]])/Table2[[#This Row],[200D EMA]]</f>
        <v>0.48148481748750782</v>
      </c>
      <c r="V178">
        <v>2.07306458347648</v>
      </c>
      <c r="W178">
        <v>6453.05</v>
      </c>
      <c r="X178">
        <v>6815</v>
      </c>
      <c r="Y178">
        <v>6418.4</v>
      </c>
      <c r="Z178">
        <v>6815</v>
      </c>
      <c r="AA178">
        <v>6418.4</v>
      </c>
      <c r="AB178">
        <v>6815</v>
      </c>
      <c r="AC178" s="2">
        <f>(Table2[[#This Row],[Close Price]]/Table2[[#This Row],[Day Low]])-1</f>
        <v>4.9410743756828079E-2</v>
      </c>
      <c r="AD178" s="2">
        <f>(Table2[[#This Row],[Day High]]/Table2[[#This Row],[Close Price]])-1</f>
        <v>6.3645358023598497E-3</v>
      </c>
      <c r="AE178" s="2">
        <f>(Table2[[#This Row],[Close Price]]/Table2[[#This Row],[Current Week Low]])-1</f>
        <v>5.507603140969719E-2</v>
      </c>
      <c r="AF178" s="2">
        <f>(Table2[[#This Row],[Current Week High]]/Table2[[#This Row],[Close Price]])-1</f>
        <v>6.3645358023598497E-3</v>
      </c>
      <c r="AG178" s="2">
        <f>(Table2[[#This Row],[Close Price]]/Table2[[#This Row],[Current Month Low]])-1</f>
        <v>5.507603140969719E-2</v>
      </c>
      <c r="AH178" s="2">
        <f>(Table2[[#This Row],[Current Month High]]/Table2[[#This Row],[Close Price]])-1</f>
        <v>6.3645358023598497E-3</v>
      </c>
      <c r="AI178">
        <v>1.87465851533543</v>
      </c>
      <c r="AJ178">
        <v>222.47142857142799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0.24</v>
      </c>
      <c r="AM178" t="s">
        <v>10359</v>
      </c>
      <c r="AN178">
        <v>10.14</v>
      </c>
      <c r="AO178" t="s">
        <v>10359</v>
      </c>
      <c r="AQ178">
        <f>(Table2[[#This Row],[Sharpe Ratio]]-AVERAGE(Table2[Sharpe Ratio]))/_xlfn.STDEV.P(Table2[Sharpe Ratio])</f>
        <v>-0.72731567472953296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2.6013794375592818</v>
      </c>
      <c r="AS178">
        <f>_xlfn.RANK.AVG(Table2[[#This Row],[1Y Return vs Nifty Z-Score]],Table2[1Y Return vs Nifty Z-Score])</f>
        <v>41</v>
      </c>
      <c r="AT178">
        <f>_xlfn.RANK.AVG(Table2[[#This Row],[6M Return vs Nifty Z-Score]],Table2[6M Return vs Nifty Z-Score])</f>
        <v>89</v>
      </c>
      <c r="AU178">
        <f>_xlfn.RANK.AVG(Table2[[#This Row],[Sharpe Ratio Z-Score]],Table2[Sharpe Ratio Z-Score])</f>
        <v>548</v>
      </c>
      <c r="AV178">
        <f>(Table2[[#This Row],[Rank 1Y]]+Table2[[#This Row],[Rank 6M]]+Table2[[#This Row],[Rank Sharpe]])/3</f>
        <v>226</v>
      </c>
    </row>
    <row r="179" spans="1:48" x14ac:dyDescent="0.3">
      <c r="A179" t="s">
        <v>771</v>
      </c>
      <c r="B179" t="s">
        <v>772</v>
      </c>
      <c r="C179" t="s">
        <v>10323</v>
      </c>
      <c r="D179" t="s">
        <v>773</v>
      </c>
      <c r="E179">
        <v>21735.354098165</v>
      </c>
      <c r="F179">
        <v>312.14999999999998</v>
      </c>
      <c r="G179">
        <v>52.846425670289001</v>
      </c>
      <c r="H179">
        <f>(Table2[[#This Row],[1Y Return vs Nifty]]-AVERAGE(Table2[1Y Return vs Nifty]))/_xlfn.STDEV.P(Table2[1Y Return vs Nifty])</f>
        <v>0.49445926496535697</v>
      </c>
      <c r="I179">
        <v>7.9408666216729404</v>
      </c>
      <c r="J179">
        <f>(Table2[[#This Row],[1M Return vs Nifty]]-AVERAGE(Table2[1M Return vs Nifty]))/_xlfn.STDEV.P(Table2[1M Return vs Nifty])</f>
        <v>0.599879782774559</v>
      </c>
      <c r="K179">
        <v>38.674139217106998</v>
      </c>
      <c r="L179">
        <f>(Table2[[#This Row],[6M Return vs Nifty]]-AVERAGE(Table2[6M Return vs Nifty]))/_xlfn.STDEV.P(Table2[6M Return vs Nifty])</f>
        <v>1.0409212448244625</v>
      </c>
      <c r="M179">
        <v>-0.87277540100740503</v>
      </c>
      <c r="N179">
        <f>(Table2[[#This Row],[1W Return vs Nifty]]-AVERAGE(Table2[1W Return vs Nifty]))/_xlfn.STDEV.P(Table2[1W Return vs Nifty])</f>
        <v>5.8997642609819767E-2</v>
      </c>
      <c r="O179">
        <v>302.45999999999998</v>
      </c>
      <c r="P179">
        <v>274.93203162163098</v>
      </c>
      <c r="Q179">
        <v>219.049783929065</v>
      </c>
      <c r="R179">
        <v>57.506748492023398</v>
      </c>
      <c r="S179" s="2">
        <f>(Table2[[#This Row],[Close Price]]-Table2[[#This Row],[20D EMA]])/Table2[[#This Row],[20D EMA]]</f>
        <v>3.2037294187661172E-2</v>
      </c>
      <c r="T179" s="2">
        <f>(Table2[[#This Row],[Close Price]]-Table2[[#This Row],[50D EMA]])/Table2[[#This Row],[50D EMA]]</f>
        <v>0.13537152495053537</v>
      </c>
      <c r="U179" s="2">
        <f>(Table2[[#This Row],[Close Price]]-Table2[[#This Row],[200D EMA]])/Table2[[#This Row],[200D EMA]]</f>
        <v>0.42501852501750775</v>
      </c>
      <c r="V179">
        <v>1.0358887727659301</v>
      </c>
      <c r="W179">
        <v>310.05</v>
      </c>
      <c r="X179">
        <v>320.89999999999998</v>
      </c>
      <c r="Y179">
        <v>300.60000000000002</v>
      </c>
      <c r="Z179">
        <v>322.75</v>
      </c>
      <c r="AA179">
        <v>300.60000000000002</v>
      </c>
      <c r="AB179">
        <v>322.75</v>
      </c>
      <c r="AC179" s="2">
        <f>(Table2[[#This Row],[Close Price]]/Table2[[#This Row],[Day Low]])-1</f>
        <v>6.7731011127236673E-3</v>
      </c>
      <c r="AD179" s="2">
        <f>(Table2[[#This Row],[Day High]]/Table2[[#This Row],[Close Price]])-1</f>
        <v>2.8031395162582129E-2</v>
      </c>
      <c r="AE179" s="2">
        <f>(Table2[[#This Row],[Close Price]]/Table2[[#This Row],[Current Week Low]])-1</f>
        <v>3.8423153692614509E-2</v>
      </c>
      <c r="AF179" s="2">
        <f>(Table2[[#This Row],[Current Week High]]/Table2[[#This Row],[Close Price]])-1</f>
        <v>3.3958032996956655E-2</v>
      </c>
      <c r="AG179" s="2">
        <f>(Table2[[#This Row],[Close Price]]/Table2[[#This Row],[Current Month Low]])-1</f>
        <v>3.8423153692614509E-2</v>
      </c>
      <c r="AH179" s="2">
        <f>(Table2[[#This Row],[Current Month High]]/Table2[[#This Row],[Close Price]])-1</f>
        <v>3.3958032996956655E-2</v>
      </c>
      <c r="AI179">
        <v>10.171391958994001</v>
      </c>
      <c r="AJ179">
        <v>110.48550236008001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0.24</v>
      </c>
      <c r="AM179" t="s">
        <v>10359</v>
      </c>
      <c r="AN179">
        <v>1.45</v>
      </c>
      <c r="AO179" t="s">
        <v>10359</v>
      </c>
      <c r="AP179">
        <v>4.0074378129071997E-2</v>
      </c>
      <c r="AQ179">
        <f>(Table2[[#This Row],[Sharpe Ratio]]-AVERAGE(Table2[Sharpe Ratio]))/_xlfn.STDEV.P(Table2[Sharpe Ratio])</f>
        <v>-0.26881223684139721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1.925445698332801</v>
      </c>
      <c r="AS179">
        <f>_xlfn.RANK.AVG(Table2[[#This Row],[1Y Return vs Nifty Z-Score]],Table2[1Y Return vs Nifty Z-Score])</f>
        <v>177</v>
      </c>
      <c r="AT179">
        <f>_xlfn.RANK.AVG(Table2[[#This Row],[6M Return vs Nifty Z-Score]],Table2[6M Return vs Nifty Z-Score])</f>
        <v>95</v>
      </c>
      <c r="AU179">
        <f>_xlfn.RANK.AVG(Table2[[#This Row],[Sharpe Ratio Z-Score]],Table2[Sharpe Ratio Z-Score])</f>
        <v>410</v>
      </c>
      <c r="AV179">
        <f>(Table2[[#This Row],[Rank 1Y]]+Table2[[#This Row],[Rank 6M]]+Table2[[#This Row],[Rank Sharpe]])/3</f>
        <v>227.33333333333334</v>
      </c>
    </row>
    <row r="180" spans="1:48" x14ac:dyDescent="0.3">
      <c r="A180" t="s">
        <v>630</v>
      </c>
      <c r="B180" t="s">
        <v>631</v>
      </c>
      <c r="C180" t="s">
        <v>10325</v>
      </c>
      <c r="D180" t="s">
        <v>231</v>
      </c>
      <c r="E180">
        <v>29845.981674049999</v>
      </c>
      <c r="F180">
        <v>4839.25</v>
      </c>
      <c r="G180">
        <v>114.866674743703</v>
      </c>
      <c r="H180">
        <f>(Table2[[#This Row],[1Y Return vs Nifty]]-AVERAGE(Table2[1Y Return vs Nifty]))/_xlfn.STDEV.P(Table2[1Y Return vs Nifty])</f>
        <v>1.530831472396738</v>
      </c>
      <c r="I180">
        <v>8.43673969992801</v>
      </c>
      <c r="J180">
        <f>(Table2[[#This Row],[1M Return vs Nifty]]-AVERAGE(Table2[1M Return vs Nifty]))/_xlfn.STDEV.P(Table2[1M Return vs Nifty])</f>
        <v>0.65013478532707303</v>
      </c>
      <c r="K180">
        <v>42.925712877286699</v>
      </c>
      <c r="L180">
        <f>(Table2[[#This Row],[6M Return vs Nifty]]-AVERAGE(Table2[6M Return vs Nifty]))/_xlfn.STDEV.P(Table2[6M Return vs Nifty])</f>
        <v>1.1859748486706538</v>
      </c>
      <c r="M180">
        <v>-8.2586014377553099</v>
      </c>
      <c r="N180">
        <f>(Table2[[#This Row],[1W Return vs Nifty]]-AVERAGE(Table2[1W Return vs Nifty]))/_xlfn.STDEV.P(Table2[1W Return vs Nifty])</f>
        <v>-1.7344023934900641</v>
      </c>
      <c r="O180">
        <v>4755.01</v>
      </c>
      <c r="P180">
        <v>4391.0793111888397</v>
      </c>
      <c r="Q180">
        <v>3330.8699327541399</v>
      </c>
      <c r="R180">
        <v>36.129697132738201</v>
      </c>
      <c r="S180" s="2">
        <f>(Table2[[#This Row],[Close Price]]-Table2[[#This Row],[20D EMA]])/Table2[[#This Row],[20D EMA]]</f>
        <v>1.7716051070344706E-2</v>
      </c>
      <c r="T180" s="2">
        <f>(Table2[[#This Row],[Close Price]]-Table2[[#This Row],[50D EMA]])/Table2[[#This Row],[50D EMA]]</f>
        <v>0.10206390207281923</v>
      </c>
      <c r="U180" s="2">
        <f>(Table2[[#This Row],[Close Price]]-Table2[[#This Row],[200D EMA]])/Table2[[#This Row],[200D EMA]]</f>
        <v>0.45284868448725391</v>
      </c>
      <c r="V180">
        <v>1.19059542748134</v>
      </c>
      <c r="W180">
        <v>4780</v>
      </c>
      <c r="X180">
        <v>5050</v>
      </c>
      <c r="Y180">
        <v>4566</v>
      </c>
      <c r="Z180">
        <v>5050</v>
      </c>
      <c r="AA180">
        <v>4566</v>
      </c>
      <c r="AB180">
        <v>5050</v>
      </c>
      <c r="AC180" s="2">
        <f>(Table2[[#This Row],[Close Price]]/Table2[[#This Row],[Day Low]])-1</f>
        <v>1.2395397489539661E-2</v>
      </c>
      <c r="AD180" s="2">
        <f>(Table2[[#This Row],[Day High]]/Table2[[#This Row],[Close Price]])-1</f>
        <v>4.3550136901379322E-2</v>
      </c>
      <c r="AE180" s="2">
        <f>(Table2[[#This Row],[Close Price]]/Table2[[#This Row],[Current Week Low]])-1</f>
        <v>5.9844502847131054E-2</v>
      </c>
      <c r="AF180" s="2">
        <f>(Table2[[#This Row],[Current Week High]]/Table2[[#This Row],[Close Price]])-1</f>
        <v>4.3550136901379322E-2</v>
      </c>
      <c r="AG180" s="2">
        <f>(Table2[[#This Row],[Close Price]]/Table2[[#This Row],[Current Month Low]])-1</f>
        <v>5.9844502847131054E-2</v>
      </c>
      <c r="AH180" s="2">
        <f>(Table2[[#This Row],[Current Month High]]/Table2[[#This Row],[Close Price]])-1</f>
        <v>4.3550136901379322E-2</v>
      </c>
      <c r="AI180">
        <v>11.174252208503299</v>
      </c>
      <c r="AJ180">
        <v>155.36939313984101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0.2</v>
      </c>
      <c r="AM180" t="s">
        <v>10359</v>
      </c>
      <c r="AN180">
        <v>-4.78</v>
      </c>
      <c r="AO180" t="s">
        <v>10358</v>
      </c>
      <c r="AQ180">
        <f>(Table2[[#This Row],[Sharpe Ratio]]-AVERAGE(Table2[Sharpe Ratio]))/_xlfn.STDEV.P(Table2[Sharpe Ratio])</f>
        <v>-0.72731567472953296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0.90522303817486782</v>
      </c>
      <c r="AS180">
        <f>_xlfn.RANK.AVG(Table2[[#This Row],[1Y Return vs Nifty Z-Score]],Table2[1Y Return vs Nifty Z-Score])</f>
        <v>56</v>
      </c>
      <c r="AT180">
        <f>_xlfn.RANK.AVG(Table2[[#This Row],[6M Return vs Nifty Z-Score]],Table2[6M Return vs Nifty Z-Score])</f>
        <v>81</v>
      </c>
      <c r="AU180">
        <f>_xlfn.RANK.AVG(Table2[[#This Row],[Sharpe Ratio Z-Score]],Table2[Sharpe Ratio Z-Score])</f>
        <v>548</v>
      </c>
      <c r="AV180">
        <f>(Table2[[#This Row],[Rank 1Y]]+Table2[[#This Row],[Rank 6M]]+Table2[[#This Row],[Rank Sharpe]])/3</f>
        <v>228.33333333333334</v>
      </c>
    </row>
    <row r="181" spans="1:48" x14ac:dyDescent="0.3">
      <c r="A181" t="s">
        <v>1787</v>
      </c>
      <c r="B181" t="s">
        <v>1788</v>
      </c>
      <c r="C181" t="s">
        <v>10312</v>
      </c>
      <c r="D181" t="s">
        <v>276</v>
      </c>
      <c r="E181">
        <v>4365.7246111000004</v>
      </c>
      <c r="F181">
        <v>2500.9499999999998</v>
      </c>
      <c r="G181">
        <v>78.810657527155897</v>
      </c>
      <c r="H181">
        <f>(Table2[[#This Row],[1Y Return vs Nifty]]-AVERAGE(Table2[1Y Return vs Nifty]))/_xlfn.STDEV.P(Table2[1Y Return vs Nifty])</f>
        <v>0.9283273755546797</v>
      </c>
      <c r="I181">
        <v>0.70421193187088804</v>
      </c>
      <c r="J181">
        <f>(Table2[[#This Row],[1M Return vs Nifty]]-AVERAGE(Table2[1M Return vs Nifty]))/_xlfn.STDEV.P(Table2[1M Return vs Nifty])</f>
        <v>-0.13352986549151361</v>
      </c>
      <c r="K181">
        <v>39.9464603707032</v>
      </c>
      <c r="L181">
        <f>(Table2[[#This Row],[6M Return vs Nifty]]-AVERAGE(Table2[6M Return vs Nifty]))/_xlfn.STDEV.P(Table2[6M Return vs Nifty])</f>
        <v>1.0843298232309511</v>
      </c>
      <c r="M181">
        <v>-3.7427319216992201</v>
      </c>
      <c r="N181">
        <f>(Table2[[#This Row],[1W Return vs Nifty]]-AVERAGE(Table2[1W Return vs Nifty]))/_xlfn.STDEV.P(Table2[1W Return vs Nifty])</f>
        <v>-0.63787500267118036</v>
      </c>
      <c r="O181">
        <v>2533.79</v>
      </c>
      <c r="P181">
        <v>2396.7881940172301</v>
      </c>
      <c r="Q181">
        <v>1890.48618648349</v>
      </c>
      <c r="R181">
        <v>51.0987650951039</v>
      </c>
      <c r="S181" s="2">
        <f>(Table2[[#This Row],[Close Price]]-Table2[[#This Row],[20D EMA]])/Table2[[#This Row],[20D EMA]]</f>
        <v>-1.2960821536117889E-2</v>
      </c>
      <c r="T181" s="2">
        <f>(Table2[[#This Row],[Close Price]]-Table2[[#This Row],[50D EMA]])/Table2[[#This Row],[50D EMA]]</f>
        <v>4.3458911489456749E-2</v>
      </c>
      <c r="U181" s="2">
        <f>(Table2[[#This Row],[Close Price]]-Table2[[#This Row],[200D EMA]])/Table2[[#This Row],[200D EMA]]</f>
        <v>0.32291365992577759</v>
      </c>
      <c r="V181">
        <v>0.59499028572063895</v>
      </c>
      <c r="W181">
        <v>2495</v>
      </c>
      <c r="X181">
        <v>2572.25</v>
      </c>
      <c r="Y181">
        <v>2495</v>
      </c>
      <c r="Z181">
        <v>2637.2</v>
      </c>
      <c r="AA181">
        <v>2495</v>
      </c>
      <c r="AB181">
        <v>2637.2</v>
      </c>
      <c r="AC181" s="2">
        <f>(Table2[[#This Row],[Close Price]]/Table2[[#This Row],[Day Low]])-1</f>
        <v>2.3847695390781798E-3</v>
      </c>
      <c r="AD181" s="2">
        <f>(Table2[[#This Row],[Day High]]/Table2[[#This Row],[Close Price]])-1</f>
        <v>2.8509166516723639E-2</v>
      </c>
      <c r="AE181" s="2">
        <f>(Table2[[#This Row],[Close Price]]/Table2[[#This Row],[Current Week Low]])-1</f>
        <v>2.3847695390781798E-3</v>
      </c>
      <c r="AF181" s="2">
        <f>(Table2[[#This Row],[Current Week High]]/Table2[[#This Row],[Close Price]])-1</f>
        <v>5.4479297866810716E-2</v>
      </c>
      <c r="AG181" s="2">
        <f>(Table2[[#This Row],[Close Price]]/Table2[[#This Row],[Current Month Low]])-1</f>
        <v>2.3847695390781798E-3</v>
      </c>
      <c r="AH181" s="2">
        <f>(Table2[[#This Row],[Current Month High]]/Table2[[#This Row],[Close Price]])-1</f>
        <v>5.4479297866810716E-2</v>
      </c>
      <c r="AI181">
        <v>11.9574561666566</v>
      </c>
      <c r="AJ181">
        <v>125.666591473043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0.28000000000000003</v>
      </c>
      <c r="AM181" t="s">
        <v>10359</v>
      </c>
      <c r="AN181">
        <v>5.29</v>
      </c>
      <c r="AO181" t="s">
        <v>10359</v>
      </c>
      <c r="AP181">
        <v>1.2964031718878E-2</v>
      </c>
      <c r="AQ181">
        <f>(Table2[[#This Row],[Sharpe Ratio]]-AVERAGE(Table2[Sharpe Ratio]))/_xlfn.STDEV.P(Table2[Sharpe Ratio])</f>
        <v>-0.57899015130277565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0.66226217932016107</v>
      </c>
      <c r="AS181">
        <f>_xlfn.RANK.AVG(Table2[[#This Row],[1Y Return vs Nifty Z-Score]],Table2[1Y Return vs Nifty Z-Score])</f>
        <v>105</v>
      </c>
      <c r="AT181">
        <f>_xlfn.RANK.AVG(Table2[[#This Row],[6M Return vs Nifty Z-Score]],Table2[6M Return vs Nifty Z-Score])</f>
        <v>91</v>
      </c>
      <c r="AU181">
        <f>_xlfn.RANK.AVG(Table2[[#This Row],[Sharpe Ratio Z-Score]],Table2[Sharpe Ratio Z-Score])</f>
        <v>489</v>
      </c>
      <c r="AV181">
        <f>(Table2[[#This Row],[Rank 1Y]]+Table2[[#This Row],[Rank 6M]]+Table2[[#This Row],[Rank Sharpe]])/3</f>
        <v>228.33333333333334</v>
      </c>
    </row>
    <row r="182" spans="1:48" x14ac:dyDescent="0.3">
      <c r="A182" t="s">
        <v>1314</v>
      </c>
      <c r="B182" t="s">
        <v>1315</v>
      </c>
      <c r="C182" t="s">
        <v>10323</v>
      </c>
      <c r="D182" t="s">
        <v>298</v>
      </c>
      <c r="E182">
        <v>8718.3621174149994</v>
      </c>
      <c r="F182">
        <v>541</v>
      </c>
      <c r="G182">
        <v>21.045490370326799</v>
      </c>
      <c r="H182">
        <f>(Table2[[#This Row],[1Y Return vs Nifty]]-AVERAGE(Table2[1Y Return vs Nifty]))/_xlfn.STDEV.P(Table2[1Y Return vs Nifty])</f>
        <v>-3.6941463145104193E-2</v>
      </c>
      <c r="I182">
        <v>-3.62787234334077</v>
      </c>
      <c r="J182">
        <f>(Table2[[#This Row],[1M Return vs Nifty]]-AVERAGE(Table2[1M Return vs Nifty]))/_xlfn.STDEV.P(Table2[1M Return vs Nifty])</f>
        <v>-0.57257145870436776</v>
      </c>
      <c r="K182">
        <v>22.947169657555499</v>
      </c>
      <c r="L182">
        <f>(Table2[[#This Row],[6M Return vs Nifty]]-AVERAGE(Table2[6M Return vs Nifty]))/_xlfn.STDEV.P(Table2[6M Return vs Nifty])</f>
        <v>0.50435436523384258</v>
      </c>
      <c r="M182">
        <v>-5.9984147481000401</v>
      </c>
      <c r="N182">
        <f>(Table2[[#This Row],[1W Return vs Nifty]]-AVERAGE(Table2[1W Return vs Nifty]))/_xlfn.STDEV.P(Table2[1W Return vs Nifty])</f>
        <v>-1.1855918920441051</v>
      </c>
      <c r="O182">
        <v>551.65</v>
      </c>
      <c r="P182">
        <v>532.19177018823405</v>
      </c>
      <c r="Q182">
        <v>451.177021397685</v>
      </c>
      <c r="R182">
        <v>32.277563077205201</v>
      </c>
      <c r="S182" s="2">
        <f>(Table2[[#This Row],[Close Price]]-Table2[[#This Row],[20D EMA]])/Table2[[#This Row],[20D EMA]]</f>
        <v>-1.9305719206018267E-2</v>
      </c>
      <c r="T182" s="2">
        <f>(Table2[[#This Row],[Close Price]]-Table2[[#This Row],[50D EMA]])/Table2[[#This Row],[50D EMA]]</f>
        <v>1.6550856862462417E-2</v>
      </c>
      <c r="U182" s="2">
        <f>(Table2[[#This Row],[Close Price]]-Table2[[#This Row],[200D EMA]])/Table2[[#This Row],[200D EMA]]</f>
        <v>0.19908588944546787</v>
      </c>
      <c r="V182">
        <v>0.76536247549611203</v>
      </c>
      <c r="W182">
        <v>536.1</v>
      </c>
      <c r="X182">
        <v>547.70000000000005</v>
      </c>
      <c r="Y182">
        <v>532.25</v>
      </c>
      <c r="Z182">
        <v>561</v>
      </c>
      <c r="AA182">
        <v>532.25</v>
      </c>
      <c r="AB182">
        <v>561</v>
      </c>
      <c r="AC182" s="2">
        <f>(Table2[[#This Row],[Close Price]]/Table2[[#This Row],[Day Low]])-1</f>
        <v>9.1400858048871214E-3</v>
      </c>
      <c r="AD182" s="2">
        <f>(Table2[[#This Row],[Day High]]/Table2[[#This Row],[Close Price]])-1</f>
        <v>1.238447319778202E-2</v>
      </c>
      <c r="AE182" s="2">
        <f>(Table2[[#This Row],[Close Price]]/Table2[[#This Row],[Current Week Low]])-1</f>
        <v>1.6439643024894313E-2</v>
      </c>
      <c r="AF182" s="2">
        <f>(Table2[[#This Row],[Current Week High]]/Table2[[#This Row],[Close Price]])-1</f>
        <v>3.6968576709796697E-2</v>
      </c>
      <c r="AG182" s="2">
        <f>(Table2[[#This Row],[Close Price]]/Table2[[#This Row],[Current Month Low]])-1</f>
        <v>1.6439643024894313E-2</v>
      </c>
      <c r="AH182" s="2">
        <f>(Table2[[#This Row],[Current Month High]]/Table2[[#This Row],[Close Price]])-1</f>
        <v>3.6968576709796697E-2</v>
      </c>
      <c r="AI182">
        <v>11.256931608133</v>
      </c>
      <c r="AJ182">
        <v>58.511573395839399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-0.1</v>
      </c>
      <c r="AM182" t="s">
        <v>10358</v>
      </c>
      <c r="AN182">
        <v>-2.54</v>
      </c>
      <c r="AO182" t="s">
        <v>10358</v>
      </c>
      <c r="AP182">
        <v>0.11834274531458699</v>
      </c>
      <c r="AQ182">
        <f>(Table2[[#This Row],[Sharpe Ratio]]-AVERAGE(Table2[Sharpe Ratio]))/_xlfn.STDEV.P(Table2[Sharpe Ratio])</f>
        <v>0.62668052206970903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-0.66406992659002539</v>
      </c>
      <c r="AS182">
        <f>_xlfn.RANK.AVG(Table2[[#This Row],[1Y Return vs Nifty Z-Score]],Table2[1Y Return vs Nifty Z-Score])</f>
        <v>314</v>
      </c>
      <c r="AT182">
        <f>_xlfn.RANK.AVG(Table2[[#This Row],[6M Return vs Nifty Z-Score]],Table2[6M Return vs Nifty Z-Score])</f>
        <v>185</v>
      </c>
      <c r="AU182">
        <f>_xlfn.RANK.AVG(Table2[[#This Row],[Sharpe Ratio Z-Score]],Table2[Sharpe Ratio Z-Score])</f>
        <v>190</v>
      </c>
      <c r="AV182">
        <f>(Table2[[#This Row],[Rank 1Y]]+Table2[[#This Row],[Rank 6M]]+Table2[[#This Row],[Rank Sharpe]])/3</f>
        <v>229.66666666666666</v>
      </c>
    </row>
    <row r="183" spans="1:48" x14ac:dyDescent="0.3">
      <c r="A183" t="s">
        <v>1411</v>
      </c>
      <c r="B183" t="s">
        <v>1412</v>
      </c>
      <c r="C183" t="s">
        <v>10324</v>
      </c>
      <c r="D183" t="s">
        <v>204</v>
      </c>
      <c r="E183">
        <v>7812.0238687999999</v>
      </c>
      <c r="F183">
        <v>1917.55</v>
      </c>
      <c r="G183">
        <v>63.414877953441497</v>
      </c>
      <c r="H183">
        <f>(Table2[[#This Row],[1Y Return vs Nifty]]-AVERAGE(Table2[1Y Return vs Nifty]))/_xlfn.STDEV.P(Table2[1Y Return vs Nifty])</f>
        <v>0.67106046192054769</v>
      </c>
      <c r="I183">
        <v>-1.06693210175495</v>
      </c>
      <c r="J183">
        <f>(Table2[[#This Row],[1M Return vs Nifty]]-AVERAGE(Table2[1M Return vs Nifty]))/_xlfn.STDEV.P(Table2[1M Return vs Nifty])</f>
        <v>-0.3130291201071308</v>
      </c>
      <c r="K183">
        <v>24.829220752504199</v>
      </c>
      <c r="L183">
        <f>(Table2[[#This Row],[6M Return vs Nifty]]-AVERAGE(Table2[6M Return vs Nifty]))/_xlfn.STDEV.P(Table2[6M Return vs Nifty])</f>
        <v>0.56856548228489723</v>
      </c>
      <c r="M183">
        <v>-7.0103436412604001</v>
      </c>
      <c r="N183">
        <f>(Table2[[#This Row],[1W Return vs Nifty]]-AVERAGE(Table2[1W Return vs Nifty]))/_xlfn.STDEV.P(Table2[1W Return vs Nifty])</f>
        <v>-1.4313048704563867</v>
      </c>
      <c r="O183">
        <v>1970.02</v>
      </c>
      <c r="P183">
        <v>1843.78353847583</v>
      </c>
      <c r="Q183">
        <v>1478.68380947081</v>
      </c>
      <c r="R183">
        <v>37.856481630700898</v>
      </c>
      <c r="S183" s="2">
        <f>(Table2[[#This Row],[Close Price]]-Table2[[#This Row],[20D EMA]])/Table2[[#This Row],[20D EMA]]</f>
        <v>-2.6634247368047041E-2</v>
      </c>
      <c r="T183" s="2">
        <f>(Table2[[#This Row],[Close Price]]-Table2[[#This Row],[50D EMA]])/Table2[[#This Row],[50D EMA]]</f>
        <v>4.0008200520734241E-2</v>
      </c>
      <c r="U183" s="2">
        <f>(Table2[[#This Row],[Close Price]]-Table2[[#This Row],[200D EMA]])/Table2[[#This Row],[200D EMA]]</f>
        <v>0.29679515506851389</v>
      </c>
      <c r="V183">
        <v>0.49540325860829898</v>
      </c>
      <c r="W183">
        <v>1892.05</v>
      </c>
      <c r="X183">
        <v>1948</v>
      </c>
      <c r="Y183">
        <v>1892.05</v>
      </c>
      <c r="Z183">
        <v>1986.1</v>
      </c>
      <c r="AA183">
        <v>1892.05</v>
      </c>
      <c r="AB183">
        <v>1986.1</v>
      </c>
      <c r="AC183" s="2">
        <f>(Table2[[#This Row],[Close Price]]/Table2[[#This Row],[Day Low]])-1</f>
        <v>1.3477445099230989E-2</v>
      </c>
      <c r="AD183" s="2">
        <f>(Table2[[#This Row],[Day High]]/Table2[[#This Row],[Close Price]])-1</f>
        <v>1.5879638079841385E-2</v>
      </c>
      <c r="AE183" s="2">
        <f>(Table2[[#This Row],[Close Price]]/Table2[[#This Row],[Current Week Low]])-1</f>
        <v>1.3477445099230989E-2</v>
      </c>
      <c r="AF183" s="2">
        <f>(Table2[[#This Row],[Current Week High]]/Table2[[#This Row],[Close Price]])-1</f>
        <v>3.5748741884175095E-2</v>
      </c>
      <c r="AG183" s="2">
        <f>(Table2[[#This Row],[Close Price]]/Table2[[#This Row],[Current Month Low]])-1</f>
        <v>1.3477445099230989E-2</v>
      </c>
      <c r="AH183" s="2">
        <f>(Table2[[#This Row],[Current Month High]]/Table2[[#This Row],[Close Price]])-1</f>
        <v>3.5748741884175095E-2</v>
      </c>
      <c r="AI183">
        <v>13.2695366483272</v>
      </c>
      <c r="AJ183">
        <v>125.594117647058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0.16</v>
      </c>
      <c r="AM183" t="s">
        <v>10359</v>
      </c>
      <c r="AN183">
        <v>-5.67</v>
      </c>
      <c r="AO183" t="s">
        <v>10358</v>
      </c>
      <c r="AP183">
        <v>5.2577088127549999E-2</v>
      </c>
      <c r="AQ183">
        <f>(Table2[[#This Row],[Sharpe Ratio]]-AVERAGE(Table2[Sharpe Ratio]))/_xlfn.STDEV.P(Table2[Sharpe Ratio])</f>
        <v>-0.12576483885665193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-0.63047288521472444</v>
      </c>
      <c r="AS183">
        <f>_xlfn.RANK.AVG(Table2[[#This Row],[1Y Return vs Nifty Z-Score]],Table2[1Y Return vs Nifty Z-Score])</f>
        <v>141</v>
      </c>
      <c r="AT183">
        <f>_xlfn.RANK.AVG(Table2[[#This Row],[6M Return vs Nifty Z-Score]],Table2[6M Return vs Nifty Z-Score])</f>
        <v>174</v>
      </c>
      <c r="AU183">
        <f>_xlfn.RANK.AVG(Table2[[#This Row],[Sharpe Ratio Z-Score]],Table2[Sharpe Ratio Z-Score])</f>
        <v>376</v>
      </c>
      <c r="AV183">
        <f>(Table2[[#This Row],[Rank 1Y]]+Table2[[#This Row],[Rank 6M]]+Table2[[#This Row],[Rank Sharpe]])/3</f>
        <v>230.33333333333334</v>
      </c>
    </row>
    <row r="184" spans="1:48" x14ac:dyDescent="0.3">
      <c r="A184" t="s">
        <v>763</v>
      </c>
      <c r="B184" t="s">
        <v>764</v>
      </c>
      <c r="C184" t="s">
        <v>10325</v>
      </c>
      <c r="D184" t="s">
        <v>517</v>
      </c>
      <c r="E184">
        <v>22193.028352950001</v>
      </c>
      <c r="F184">
        <v>1443.45</v>
      </c>
      <c r="G184">
        <v>2.4033921988898501</v>
      </c>
      <c r="H184">
        <f>(Table2[[#This Row],[1Y Return vs Nifty]]-AVERAGE(Table2[1Y Return vs Nifty]))/_xlfn.STDEV.P(Table2[1Y Return vs Nifty])</f>
        <v>-0.34845508525608865</v>
      </c>
      <c r="I184">
        <v>-6.61522847867995</v>
      </c>
      <c r="J184">
        <f>(Table2[[#This Row],[1M Return vs Nifty]]-AVERAGE(Table2[1M Return vs Nifty]))/_xlfn.STDEV.P(Table2[1M Return vs Nifty])</f>
        <v>-0.87532955707710247</v>
      </c>
      <c r="K184">
        <v>38.062584351007899</v>
      </c>
      <c r="L184">
        <f>(Table2[[#This Row],[6M Return vs Nifty]]-AVERAGE(Table2[6M Return vs Nifty]))/_xlfn.STDEV.P(Table2[6M Return vs Nifty])</f>
        <v>1.0200564440782842</v>
      </c>
      <c r="M184">
        <v>-3.73350265843994</v>
      </c>
      <c r="N184">
        <f>(Table2[[#This Row],[1W Return vs Nifty]]-AVERAGE(Table2[1W Return vs Nifty]))/_xlfn.STDEV.P(Table2[1W Return vs Nifty])</f>
        <v>-0.63563398575851349</v>
      </c>
      <c r="O184">
        <v>1472.26</v>
      </c>
      <c r="P184">
        <v>1473.6907657645299</v>
      </c>
      <c r="Q184">
        <v>1250.28549036036</v>
      </c>
      <c r="R184">
        <v>42.297106125793</v>
      </c>
      <c r="S184" s="2">
        <f>(Table2[[#This Row],[Close Price]]-Table2[[#This Row],[20D EMA]])/Table2[[#This Row],[20D EMA]]</f>
        <v>-1.9568554467281556E-2</v>
      </c>
      <c r="T184" s="2">
        <f>(Table2[[#This Row],[Close Price]]-Table2[[#This Row],[50D EMA]])/Table2[[#This Row],[50D EMA]]</f>
        <v>-2.0520428347015809E-2</v>
      </c>
      <c r="U184" s="2">
        <f>(Table2[[#This Row],[Close Price]]-Table2[[#This Row],[200D EMA]])/Table2[[#This Row],[200D EMA]]</f>
        <v>0.15449632194321136</v>
      </c>
      <c r="V184">
        <v>1.17811929873746</v>
      </c>
      <c r="W184">
        <v>1440</v>
      </c>
      <c r="X184">
        <v>1469.9</v>
      </c>
      <c r="Y184">
        <v>1440</v>
      </c>
      <c r="Z184">
        <v>1469.9</v>
      </c>
      <c r="AA184">
        <v>1440</v>
      </c>
      <c r="AB184">
        <v>1469.9</v>
      </c>
      <c r="AC184" s="2">
        <f>(Table2[[#This Row],[Close Price]]/Table2[[#This Row],[Day Low]])-1</f>
        <v>2.3958333333333748E-3</v>
      </c>
      <c r="AD184" s="2">
        <f>(Table2[[#This Row],[Day High]]/Table2[[#This Row],[Close Price]])-1</f>
        <v>1.8324153936748688E-2</v>
      </c>
      <c r="AE184" s="2">
        <f>(Table2[[#This Row],[Close Price]]/Table2[[#This Row],[Current Week Low]])-1</f>
        <v>2.3958333333333748E-3</v>
      </c>
      <c r="AF184" s="2">
        <f>(Table2[[#This Row],[Current Week High]]/Table2[[#This Row],[Close Price]])-1</f>
        <v>1.8324153936748688E-2</v>
      </c>
      <c r="AG184" s="2">
        <f>(Table2[[#This Row],[Close Price]]/Table2[[#This Row],[Current Month Low]])-1</f>
        <v>2.3958333333333748E-3</v>
      </c>
      <c r="AH184" s="2">
        <f>(Table2[[#This Row],[Current Month High]]/Table2[[#This Row],[Close Price]])-1</f>
        <v>1.8324153936748688E-2</v>
      </c>
      <c r="AI184">
        <v>17.773390141674401</v>
      </c>
      <c r="AJ184">
        <v>73.648120300751899</v>
      </c>
      <c r="AK184" t="str">
        <f>IF(AND(Table2[[#This Row],[20D EMA]]&gt;Table2[[#This Row],[50D EMA]],Table2[[#This Row],[50D EMA]]&gt;Table2[[#This Row],[200D EMA]]),"Uptrend","Downtrend/NoTrend")</f>
        <v>Downtrend/NoTrend</v>
      </c>
      <c r="AL184">
        <v>-0.15</v>
      </c>
      <c r="AM184" t="s">
        <v>10358</v>
      </c>
      <c r="AN184">
        <v>-1.49</v>
      </c>
      <c r="AO184" t="s">
        <v>10358</v>
      </c>
      <c r="AP184">
        <v>0.12182032781494199</v>
      </c>
      <c r="AQ184">
        <f>(Table2[[#This Row],[Sharpe Ratio]]-AVERAGE(Table2[Sharpe Ratio]))/_xlfn.STDEV.P(Table2[Sharpe Ratio])</f>
        <v>0.66646862624981285</v>
      </c>
      <c r="AR1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4">
        <f>_xlfn.RANK.AVG(Table2[[#This Row],[1Y Return vs Nifty Z-Score]],Table2[1Y Return vs Nifty Z-Score])</f>
        <v>413</v>
      </c>
      <c r="AT184">
        <f>_xlfn.RANK.AVG(Table2[[#This Row],[6M Return vs Nifty Z-Score]],Table2[6M Return vs Nifty Z-Score])</f>
        <v>101</v>
      </c>
      <c r="AU184">
        <f>_xlfn.RANK.AVG(Table2[[#This Row],[Sharpe Ratio Z-Score]],Table2[Sharpe Ratio Z-Score])</f>
        <v>182</v>
      </c>
      <c r="AV184">
        <f>(Table2[[#This Row],[Rank 1Y]]+Table2[[#This Row],[Rank 6M]]+Table2[[#This Row],[Rank Sharpe]])/3</f>
        <v>232</v>
      </c>
    </row>
    <row r="185" spans="1:48" x14ac:dyDescent="0.3">
      <c r="A185" t="s">
        <v>286</v>
      </c>
      <c r="B185" t="s">
        <v>287</v>
      </c>
      <c r="C185" t="s">
        <v>10320</v>
      </c>
      <c r="D185" t="s">
        <v>101</v>
      </c>
      <c r="E185">
        <v>98280.620532119996</v>
      </c>
      <c r="F185">
        <v>99.07</v>
      </c>
      <c r="G185">
        <v>63.047080316638898</v>
      </c>
      <c r="H185">
        <f>(Table2[[#This Row],[1Y Return vs Nifty]]-AVERAGE(Table2[1Y Return vs Nifty]))/_xlfn.STDEV.P(Table2[1Y Return vs Nifty])</f>
        <v>0.66491448130234743</v>
      </c>
      <c r="I185">
        <v>-4.34614586133016</v>
      </c>
      <c r="J185">
        <f>(Table2[[#This Row],[1M Return vs Nifty]]-AVERAGE(Table2[1M Return vs Nifty]))/_xlfn.STDEV.P(Table2[1M Return vs Nifty])</f>
        <v>-0.64536596815219149</v>
      </c>
      <c r="K185">
        <v>-1.7757296166982699</v>
      </c>
      <c r="L185">
        <f>(Table2[[#This Row],[6M Return vs Nifty]]-AVERAGE(Table2[6M Return vs Nifty]))/_xlfn.STDEV.P(Table2[6M Return vs Nifty])</f>
        <v>-0.33913228791879735</v>
      </c>
      <c r="M185">
        <v>0.23598772821608699</v>
      </c>
      <c r="N185">
        <f>(Table2[[#This Row],[1W Return vs Nifty]]-AVERAGE(Table2[1W Return vs Nifty]))/_xlfn.STDEV.P(Table2[1W Return vs Nifty])</f>
        <v>0.32822356616693338</v>
      </c>
      <c r="O185">
        <v>97.69</v>
      </c>
      <c r="P185">
        <v>99.428845319125799</v>
      </c>
      <c r="Q185">
        <v>88.372306842928595</v>
      </c>
      <c r="R185">
        <v>57.316416048746397</v>
      </c>
      <c r="S185" s="2">
        <f>(Table2[[#This Row],[Close Price]]-Table2[[#This Row],[20D EMA]])/Table2[[#This Row],[20D EMA]]</f>
        <v>1.4126317944518327E-2</v>
      </c>
      <c r="T185" s="2">
        <f>(Table2[[#This Row],[Close Price]]-Table2[[#This Row],[50D EMA]])/Table2[[#This Row],[50D EMA]]</f>
        <v>-3.6090665437585961E-3</v>
      </c>
      <c r="U185" s="2">
        <f>(Table2[[#This Row],[Close Price]]-Table2[[#This Row],[200D EMA]])/Table2[[#This Row],[200D EMA]]</f>
        <v>0.12105255072819693</v>
      </c>
      <c r="V185">
        <v>0.43111528735944599</v>
      </c>
      <c r="W185">
        <v>97.26</v>
      </c>
      <c r="X185">
        <v>99.35</v>
      </c>
      <c r="Y185">
        <v>97.26</v>
      </c>
      <c r="Z185">
        <v>100.5</v>
      </c>
      <c r="AA185">
        <v>97.26</v>
      </c>
      <c r="AB185">
        <v>100.5</v>
      </c>
      <c r="AC185" s="2">
        <f>(Table2[[#This Row],[Close Price]]/Table2[[#This Row],[Day Low]])-1</f>
        <v>1.8609911577215588E-2</v>
      </c>
      <c r="AD185" s="2">
        <f>(Table2[[#This Row],[Day High]]/Table2[[#This Row],[Close Price]])-1</f>
        <v>2.8262844453417202E-3</v>
      </c>
      <c r="AE185" s="2">
        <f>(Table2[[#This Row],[Close Price]]/Table2[[#This Row],[Current Week Low]])-1</f>
        <v>1.8609911577215588E-2</v>
      </c>
      <c r="AF185" s="2">
        <f>(Table2[[#This Row],[Current Week High]]/Table2[[#This Row],[Close Price]])-1</f>
        <v>1.4434238417280865E-2</v>
      </c>
      <c r="AG185" s="2">
        <f>(Table2[[#This Row],[Close Price]]/Table2[[#This Row],[Current Month Low]])-1</f>
        <v>1.8609911577215588E-2</v>
      </c>
      <c r="AH185" s="2">
        <f>(Table2[[#This Row],[Current Month High]]/Table2[[#This Row],[Close Price]])-1</f>
        <v>1.4434238417280865E-2</v>
      </c>
      <c r="AI185">
        <v>19.511456545876602</v>
      </c>
      <c r="AJ185">
        <v>104.69008264462801</v>
      </c>
      <c r="AK185" t="str">
        <f>IF(AND(Table2[[#This Row],[20D EMA]]&gt;Table2[[#This Row],[50D EMA]],Table2[[#This Row],[50D EMA]]&gt;Table2[[#This Row],[200D EMA]]),"Uptrend","Downtrend/NoTrend")</f>
        <v>Downtrend/NoTrend</v>
      </c>
      <c r="AL185">
        <v>-0.09</v>
      </c>
      <c r="AM185" t="s">
        <v>10358</v>
      </c>
      <c r="AN185">
        <v>5.25</v>
      </c>
      <c r="AO185" t="s">
        <v>10359</v>
      </c>
      <c r="AP185">
        <v>0.15017025090320901</v>
      </c>
      <c r="AQ185">
        <f>(Table2[[#This Row],[Sharpe Ratio]]-AVERAGE(Table2[Sharpe Ratio]))/_xlfn.STDEV.P(Table2[Sharpe Ratio])</f>
        <v>0.99082892344441509</v>
      </c>
      <c r="AR1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5">
        <f>_xlfn.RANK.AVG(Table2[[#This Row],[1Y Return vs Nifty Z-Score]],Table2[1Y Return vs Nifty Z-Score])</f>
        <v>143</v>
      </c>
      <c r="AT185">
        <f>_xlfn.RANK.AVG(Table2[[#This Row],[6M Return vs Nifty Z-Score]],Table2[6M Return vs Nifty Z-Score])</f>
        <v>438</v>
      </c>
      <c r="AU185">
        <f>_xlfn.RANK.AVG(Table2[[#This Row],[Sharpe Ratio Z-Score]],Table2[Sharpe Ratio Z-Score])</f>
        <v>116</v>
      </c>
      <c r="AV185">
        <f>(Table2[[#This Row],[Rank 1Y]]+Table2[[#This Row],[Rank 6M]]+Table2[[#This Row],[Rank Sharpe]])/3</f>
        <v>232.33333333333334</v>
      </c>
    </row>
    <row r="186" spans="1:48" x14ac:dyDescent="0.3">
      <c r="A186" t="s">
        <v>898</v>
      </c>
      <c r="B186" t="s">
        <v>899</v>
      </c>
      <c r="C186" t="s">
        <v>10319</v>
      </c>
      <c r="D186" t="s">
        <v>730</v>
      </c>
      <c r="E186">
        <v>17317.280363499998</v>
      </c>
      <c r="F186">
        <v>977.15</v>
      </c>
      <c r="G186">
        <v>6.1542976839104604</v>
      </c>
      <c r="H186">
        <f>(Table2[[#This Row],[1Y Return vs Nifty]]-AVERAGE(Table2[1Y Return vs Nifty]))/_xlfn.STDEV.P(Table2[1Y Return vs Nifty])</f>
        <v>-0.28577661724839315</v>
      </c>
      <c r="I186">
        <v>8.7821302613375405</v>
      </c>
      <c r="J186">
        <f>(Table2[[#This Row],[1M Return vs Nifty]]-AVERAGE(Table2[1M Return vs Nifty]))/_xlfn.STDEV.P(Table2[1M Return vs Nifty])</f>
        <v>0.68513891099231383</v>
      </c>
      <c r="K186">
        <v>15.9462053589746</v>
      </c>
      <c r="L186">
        <f>(Table2[[#This Row],[6M Return vs Nifty]]-AVERAGE(Table2[6M Return vs Nifty]))/_xlfn.STDEV.P(Table2[6M Return vs Nifty])</f>
        <v>0.26549807740352449</v>
      </c>
      <c r="M186">
        <v>-0.69701768809248199</v>
      </c>
      <c r="N186">
        <f>(Table2[[#This Row],[1W Return vs Nifty]]-AVERAGE(Table2[1W Return vs Nifty]))/_xlfn.STDEV.P(Table2[1W Return vs Nifty])</f>
        <v>0.10167450598544908</v>
      </c>
      <c r="O186">
        <v>940.18</v>
      </c>
      <c r="P186">
        <v>899.03463865690105</v>
      </c>
      <c r="Q186">
        <v>771.68806037201398</v>
      </c>
      <c r="R186">
        <v>59.676380338130102</v>
      </c>
      <c r="S186" s="2">
        <f>(Table2[[#This Row],[Close Price]]-Table2[[#This Row],[20D EMA]])/Table2[[#This Row],[20D EMA]]</f>
        <v>3.9322257440064699E-2</v>
      </c>
      <c r="T186" s="2">
        <f>(Table2[[#This Row],[Close Price]]-Table2[[#This Row],[50D EMA]])/Table2[[#This Row],[50D EMA]]</f>
        <v>8.6888044113403867E-2</v>
      </c>
      <c r="U186" s="2">
        <f>(Table2[[#This Row],[Close Price]]-Table2[[#This Row],[200D EMA]])/Table2[[#This Row],[200D EMA]]</f>
        <v>0.26624999164680258</v>
      </c>
      <c r="V186">
        <v>0.82762634926781797</v>
      </c>
      <c r="W186">
        <v>951.6</v>
      </c>
      <c r="X186">
        <v>1010.95</v>
      </c>
      <c r="Y186">
        <v>944.4</v>
      </c>
      <c r="Z186">
        <v>1010.95</v>
      </c>
      <c r="AA186">
        <v>944.4</v>
      </c>
      <c r="AB186">
        <v>1010.95</v>
      </c>
      <c r="AC186" s="2">
        <f>(Table2[[#This Row],[Close Price]]/Table2[[#This Row],[Day Low]])-1</f>
        <v>2.6849516603614898E-2</v>
      </c>
      <c r="AD186" s="2">
        <f>(Table2[[#This Row],[Day High]]/Table2[[#This Row],[Close Price]])-1</f>
        <v>3.4590390421122663E-2</v>
      </c>
      <c r="AE186" s="2">
        <f>(Table2[[#This Row],[Close Price]]/Table2[[#This Row],[Current Week Low]])-1</f>
        <v>3.4678102498941099E-2</v>
      </c>
      <c r="AF186" s="2">
        <f>(Table2[[#This Row],[Current Week High]]/Table2[[#This Row],[Close Price]])-1</f>
        <v>3.4590390421122663E-2</v>
      </c>
      <c r="AG186" s="2">
        <f>(Table2[[#This Row],[Close Price]]/Table2[[#This Row],[Current Month Low]])-1</f>
        <v>3.4678102498941099E-2</v>
      </c>
      <c r="AH186" s="2">
        <f>(Table2[[#This Row],[Current Month High]]/Table2[[#This Row],[Close Price]])-1</f>
        <v>3.4590390421122663E-2</v>
      </c>
      <c r="AI186">
        <v>3.4590390421122601</v>
      </c>
      <c r="AJ186">
        <v>67.463581833761694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0.27</v>
      </c>
      <c r="AM186" t="s">
        <v>10359</v>
      </c>
      <c r="AN186">
        <v>4.79</v>
      </c>
      <c r="AO186" t="s">
        <v>10359</v>
      </c>
      <c r="AP186">
        <v>0.182416448887671</v>
      </c>
      <c r="AQ186">
        <f>(Table2[[#This Row],[Sharpe Ratio]]-AVERAGE(Table2[Sharpe Ratio]))/_xlfn.STDEV.P(Table2[Sharpe Ratio])</f>
        <v>1.3597677148856104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2.1263025920185048</v>
      </c>
      <c r="AS186">
        <f>_xlfn.RANK.AVG(Table2[[#This Row],[1Y Return vs Nifty Z-Score]],Table2[1Y Return vs Nifty Z-Score])</f>
        <v>383</v>
      </c>
      <c r="AT186">
        <f>_xlfn.RANK.AVG(Table2[[#This Row],[6M Return vs Nifty Z-Score]],Table2[6M Return vs Nifty Z-Score])</f>
        <v>245</v>
      </c>
      <c r="AU186">
        <f>_xlfn.RANK.AVG(Table2[[#This Row],[Sharpe Ratio Z-Score]],Table2[Sharpe Ratio Z-Score])</f>
        <v>69</v>
      </c>
      <c r="AV186">
        <f>(Table2[[#This Row],[Rank 1Y]]+Table2[[#This Row],[Rank 6M]]+Table2[[#This Row],[Rank Sharpe]])/3</f>
        <v>232.33333333333334</v>
      </c>
    </row>
    <row r="187" spans="1:48" x14ac:dyDescent="0.3">
      <c r="A187" t="s">
        <v>931</v>
      </c>
      <c r="B187" t="s">
        <v>932</v>
      </c>
      <c r="C187" t="s">
        <v>10315</v>
      </c>
      <c r="D187" t="s">
        <v>933</v>
      </c>
      <c r="E187">
        <v>16011.617125229999</v>
      </c>
      <c r="F187">
        <v>496.2</v>
      </c>
      <c r="G187">
        <v>84.130632543249504</v>
      </c>
      <c r="H187">
        <f>(Table2[[#This Row],[1Y Return vs Nifty]]-AVERAGE(Table2[1Y Return vs Nifty]))/_xlfn.STDEV.P(Table2[1Y Return vs Nifty])</f>
        <v>1.0172253457060472</v>
      </c>
      <c r="I187">
        <v>2.22927977205407</v>
      </c>
      <c r="J187">
        <f>(Table2[[#This Row],[1M Return vs Nifty]]-AVERAGE(Table2[1M Return vs Nifty]))/_xlfn.STDEV.P(Table2[1M Return vs Nifty])</f>
        <v>2.1030427377903567E-2</v>
      </c>
      <c r="K187">
        <v>-0.35902719655396698</v>
      </c>
      <c r="L187">
        <f>(Table2[[#This Row],[6M Return vs Nifty]]-AVERAGE(Table2[6M Return vs Nifty]))/_xlfn.STDEV.P(Table2[6M Return vs Nifty])</f>
        <v>-0.29079776332987933</v>
      </c>
      <c r="M187">
        <v>-2.1576660749262402</v>
      </c>
      <c r="N187">
        <f>(Table2[[#This Row],[1W Return vs Nifty]]-AVERAGE(Table2[1W Return vs Nifty]))/_xlfn.STDEV.P(Table2[1W Return vs Nifty])</f>
        <v>-0.25299494556181729</v>
      </c>
      <c r="O187">
        <v>489.11</v>
      </c>
      <c r="P187">
        <v>479.77889931231698</v>
      </c>
      <c r="Q187">
        <v>398.72566656325898</v>
      </c>
      <c r="R187">
        <v>60.0294911164399</v>
      </c>
      <c r="S187" s="2">
        <f>(Table2[[#This Row],[Close Price]]-Table2[[#This Row],[20D EMA]])/Table2[[#This Row],[20D EMA]]</f>
        <v>1.4495716709942498E-2</v>
      </c>
      <c r="T187" s="2">
        <f>(Table2[[#This Row],[Close Price]]-Table2[[#This Row],[50D EMA]])/Table2[[#This Row],[50D EMA]]</f>
        <v>3.4226392013529394E-2</v>
      </c>
      <c r="U187" s="2">
        <f>(Table2[[#This Row],[Close Price]]-Table2[[#This Row],[200D EMA]])/Table2[[#This Row],[200D EMA]]</f>
        <v>0.24446465730912867</v>
      </c>
      <c r="V187">
        <v>0.49971645393970299</v>
      </c>
      <c r="W187">
        <v>491.6</v>
      </c>
      <c r="X187">
        <v>500.95</v>
      </c>
      <c r="Y187">
        <v>490</v>
      </c>
      <c r="Z187">
        <v>516</v>
      </c>
      <c r="AA187">
        <v>490</v>
      </c>
      <c r="AB187">
        <v>516</v>
      </c>
      <c r="AC187" s="2">
        <f>(Table2[[#This Row],[Close Price]]/Table2[[#This Row],[Day Low]])-1</f>
        <v>9.3572009764035791E-3</v>
      </c>
      <c r="AD187" s="2">
        <f>(Table2[[#This Row],[Day High]]/Table2[[#This Row],[Close Price]])-1</f>
        <v>9.572752922208716E-3</v>
      </c>
      <c r="AE187" s="2">
        <f>(Table2[[#This Row],[Close Price]]/Table2[[#This Row],[Current Week Low]])-1</f>
        <v>1.2653061224489726E-2</v>
      </c>
      <c r="AF187" s="2">
        <f>(Table2[[#This Row],[Current Week High]]/Table2[[#This Row],[Close Price]])-1</f>
        <v>3.9903264812575667E-2</v>
      </c>
      <c r="AG187" s="2">
        <f>(Table2[[#This Row],[Close Price]]/Table2[[#This Row],[Current Month Low]])-1</f>
        <v>1.2653061224489726E-2</v>
      </c>
      <c r="AH187" s="2">
        <f>(Table2[[#This Row],[Current Month High]]/Table2[[#This Row],[Close Price]])-1</f>
        <v>3.9903264812575667E-2</v>
      </c>
      <c r="AI187">
        <v>24.506247480854402</v>
      </c>
      <c r="AJ187">
        <v>145.03703703703701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0.08</v>
      </c>
      <c r="AM187" t="s">
        <v>10359</v>
      </c>
      <c r="AN187">
        <v>4.38</v>
      </c>
      <c r="AO187" t="s">
        <v>10359</v>
      </c>
      <c r="AP187">
        <v>0.122261529381572</v>
      </c>
      <c r="AQ187">
        <f>(Table2[[#This Row],[Sharpe Ratio]]-AVERAGE(Table2[Sharpe Ratio]))/_xlfn.STDEV.P(Table2[Sharpe Ratio])</f>
        <v>0.67151655074785355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1.1659796149401078</v>
      </c>
      <c r="AS187">
        <f>_xlfn.RANK.AVG(Table2[[#This Row],[1Y Return vs Nifty Z-Score]],Table2[1Y Return vs Nifty Z-Score])</f>
        <v>99</v>
      </c>
      <c r="AT187">
        <f>_xlfn.RANK.AVG(Table2[[#This Row],[6M Return vs Nifty Z-Score]],Table2[6M Return vs Nifty Z-Score])</f>
        <v>423</v>
      </c>
      <c r="AU187">
        <f>_xlfn.RANK.AVG(Table2[[#This Row],[Sharpe Ratio Z-Score]],Table2[Sharpe Ratio Z-Score])</f>
        <v>180</v>
      </c>
      <c r="AV187">
        <f>(Table2[[#This Row],[Rank 1Y]]+Table2[[#This Row],[Rank 6M]]+Table2[[#This Row],[Rank Sharpe]])/3</f>
        <v>234</v>
      </c>
    </row>
    <row r="188" spans="1:48" x14ac:dyDescent="0.3">
      <c r="A188" t="s">
        <v>1008</v>
      </c>
      <c r="B188" t="s">
        <v>1009</v>
      </c>
      <c r="C188" t="s">
        <v>10325</v>
      </c>
      <c r="D188" t="s">
        <v>163</v>
      </c>
      <c r="E188">
        <v>13925.13765615</v>
      </c>
      <c r="F188">
        <v>626.79999999999995</v>
      </c>
      <c r="G188">
        <v>4.8544446716300103</v>
      </c>
      <c r="H188">
        <f>(Table2[[#This Row],[1Y Return vs Nifty]]-AVERAGE(Table2[1Y Return vs Nifty]))/_xlfn.STDEV.P(Table2[1Y Return vs Nifty])</f>
        <v>-0.3074974512630842</v>
      </c>
      <c r="I188">
        <v>2.9393505564529501</v>
      </c>
      <c r="J188">
        <f>(Table2[[#This Row],[1M Return vs Nifty]]-AVERAGE(Table2[1M Return vs Nifty]))/_xlfn.STDEV.P(Table2[1M Return vs Nifty])</f>
        <v>9.2993618458980534E-2</v>
      </c>
      <c r="K188">
        <v>13.526700194081201</v>
      </c>
      <c r="L188">
        <f>(Table2[[#This Row],[6M Return vs Nifty]]-AVERAGE(Table2[6M Return vs Nifty]))/_xlfn.STDEV.P(Table2[6M Return vs Nifty])</f>
        <v>0.18295030292196299</v>
      </c>
      <c r="M188">
        <v>0.64850902761693097</v>
      </c>
      <c r="N188">
        <f>(Table2[[#This Row],[1W Return vs Nifty]]-AVERAGE(Table2[1W Return vs Nifty]))/_xlfn.STDEV.P(Table2[1W Return vs Nifty])</f>
        <v>0.42839052238232744</v>
      </c>
      <c r="O188">
        <v>613.89</v>
      </c>
      <c r="P188">
        <v>611.62186135146499</v>
      </c>
      <c r="Q188">
        <v>538.40522430812302</v>
      </c>
      <c r="R188">
        <v>63.215711360164697</v>
      </c>
      <c r="S188" s="2">
        <f>(Table2[[#This Row],[Close Price]]-Table2[[#This Row],[20D EMA]])/Table2[[#This Row],[20D EMA]]</f>
        <v>2.1029826190359785E-2</v>
      </c>
      <c r="T188" s="2">
        <f>(Table2[[#This Row],[Close Price]]-Table2[[#This Row],[50D EMA]])/Table2[[#This Row],[50D EMA]]</f>
        <v>2.4816213428010447E-2</v>
      </c>
      <c r="U188" s="2">
        <f>(Table2[[#This Row],[Close Price]]-Table2[[#This Row],[200D EMA]])/Table2[[#This Row],[200D EMA]]</f>
        <v>0.1641788966766965</v>
      </c>
      <c r="V188">
        <v>0.25077381594635101</v>
      </c>
      <c r="W188">
        <v>620.5</v>
      </c>
      <c r="X188">
        <v>631.04999999999995</v>
      </c>
      <c r="Y188">
        <v>613</v>
      </c>
      <c r="Z188">
        <v>633.95000000000005</v>
      </c>
      <c r="AA188">
        <v>613</v>
      </c>
      <c r="AB188">
        <v>633.95000000000005</v>
      </c>
      <c r="AC188" s="2">
        <f>(Table2[[#This Row],[Close Price]]/Table2[[#This Row],[Day Low]])-1</f>
        <v>1.0153102336825093E-2</v>
      </c>
      <c r="AD188" s="2">
        <f>(Table2[[#This Row],[Day High]]/Table2[[#This Row],[Close Price]])-1</f>
        <v>6.7804722399489314E-3</v>
      </c>
      <c r="AE188" s="2">
        <f>(Table2[[#This Row],[Close Price]]/Table2[[#This Row],[Current Week Low]])-1</f>
        <v>2.2512234910277318E-2</v>
      </c>
      <c r="AF188" s="2">
        <f>(Table2[[#This Row],[Current Week High]]/Table2[[#This Row],[Close Price]])-1</f>
        <v>1.1407147415443575E-2</v>
      </c>
      <c r="AG188" s="2">
        <f>(Table2[[#This Row],[Close Price]]/Table2[[#This Row],[Current Month Low]])-1</f>
        <v>2.2512234910277318E-2</v>
      </c>
      <c r="AH188" s="2">
        <f>(Table2[[#This Row],[Current Month High]]/Table2[[#This Row],[Close Price]])-1</f>
        <v>1.1407147415443575E-2</v>
      </c>
      <c r="AI188">
        <v>14.3506700701978</v>
      </c>
      <c r="AJ188">
        <v>81.116809940041804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-0.09</v>
      </c>
      <c r="AM188" t="s">
        <v>10358</v>
      </c>
      <c r="AN188">
        <v>3.51</v>
      </c>
      <c r="AO188" t="s">
        <v>10359</v>
      </c>
      <c r="AP188">
        <v>0.19335291871948301</v>
      </c>
      <c r="AQ188">
        <f>(Table2[[#This Row],[Sharpe Ratio]]-AVERAGE(Table2[Sharpe Ratio]))/_xlfn.STDEV.P(Table2[Sharpe Ratio])</f>
        <v>1.484895271452932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1.8817322639531189</v>
      </c>
      <c r="AS188">
        <f>_xlfn.RANK.AVG(Table2[[#This Row],[1Y Return vs Nifty Z-Score]],Table2[1Y Return vs Nifty Z-Score])</f>
        <v>390</v>
      </c>
      <c r="AT188">
        <f>_xlfn.RANK.AVG(Table2[[#This Row],[6M Return vs Nifty Z-Score]],Table2[6M Return vs Nifty Z-Score])</f>
        <v>268</v>
      </c>
      <c r="AU188">
        <f>_xlfn.RANK.AVG(Table2[[#This Row],[Sharpe Ratio Z-Score]],Table2[Sharpe Ratio Z-Score])</f>
        <v>49</v>
      </c>
      <c r="AV188">
        <f>(Table2[[#This Row],[Rank 1Y]]+Table2[[#This Row],[Rank 6M]]+Table2[[#This Row],[Rank Sharpe]])/3</f>
        <v>235.66666666666666</v>
      </c>
    </row>
    <row r="189" spans="1:48" x14ac:dyDescent="0.3">
      <c r="A189" t="s">
        <v>468</v>
      </c>
      <c r="B189" t="s">
        <v>469</v>
      </c>
      <c r="C189" t="s">
        <v>10318</v>
      </c>
      <c r="D189" t="s">
        <v>54</v>
      </c>
      <c r="E189">
        <v>47122.829447609998</v>
      </c>
      <c r="F189">
        <v>2832.15</v>
      </c>
      <c r="G189">
        <v>68.522239671758001</v>
      </c>
      <c r="H189">
        <f>(Table2[[#This Row],[1Y Return vs Nifty]]-AVERAGE(Table2[1Y Return vs Nifty]))/_xlfn.STDEV.P(Table2[1Y Return vs Nifty])</f>
        <v>0.75640561640221826</v>
      </c>
      <c r="I189">
        <v>-0.75420819041904597</v>
      </c>
      <c r="J189">
        <f>(Table2[[#This Row],[1M Return vs Nifty]]-AVERAGE(Table2[1M Return vs Nifty]))/_xlfn.STDEV.P(Table2[1M Return vs Nifty])</f>
        <v>-0.28133564520076776</v>
      </c>
      <c r="K189">
        <v>18.741062249486301</v>
      </c>
      <c r="L189">
        <f>(Table2[[#This Row],[6M Return vs Nifty]]-AVERAGE(Table2[6M Return vs Nifty]))/_xlfn.STDEV.P(Table2[6M Return vs Nifty])</f>
        <v>0.36085196201338138</v>
      </c>
      <c r="M189">
        <v>-5.8182826618981904</v>
      </c>
      <c r="N189">
        <f>(Table2[[#This Row],[1W Return vs Nifty]]-AVERAGE(Table2[1W Return vs Nifty]))/_xlfn.STDEV.P(Table2[1W Return vs Nifty])</f>
        <v>-1.1418528588892722</v>
      </c>
      <c r="O189">
        <v>2826.67</v>
      </c>
      <c r="P189">
        <v>2724.7557781912001</v>
      </c>
      <c r="Q189">
        <v>2289.27002209279</v>
      </c>
      <c r="R189">
        <v>41.537545911187003</v>
      </c>
      <c r="S189" s="2">
        <f>(Table2[[#This Row],[Close Price]]-Table2[[#This Row],[20D EMA]])/Table2[[#This Row],[20D EMA]]</f>
        <v>1.9386769591073659E-3</v>
      </c>
      <c r="T189" s="2">
        <f>(Table2[[#This Row],[Close Price]]-Table2[[#This Row],[50D EMA]])/Table2[[#This Row],[50D EMA]]</f>
        <v>3.941425601089743E-2</v>
      </c>
      <c r="U189" s="2">
        <f>(Table2[[#This Row],[Close Price]]-Table2[[#This Row],[200D EMA]])/Table2[[#This Row],[200D EMA]]</f>
        <v>0.23714108544125503</v>
      </c>
      <c r="V189">
        <v>0.95878330408554502</v>
      </c>
      <c r="W189">
        <v>2781.65</v>
      </c>
      <c r="X189">
        <v>2849.3</v>
      </c>
      <c r="Y189">
        <v>2716.2</v>
      </c>
      <c r="Z189">
        <v>2849.3</v>
      </c>
      <c r="AA189">
        <v>2716.2</v>
      </c>
      <c r="AB189">
        <v>2849.3</v>
      </c>
      <c r="AC189" s="2">
        <f>(Table2[[#This Row],[Close Price]]/Table2[[#This Row],[Day Low]])-1</f>
        <v>1.8154692358851809E-2</v>
      </c>
      <c r="AD189" s="2">
        <f>(Table2[[#This Row],[Day High]]/Table2[[#This Row],[Close Price]])-1</f>
        <v>6.0554702258002191E-3</v>
      </c>
      <c r="AE189" s="2">
        <f>(Table2[[#This Row],[Close Price]]/Table2[[#This Row],[Current Week Low]])-1</f>
        <v>4.2688314557101981E-2</v>
      </c>
      <c r="AF189" s="2">
        <f>(Table2[[#This Row],[Current Week High]]/Table2[[#This Row],[Close Price]])-1</f>
        <v>6.0554702258002191E-3</v>
      </c>
      <c r="AG189" s="2">
        <f>(Table2[[#This Row],[Close Price]]/Table2[[#This Row],[Current Month Low]])-1</f>
        <v>4.2688314557101981E-2</v>
      </c>
      <c r="AH189" s="2">
        <f>(Table2[[#This Row],[Current Month High]]/Table2[[#This Row],[Close Price]])-1</f>
        <v>6.0554702258002191E-3</v>
      </c>
      <c r="AI189">
        <v>9.0337729286937396</v>
      </c>
      <c r="AJ189">
        <v>104.479982672105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-0.1</v>
      </c>
      <c r="AM189" t="s">
        <v>10358</v>
      </c>
      <c r="AN189">
        <v>-2.54</v>
      </c>
      <c r="AO189" t="s">
        <v>10358</v>
      </c>
      <c r="AP189">
        <v>6.1121502190325999E-2</v>
      </c>
      <c r="AQ189">
        <f>(Table2[[#This Row],[Sharpe Ratio]]-AVERAGE(Table2[Sharpe Ratio]))/_xlfn.STDEV.P(Table2[Sharpe Ratio])</f>
        <v>-2.8005537142610587E-2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-0.33393646281705092</v>
      </c>
      <c r="AS189">
        <f>_xlfn.RANK.AVG(Table2[[#This Row],[1Y Return vs Nifty Z-Score]],Table2[1Y Return vs Nifty Z-Score])</f>
        <v>128</v>
      </c>
      <c r="AT189">
        <f>_xlfn.RANK.AVG(Table2[[#This Row],[6M Return vs Nifty Z-Score]],Table2[6M Return vs Nifty Z-Score])</f>
        <v>222</v>
      </c>
      <c r="AU189">
        <f>_xlfn.RANK.AVG(Table2[[#This Row],[Sharpe Ratio Z-Score]],Table2[Sharpe Ratio Z-Score])</f>
        <v>359</v>
      </c>
      <c r="AV189">
        <f>(Table2[[#This Row],[Rank 1Y]]+Table2[[#This Row],[Rank 6M]]+Table2[[#This Row],[Rank Sharpe]])/3</f>
        <v>236.33333333333334</v>
      </c>
    </row>
    <row r="190" spans="1:48" x14ac:dyDescent="0.3">
      <c r="A190" t="s">
        <v>1282</v>
      </c>
      <c r="B190" t="s">
        <v>1283</v>
      </c>
      <c r="C190" t="s">
        <v>10324</v>
      </c>
      <c r="D190" t="s">
        <v>89</v>
      </c>
      <c r="E190">
        <v>9001.4253151199991</v>
      </c>
      <c r="F190">
        <v>1191.4000000000001</v>
      </c>
      <c r="G190">
        <v>164.53746965959701</v>
      </c>
      <c r="H190">
        <f>(Table2[[#This Row],[1Y Return vs Nifty]]-AVERAGE(Table2[1Y Return vs Nifty]))/_xlfn.STDEV.P(Table2[1Y Return vs Nifty])</f>
        <v>2.36084154396098</v>
      </c>
      <c r="I190">
        <v>18.567747197514599</v>
      </c>
      <c r="J190">
        <f>(Table2[[#This Row],[1M Return vs Nifty]]-AVERAGE(Table2[1M Return vs Nifty]))/_xlfn.STDEV.P(Table2[1M Return vs Nifty])</f>
        <v>1.6768769699246866</v>
      </c>
      <c r="K190">
        <v>30.1199258308697</v>
      </c>
      <c r="L190">
        <f>(Table2[[#This Row],[6M Return vs Nifty]]-AVERAGE(Table2[6M Return vs Nifty]))/_xlfn.STDEV.P(Table2[6M Return vs Nifty])</f>
        <v>0.74907178414956355</v>
      </c>
      <c r="M190">
        <v>4.5170143308177497</v>
      </c>
      <c r="N190">
        <f>(Table2[[#This Row],[1W Return vs Nifty]]-AVERAGE(Table2[1W Return vs Nifty]))/_xlfn.STDEV.P(Table2[1W Return vs Nifty])</f>
        <v>1.3677272351473295</v>
      </c>
      <c r="O190">
        <v>1086.33</v>
      </c>
      <c r="P190">
        <v>1037.94905285596</v>
      </c>
      <c r="Q190">
        <v>860.273915233004</v>
      </c>
      <c r="R190">
        <v>75.354699046810097</v>
      </c>
      <c r="S190" s="2">
        <f>(Table2[[#This Row],[Close Price]]-Table2[[#This Row],[20D EMA]])/Table2[[#This Row],[20D EMA]]</f>
        <v>9.67201494941686E-2</v>
      </c>
      <c r="T190" s="2">
        <f>(Table2[[#This Row],[Close Price]]-Table2[[#This Row],[50D EMA]])/Table2[[#This Row],[50D EMA]]</f>
        <v>0.14784053872568551</v>
      </c>
      <c r="U190" s="2">
        <f>(Table2[[#This Row],[Close Price]]-Table2[[#This Row],[200D EMA]])/Table2[[#This Row],[200D EMA]]</f>
        <v>0.38490773566848302</v>
      </c>
      <c r="V190">
        <v>0.96062907333932901</v>
      </c>
      <c r="W190">
        <v>1149.95</v>
      </c>
      <c r="X190">
        <v>1197.25</v>
      </c>
      <c r="Y190">
        <v>1088.0999999999999</v>
      </c>
      <c r="Z190">
        <v>1197.25</v>
      </c>
      <c r="AA190">
        <v>1088.0999999999999</v>
      </c>
      <c r="AB190">
        <v>1197.25</v>
      </c>
      <c r="AC190" s="2">
        <f>(Table2[[#This Row],[Close Price]]/Table2[[#This Row],[Day Low]])-1</f>
        <v>3.6045045436758238E-2</v>
      </c>
      <c r="AD190" s="2">
        <f>(Table2[[#This Row],[Day High]]/Table2[[#This Row],[Close Price]])-1</f>
        <v>4.910189692798328E-3</v>
      </c>
      <c r="AE190" s="2">
        <f>(Table2[[#This Row],[Close Price]]/Table2[[#This Row],[Current Week Low]])-1</f>
        <v>9.4936127194191977E-2</v>
      </c>
      <c r="AF190" s="2">
        <f>(Table2[[#This Row],[Current Week High]]/Table2[[#This Row],[Close Price]])-1</f>
        <v>4.910189692798328E-3</v>
      </c>
      <c r="AG190" s="2">
        <f>(Table2[[#This Row],[Close Price]]/Table2[[#This Row],[Current Month Low]])-1</f>
        <v>9.4936127194191977E-2</v>
      </c>
      <c r="AH190" s="2">
        <f>(Table2[[#This Row],[Current Month High]]/Table2[[#This Row],[Close Price]])-1</f>
        <v>4.910189692798328E-3</v>
      </c>
      <c r="AI190">
        <v>0.49101896927983202</v>
      </c>
      <c r="AJ190">
        <v>213.52631578947299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0.14000000000000001</v>
      </c>
      <c r="AM190" t="s">
        <v>10359</v>
      </c>
      <c r="AN190">
        <v>6.85</v>
      </c>
      <c r="AO190" t="s">
        <v>10359</v>
      </c>
      <c r="AQ190">
        <f>(Table2[[#This Row],[Sharpe Ratio]]-AVERAGE(Table2[Sharpe Ratio]))/_xlfn.STDEV.P(Table2[Sharpe Ratio])</f>
        <v>-0.72731567472953296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5.4272018584530271</v>
      </c>
      <c r="AS190">
        <f>_xlfn.RANK.AVG(Table2[[#This Row],[1Y Return vs Nifty Z-Score]],Table2[1Y Return vs Nifty Z-Score])</f>
        <v>23</v>
      </c>
      <c r="AT190">
        <f>_xlfn.RANK.AVG(Table2[[#This Row],[6M Return vs Nifty Z-Score]],Table2[6M Return vs Nifty Z-Score])</f>
        <v>139</v>
      </c>
      <c r="AU190">
        <f>_xlfn.RANK.AVG(Table2[[#This Row],[Sharpe Ratio Z-Score]],Table2[Sharpe Ratio Z-Score])</f>
        <v>548</v>
      </c>
      <c r="AV190">
        <f>(Table2[[#This Row],[Rank 1Y]]+Table2[[#This Row],[Rank 6M]]+Table2[[#This Row],[Rank Sharpe]])/3</f>
        <v>236.66666666666666</v>
      </c>
    </row>
    <row r="191" spans="1:48" x14ac:dyDescent="0.3">
      <c r="A191" t="s">
        <v>1409</v>
      </c>
      <c r="B191" t="s">
        <v>1410</v>
      </c>
      <c r="C191" t="s">
        <v>10317</v>
      </c>
      <c r="D191" t="s">
        <v>46</v>
      </c>
      <c r="E191">
        <v>7813.1255263839903</v>
      </c>
      <c r="F191">
        <v>46.58</v>
      </c>
      <c r="G191">
        <v>36.672156248086203</v>
      </c>
      <c r="H191">
        <f>(Table2[[#This Row],[1Y Return vs Nifty]]-AVERAGE(Table2[1Y Return vs Nifty]))/_xlfn.STDEV.P(Table2[1Y Return vs Nifty])</f>
        <v>0.22418361217273136</v>
      </c>
      <c r="I191">
        <v>-9.5694775155893801</v>
      </c>
      <c r="J191">
        <f>(Table2[[#This Row],[1M Return vs Nifty]]-AVERAGE(Table2[1M Return vs Nifty]))/_xlfn.STDEV.P(Table2[1M Return vs Nifty])</f>
        <v>-1.1747323667901903</v>
      </c>
      <c r="K191">
        <v>6.68525088212792</v>
      </c>
      <c r="L191">
        <f>(Table2[[#This Row],[6M Return vs Nifty]]-AVERAGE(Table2[6M Return vs Nifty]))/_xlfn.STDEV.P(Table2[6M Return vs Nifty])</f>
        <v>-5.0463712110749445E-2</v>
      </c>
      <c r="M191">
        <v>-3.11124849935194</v>
      </c>
      <c r="N191">
        <f>(Table2[[#This Row],[1W Return vs Nifty]]-AVERAGE(Table2[1W Return vs Nifty]))/_xlfn.STDEV.P(Table2[1W Return vs Nifty])</f>
        <v>-0.48454044174334837</v>
      </c>
      <c r="O191">
        <v>48.03</v>
      </c>
      <c r="P191">
        <v>47.641059030054201</v>
      </c>
      <c r="Q191">
        <v>39.728663401242599</v>
      </c>
      <c r="R191">
        <v>37.556012653149303</v>
      </c>
      <c r="S191" s="2">
        <f>(Table2[[#This Row],[Close Price]]-Table2[[#This Row],[20D EMA]])/Table2[[#This Row],[20D EMA]]</f>
        <v>-3.0189464917759791E-2</v>
      </c>
      <c r="T191" s="2">
        <f>(Table2[[#This Row],[Close Price]]-Table2[[#This Row],[50D EMA]])/Table2[[#This Row],[50D EMA]]</f>
        <v>-2.2271944655655899E-2</v>
      </c>
      <c r="U191" s="2">
        <f>(Table2[[#This Row],[Close Price]]-Table2[[#This Row],[200D EMA]])/Table2[[#This Row],[200D EMA]]</f>
        <v>0.17245323683713731</v>
      </c>
      <c r="V191">
        <v>0.36806761971207602</v>
      </c>
      <c r="W191">
        <v>46.48</v>
      </c>
      <c r="X191">
        <v>47.4</v>
      </c>
      <c r="Y191">
        <v>46.35</v>
      </c>
      <c r="Z191">
        <v>47.4</v>
      </c>
      <c r="AA191">
        <v>46.35</v>
      </c>
      <c r="AB191">
        <v>47.4</v>
      </c>
      <c r="AC191" s="2">
        <f>(Table2[[#This Row],[Close Price]]/Table2[[#This Row],[Day Low]])-1</f>
        <v>2.1514629948364838E-3</v>
      </c>
      <c r="AD191" s="2">
        <f>(Table2[[#This Row],[Day High]]/Table2[[#This Row],[Close Price]])-1</f>
        <v>1.7604121940747008E-2</v>
      </c>
      <c r="AE191" s="2">
        <f>(Table2[[#This Row],[Close Price]]/Table2[[#This Row],[Current Week Low]])-1</f>
        <v>4.9622437971952316E-3</v>
      </c>
      <c r="AF191" s="2">
        <f>(Table2[[#This Row],[Current Week High]]/Table2[[#This Row],[Close Price]])-1</f>
        <v>1.7604121940747008E-2</v>
      </c>
      <c r="AG191" s="2">
        <f>(Table2[[#This Row],[Close Price]]/Table2[[#This Row],[Current Month Low]])-1</f>
        <v>4.9622437971952316E-3</v>
      </c>
      <c r="AH191" s="2">
        <f>(Table2[[#This Row],[Current Month High]]/Table2[[#This Row],[Close Price]])-1</f>
        <v>1.7604121940747008E-2</v>
      </c>
      <c r="AI191">
        <v>23.443537999141199</v>
      </c>
      <c r="AJ191">
        <v>107.80513676759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-0.09</v>
      </c>
      <c r="AM191" t="s">
        <v>10358</v>
      </c>
      <c r="AN191">
        <v>-1.87</v>
      </c>
      <c r="AO191" t="s">
        <v>10358</v>
      </c>
      <c r="AP191">
        <v>0.140309737611124</v>
      </c>
      <c r="AQ191">
        <f>(Table2[[#This Row],[Sharpe Ratio]]-AVERAGE(Table2[Sharpe Ratio]))/_xlfn.STDEV.P(Table2[Sharpe Ratio])</f>
        <v>0.87801172066210131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-0.60754118780945554</v>
      </c>
      <c r="AS191">
        <f>_xlfn.RANK.AVG(Table2[[#This Row],[1Y Return vs Nifty Z-Score]],Table2[1Y Return vs Nifty Z-Score])</f>
        <v>237</v>
      </c>
      <c r="AT191">
        <f>_xlfn.RANK.AVG(Table2[[#This Row],[6M Return vs Nifty Z-Score]],Table2[6M Return vs Nifty Z-Score])</f>
        <v>338</v>
      </c>
      <c r="AU191">
        <f>_xlfn.RANK.AVG(Table2[[#This Row],[Sharpe Ratio Z-Score]],Table2[Sharpe Ratio Z-Score])</f>
        <v>143</v>
      </c>
      <c r="AV191">
        <f>(Table2[[#This Row],[Rank 1Y]]+Table2[[#This Row],[Rank 6M]]+Table2[[#This Row],[Rank Sharpe]])/3</f>
        <v>239.33333333333334</v>
      </c>
    </row>
    <row r="192" spans="1:48" x14ac:dyDescent="0.3">
      <c r="A192" t="s">
        <v>889</v>
      </c>
      <c r="B192" t="s">
        <v>890</v>
      </c>
      <c r="C192" t="s">
        <v>10322</v>
      </c>
      <c r="D192" t="s">
        <v>773</v>
      </c>
      <c r="E192">
        <v>17607.264108300002</v>
      </c>
      <c r="F192">
        <v>429.75</v>
      </c>
      <c r="G192">
        <v>20.506307884117099</v>
      </c>
      <c r="H192">
        <f>(Table2[[#This Row],[1Y Return vs Nifty]]-AVERAGE(Table2[1Y Return vs Nifty]))/_xlfn.STDEV.P(Table2[1Y Return vs Nifty])</f>
        <v>-4.5951322856890221E-2</v>
      </c>
      <c r="I192">
        <v>22.7293700509973</v>
      </c>
      <c r="J192">
        <f>(Table2[[#This Row],[1M Return vs Nifty]]-AVERAGE(Table2[1M Return vs Nifty]))/_xlfn.STDEV.P(Table2[1M Return vs Nifty])</f>
        <v>2.0986428941009421</v>
      </c>
      <c r="K192">
        <v>6.6421661358296298</v>
      </c>
      <c r="L192">
        <f>(Table2[[#This Row],[6M Return vs Nifty]]-AVERAGE(Table2[6M Return vs Nifty]))/_xlfn.STDEV.P(Table2[6M Return vs Nifty])</f>
        <v>-5.1933661409734821E-2</v>
      </c>
      <c r="M192">
        <v>-0.67237763709169296</v>
      </c>
      <c r="N192">
        <f>(Table2[[#This Row],[1W Return vs Nifty]]-AVERAGE(Table2[1W Return vs Nifty]))/_xlfn.STDEV.P(Table2[1W Return vs Nifty])</f>
        <v>0.1076575156223475</v>
      </c>
      <c r="O192">
        <v>403.92</v>
      </c>
      <c r="P192">
        <v>380.87492619724401</v>
      </c>
      <c r="Q192">
        <v>337.74084875700498</v>
      </c>
      <c r="R192">
        <v>67.734432915392603</v>
      </c>
      <c r="S192" s="2">
        <f>(Table2[[#This Row],[Close Price]]-Table2[[#This Row],[20D EMA]])/Table2[[#This Row],[20D EMA]]</f>
        <v>6.3948306595365378E-2</v>
      </c>
      <c r="T192" s="2">
        <f>(Table2[[#This Row],[Close Price]]-Table2[[#This Row],[50D EMA]])/Table2[[#This Row],[50D EMA]]</f>
        <v>0.1283231592342863</v>
      </c>
      <c r="U192" s="2">
        <f>(Table2[[#This Row],[Close Price]]-Table2[[#This Row],[200D EMA]])/Table2[[#This Row],[200D EMA]]</f>
        <v>0.27242529762573375</v>
      </c>
      <c r="V192">
        <v>1.2263289164239199</v>
      </c>
      <c r="W192">
        <v>423.3</v>
      </c>
      <c r="X192">
        <v>435.9</v>
      </c>
      <c r="Y192">
        <v>407.25</v>
      </c>
      <c r="Z192">
        <v>440</v>
      </c>
      <c r="AA192">
        <v>407.25</v>
      </c>
      <c r="AB192">
        <v>440</v>
      </c>
      <c r="AC192" s="2">
        <f>(Table2[[#This Row],[Close Price]]/Table2[[#This Row],[Day Low]])-1</f>
        <v>1.5237420269312407E-2</v>
      </c>
      <c r="AD192" s="2">
        <f>(Table2[[#This Row],[Day High]]/Table2[[#This Row],[Close Price]])-1</f>
        <v>1.4310645724258331E-2</v>
      </c>
      <c r="AE192" s="2">
        <f>(Table2[[#This Row],[Close Price]]/Table2[[#This Row],[Current Week Low]])-1</f>
        <v>5.5248618784530468E-2</v>
      </c>
      <c r="AF192" s="2">
        <f>(Table2[[#This Row],[Current Week High]]/Table2[[#This Row],[Close Price]])-1</f>
        <v>2.3851076207097144E-2</v>
      </c>
      <c r="AG192" s="2">
        <f>(Table2[[#This Row],[Close Price]]/Table2[[#This Row],[Current Month Low]])-1</f>
        <v>5.5248618784530468E-2</v>
      </c>
      <c r="AH192" s="2">
        <f>(Table2[[#This Row],[Current Month High]]/Table2[[#This Row],[Close Price]])-1</f>
        <v>2.3851076207097144E-2</v>
      </c>
      <c r="AI192">
        <v>4.5491564863292497</v>
      </c>
      <c r="AJ192">
        <v>87.0104438642297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0.11</v>
      </c>
      <c r="AM192" t="s">
        <v>10359</v>
      </c>
      <c r="AN192">
        <v>14.51</v>
      </c>
      <c r="AO192" t="s">
        <v>10359</v>
      </c>
      <c r="AP192">
        <v>0.184148373781651</v>
      </c>
      <c r="AQ192">
        <f>(Table2[[#This Row],[Sharpe Ratio]]-AVERAGE(Table2[Sharpe Ratio]))/_xlfn.STDEV.P(Table2[Sharpe Ratio])</f>
        <v>1.3795832068564715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3.4879986323131358</v>
      </c>
      <c r="AS192">
        <f>_xlfn.RANK.AVG(Table2[[#This Row],[1Y Return vs Nifty Z-Score]],Table2[1Y Return vs Nifty Z-Score])</f>
        <v>317</v>
      </c>
      <c r="AT192">
        <f>_xlfn.RANK.AVG(Table2[[#This Row],[6M Return vs Nifty Z-Score]],Table2[6M Return vs Nifty Z-Score])</f>
        <v>339</v>
      </c>
      <c r="AU192">
        <f>_xlfn.RANK.AVG(Table2[[#This Row],[Sharpe Ratio Z-Score]],Table2[Sharpe Ratio Z-Score])</f>
        <v>64</v>
      </c>
      <c r="AV192">
        <f>(Table2[[#This Row],[Rank 1Y]]+Table2[[#This Row],[Rank 6M]]+Table2[[#This Row],[Rank Sharpe]])/3</f>
        <v>240</v>
      </c>
    </row>
    <row r="193" spans="1:48" x14ac:dyDescent="0.3">
      <c r="A193" t="s">
        <v>58</v>
      </c>
      <c r="B193" t="s">
        <v>59</v>
      </c>
      <c r="C193" t="s">
        <v>10319</v>
      </c>
      <c r="D193" t="s">
        <v>60</v>
      </c>
      <c r="E193">
        <v>402191.80337179999</v>
      </c>
      <c r="F193">
        <v>1085.0999999999999</v>
      </c>
      <c r="G193">
        <v>48.105511836050397</v>
      </c>
      <c r="H193">
        <f>(Table2[[#This Row],[1Y Return vs Nifty]]-AVERAGE(Table2[1Y Return vs Nifty]))/_xlfn.STDEV.P(Table2[1Y Return vs Nifty])</f>
        <v>0.41523753643253775</v>
      </c>
      <c r="I193">
        <v>1.1131437116145899</v>
      </c>
      <c r="J193">
        <f>(Table2[[#This Row],[1M Return vs Nifty]]-AVERAGE(Table2[1M Return vs Nifty]))/_xlfn.STDEV.P(Table2[1M Return vs Nifty])</f>
        <v>-9.2086059533867282E-2</v>
      </c>
      <c r="K193">
        <v>-3.04846734878232</v>
      </c>
      <c r="L193">
        <f>(Table2[[#This Row],[6M Return vs Nifty]]-AVERAGE(Table2[6M Return vs Nifty]))/_xlfn.STDEV.P(Table2[6M Return vs Nifty])</f>
        <v>-0.38255507899470614</v>
      </c>
      <c r="M193">
        <v>-0.85509277867574396</v>
      </c>
      <c r="N193">
        <f>(Table2[[#This Row],[1W Return vs Nifty]]-AVERAGE(Table2[1W Return vs Nifty]))/_xlfn.STDEV.P(Table2[1W Return vs Nifty])</f>
        <v>6.3291274137310338E-2</v>
      </c>
      <c r="O193">
        <v>1081.6400000000001</v>
      </c>
      <c r="P193">
        <v>1053.29482967431</v>
      </c>
      <c r="Q193">
        <v>927.87172899912798</v>
      </c>
      <c r="R193">
        <v>52.473294099001599</v>
      </c>
      <c r="S193" s="2">
        <f>(Table2[[#This Row],[Close Price]]-Table2[[#This Row],[20D EMA]])/Table2[[#This Row],[20D EMA]]</f>
        <v>3.1988461965162243E-3</v>
      </c>
      <c r="T193" s="2">
        <f>(Table2[[#This Row],[Close Price]]-Table2[[#This Row],[50D EMA]])/Table2[[#This Row],[50D EMA]]</f>
        <v>3.0195885738397113E-2</v>
      </c>
      <c r="U193" s="2">
        <f>(Table2[[#This Row],[Close Price]]-Table2[[#This Row],[200D EMA]])/Table2[[#This Row],[200D EMA]]</f>
        <v>0.16945043812302604</v>
      </c>
      <c r="V193">
        <v>0.90963857778926505</v>
      </c>
      <c r="W193">
        <v>1082.2</v>
      </c>
      <c r="X193">
        <v>1100</v>
      </c>
      <c r="Y193">
        <v>1082.2</v>
      </c>
      <c r="Z193">
        <v>1105</v>
      </c>
      <c r="AA193">
        <v>1082.2</v>
      </c>
      <c r="AB193">
        <v>1105</v>
      </c>
      <c r="AC193" s="2">
        <f>(Table2[[#This Row],[Close Price]]/Table2[[#This Row],[Day Low]])-1</f>
        <v>2.6797264830897838E-3</v>
      </c>
      <c r="AD193" s="2">
        <f>(Table2[[#This Row],[Day High]]/Table2[[#This Row],[Close Price]])-1</f>
        <v>1.3731453322274545E-2</v>
      </c>
      <c r="AE193" s="2">
        <f>(Table2[[#This Row],[Close Price]]/Table2[[#This Row],[Current Week Low]])-1</f>
        <v>2.6797264830897838E-3</v>
      </c>
      <c r="AF193" s="2">
        <f>(Table2[[#This Row],[Current Week High]]/Table2[[#This Row],[Close Price]])-1</f>
        <v>1.8339323564648513E-2</v>
      </c>
      <c r="AG193" s="2">
        <f>(Table2[[#This Row],[Close Price]]/Table2[[#This Row],[Current Month Low]])-1</f>
        <v>2.6797264830897838E-3</v>
      </c>
      <c r="AH193" s="2">
        <f>(Table2[[#This Row],[Current Month High]]/Table2[[#This Row],[Close Price]])-1</f>
        <v>1.8339323564648513E-2</v>
      </c>
      <c r="AI193">
        <v>8.6535803151783295</v>
      </c>
      <c r="AJ193">
        <v>79.177675033024997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7.0000000000000007E-2</v>
      </c>
      <c r="AM193" t="s">
        <v>10359</v>
      </c>
      <c r="AN193">
        <v>-1.21</v>
      </c>
      <c r="AO193" t="s">
        <v>10358</v>
      </c>
      <c r="AP193">
        <v>0.18141342364494401</v>
      </c>
      <c r="AQ193">
        <f>(Table2[[#This Row],[Sharpe Ratio]]-AVERAGE(Table2[Sharpe Ratio]))/_xlfn.STDEV.P(Table2[Sharpe Ratio])</f>
        <v>1.3482917907777507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1.3521794628190256</v>
      </c>
      <c r="AS193">
        <f>_xlfn.RANK.AVG(Table2[[#This Row],[1Y Return vs Nifty Z-Score]],Table2[1Y Return vs Nifty Z-Score])</f>
        <v>194</v>
      </c>
      <c r="AT193">
        <f>_xlfn.RANK.AVG(Table2[[#This Row],[6M Return vs Nifty Z-Score]],Table2[6M Return vs Nifty Z-Score])</f>
        <v>458</v>
      </c>
      <c r="AU193">
        <f>_xlfn.RANK.AVG(Table2[[#This Row],[Sharpe Ratio Z-Score]],Table2[Sharpe Ratio Z-Score])</f>
        <v>71</v>
      </c>
      <c r="AV193">
        <f>(Table2[[#This Row],[Rank 1Y]]+Table2[[#This Row],[Rank 6M]]+Table2[[#This Row],[Rank Sharpe]])/3</f>
        <v>241</v>
      </c>
    </row>
    <row r="194" spans="1:48" x14ac:dyDescent="0.3">
      <c r="A194" t="s">
        <v>1447</v>
      </c>
      <c r="B194" t="s">
        <v>1448</v>
      </c>
      <c r="C194" t="s">
        <v>10316</v>
      </c>
      <c r="D194" t="s">
        <v>118</v>
      </c>
      <c r="E194">
        <v>7415.4942822800003</v>
      </c>
      <c r="F194">
        <v>1238.45</v>
      </c>
      <c r="G194">
        <v>35.7179979051215</v>
      </c>
      <c r="H194">
        <f>(Table2[[#This Row],[1Y Return vs Nifty]]-AVERAGE(Table2[1Y Return vs Nifty]))/_xlfn.STDEV.P(Table2[1Y Return vs Nifty])</f>
        <v>0.20823941325526377</v>
      </c>
      <c r="I194">
        <v>2.9654448442774801</v>
      </c>
      <c r="J194">
        <f>(Table2[[#This Row],[1M Return vs Nifty]]-AVERAGE(Table2[1M Return vs Nifty]))/_xlfn.STDEV.P(Table2[1M Return vs Nifty])</f>
        <v>9.5638183285613951E-2</v>
      </c>
      <c r="K194">
        <v>16.3698786131527</v>
      </c>
      <c r="L194">
        <f>(Table2[[#This Row],[6M Return vs Nifty]]-AVERAGE(Table2[6M Return vs Nifty]))/_xlfn.STDEV.P(Table2[6M Return vs Nifty])</f>
        <v>0.27995280341412337</v>
      </c>
      <c r="M194">
        <v>0.95641005719515804</v>
      </c>
      <c r="N194">
        <f>(Table2[[#This Row],[1W Return vs Nifty]]-AVERAGE(Table2[1W Return vs Nifty]))/_xlfn.STDEV.P(Table2[1W Return vs Nifty])</f>
        <v>0.50315395639950899</v>
      </c>
      <c r="O194">
        <v>1212.28</v>
      </c>
      <c r="P194">
        <v>1160.7140138632301</v>
      </c>
      <c r="Q194">
        <v>981.52588488377501</v>
      </c>
      <c r="R194">
        <v>54.052370207294203</v>
      </c>
      <c r="S194" s="2">
        <f>(Table2[[#This Row],[Close Price]]-Table2[[#This Row],[20D EMA]])/Table2[[#This Row],[20D EMA]]</f>
        <v>2.1587422047711809E-2</v>
      </c>
      <c r="T194" s="2">
        <f>(Table2[[#This Row],[Close Price]]-Table2[[#This Row],[50D EMA]])/Table2[[#This Row],[50D EMA]]</f>
        <v>6.6972557588100057E-2</v>
      </c>
      <c r="U194" s="2">
        <f>(Table2[[#This Row],[Close Price]]-Table2[[#This Row],[200D EMA]])/Table2[[#This Row],[200D EMA]]</f>
        <v>0.26175989759724788</v>
      </c>
      <c r="V194">
        <v>0.30881013729857099</v>
      </c>
      <c r="W194">
        <v>1220</v>
      </c>
      <c r="X194">
        <v>1247</v>
      </c>
      <c r="Y194">
        <v>1220</v>
      </c>
      <c r="Z194">
        <v>1300</v>
      </c>
      <c r="AA194">
        <v>1220</v>
      </c>
      <c r="AB194">
        <v>1300</v>
      </c>
      <c r="AC194" s="2">
        <f>(Table2[[#This Row],[Close Price]]/Table2[[#This Row],[Day Low]])-1</f>
        <v>1.5122950819672187E-2</v>
      </c>
      <c r="AD194" s="2">
        <f>(Table2[[#This Row],[Day High]]/Table2[[#This Row],[Close Price]])-1</f>
        <v>6.9037910291089855E-3</v>
      </c>
      <c r="AE194" s="2">
        <f>(Table2[[#This Row],[Close Price]]/Table2[[#This Row],[Current Week Low]])-1</f>
        <v>1.5122950819672187E-2</v>
      </c>
      <c r="AF194" s="2">
        <f>(Table2[[#This Row],[Current Week High]]/Table2[[#This Row],[Close Price]])-1</f>
        <v>4.9699220800193844E-2</v>
      </c>
      <c r="AG194" s="2">
        <f>(Table2[[#This Row],[Close Price]]/Table2[[#This Row],[Current Month Low]])-1</f>
        <v>1.5122950819672187E-2</v>
      </c>
      <c r="AH194" s="2">
        <f>(Table2[[#This Row],[Current Month High]]/Table2[[#This Row],[Close Price]])-1</f>
        <v>4.9699220800193844E-2</v>
      </c>
      <c r="AI194">
        <v>8.6923170091646593</v>
      </c>
      <c r="AJ194">
        <v>90.165067178502795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0.05</v>
      </c>
      <c r="AM194" t="s">
        <v>10359</v>
      </c>
      <c r="AN194">
        <v>4.58</v>
      </c>
      <c r="AO194" t="s">
        <v>10359</v>
      </c>
      <c r="AP194">
        <v>9.4957233942910002E-2</v>
      </c>
      <c r="AQ194">
        <f>(Table2[[#This Row],[Sharpe Ratio]]-AVERAGE(Table2[Sharpe Ratio]))/_xlfn.STDEV.P(Table2[Sharpe Ratio])</f>
        <v>0.35911960506305279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1.4461039614175628</v>
      </c>
      <c r="AS194">
        <f>_xlfn.RANK.AVG(Table2[[#This Row],[1Y Return vs Nifty Z-Score]],Table2[1Y Return vs Nifty Z-Score])</f>
        <v>241</v>
      </c>
      <c r="AT194">
        <f>_xlfn.RANK.AVG(Table2[[#This Row],[6M Return vs Nifty Z-Score]],Table2[6M Return vs Nifty Z-Score])</f>
        <v>239</v>
      </c>
      <c r="AU194">
        <f>_xlfn.RANK.AVG(Table2[[#This Row],[Sharpe Ratio Z-Score]],Table2[Sharpe Ratio Z-Score])</f>
        <v>243</v>
      </c>
      <c r="AV194">
        <f>(Table2[[#This Row],[Rank 1Y]]+Table2[[#This Row],[Rank 6M]]+Table2[[#This Row],[Rank Sharpe]])/3</f>
        <v>241</v>
      </c>
    </row>
    <row r="195" spans="1:48" x14ac:dyDescent="0.3">
      <c r="A195" t="s">
        <v>987</v>
      </c>
      <c r="B195" t="s">
        <v>988</v>
      </c>
      <c r="C195" t="s">
        <v>10327</v>
      </c>
      <c r="D195" t="s">
        <v>989</v>
      </c>
      <c r="E195">
        <v>14724.393745609999</v>
      </c>
      <c r="F195">
        <v>820.3</v>
      </c>
      <c r="G195">
        <v>40.575145098708198</v>
      </c>
      <c r="H195">
        <f>(Table2[[#This Row],[1Y Return vs Nifty]]-AVERAGE(Table2[1Y Return vs Nifty]))/_xlfn.STDEV.P(Table2[1Y Return vs Nifty])</f>
        <v>0.2894034271707514</v>
      </c>
      <c r="I195">
        <v>8.2990521502135408</v>
      </c>
      <c r="J195">
        <f>(Table2[[#This Row],[1M Return vs Nifty]]-AVERAGE(Table2[1M Return vs Nifty]))/_xlfn.STDEV.P(Table2[1M Return vs Nifty])</f>
        <v>0.6361806336181336</v>
      </c>
      <c r="K195">
        <v>19.952038945443299</v>
      </c>
      <c r="L195">
        <f>(Table2[[#This Row],[6M Return vs Nifty]]-AVERAGE(Table2[6M Return vs Nifty]))/_xlfn.STDEV.P(Table2[6M Return vs Nifty])</f>
        <v>0.40216761310218113</v>
      </c>
      <c r="M195">
        <v>0.83195071548340704</v>
      </c>
      <c r="N195">
        <f>(Table2[[#This Row],[1W Return vs Nifty]]-AVERAGE(Table2[1W Return vs Nifty]))/_xlfn.STDEV.P(Table2[1W Return vs Nifty])</f>
        <v>0.47293318125421424</v>
      </c>
      <c r="O195">
        <v>803.45</v>
      </c>
      <c r="P195">
        <v>776.42738750700698</v>
      </c>
      <c r="Q195">
        <v>670.05564021439295</v>
      </c>
      <c r="R195">
        <v>67.266727504429994</v>
      </c>
      <c r="S195" s="2">
        <f>(Table2[[#This Row],[Close Price]]-Table2[[#This Row],[20D EMA]])/Table2[[#This Row],[20D EMA]]</f>
        <v>2.0972057999875421E-2</v>
      </c>
      <c r="T195" s="2">
        <f>(Table2[[#This Row],[Close Price]]-Table2[[#This Row],[50D EMA]])/Table2[[#This Row],[50D EMA]]</f>
        <v>5.6505750826051374E-2</v>
      </c>
      <c r="U195" s="2">
        <f>(Table2[[#This Row],[Close Price]]-Table2[[#This Row],[200D EMA]])/Table2[[#This Row],[200D EMA]]</f>
        <v>0.22422669218564353</v>
      </c>
      <c r="V195">
        <v>0.90073241614162303</v>
      </c>
      <c r="W195">
        <v>812.25</v>
      </c>
      <c r="X195">
        <v>833</v>
      </c>
      <c r="Y195">
        <v>812.25</v>
      </c>
      <c r="Z195">
        <v>838</v>
      </c>
      <c r="AA195">
        <v>812.25</v>
      </c>
      <c r="AB195">
        <v>838</v>
      </c>
      <c r="AC195" s="2">
        <f>(Table2[[#This Row],[Close Price]]/Table2[[#This Row],[Day Low]])-1</f>
        <v>9.910741766697484E-3</v>
      </c>
      <c r="AD195" s="2">
        <f>(Table2[[#This Row],[Day High]]/Table2[[#This Row],[Close Price]])-1</f>
        <v>1.5482140680239009E-2</v>
      </c>
      <c r="AE195" s="2">
        <f>(Table2[[#This Row],[Close Price]]/Table2[[#This Row],[Current Week Low]])-1</f>
        <v>9.910741766697484E-3</v>
      </c>
      <c r="AF195" s="2">
        <f>(Table2[[#This Row],[Current Week High]]/Table2[[#This Row],[Close Price]])-1</f>
        <v>2.1577471656710978E-2</v>
      </c>
      <c r="AG195" s="2">
        <f>(Table2[[#This Row],[Close Price]]/Table2[[#This Row],[Current Month Low]])-1</f>
        <v>9.910741766697484E-3</v>
      </c>
      <c r="AH195" s="2">
        <f>(Table2[[#This Row],[Current Month High]]/Table2[[#This Row],[Close Price]])-1</f>
        <v>2.1577471656710978E-2</v>
      </c>
      <c r="AI195">
        <v>6.6682920882604</v>
      </c>
      <c r="AJ195">
        <v>81.201678815992906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0.02</v>
      </c>
      <c r="AM195" t="s">
        <v>10359</v>
      </c>
      <c r="AN195">
        <v>7.76</v>
      </c>
      <c r="AO195" t="s">
        <v>10359</v>
      </c>
      <c r="AP195">
        <v>7.9519072589222001E-2</v>
      </c>
      <c r="AQ195">
        <f>(Table2[[#This Row],[Sharpe Ratio]]-AVERAGE(Table2[Sharpe Ratio]))/_xlfn.STDEV.P(Table2[Sharpe Ratio])</f>
        <v>0.18248679412985863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1.983171649275139</v>
      </c>
      <c r="AS195">
        <f>_xlfn.RANK.AVG(Table2[[#This Row],[1Y Return vs Nifty Z-Score]],Table2[1Y Return vs Nifty Z-Score])</f>
        <v>220</v>
      </c>
      <c r="AT195">
        <f>_xlfn.RANK.AVG(Table2[[#This Row],[6M Return vs Nifty Z-Score]],Table2[6M Return vs Nifty Z-Score])</f>
        <v>210</v>
      </c>
      <c r="AU195">
        <f>_xlfn.RANK.AVG(Table2[[#This Row],[Sharpe Ratio Z-Score]],Table2[Sharpe Ratio Z-Score])</f>
        <v>294</v>
      </c>
      <c r="AV195">
        <f>(Table2[[#This Row],[Rank 1Y]]+Table2[[#This Row],[Rank 6M]]+Table2[[#This Row],[Rank Sharpe]])/3</f>
        <v>241.33333333333334</v>
      </c>
    </row>
    <row r="196" spans="1:48" x14ac:dyDescent="0.3">
      <c r="A196" t="s">
        <v>1010</v>
      </c>
      <c r="B196" t="s">
        <v>1011</v>
      </c>
      <c r="C196" t="s">
        <v>10325</v>
      </c>
      <c r="D196" t="s">
        <v>46</v>
      </c>
      <c r="E196">
        <v>13886.159732960001</v>
      </c>
      <c r="F196">
        <v>755.85</v>
      </c>
      <c r="G196">
        <v>19.720086322206399</v>
      </c>
      <c r="H196">
        <f>(Table2[[#This Row],[1Y Return vs Nifty]]-AVERAGE(Table2[1Y Return vs Nifty]))/_xlfn.STDEV.P(Table2[1Y Return vs Nifty])</f>
        <v>-5.9089260672699893E-2</v>
      </c>
      <c r="I196">
        <v>10.833968554864899</v>
      </c>
      <c r="J196">
        <f>(Table2[[#This Row],[1M Return vs Nifty]]-AVERAGE(Table2[1M Return vs Nifty]))/_xlfn.STDEV.P(Table2[1M Return vs Nifty])</f>
        <v>0.8930855473400986</v>
      </c>
      <c r="K196">
        <v>36.088036996164497</v>
      </c>
      <c r="L196">
        <f>(Table2[[#This Row],[6M Return vs Nifty]]-AVERAGE(Table2[6M Return vs Nifty]))/_xlfn.STDEV.P(Table2[6M Return vs Nifty])</f>
        <v>0.95268957414314259</v>
      </c>
      <c r="M196">
        <v>-0.96154063683145596</v>
      </c>
      <c r="N196">
        <f>(Table2[[#This Row],[1W Return vs Nifty]]-AVERAGE(Table2[1W Return vs Nifty]))/_xlfn.STDEV.P(Table2[1W Return vs Nifty])</f>
        <v>3.7443983433552167E-2</v>
      </c>
      <c r="O196">
        <v>738.02</v>
      </c>
      <c r="P196">
        <v>705.09153610169005</v>
      </c>
      <c r="Q196">
        <v>600.97339079608798</v>
      </c>
      <c r="R196">
        <v>55.908475676486603</v>
      </c>
      <c r="S196" s="2">
        <f>(Table2[[#This Row],[Close Price]]-Table2[[#This Row],[20D EMA]])/Table2[[#This Row],[20D EMA]]</f>
        <v>2.4159236877049458E-2</v>
      </c>
      <c r="T196" s="2">
        <f>(Table2[[#This Row],[Close Price]]-Table2[[#This Row],[50D EMA]])/Table2[[#This Row],[50D EMA]]</f>
        <v>7.198847426100638E-2</v>
      </c>
      <c r="U196" s="2">
        <f>(Table2[[#This Row],[Close Price]]-Table2[[#This Row],[200D EMA]])/Table2[[#This Row],[200D EMA]]</f>
        <v>0.25770959509330776</v>
      </c>
      <c r="V196">
        <v>1.55044482655326</v>
      </c>
      <c r="W196">
        <v>753.1</v>
      </c>
      <c r="X196">
        <v>772.65</v>
      </c>
      <c r="Y196">
        <v>748.95</v>
      </c>
      <c r="Z196">
        <v>772.65</v>
      </c>
      <c r="AA196">
        <v>748.95</v>
      </c>
      <c r="AB196">
        <v>772.65</v>
      </c>
      <c r="AC196" s="2">
        <f>(Table2[[#This Row],[Close Price]]/Table2[[#This Row],[Day Low]])-1</f>
        <v>3.6515734962156987E-3</v>
      </c>
      <c r="AD196" s="2">
        <f>(Table2[[#This Row],[Day High]]/Table2[[#This Row],[Close Price]])-1</f>
        <v>2.2226632268307123E-2</v>
      </c>
      <c r="AE196" s="2">
        <f>(Table2[[#This Row],[Close Price]]/Table2[[#This Row],[Current Week Low]])-1</f>
        <v>9.2128980572800945E-3</v>
      </c>
      <c r="AF196" s="2">
        <f>(Table2[[#This Row],[Current Week High]]/Table2[[#This Row],[Close Price]])-1</f>
        <v>2.2226632268307123E-2</v>
      </c>
      <c r="AG196" s="2">
        <f>(Table2[[#This Row],[Close Price]]/Table2[[#This Row],[Current Month Low]])-1</f>
        <v>9.2128980572800945E-3</v>
      </c>
      <c r="AH196" s="2">
        <f>(Table2[[#This Row],[Current Month High]]/Table2[[#This Row],[Close Price]])-1</f>
        <v>2.2226632268307123E-2</v>
      </c>
      <c r="AI196">
        <v>7.5544089435734598</v>
      </c>
      <c r="AJ196">
        <v>68.716517857142804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0.06</v>
      </c>
      <c r="AM196" t="s">
        <v>10359</v>
      </c>
      <c r="AN196">
        <v>6.18</v>
      </c>
      <c r="AO196" t="s">
        <v>10359</v>
      </c>
      <c r="AP196">
        <v>8.0300536593312002E-2</v>
      </c>
      <c r="AQ196">
        <f>(Table2[[#This Row],[Sharpe Ratio]]-AVERAGE(Table2[Sharpe Ratio]))/_xlfn.STDEV.P(Table2[Sharpe Ratio])</f>
        <v>0.19142776712030815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2.0155576113644016</v>
      </c>
      <c r="AS196">
        <f>_xlfn.RANK.AVG(Table2[[#This Row],[1Y Return vs Nifty Z-Score]],Table2[1Y Return vs Nifty Z-Score])</f>
        <v>323</v>
      </c>
      <c r="AT196">
        <f>_xlfn.RANK.AVG(Table2[[#This Row],[6M Return vs Nifty Z-Score]],Table2[6M Return vs Nifty Z-Score])</f>
        <v>111</v>
      </c>
      <c r="AU196">
        <f>_xlfn.RANK.AVG(Table2[[#This Row],[Sharpe Ratio Z-Score]],Table2[Sharpe Ratio Z-Score])</f>
        <v>291</v>
      </c>
      <c r="AV196">
        <f>(Table2[[#This Row],[Rank 1Y]]+Table2[[#This Row],[Rank 6M]]+Table2[[#This Row],[Rank Sharpe]])/3</f>
        <v>241.66666666666666</v>
      </c>
    </row>
    <row r="197" spans="1:48" x14ac:dyDescent="0.3">
      <c r="A197" t="s">
        <v>982</v>
      </c>
      <c r="B197" t="s">
        <v>983</v>
      </c>
      <c r="C197" t="s">
        <v>10323</v>
      </c>
      <c r="D197" t="s">
        <v>72</v>
      </c>
      <c r="E197">
        <v>14967</v>
      </c>
      <c r="F197">
        <v>99.19</v>
      </c>
      <c r="G197">
        <v>58.861505267905997</v>
      </c>
      <c r="H197">
        <f>(Table2[[#This Row],[1Y Return vs Nifty]]-AVERAGE(Table2[1Y Return vs Nifty]))/_xlfn.STDEV.P(Table2[1Y Return vs Nifty])</f>
        <v>0.59497258784928642</v>
      </c>
      <c r="I197">
        <v>-5.5976025667066303</v>
      </c>
      <c r="J197">
        <f>(Table2[[#This Row],[1M Return vs Nifty]]-AVERAGE(Table2[1M Return vs Nifty]))/_xlfn.STDEV.P(Table2[1M Return vs Nifty])</f>
        <v>-0.7721967292501043</v>
      </c>
      <c r="K197">
        <v>15.021692634487399</v>
      </c>
      <c r="L197">
        <f>(Table2[[#This Row],[6M Return vs Nifty]]-AVERAGE(Table2[6M Return vs Nifty]))/_xlfn.STDEV.P(Table2[6M Return vs Nifty])</f>
        <v>0.23395589721162319</v>
      </c>
      <c r="M197">
        <v>-2.4508182194594301</v>
      </c>
      <c r="N197">
        <f>(Table2[[#This Row],[1W Return vs Nifty]]-AVERAGE(Table2[1W Return vs Nifty]))/_xlfn.STDEV.P(Table2[1W Return vs Nifty])</f>
        <v>-0.32417710771575725</v>
      </c>
      <c r="O197">
        <v>101.05</v>
      </c>
      <c r="P197">
        <v>95.8743925666069</v>
      </c>
      <c r="Q197">
        <v>78.098248935787097</v>
      </c>
      <c r="R197">
        <v>39.479061776248003</v>
      </c>
      <c r="S197" s="2">
        <f>(Table2[[#This Row],[Close Price]]-Table2[[#This Row],[20D EMA]])/Table2[[#This Row],[20D EMA]]</f>
        <v>-1.8406729341909941E-2</v>
      </c>
      <c r="T197" s="2">
        <f>(Table2[[#This Row],[Close Price]]-Table2[[#This Row],[50D EMA]])/Table2[[#This Row],[50D EMA]]</f>
        <v>3.4582825972948331E-2</v>
      </c>
      <c r="U197" s="2">
        <f>(Table2[[#This Row],[Close Price]]-Table2[[#This Row],[200D EMA]])/Table2[[#This Row],[200D EMA]]</f>
        <v>0.27006688820327684</v>
      </c>
      <c r="V197">
        <v>0.34728154227159902</v>
      </c>
      <c r="W197">
        <v>98.7</v>
      </c>
      <c r="X197">
        <v>100.97</v>
      </c>
      <c r="Y197">
        <v>98.7</v>
      </c>
      <c r="Z197">
        <v>101.65</v>
      </c>
      <c r="AA197">
        <v>98.7</v>
      </c>
      <c r="AB197">
        <v>101.65</v>
      </c>
      <c r="AC197" s="2">
        <f>(Table2[[#This Row],[Close Price]]/Table2[[#This Row],[Day Low]])-1</f>
        <v>4.9645390070920392E-3</v>
      </c>
      <c r="AD197" s="2">
        <f>(Table2[[#This Row],[Day High]]/Table2[[#This Row],[Close Price]])-1</f>
        <v>1.7945357394898664E-2</v>
      </c>
      <c r="AE197" s="2">
        <f>(Table2[[#This Row],[Close Price]]/Table2[[#This Row],[Current Week Low]])-1</f>
        <v>4.9645390070920392E-3</v>
      </c>
      <c r="AF197" s="2">
        <f>(Table2[[#This Row],[Current Week High]]/Table2[[#This Row],[Close Price]])-1</f>
        <v>2.4800887186208431E-2</v>
      </c>
      <c r="AG197" s="2">
        <f>(Table2[[#This Row],[Close Price]]/Table2[[#This Row],[Current Month Low]])-1</f>
        <v>4.9645390070920392E-3</v>
      </c>
      <c r="AH197" s="2">
        <f>(Table2[[#This Row],[Current Month High]]/Table2[[#This Row],[Close Price]])-1</f>
        <v>2.4800887186208431E-2</v>
      </c>
      <c r="AI197">
        <v>32.876298013912603</v>
      </c>
      <c r="AJ197">
        <v>124.665911664779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0.17</v>
      </c>
      <c r="AM197" t="s">
        <v>10359</v>
      </c>
      <c r="AN197">
        <v>-0.61</v>
      </c>
      <c r="AO197" t="s">
        <v>10358</v>
      </c>
      <c r="AP197">
        <v>7.4933278255434999E-2</v>
      </c>
      <c r="AQ197">
        <f>(Table2[[#This Row],[Sharpe Ratio]]-AVERAGE(Table2[Sharpe Ratio]))/_xlfn.STDEV.P(Table2[Sharpe Ratio])</f>
        <v>0.13001929330633522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-0.13742605859861673</v>
      </c>
      <c r="AS197">
        <f>_xlfn.RANK.AVG(Table2[[#This Row],[1Y Return vs Nifty Z-Score]],Table2[1Y Return vs Nifty Z-Score])</f>
        <v>159</v>
      </c>
      <c r="AT197">
        <f>_xlfn.RANK.AVG(Table2[[#This Row],[6M Return vs Nifty Z-Score]],Table2[6M Return vs Nifty Z-Score])</f>
        <v>250</v>
      </c>
      <c r="AU197">
        <f>_xlfn.RANK.AVG(Table2[[#This Row],[Sharpe Ratio Z-Score]],Table2[Sharpe Ratio Z-Score])</f>
        <v>317</v>
      </c>
      <c r="AV197">
        <f>(Table2[[#This Row],[Rank 1Y]]+Table2[[#This Row],[Rank 6M]]+Table2[[#This Row],[Rank Sharpe]])/3</f>
        <v>242</v>
      </c>
    </row>
    <row r="198" spans="1:48" x14ac:dyDescent="0.3">
      <c r="A198" t="s">
        <v>1630</v>
      </c>
      <c r="B198" t="s">
        <v>1631</v>
      </c>
      <c r="C198" t="s">
        <v>10325</v>
      </c>
      <c r="D198" t="s">
        <v>1401</v>
      </c>
      <c r="E198">
        <v>5475.5271652499996</v>
      </c>
      <c r="F198">
        <v>757.5</v>
      </c>
      <c r="G198">
        <v>27.9381844502172</v>
      </c>
      <c r="H198">
        <f>(Table2[[#This Row],[1Y Return vs Nifty]]-AVERAGE(Table2[1Y Return vs Nifty]))/_xlfn.STDEV.P(Table2[1Y Return vs Nifty])</f>
        <v>7.8236993656472256E-2</v>
      </c>
      <c r="I198">
        <v>30.608799248421299</v>
      </c>
      <c r="J198">
        <f>(Table2[[#This Row],[1M Return vs Nifty]]-AVERAGE(Table2[1M Return vs Nifty]))/_xlfn.STDEV.P(Table2[1M Return vs Nifty])</f>
        <v>2.8971954911128948</v>
      </c>
      <c r="K198">
        <v>64.601403173936603</v>
      </c>
      <c r="L198">
        <f>(Table2[[#This Row],[6M Return vs Nifty]]-AVERAGE(Table2[6M Return vs Nifty]))/_xlfn.STDEV.P(Table2[6M Return vs Nifty])</f>
        <v>1.9254979628603521</v>
      </c>
      <c r="M198">
        <v>-6.4665598974235001</v>
      </c>
      <c r="N198">
        <f>(Table2[[#This Row],[1W Return vs Nifty]]-AVERAGE(Table2[1W Return vs Nifty]))/_xlfn.STDEV.P(Table2[1W Return vs Nifty])</f>
        <v>-1.2992652338638855</v>
      </c>
      <c r="O198">
        <v>712.66</v>
      </c>
      <c r="P198">
        <v>623.85020539166396</v>
      </c>
      <c r="Q198">
        <v>513.68267300601406</v>
      </c>
      <c r="R198">
        <v>58.985995389256701</v>
      </c>
      <c r="S198" s="2">
        <f>(Table2[[#This Row],[Close Price]]-Table2[[#This Row],[20D EMA]])/Table2[[#This Row],[20D EMA]]</f>
        <v>6.2919204108551105E-2</v>
      </c>
      <c r="T198" s="2">
        <f>(Table2[[#This Row],[Close Price]]-Table2[[#This Row],[50D EMA]])/Table2[[#This Row],[50D EMA]]</f>
        <v>0.21423379114611077</v>
      </c>
      <c r="U198" s="2">
        <f>(Table2[[#This Row],[Close Price]]-Table2[[#This Row],[200D EMA]])/Table2[[#This Row],[200D EMA]]</f>
        <v>0.47464580723969912</v>
      </c>
      <c r="V198">
        <v>1.27644193828293</v>
      </c>
      <c r="W198">
        <v>754</v>
      </c>
      <c r="X198">
        <v>783</v>
      </c>
      <c r="Y198">
        <v>754</v>
      </c>
      <c r="Z198">
        <v>783</v>
      </c>
      <c r="AA198">
        <v>754</v>
      </c>
      <c r="AB198">
        <v>783</v>
      </c>
      <c r="AC198" s="2">
        <f>(Table2[[#This Row],[Close Price]]/Table2[[#This Row],[Day Low]])-1</f>
        <v>4.6419098143235527E-3</v>
      </c>
      <c r="AD198" s="2">
        <f>(Table2[[#This Row],[Day High]]/Table2[[#This Row],[Close Price]])-1</f>
        <v>3.3663366336633693E-2</v>
      </c>
      <c r="AE198" s="2">
        <f>(Table2[[#This Row],[Close Price]]/Table2[[#This Row],[Current Week Low]])-1</f>
        <v>4.6419098143235527E-3</v>
      </c>
      <c r="AF198" s="2">
        <f>(Table2[[#This Row],[Current Week High]]/Table2[[#This Row],[Close Price]])-1</f>
        <v>3.3663366336633693E-2</v>
      </c>
      <c r="AG198" s="2">
        <f>(Table2[[#This Row],[Close Price]]/Table2[[#This Row],[Current Month Low]])-1</f>
        <v>4.6419098143235527E-3</v>
      </c>
      <c r="AH198" s="2">
        <f>(Table2[[#This Row],[Current Month High]]/Table2[[#This Row],[Close Price]])-1</f>
        <v>3.3663366336633693E-2</v>
      </c>
      <c r="AI198">
        <v>13.5049504950494</v>
      </c>
      <c r="AJ198">
        <v>102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0.52</v>
      </c>
      <c r="AM198" t="s">
        <v>10359</v>
      </c>
      <c r="AN198">
        <v>13.74</v>
      </c>
      <c r="AO198" t="s">
        <v>10359</v>
      </c>
      <c r="AP198">
        <v>3.8086082215978E-2</v>
      </c>
      <c r="AQ198">
        <f>(Table2[[#This Row],[Sharpe Ratio]]-AVERAGE(Table2[Sharpe Ratio]))/_xlfn.STDEV.P(Table2[Sharpe Ratio])</f>
        <v>-0.29156094946661387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3.3101042642992198</v>
      </c>
      <c r="AS198">
        <f>_xlfn.RANK.AVG(Table2[[#This Row],[1Y Return vs Nifty Z-Score]],Table2[1Y Return vs Nifty Z-Score])</f>
        <v>274</v>
      </c>
      <c r="AT198">
        <f>_xlfn.RANK.AVG(Table2[[#This Row],[6M Return vs Nifty Z-Score]],Table2[6M Return vs Nifty Z-Score])</f>
        <v>34</v>
      </c>
      <c r="AU198">
        <f>_xlfn.RANK.AVG(Table2[[#This Row],[Sharpe Ratio Z-Score]],Table2[Sharpe Ratio Z-Score])</f>
        <v>419</v>
      </c>
      <c r="AV198">
        <f>(Table2[[#This Row],[Rank 1Y]]+Table2[[#This Row],[Rank 6M]]+Table2[[#This Row],[Rank Sharpe]])/3</f>
        <v>242.33333333333334</v>
      </c>
    </row>
    <row r="199" spans="1:48" x14ac:dyDescent="0.3">
      <c r="A199" t="s">
        <v>1910</v>
      </c>
      <c r="B199" t="s">
        <v>1911</v>
      </c>
      <c r="C199" t="s">
        <v>10313</v>
      </c>
      <c r="D199" t="s">
        <v>298</v>
      </c>
      <c r="E199">
        <v>3752.2600453800001</v>
      </c>
      <c r="F199">
        <v>1374.05</v>
      </c>
      <c r="G199">
        <v>35.1578496642503</v>
      </c>
      <c r="H199">
        <f>(Table2[[#This Row],[1Y Return vs Nifty]]-AVERAGE(Table2[1Y Return vs Nifty]))/_xlfn.STDEV.P(Table2[1Y Return vs Nifty])</f>
        <v>0.19887921110268419</v>
      </c>
      <c r="I199">
        <v>-0.793920875972706</v>
      </c>
      <c r="J199">
        <f>(Table2[[#This Row],[1M Return vs Nifty]]-AVERAGE(Table2[1M Return vs Nifty]))/_xlfn.STDEV.P(Table2[1M Return vs Nifty])</f>
        <v>-0.28536038701754324</v>
      </c>
      <c r="K199">
        <v>15.9807294939275</v>
      </c>
      <c r="L199">
        <f>(Table2[[#This Row],[6M Return vs Nifty]]-AVERAGE(Table2[6M Return vs Nifty]))/_xlfn.STDEV.P(Table2[6M Return vs Nifty])</f>
        <v>0.2666759589586517</v>
      </c>
      <c r="M199">
        <v>-0.38853279820014403</v>
      </c>
      <c r="N199">
        <f>(Table2[[#This Row],[1W Return vs Nifty]]-AVERAGE(Table2[1W Return vs Nifty]))/_xlfn.STDEV.P(Table2[1W Return vs Nifty])</f>
        <v>0.1765797108896234</v>
      </c>
      <c r="O199">
        <v>1366.79</v>
      </c>
      <c r="P199">
        <v>1355.29886419372</v>
      </c>
      <c r="Q199">
        <v>1218.3770429854701</v>
      </c>
      <c r="R199">
        <v>63.838724851322198</v>
      </c>
      <c r="S199" s="2">
        <f>(Table2[[#This Row],[Close Price]]-Table2[[#This Row],[20D EMA]])/Table2[[#This Row],[20D EMA]]</f>
        <v>5.3117157719913015E-3</v>
      </c>
      <c r="T199" s="2">
        <f>(Table2[[#This Row],[Close Price]]-Table2[[#This Row],[50D EMA]])/Table2[[#This Row],[50D EMA]]</f>
        <v>1.3835425013386414E-2</v>
      </c>
      <c r="U199" s="2">
        <f>(Table2[[#This Row],[Close Price]]-Table2[[#This Row],[200D EMA]])/Table2[[#This Row],[200D EMA]]</f>
        <v>0.12777075693504047</v>
      </c>
      <c r="V199">
        <v>0.30305954660559797</v>
      </c>
      <c r="W199">
        <v>1373</v>
      </c>
      <c r="X199">
        <v>1380</v>
      </c>
      <c r="Y199">
        <v>1370</v>
      </c>
      <c r="Z199">
        <v>1389.8</v>
      </c>
      <c r="AA199">
        <v>1370</v>
      </c>
      <c r="AB199">
        <v>1389.8</v>
      </c>
      <c r="AC199" s="2">
        <f>(Table2[[#This Row],[Close Price]]/Table2[[#This Row],[Day Low]])-1</f>
        <v>7.6474872541876238E-4</v>
      </c>
      <c r="AD199" s="2">
        <f>(Table2[[#This Row],[Day High]]/Table2[[#This Row],[Close Price]])-1</f>
        <v>4.3302645464138312E-3</v>
      </c>
      <c r="AE199" s="2">
        <f>(Table2[[#This Row],[Close Price]]/Table2[[#This Row],[Current Week Low]])-1</f>
        <v>2.9562043795618997E-3</v>
      </c>
      <c r="AF199" s="2">
        <f>(Table2[[#This Row],[Current Week High]]/Table2[[#This Row],[Close Price]])-1</f>
        <v>1.1462464975801501E-2</v>
      </c>
      <c r="AG199" s="2">
        <f>(Table2[[#This Row],[Close Price]]/Table2[[#This Row],[Current Month Low]])-1</f>
        <v>2.9562043795618997E-3</v>
      </c>
      <c r="AH199" s="2">
        <f>(Table2[[#This Row],[Current Month High]]/Table2[[#This Row],[Close Price]])-1</f>
        <v>1.1462464975801501E-2</v>
      </c>
      <c r="AI199">
        <v>2.98024089370838</v>
      </c>
      <c r="AJ199">
        <v>76.160256410256395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-0.17</v>
      </c>
      <c r="AM199" t="s">
        <v>10358</v>
      </c>
      <c r="AN199">
        <v>0.77</v>
      </c>
      <c r="AO199" t="s">
        <v>10359</v>
      </c>
      <c r="AP199">
        <v>9.7142672902840996E-2</v>
      </c>
      <c r="AQ199">
        <f>(Table2[[#This Row],[Sharpe Ratio]]-AVERAGE(Table2[Sharpe Ratio]))/_xlfn.STDEV.P(Table2[Sharpe Ratio])</f>
        <v>0.38412389267035335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0.7408983866037695</v>
      </c>
      <c r="AS199">
        <f>_xlfn.RANK.AVG(Table2[[#This Row],[1Y Return vs Nifty Z-Score]],Table2[1Y Return vs Nifty Z-Score])</f>
        <v>245</v>
      </c>
      <c r="AT199">
        <f>_xlfn.RANK.AVG(Table2[[#This Row],[6M Return vs Nifty Z-Score]],Table2[6M Return vs Nifty Z-Score])</f>
        <v>244</v>
      </c>
      <c r="AU199">
        <f>_xlfn.RANK.AVG(Table2[[#This Row],[Sharpe Ratio Z-Score]],Table2[Sharpe Ratio Z-Score])</f>
        <v>238</v>
      </c>
      <c r="AV199">
        <f>(Table2[[#This Row],[Rank 1Y]]+Table2[[#This Row],[Rank 6M]]+Table2[[#This Row],[Rank Sharpe]])/3</f>
        <v>242.33333333333334</v>
      </c>
    </row>
    <row r="200" spans="1:48" x14ac:dyDescent="0.3">
      <c r="A200" t="s">
        <v>994</v>
      </c>
      <c r="B200" t="s">
        <v>995</v>
      </c>
      <c r="C200" t="s">
        <v>10318</v>
      </c>
      <c r="D200" t="s">
        <v>54</v>
      </c>
      <c r="E200">
        <v>14327.4445790399</v>
      </c>
      <c r="F200">
        <v>1933.6</v>
      </c>
      <c r="G200">
        <v>50.276071015857902</v>
      </c>
      <c r="H200">
        <f>(Table2[[#This Row],[1Y Return vs Nifty]]-AVERAGE(Table2[1Y Return vs Nifty]))/_xlfn.STDEV.P(Table2[1Y Return vs Nifty])</f>
        <v>0.45150806488325046</v>
      </c>
      <c r="I200">
        <v>12.7287694575147</v>
      </c>
      <c r="J200">
        <f>(Table2[[#This Row],[1M Return vs Nifty]]-AVERAGE(Table2[1M Return vs Nifty]))/_xlfn.STDEV.P(Table2[1M Return vs Nifty])</f>
        <v>1.0851169932380151</v>
      </c>
      <c r="K200">
        <v>16.658514878863201</v>
      </c>
      <c r="L200">
        <f>(Table2[[#This Row],[6M Return vs Nifty]]-AVERAGE(Table2[6M Return vs Nifty]))/_xlfn.STDEV.P(Table2[6M Return vs Nifty])</f>
        <v>0.28980038783542811</v>
      </c>
      <c r="M200">
        <v>2.2345356166984498</v>
      </c>
      <c r="N200">
        <f>(Table2[[#This Row],[1W Return vs Nifty]]-AVERAGE(Table2[1W Return vs Nifty]))/_xlfn.STDEV.P(Table2[1W Return vs Nifty])</f>
        <v>0.8135038635254932</v>
      </c>
      <c r="O200">
        <v>1759.66</v>
      </c>
      <c r="P200">
        <v>1623.9919890664301</v>
      </c>
      <c r="Q200">
        <v>1393.8645121274301</v>
      </c>
      <c r="R200">
        <v>61.823119182547501</v>
      </c>
      <c r="S200" s="2">
        <f>(Table2[[#This Row],[Close Price]]-Table2[[#This Row],[20D EMA]])/Table2[[#This Row],[20D EMA]]</f>
        <v>9.8848641214780028E-2</v>
      </c>
      <c r="T200" s="2">
        <f>(Table2[[#This Row],[Close Price]]-Table2[[#This Row],[50D EMA]])/Table2[[#This Row],[50D EMA]]</f>
        <v>0.19064626735723708</v>
      </c>
      <c r="U200" s="2">
        <f>(Table2[[#This Row],[Close Price]]-Table2[[#This Row],[200D EMA]])/Table2[[#This Row],[200D EMA]]</f>
        <v>0.3872223470621125</v>
      </c>
      <c r="V200">
        <v>1.8375835127029301</v>
      </c>
      <c r="W200">
        <v>1874.15</v>
      </c>
      <c r="X200">
        <v>1950</v>
      </c>
      <c r="Y200">
        <v>1870</v>
      </c>
      <c r="Z200">
        <v>1950</v>
      </c>
      <c r="AA200">
        <v>1870</v>
      </c>
      <c r="AB200">
        <v>1950</v>
      </c>
      <c r="AC200" s="2">
        <f>(Table2[[#This Row],[Close Price]]/Table2[[#This Row],[Day Low]])-1</f>
        <v>3.1721046874582992E-2</v>
      </c>
      <c r="AD200" s="2">
        <f>(Table2[[#This Row],[Day High]]/Table2[[#This Row],[Close Price]])-1</f>
        <v>8.4815887463798312E-3</v>
      </c>
      <c r="AE200" s="2">
        <f>(Table2[[#This Row],[Close Price]]/Table2[[#This Row],[Current Week Low]])-1</f>
        <v>3.4010695187165707E-2</v>
      </c>
      <c r="AF200" s="2">
        <f>(Table2[[#This Row],[Current Week High]]/Table2[[#This Row],[Close Price]])-1</f>
        <v>8.4815887463798312E-3</v>
      </c>
      <c r="AG200" s="2">
        <f>(Table2[[#This Row],[Close Price]]/Table2[[#This Row],[Current Month Low]])-1</f>
        <v>3.4010695187165707E-2</v>
      </c>
      <c r="AH200" s="2">
        <f>(Table2[[#This Row],[Current Month High]]/Table2[[#This Row],[Close Price]])-1</f>
        <v>8.4815887463798312E-3</v>
      </c>
      <c r="AI200">
        <v>2.6530823334712501</v>
      </c>
      <c r="AJ200">
        <v>102.683438155136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0.19</v>
      </c>
      <c r="AM200" t="s">
        <v>10359</v>
      </c>
      <c r="AN200">
        <v>21.96</v>
      </c>
      <c r="AO200" t="s">
        <v>10359</v>
      </c>
      <c r="AP200">
        <v>7.7315219393717993E-2</v>
      </c>
      <c r="AQ200">
        <f>(Table2[[#This Row],[Sharpe Ratio]]-AVERAGE(Table2[Sharpe Ratio]))/_xlfn.STDEV.P(Table2[Sharpe Ratio])</f>
        <v>0.15727182351983957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2.7972011330020266</v>
      </c>
      <c r="AS200">
        <f>_xlfn.RANK.AVG(Table2[[#This Row],[1Y Return vs Nifty Z-Score]],Table2[1Y Return vs Nifty Z-Score])</f>
        <v>187</v>
      </c>
      <c r="AT200">
        <f>_xlfn.RANK.AVG(Table2[[#This Row],[6M Return vs Nifty Z-Score]],Table2[6M Return vs Nifty Z-Score])</f>
        <v>236</v>
      </c>
      <c r="AU200">
        <f>_xlfn.RANK.AVG(Table2[[#This Row],[Sharpe Ratio Z-Score]],Table2[Sharpe Ratio Z-Score])</f>
        <v>305</v>
      </c>
      <c r="AV200">
        <f>(Table2[[#This Row],[Rank 1Y]]+Table2[[#This Row],[Rank 6M]]+Table2[[#This Row],[Rank Sharpe]])/3</f>
        <v>242.66666666666666</v>
      </c>
    </row>
    <row r="201" spans="1:48" x14ac:dyDescent="0.3">
      <c r="A201" t="s">
        <v>807</v>
      </c>
      <c r="B201" t="s">
        <v>808</v>
      </c>
      <c r="C201" t="s">
        <v>10316</v>
      </c>
      <c r="D201" t="s">
        <v>40</v>
      </c>
      <c r="E201">
        <v>20135.885993740001</v>
      </c>
      <c r="F201">
        <v>552.15</v>
      </c>
      <c r="G201">
        <v>22.3084672291773</v>
      </c>
      <c r="H201">
        <f>(Table2[[#This Row],[1Y Return vs Nifty]]-AVERAGE(Table2[1Y Return vs Nifty]))/_xlfn.STDEV.P(Table2[1Y Return vs Nifty])</f>
        <v>-1.5836837886468592E-2</v>
      </c>
      <c r="I201">
        <v>7.0458942554767097</v>
      </c>
      <c r="J201">
        <f>(Table2[[#This Row],[1M Return vs Nifty]]-AVERAGE(Table2[1M Return vs Nifty]))/_xlfn.STDEV.P(Table2[1M Return vs Nifty])</f>
        <v>0.50917746292712862</v>
      </c>
      <c r="K201">
        <v>14.243442767332199</v>
      </c>
      <c r="L201">
        <f>(Table2[[#This Row],[6M Return vs Nifty]]-AVERAGE(Table2[6M Return vs Nifty]))/_xlfn.STDEV.P(Table2[6M Return vs Nifty])</f>
        <v>0.20740385861448174</v>
      </c>
      <c r="M201">
        <v>-0.61725323372053098</v>
      </c>
      <c r="N201">
        <f>(Table2[[#This Row],[1W Return vs Nifty]]-AVERAGE(Table2[1W Return vs Nifty]))/_xlfn.STDEV.P(Table2[1W Return vs Nifty])</f>
        <v>0.12104262738966393</v>
      </c>
      <c r="O201">
        <v>544.54999999999995</v>
      </c>
      <c r="P201">
        <v>519.36772485553001</v>
      </c>
      <c r="Q201">
        <v>454.053223016586</v>
      </c>
      <c r="R201">
        <v>51.224102149188703</v>
      </c>
      <c r="S201" s="2">
        <f>(Table2[[#This Row],[Close Price]]-Table2[[#This Row],[20D EMA]])/Table2[[#This Row],[20D EMA]]</f>
        <v>1.3956477825727709E-2</v>
      </c>
      <c r="T201" s="2">
        <f>(Table2[[#This Row],[Close Price]]-Table2[[#This Row],[50D EMA]])/Table2[[#This Row],[50D EMA]]</f>
        <v>6.3119584786653526E-2</v>
      </c>
      <c r="U201" s="2">
        <f>(Table2[[#This Row],[Close Price]]-Table2[[#This Row],[200D EMA]])/Table2[[#This Row],[200D EMA]]</f>
        <v>0.21604686854041033</v>
      </c>
      <c r="V201">
        <v>0.38556745469280301</v>
      </c>
      <c r="W201">
        <v>545.1</v>
      </c>
      <c r="X201">
        <v>554</v>
      </c>
      <c r="Y201">
        <v>539.79999999999995</v>
      </c>
      <c r="Z201">
        <v>554</v>
      </c>
      <c r="AA201">
        <v>539.79999999999995</v>
      </c>
      <c r="AB201">
        <v>554</v>
      </c>
      <c r="AC201" s="2">
        <f>(Table2[[#This Row],[Close Price]]/Table2[[#This Row],[Day Low]])-1</f>
        <v>1.2933406714364271E-2</v>
      </c>
      <c r="AD201" s="2">
        <f>(Table2[[#This Row],[Day High]]/Table2[[#This Row],[Close Price]])-1</f>
        <v>3.3505388028616245E-3</v>
      </c>
      <c r="AE201" s="2">
        <f>(Table2[[#This Row],[Close Price]]/Table2[[#This Row],[Current Week Low]])-1</f>
        <v>2.2878844016302358E-2</v>
      </c>
      <c r="AF201" s="2">
        <f>(Table2[[#This Row],[Current Week High]]/Table2[[#This Row],[Close Price]])-1</f>
        <v>3.3505388028616245E-3</v>
      </c>
      <c r="AG201" s="2">
        <f>(Table2[[#This Row],[Close Price]]/Table2[[#This Row],[Current Month Low]])-1</f>
        <v>2.2878844016302358E-2</v>
      </c>
      <c r="AH201" s="2">
        <f>(Table2[[#This Row],[Current Month High]]/Table2[[#This Row],[Close Price]])-1</f>
        <v>3.3505388028616245E-3</v>
      </c>
      <c r="AI201">
        <v>7.4798514896314598</v>
      </c>
      <c r="AJ201">
        <v>65.810810810810693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0.13</v>
      </c>
      <c r="AM201" t="s">
        <v>10359</v>
      </c>
      <c r="AN201">
        <v>-0.68</v>
      </c>
      <c r="AO201" t="s">
        <v>10358</v>
      </c>
      <c r="AP201">
        <v>0.12810449149188</v>
      </c>
      <c r="AQ201">
        <f>(Table2[[#This Row],[Sharpe Ratio]]-AVERAGE(Table2[Sharpe Ratio]))/_xlfn.STDEV.P(Table2[Sharpe Ratio])</f>
        <v>0.73836769953917647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1.5601548105839822</v>
      </c>
      <c r="AS201">
        <f>_xlfn.RANK.AVG(Table2[[#This Row],[1Y Return vs Nifty Z-Score]],Table2[1Y Return vs Nifty Z-Score])</f>
        <v>306</v>
      </c>
      <c r="AT201">
        <f>_xlfn.RANK.AVG(Table2[[#This Row],[6M Return vs Nifty Z-Score]],Table2[6M Return vs Nifty Z-Score])</f>
        <v>258</v>
      </c>
      <c r="AU201">
        <f>_xlfn.RANK.AVG(Table2[[#This Row],[Sharpe Ratio Z-Score]],Table2[Sharpe Ratio Z-Score])</f>
        <v>166</v>
      </c>
      <c r="AV201">
        <f>(Table2[[#This Row],[Rank 1Y]]+Table2[[#This Row],[Rank 6M]]+Table2[[#This Row],[Rank Sharpe]])/3</f>
        <v>243.33333333333334</v>
      </c>
    </row>
    <row r="202" spans="1:48" x14ac:dyDescent="0.3">
      <c r="A202" t="s">
        <v>492</v>
      </c>
      <c r="B202" t="s">
        <v>493</v>
      </c>
      <c r="C202" t="s">
        <v>10314</v>
      </c>
      <c r="D202" t="s">
        <v>225</v>
      </c>
      <c r="E202">
        <v>43285.347571514998</v>
      </c>
      <c r="F202">
        <v>690.85</v>
      </c>
      <c r="G202">
        <v>87.861925877790299</v>
      </c>
      <c r="H202">
        <f>(Table2[[#This Row],[1Y Return vs Nifty]]-AVERAGE(Table2[1Y Return vs Nifty]))/_xlfn.STDEV.P(Table2[1Y Return vs Nifty])</f>
        <v>1.0795760903010039</v>
      </c>
      <c r="I202">
        <v>5.9614783105510902</v>
      </c>
      <c r="J202">
        <f>(Table2[[#This Row],[1M Return vs Nifty]]-AVERAGE(Table2[1M Return vs Nifty]))/_xlfn.STDEV.P(Table2[1M Return vs Nifty])</f>
        <v>0.39927569880636832</v>
      </c>
      <c r="K202">
        <v>21.532795023147902</v>
      </c>
      <c r="L202">
        <f>(Table2[[#This Row],[6M Return vs Nifty]]-AVERAGE(Table2[6M Return vs Nifty]))/_xlfn.STDEV.P(Table2[6M Return vs Nifty])</f>
        <v>0.45609925917017635</v>
      </c>
      <c r="M202">
        <v>-3.7155559933778699</v>
      </c>
      <c r="N202">
        <f>(Table2[[#This Row],[1W Return vs Nifty]]-AVERAGE(Table2[1W Return vs Nifty]))/_xlfn.STDEV.P(Table2[1W Return vs Nifty])</f>
        <v>-0.63127624031337959</v>
      </c>
      <c r="O202">
        <v>680.2</v>
      </c>
      <c r="P202">
        <v>658.85133592471504</v>
      </c>
      <c r="Q202">
        <v>555.93914055602295</v>
      </c>
      <c r="R202">
        <v>49.956612933184303</v>
      </c>
      <c r="S202" s="2">
        <f>(Table2[[#This Row],[Close Price]]-Table2[[#This Row],[20D EMA]])/Table2[[#This Row],[20D EMA]]</f>
        <v>1.5657159658923812E-2</v>
      </c>
      <c r="T202" s="2">
        <f>(Table2[[#This Row],[Close Price]]-Table2[[#This Row],[50D EMA]])/Table2[[#This Row],[50D EMA]]</f>
        <v>4.8567350979677411E-2</v>
      </c>
      <c r="U202" s="2">
        <f>(Table2[[#This Row],[Close Price]]-Table2[[#This Row],[200D EMA]])/Table2[[#This Row],[200D EMA]]</f>
        <v>0.24267199339310033</v>
      </c>
      <c r="V202">
        <v>0.68073673557189596</v>
      </c>
      <c r="W202">
        <v>679.4</v>
      </c>
      <c r="X202">
        <v>696.1</v>
      </c>
      <c r="Y202">
        <v>670.6</v>
      </c>
      <c r="Z202">
        <v>696.1</v>
      </c>
      <c r="AA202">
        <v>670.6</v>
      </c>
      <c r="AB202">
        <v>696.1</v>
      </c>
      <c r="AC202" s="2">
        <f>(Table2[[#This Row],[Close Price]]/Table2[[#This Row],[Day Low]])-1</f>
        <v>1.6853105681483793E-2</v>
      </c>
      <c r="AD202" s="2">
        <f>(Table2[[#This Row],[Day High]]/Table2[[#This Row],[Close Price]])-1</f>
        <v>7.5993341535789405E-3</v>
      </c>
      <c r="AE202" s="2">
        <f>(Table2[[#This Row],[Close Price]]/Table2[[#This Row],[Current Week Low]])-1</f>
        <v>3.019683865195355E-2</v>
      </c>
      <c r="AF202" s="2">
        <f>(Table2[[#This Row],[Current Week High]]/Table2[[#This Row],[Close Price]])-1</f>
        <v>7.5993341535789405E-3</v>
      </c>
      <c r="AG202" s="2">
        <f>(Table2[[#This Row],[Close Price]]/Table2[[#This Row],[Current Month Low]])-1</f>
        <v>3.019683865195355E-2</v>
      </c>
      <c r="AH202" s="2">
        <f>(Table2[[#This Row],[Current Month High]]/Table2[[#This Row],[Close Price]])-1</f>
        <v>7.5993341535789405E-3</v>
      </c>
      <c r="AI202">
        <v>7.03481218788448</v>
      </c>
      <c r="AJ202">
        <v>121.284433055733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0.01</v>
      </c>
      <c r="AM202" t="s">
        <v>10359</v>
      </c>
      <c r="AN202">
        <v>0.57999999999999996</v>
      </c>
      <c r="AO202" t="s">
        <v>10359</v>
      </c>
      <c r="AP202">
        <v>3.2151982138063001E-2</v>
      </c>
      <c r="AQ202">
        <f>(Table2[[#This Row],[Sharpe Ratio]]-AVERAGE(Table2[Sharpe Ratio]))/_xlfn.STDEV.P(Table2[Sharpe Ratio])</f>
        <v>-0.35945483612239881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0.94421997184177009</v>
      </c>
      <c r="AS202">
        <f>_xlfn.RANK.AVG(Table2[[#This Row],[1Y Return vs Nifty Z-Score]],Table2[1Y Return vs Nifty Z-Score])</f>
        <v>96</v>
      </c>
      <c r="AT202">
        <f>_xlfn.RANK.AVG(Table2[[#This Row],[6M Return vs Nifty Z-Score]],Table2[6M Return vs Nifty Z-Score])</f>
        <v>195</v>
      </c>
      <c r="AU202">
        <f>_xlfn.RANK.AVG(Table2[[#This Row],[Sharpe Ratio Z-Score]],Table2[Sharpe Ratio Z-Score])</f>
        <v>440</v>
      </c>
      <c r="AV202">
        <f>(Table2[[#This Row],[Rank 1Y]]+Table2[[#This Row],[Rank 6M]]+Table2[[#This Row],[Rank Sharpe]])/3</f>
        <v>243.66666666666666</v>
      </c>
    </row>
    <row r="203" spans="1:48" x14ac:dyDescent="0.3">
      <c r="A203" t="s">
        <v>891</v>
      </c>
      <c r="B203" t="s">
        <v>892</v>
      </c>
      <c r="C203" t="s">
        <v>10314</v>
      </c>
      <c r="D203" t="s">
        <v>538</v>
      </c>
      <c r="E203">
        <v>17542.808528725</v>
      </c>
      <c r="F203">
        <v>1013.4</v>
      </c>
      <c r="G203">
        <v>98.300002920488097</v>
      </c>
      <c r="H203">
        <f>(Table2[[#This Row],[1Y Return vs Nifty]]-AVERAGE(Table2[1Y Return vs Nifty]))/_xlfn.STDEV.P(Table2[1Y Return vs Nifty])</f>
        <v>1.2539986878831981</v>
      </c>
      <c r="I203">
        <v>22.000333361010298</v>
      </c>
      <c r="J203">
        <f>(Table2[[#This Row],[1M Return vs Nifty]]-AVERAGE(Table2[1M Return vs Nifty]))/_xlfn.STDEV.P(Table2[1M Return vs Nifty])</f>
        <v>2.0247575748069448</v>
      </c>
      <c r="K203">
        <v>37.312641385614498</v>
      </c>
      <c r="L203">
        <f>(Table2[[#This Row],[6M Return vs Nifty]]-AVERAGE(Table2[6M Return vs Nifty]))/_xlfn.STDEV.P(Table2[6M Return vs Nifty])</f>
        <v>0.99447016979394909</v>
      </c>
      <c r="M203">
        <v>-0.220273745999853</v>
      </c>
      <c r="N203">
        <f>(Table2[[#This Row],[1W Return vs Nifty]]-AVERAGE(Table2[1W Return vs Nifty]))/_xlfn.STDEV.P(Table2[1W Return vs Nifty])</f>
        <v>0.21743577611357526</v>
      </c>
      <c r="O203">
        <v>992.99</v>
      </c>
      <c r="P203">
        <v>897.26658418994305</v>
      </c>
      <c r="Q203">
        <v>702.99728423206898</v>
      </c>
      <c r="R203">
        <v>51.433891517386201</v>
      </c>
      <c r="S203" s="2">
        <f>(Table2[[#This Row],[Close Price]]-Table2[[#This Row],[20D EMA]])/Table2[[#This Row],[20D EMA]]</f>
        <v>2.0554084129749513E-2</v>
      </c>
      <c r="T203" s="2">
        <f>(Table2[[#This Row],[Close Price]]-Table2[[#This Row],[50D EMA]])/Table2[[#This Row],[50D EMA]]</f>
        <v>0.12943022492574244</v>
      </c>
      <c r="U203" s="2">
        <f>(Table2[[#This Row],[Close Price]]-Table2[[#This Row],[200D EMA]])/Table2[[#This Row],[200D EMA]]</f>
        <v>0.4415418419532085</v>
      </c>
      <c r="V203">
        <v>1.6460982276463301</v>
      </c>
      <c r="W203">
        <v>1005.9</v>
      </c>
      <c r="X203">
        <v>1033.3499999999999</v>
      </c>
      <c r="Y203">
        <v>1005.9</v>
      </c>
      <c r="Z203">
        <v>1057.25</v>
      </c>
      <c r="AA203">
        <v>1005.9</v>
      </c>
      <c r="AB203">
        <v>1057.25</v>
      </c>
      <c r="AC203" s="2">
        <f>(Table2[[#This Row],[Close Price]]/Table2[[#This Row],[Day Low]])-1</f>
        <v>7.456009543692188E-3</v>
      </c>
      <c r="AD203" s="2">
        <f>(Table2[[#This Row],[Day High]]/Table2[[#This Row],[Close Price]])-1</f>
        <v>1.9686204854943767E-2</v>
      </c>
      <c r="AE203" s="2">
        <f>(Table2[[#This Row],[Close Price]]/Table2[[#This Row],[Current Week Low]])-1</f>
        <v>7.456009543692188E-3</v>
      </c>
      <c r="AF203" s="2">
        <f>(Table2[[#This Row],[Current Week High]]/Table2[[#This Row],[Close Price]])-1</f>
        <v>4.3270179593447811E-2</v>
      </c>
      <c r="AG203" s="2">
        <f>(Table2[[#This Row],[Close Price]]/Table2[[#This Row],[Current Month Low]])-1</f>
        <v>7.456009543692188E-3</v>
      </c>
      <c r="AH203" s="2">
        <f>(Table2[[#This Row],[Current Month High]]/Table2[[#This Row],[Close Price]])-1</f>
        <v>4.3270179593447811E-2</v>
      </c>
      <c r="AI203">
        <v>17.327807381093301</v>
      </c>
      <c r="AJ203">
        <v>138.13887909763801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0.31</v>
      </c>
      <c r="AM203" t="s">
        <v>10359</v>
      </c>
      <c r="AN203">
        <v>0.79</v>
      </c>
      <c r="AO203" t="s">
        <v>10359</v>
      </c>
      <c r="AQ203">
        <f>(Table2[[#This Row],[Sharpe Ratio]]-AVERAGE(Table2[Sharpe Ratio]))/_xlfn.STDEV.P(Table2[Sharpe Ratio])</f>
        <v>-0.72731567472953296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3.763346533868134</v>
      </c>
      <c r="AS203">
        <f>_xlfn.RANK.AVG(Table2[[#This Row],[1Y Return vs Nifty Z-Score]],Table2[1Y Return vs Nifty Z-Score])</f>
        <v>77</v>
      </c>
      <c r="AT203">
        <f>_xlfn.RANK.AVG(Table2[[#This Row],[6M Return vs Nifty Z-Score]],Table2[6M Return vs Nifty Z-Score])</f>
        <v>106</v>
      </c>
      <c r="AU203">
        <f>_xlfn.RANK.AVG(Table2[[#This Row],[Sharpe Ratio Z-Score]],Table2[Sharpe Ratio Z-Score])</f>
        <v>548</v>
      </c>
      <c r="AV203">
        <f>(Table2[[#This Row],[Rank 1Y]]+Table2[[#This Row],[Rank 6M]]+Table2[[#This Row],[Rank Sharpe]])/3</f>
        <v>243.66666666666666</v>
      </c>
    </row>
    <row r="204" spans="1:48" x14ac:dyDescent="0.3">
      <c r="A204" t="s">
        <v>209</v>
      </c>
      <c r="B204" t="s">
        <v>210</v>
      </c>
      <c r="C204" t="s">
        <v>10314</v>
      </c>
      <c r="D204" t="s">
        <v>51</v>
      </c>
      <c r="E204">
        <v>124908.97690518</v>
      </c>
      <c r="F204">
        <v>1500</v>
      </c>
      <c r="G204">
        <v>5.8038909435857402</v>
      </c>
      <c r="H204">
        <f>(Table2[[#This Row],[1Y Return vs Nifty]]-AVERAGE(Table2[1Y Return vs Nifty]))/_xlfn.STDEV.P(Table2[1Y Return vs Nifty])</f>
        <v>-0.29163199210410029</v>
      </c>
      <c r="I204">
        <v>6.0566226069676796</v>
      </c>
      <c r="J204">
        <f>(Table2[[#This Row],[1M Return vs Nifty]]-AVERAGE(Table2[1M Return vs Nifty]))/_xlfn.STDEV.P(Table2[1M Return vs Nifty])</f>
        <v>0.40891824055535453</v>
      </c>
      <c r="K204">
        <v>26.498126147123799</v>
      </c>
      <c r="L204">
        <f>(Table2[[#This Row],[6M Return vs Nifty]]-AVERAGE(Table2[6M Return vs Nifty]))/_xlfn.STDEV.P(Table2[6M Return vs Nifty])</f>
        <v>0.62550457385827263</v>
      </c>
      <c r="M204">
        <v>5.3103530669760204</v>
      </c>
      <c r="N204">
        <f>(Table2[[#This Row],[1W Return vs Nifty]]-AVERAGE(Table2[1W Return vs Nifty]))/_xlfn.STDEV.P(Table2[1W Return vs Nifty])</f>
        <v>1.5603629282961691</v>
      </c>
      <c r="O204">
        <v>1416.12</v>
      </c>
      <c r="P204">
        <v>1388.0697201732301</v>
      </c>
      <c r="Q204">
        <v>1265.26647166421</v>
      </c>
      <c r="R204">
        <v>74.811839014016002</v>
      </c>
      <c r="S204" s="2">
        <f>(Table2[[#This Row],[Close Price]]-Table2[[#This Row],[20D EMA]])/Table2[[#This Row],[20D EMA]]</f>
        <v>5.9232268451826199E-2</v>
      </c>
      <c r="T204" s="2">
        <f>(Table2[[#This Row],[Close Price]]-Table2[[#This Row],[50D EMA]])/Table2[[#This Row],[50D EMA]]</f>
        <v>8.0637361510055225E-2</v>
      </c>
      <c r="U204" s="2">
        <f>(Table2[[#This Row],[Close Price]]-Table2[[#This Row],[200D EMA]])/Table2[[#This Row],[200D EMA]]</f>
        <v>0.1855210215339414</v>
      </c>
      <c r="V204">
        <v>1.14299732898607</v>
      </c>
      <c r="W204">
        <v>1465.1</v>
      </c>
      <c r="X204">
        <v>1506.45</v>
      </c>
      <c r="Y204">
        <v>1452.55</v>
      </c>
      <c r="Z204">
        <v>1506.45</v>
      </c>
      <c r="AA204">
        <v>1452.55</v>
      </c>
      <c r="AB204">
        <v>1506.45</v>
      </c>
      <c r="AC204" s="2">
        <f>(Table2[[#This Row],[Close Price]]/Table2[[#This Row],[Day Low]])-1</f>
        <v>2.3820899597297274E-2</v>
      </c>
      <c r="AD204" s="2">
        <f>(Table2[[#This Row],[Day High]]/Table2[[#This Row],[Close Price]])-1</f>
        <v>4.2999999999999705E-3</v>
      </c>
      <c r="AE204" s="2">
        <f>(Table2[[#This Row],[Close Price]]/Table2[[#This Row],[Current Week Low]])-1</f>
        <v>3.2666689614815336E-2</v>
      </c>
      <c r="AF204" s="2">
        <f>(Table2[[#This Row],[Current Week High]]/Table2[[#This Row],[Close Price]])-1</f>
        <v>4.2999999999999705E-3</v>
      </c>
      <c r="AG204" s="2">
        <f>(Table2[[#This Row],[Close Price]]/Table2[[#This Row],[Current Month Low]])-1</f>
        <v>3.2666689614815336E-2</v>
      </c>
      <c r="AH204" s="2">
        <f>(Table2[[#This Row],[Current Month High]]/Table2[[#This Row],[Close Price]])-1</f>
        <v>4.2999999999999705E-3</v>
      </c>
      <c r="AI204">
        <v>0.429999999999997</v>
      </c>
      <c r="AJ204">
        <v>48.338607594936697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-0.03</v>
      </c>
      <c r="AM204" t="s">
        <v>10358</v>
      </c>
      <c r="AN204">
        <v>9.56</v>
      </c>
      <c r="AO204" t="s">
        <v>10359</v>
      </c>
      <c r="AP204">
        <v>0.11885242779736301</v>
      </c>
      <c r="AQ204">
        <f>(Table2[[#This Row],[Sharpe Ratio]]-AVERAGE(Table2[Sharpe Ratio]))/_xlfn.STDEV.P(Table2[Sharpe Ratio])</f>
        <v>0.63251195805185922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2.9356657086575551</v>
      </c>
      <c r="AS204">
        <f>_xlfn.RANK.AVG(Table2[[#This Row],[1Y Return vs Nifty Z-Score]],Table2[1Y Return vs Nifty Z-Score])</f>
        <v>386</v>
      </c>
      <c r="AT204">
        <f>_xlfn.RANK.AVG(Table2[[#This Row],[6M Return vs Nifty Z-Score]],Table2[6M Return vs Nifty Z-Score])</f>
        <v>166</v>
      </c>
      <c r="AU204">
        <f>_xlfn.RANK.AVG(Table2[[#This Row],[Sharpe Ratio Z-Score]],Table2[Sharpe Ratio Z-Score])</f>
        <v>189</v>
      </c>
      <c r="AV204">
        <f>(Table2[[#This Row],[Rank 1Y]]+Table2[[#This Row],[Rank 6M]]+Table2[[#This Row],[Rank Sharpe]])/3</f>
        <v>247</v>
      </c>
    </row>
    <row r="205" spans="1:48" x14ac:dyDescent="0.3">
      <c r="A205" t="s">
        <v>269</v>
      </c>
      <c r="B205" t="s">
        <v>270</v>
      </c>
      <c r="C205" t="s">
        <v>10325</v>
      </c>
      <c r="D205" t="s">
        <v>231</v>
      </c>
      <c r="E205">
        <v>101028.62620499999</v>
      </c>
      <c r="F205">
        <v>6767.15</v>
      </c>
      <c r="G205">
        <v>-0.39691836828925597</v>
      </c>
      <c r="H205">
        <f>(Table2[[#This Row],[1Y Return vs Nifty]]-AVERAGE(Table2[1Y Return vs Nifty]))/_xlfn.STDEV.P(Table2[1Y Return vs Nifty])</f>
        <v>-0.39524889997562501</v>
      </c>
      <c r="I205">
        <v>0.21237022801675701</v>
      </c>
      <c r="J205">
        <f>(Table2[[#This Row],[1M Return vs Nifty]]-AVERAGE(Table2[1M Return vs Nifty]))/_xlfn.STDEV.P(Table2[1M Return vs Nifty])</f>
        <v>-0.1833763023450746</v>
      </c>
      <c r="K205">
        <v>28.246356638224601</v>
      </c>
      <c r="L205">
        <f>(Table2[[#This Row],[6M Return vs Nifty]]-AVERAGE(Table2[6M Return vs Nifty]))/_xlfn.STDEV.P(Table2[6M Return vs Nifty])</f>
        <v>0.68515004947664626</v>
      </c>
      <c r="M205">
        <v>-1.76442258694176</v>
      </c>
      <c r="N205">
        <f>(Table2[[#This Row],[1W Return vs Nifty]]-AVERAGE(Table2[1W Return vs Nifty]))/_xlfn.STDEV.P(Table2[1W Return vs Nifty])</f>
        <v>-0.157508959019689</v>
      </c>
      <c r="O205">
        <v>6708.4</v>
      </c>
      <c r="P205">
        <v>6625.4434501129799</v>
      </c>
      <c r="Q205">
        <v>5840.8823953146602</v>
      </c>
      <c r="R205">
        <v>49.314257821545297</v>
      </c>
      <c r="S205" s="2">
        <f>(Table2[[#This Row],[Close Price]]-Table2[[#This Row],[20D EMA]])/Table2[[#This Row],[20D EMA]]</f>
        <v>8.7576769423409456E-3</v>
      </c>
      <c r="T205" s="2">
        <f>(Table2[[#This Row],[Close Price]]-Table2[[#This Row],[50D EMA]])/Table2[[#This Row],[50D EMA]]</f>
        <v>2.1388236267355549E-2</v>
      </c>
      <c r="U205" s="2">
        <f>(Table2[[#This Row],[Close Price]]-Table2[[#This Row],[200D EMA]])/Table2[[#This Row],[200D EMA]]</f>
        <v>0.15858350536698992</v>
      </c>
      <c r="V205">
        <v>0.55509900088980302</v>
      </c>
      <c r="W205">
        <v>6698.8</v>
      </c>
      <c r="X205">
        <v>6790</v>
      </c>
      <c r="Y205">
        <v>6698.45</v>
      </c>
      <c r="Z205">
        <v>6840.8</v>
      </c>
      <c r="AA205">
        <v>6698.45</v>
      </c>
      <c r="AB205">
        <v>6840.8</v>
      </c>
      <c r="AC205" s="2">
        <f>(Table2[[#This Row],[Close Price]]/Table2[[#This Row],[Day Low]])-1</f>
        <v>1.0203319997611482E-2</v>
      </c>
      <c r="AD205" s="2">
        <f>(Table2[[#This Row],[Day High]]/Table2[[#This Row],[Close Price]])-1</f>
        <v>3.3766061044901985E-3</v>
      </c>
      <c r="AE205" s="2">
        <f>(Table2[[#This Row],[Close Price]]/Table2[[#This Row],[Current Week Low]])-1</f>
        <v>1.0256104024065182E-2</v>
      </c>
      <c r="AF205" s="2">
        <f>(Table2[[#This Row],[Current Week High]]/Table2[[#This Row],[Close Price]])-1</f>
        <v>1.088345906326893E-2</v>
      </c>
      <c r="AG205" s="2">
        <f>(Table2[[#This Row],[Close Price]]/Table2[[#This Row],[Current Month Low]])-1</f>
        <v>1.0256104024065182E-2</v>
      </c>
      <c r="AH205" s="2">
        <f>(Table2[[#This Row],[Current Month High]]/Table2[[#This Row],[Close Price]])-1</f>
        <v>1.088345906326893E-2</v>
      </c>
      <c r="AI205">
        <v>8.3388132374781101</v>
      </c>
      <c r="AJ205">
        <v>78.036043146540294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-0.12</v>
      </c>
      <c r="AM205" t="s">
        <v>10358</v>
      </c>
      <c r="AN205">
        <v>1.39</v>
      </c>
      <c r="AO205" t="s">
        <v>10359</v>
      </c>
      <c r="AP205">
        <v>0.131160775329522</v>
      </c>
      <c r="AQ205">
        <f>(Table2[[#This Row],[Sharpe Ratio]]-AVERAGE(Table2[Sharpe Ratio]))/_xlfn.STDEV.P(Table2[Sharpe Ratio])</f>
        <v>0.77333559454199918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0.72235148267825688</v>
      </c>
      <c r="AS205">
        <f>_xlfn.RANK.AVG(Table2[[#This Row],[1Y Return vs Nifty Z-Score]],Table2[1Y Return vs Nifty Z-Score])</f>
        <v>434</v>
      </c>
      <c r="AT205">
        <f>_xlfn.RANK.AVG(Table2[[#This Row],[6M Return vs Nifty Z-Score]],Table2[6M Return vs Nifty Z-Score])</f>
        <v>148</v>
      </c>
      <c r="AU205">
        <f>_xlfn.RANK.AVG(Table2[[#This Row],[Sharpe Ratio Z-Score]],Table2[Sharpe Ratio Z-Score])</f>
        <v>161</v>
      </c>
      <c r="AV205">
        <f>(Table2[[#This Row],[Rank 1Y]]+Table2[[#This Row],[Rank 6M]]+Table2[[#This Row],[Rank Sharpe]])/3</f>
        <v>247.66666666666666</v>
      </c>
    </row>
    <row r="206" spans="1:48" x14ac:dyDescent="0.3">
      <c r="A206" t="s">
        <v>303</v>
      </c>
      <c r="B206" t="s">
        <v>304</v>
      </c>
      <c r="C206" t="s">
        <v>10322</v>
      </c>
      <c r="D206" t="s">
        <v>305</v>
      </c>
      <c r="E206">
        <v>93362.919768930005</v>
      </c>
      <c r="F206">
        <v>658.95</v>
      </c>
      <c r="G206">
        <v>26.5041491235948</v>
      </c>
      <c r="H206">
        <f>(Table2[[#This Row],[1Y Return vs Nifty]]-AVERAGE(Table2[1Y Return vs Nifty]))/_xlfn.STDEV.P(Table2[1Y Return vs Nifty])</f>
        <v>5.4273943214236606E-2</v>
      </c>
      <c r="I206">
        <v>4.0390343205677004</v>
      </c>
      <c r="J206">
        <f>(Table2[[#This Row],[1M Return vs Nifty]]-AVERAGE(Table2[1M Return vs Nifty]))/_xlfn.STDEV.P(Table2[1M Return vs Nifty])</f>
        <v>0.2044427226672913</v>
      </c>
      <c r="K206">
        <v>-0.96574407341905399</v>
      </c>
      <c r="L206">
        <f>(Table2[[#This Row],[6M Return vs Nifty]]-AVERAGE(Table2[6M Return vs Nifty]))/_xlfn.STDEV.P(Table2[6M Return vs Nifty])</f>
        <v>-0.31149750336445914</v>
      </c>
      <c r="M206">
        <v>-2.7118240801654401</v>
      </c>
      <c r="N206">
        <f>(Table2[[#This Row],[1W Return vs Nifty]]-AVERAGE(Table2[1W Return vs Nifty]))/_xlfn.STDEV.P(Table2[1W Return vs Nifty])</f>
        <v>-0.38755362344784805</v>
      </c>
      <c r="O206">
        <v>639.03</v>
      </c>
      <c r="P206">
        <v>623.55620297973303</v>
      </c>
      <c r="Q206">
        <v>555.62934969798903</v>
      </c>
      <c r="R206">
        <v>63.787463096854502</v>
      </c>
      <c r="S206" s="2">
        <f>(Table2[[#This Row],[Close Price]]-Table2[[#This Row],[20D EMA]])/Table2[[#This Row],[20D EMA]]</f>
        <v>3.117224543448676E-2</v>
      </c>
      <c r="T206" s="2">
        <f>(Table2[[#This Row],[Close Price]]-Table2[[#This Row],[50D EMA]])/Table2[[#This Row],[50D EMA]]</f>
        <v>5.6761197869789122E-2</v>
      </c>
      <c r="U206" s="2">
        <f>(Table2[[#This Row],[Close Price]]-Table2[[#This Row],[200D EMA]])/Table2[[#This Row],[200D EMA]]</f>
        <v>0.18595247057804037</v>
      </c>
      <c r="V206">
        <v>0.866314093435119</v>
      </c>
      <c r="W206">
        <v>655.6</v>
      </c>
      <c r="X206">
        <v>663.45</v>
      </c>
      <c r="Y206">
        <v>647.1</v>
      </c>
      <c r="Z206">
        <v>663.45</v>
      </c>
      <c r="AA206">
        <v>647.1</v>
      </c>
      <c r="AB206">
        <v>663.45</v>
      </c>
      <c r="AC206" s="2">
        <f>(Table2[[#This Row],[Close Price]]/Table2[[#This Row],[Day Low]])-1</f>
        <v>5.1098230628432439E-3</v>
      </c>
      <c r="AD206" s="2">
        <f>(Table2[[#This Row],[Day High]]/Table2[[#This Row],[Close Price]])-1</f>
        <v>6.8290462098794524E-3</v>
      </c>
      <c r="AE206" s="2">
        <f>(Table2[[#This Row],[Close Price]]/Table2[[#This Row],[Current Week Low]])-1</f>
        <v>1.8312471024571231E-2</v>
      </c>
      <c r="AF206" s="2">
        <f>(Table2[[#This Row],[Current Week High]]/Table2[[#This Row],[Close Price]])-1</f>
        <v>6.8290462098794524E-3</v>
      </c>
      <c r="AG206" s="2">
        <f>(Table2[[#This Row],[Close Price]]/Table2[[#This Row],[Current Month Low]])-1</f>
        <v>1.8312471024571231E-2</v>
      </c>
      <c r="AH206" s="2">
        <f>(Table2[[#This Row],[Current Month High]]/Table2[[#This Row],[Close Price]])-1</f>
        <v>6.8290462098794524E-3</v>
      </c>
      <c r="AI206">
        <v>1.9348964261324899</v>
      </c>
      <c r="AJ206">
        <v>77.327771797631797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0.01</v>
      </c>
      <c r="AM206" t="s">
        <v>10359</v>
      </c>
      <c r="AN206">
        <v>5.74</v>
      </c>
      <c r="AO206" t="s">
        <v>10359</v>
      </c>
      <c r="AP206">
        <v>0.202883364329392</v>
      </c>
      <c r="AQ206">
        <f>(Table2[[#This Row],[Sharpe Ratio]]-AVERAGE(Table2[Sharpe Ratio]))/_xlfn.STDEV.P(Table2[Sharpe Ratio])</f>
        <v>1.5939360671123193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1.15360160618154</v>
      </c>
      <c r="AS206">
        <f>_xlfn.RANK.AVG(Table2[[#This Row],[1Y Return vs Nifty Z-Score]],Table2[1Y Return vs Nifty Z-Score])</f>
        <v>282</v>
      </c>
      <c r="AT206">
        <f>_xlfn.RANK.AVG(Table2[[#This Row],[6M Return vs Nifty Z-Score]],Table2[6M Return vs Nifty Z-Score])</f>
        <v>427</v>
      </c>
      <c r="AU206">
        <f>_xlfn.RANK.AVG(Table2[[#This Row],[Sharpe Ratio Z-Score]],Table2[Sharpe Ratio Z-Score])</f>
        <v>34</v>
      </c>
      <c r="AV206">
        <f>(Table2[[#This Row],[Rank 1Y]]+Table2[[#This Row],[Rank 6M]]+Table2[[#This Row],[Rank Sharpe]])/3</f>
        <v>247.66666666666666</v>
      </c>
    </row>
    <row r="207" spans="1:48" x14ac:dyDescent="0.3">
      <c r="A207" t="s">
        <v>671</v>
      </c>
      <c r="B207" t="s">
        <v>672</v>
      </c>
      <c r="C207" t="s">
        <v>10318</v>
      </c>
      <c r="D207" t="s">
        <v>54</v>
      </c>
      <c r="E207">
        <v>27539.038061849998</v>
      </c>
      <c r="F207">
        <v>1530.6</v>
      </c>
      <c r="G207">
        <v>39.617750648541602</v>
      </c>
      <c r="H207">
        <f>(Table2[[#This Row],[1Y Return vs Nifty]]-AVERAGE(Table2[1Y Return vs Nifty]))/_xlfn.STDEV.P(Table2[1Y Return vs Nifty])</f>
        <v>0.27340515217951089</v>
      </c>
      <c r="I207">
        <v>12.4169018692448</v>
      </c>
      <c r="J207">
        <f>(Table2[[#This Row],[1M Return vs Nifty]]-AVERAGE(Table2[1M Return vs Nifty]))/_xlfn.STDEV.P(Table2[1M Return vs Nifty])</f>
        <v>1.0535103036800708</v>
      </c>
      <c r="K207">
        <v>40.894668236650901</v>
      </c>
      <c r="L207">
        <f>(Table2[[#This Row],[6M Return vs Nifty]]-AVERAGE(Table2[6M Return vs Nifty]))/_xlfn.STDEV.P(Table2[6M Return vs Nifty])</f>
        <v>1.1166804254183791</v>
      </c>
      <c r="M207">
        <v>-3.2982044968740301</v>
      </c>
      <c r="N207">
        <f>(Table2[[#This Row],[1W Return vs Nifty]]-AVERAGE(Table2[1W Return vs Nifty]))/_xlfn.STDEV.P(Table2[1W Return vs Nifty])</f>
        <v>-0.52993643279932479</v>
      </c>
      <c r="O207">
        <v>1481.96</v>
      </c>
      <c r="P207">
        <v>1366.5026260729001</v>
      </c>
      <c r="Q207">
        <v>1094.4254250026499</v>
      </c>
      <c r="R207">
        <v>61.813480629175302</v>
      </c>
      <c r="S207" s="2">
        <f>(Table2[[#This Row],[Close Price]]-Table2[[#This Row],[20D EMA]])/Table2[[#This Row],[20D EMA]]</f>
        <v>3.2821398688223619E-2</v>
      </c>
      <c r="T207" s="2">
        <f>(Table2[[#This Row],[Close Price]]-Table2[[#This Row],[50D EMA]])/Table2[[#This Row],[50D EMA]]</f>
        <v>0.12008566306139364</v>
      </c>
      <c r="U207" s="2">
        <f>(Table2[[#This Row],[Close Price]]-Table2[[#This Row],[200D EMA]])/Table2[[#This Row],[200D EMA]]</f>
        <v>0.39854207059955121</v>
      </c>
      <c r="V207">
        <v>0.977405284010335</v>
      </c>
      <c r="W207">
        <v>1524</v>
      </c>
      <c r="X207">
        <v>1549.4</v>
      </c>
      <c r="Y207">
        <v>1524</v>
      </c>
      <c r="Z207">
        <v>1550.3</v>
      </c>
      <c r="AA207">
        <v>1524</v>
      </c>
      <c r="AB207">
        <v>1550.3</v>
      </c>
      <c r="AC207" s="2">
        <f>(Table2[[#This Row],[Close Price]]/Table2[[#This Row],[Day Low]])-1</f>
        <v>4.3307086614172707E-3</v>
      </c>
      <c r="AD207" s="2">
        <f>(Table2[[#This Row],[Day High]]/Table2[[#This Row],[Close Price]])-1</f>
        <v>1.2282764928786216E-2</v>
      </c>
      <c r="AE207" s="2">
        <f>(Table2[[#This Row],[Close Price]]/Table2[[#This Row],[Current Week Low]])-1</f>
        <v>4.3307086614172707E-3</v>
      </c>
      <c r="AF207" s="2">
        <f>(Table2[[#This Row],[Current Week High]]/Table2[[#This Row],[Close Price]])-1</f>
        <v>1.2870769632823853E-2</v>
      </c>
      <c r="AG207" s="2">
        <f>(Table2[[#This Row],[Close Price]]/Table2[[#This Row],[Current Month Low]])-1</f>
        <v>4.3307086614172707E-3</v>
      </c>
      <c r="AH207" s="2">
        <f>(Table2[[#This Row],[Current Month High]]/Table2[[#This Row],[Close Price]])-1</f>
        <v>1.2870769632823853E-2</v>
      </c>
      <c r="AI207">
        <v>3.55089507382726</v>
      </c>
      <c r="AJ207">
        <v>111.350455675227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0.12</v>
      </c>
      <c r="AM207" t="s">
        <v>10359</v>
      </c>
      <c r="AN207">
        <v>4.7</v>
      </c>
      <c r="AO207" t="s">
        <v>10359</v>
      </c>
      <c r="AP207">
        <v>3.3020590162798999E-2</v>
      </c>
      <c r="AQ207">
        <f>(Table2[[#This Row],[Sharpe Ratio]]-AVERAGE(Table2[Sharpe Ratio]))/_xlfn.STDEV.P(Table2[Sharpe Ratio])</f>
        <v>-0.34951682125823902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1.5641426272203971</v>
      </c>
      <c r="AS207">
        <f>_xlfn.RANK.AVG(Table2[[#This Row],[1Y Return vs Nifty Z-Score]],Table2[1Y Return vs Nifty Z-Score])</f>
        <v>224</v>
      </c>
      <c r="AT207">
        <f>_xlfn.RANK.AVG(Table2[[#This Row],[6M Return vs Nifty Z-Score]],Table2[6M Return vs Nifty Z-Score])</f>
        <v>88</v>
      </c>
      <c r="AU207">
        <f>_xlfn.RANK.AVG(Table2[[#This Row],[Sharpe Ratio Z-Score]],Table2[Sharpe Ratio Z-Score])</f>
        <v>432</v>
      </c>
      <c r="AV207">
        <f>(Table2[[#This Row],[Rank 1Y]]+Table2[[#This Row],[Rank 6M]]+Table2[[#This Row],[Rank Sharpe]])/3</f>
        <v>248</v>
      </c>
    </row>
    <row r="208" spans="1:48" x14ac:dyDescent="0.3">
      <c r="A208" t="s">
        <v>55</v>
      </c>
      <c r="B208" t="s">
        <v>56</v>
      </c>
      <c r="C208" t="s">
        <v>10312</v>
      </c>
      <c r="D208" t="s">
        <v>57</v>
      </c>
      <c r="E208">
        <v>410368.70769971999</v>
      </c>
      <c r="F208">
        <v>322.2</v>
      </c>
      <c r="G208">
        <v>46.041864200219003</v>
      </c>
      <c r="H208">
        <f>(Table2[[#This Row],[1Y Return vs Nifty]]-AVERAGE(Table2[1Y Return vs Nifty]))/_xlfn.STDEV.P(Table2[1Y Return vs Nifty])</f>
        <v>0.38075352374862348</v>
      </c>
      <c r="I208">
        <v>-1.7227891583733099E-2</v>
      </c>
      <c r="J208">
        <f>(Table2[[#This Row],[1M Return vs Nifty]]-AVERAGE(Table2[1M Return vs Nifty]))/_xlfn.STDEV.P(Table2[1M Return vs Nifty])</f>
        <v>-0.2066452689265591</v>
      </c>
      <c r="K208">
        <v>2.43574199209902</v>
      </c>
      <c r="L208">
        <f>(Table2[[#This Row],[6M Return vs Nifty]]-AVERAGE(Table2[6M Return vs Nifty]))/_xlfn.STDEV.P(Table2[6M Return vs Nifty])</f>
        <v>-0.19544687089931584</v>
      </c>
      <c r="M208">
        <v>-2.1392268130015801</v>
      </c>
      <c r="N208">
        <f>(Table2[[#This Row],[1W Return vs Nifty]]-AVERAGE(Table2[1W Return vs Nifty]))/_xlfn.STDEV.P(Table2[1W Return vs Nifty])</f>
        <v>-0.24851758949672623</v>
      </c>
      <c r="O208">
        <v>326.2</v>
      </c>
      <c r="P208">
        <v>315.03254453768102</v>
      </c>
      <c r="Q208">
        <v>269.634028315325</v>
      </c>
      <c r="R208">
        <v>47.0880023280478</v>
      </c>
      <c r="S208" s="2">
        <f>(Table2[[#This Row],[Close Price]]-Table2[[#This Row],[20D EMA]])/Table2[[#This Row],[20D EMA]]</f>
        <v>-1.2262415695892091E-2</v>
      </c>
      <c r="T208" s="2">
        <f>(Table2[[#This Row],[Close Price]]-Table2[[#This Row],[50D EMA]])/Table2[[#This Row],[50D EMA]]</f>
        <v>2.275147627314952E-2</v>
      </c>
      <c r="U208" s="2">
        <f>(Table2[[#This Row],[Close Price]]-Table2[[#This Row],[200D EMA]])/Table2[[#This Row],[200D EMA]]</f>
        <v>0.19495303323956362</v>
      </c>
      <c r="V208">
        <v>0.58065088490890304</v>
      </c>
      <c r="W208">
        <v>321.64999999999998</v>
      </c>
      <c r="X208">
        <v>328</v>
      </c>
      <c r="Y208">
        <v>321.64999999999998</v>
      </c>
      <c r="Z208">
        <v>331.95</v>
      </c>
      <c r="AA208">
        <v>321.64999999999998</v>
      </c>
      <c r="AB208">
        <v>331.95</v>
      </c>
      <c r="AC208" s="2">
        <f>(Table2[[#This Row],[Close Price]]/Table2[[#This Row],[Day Low]])-1</f>
        <v>1.7099331571583942E-3</v>
      </c>
      <c r="AD208" s="2">
        <f>(Table2[[#This Row],[Day High]]/Table2[[#This Row],[Close Price]])-1</f>
        <v>1.8001241464928652E-2</v>
      </c>
      <c r="AE208" s="2">
        <f>(Table2[[#This Row],[Close Price]]/Table2[[#This Row],[Current Week Low]])-1</f>
        <v>1.7099331571583942E-3</v>
      </c>
      <c r="AF208" s="2">
        <f>(Table2[[#This Row],[Current Week High]]/Table2[[#This Row],[Close Price]])-1</f>
        <v>3.026070763500921E-2</v>
      </c>
      <c r="AG208" s="2">
        <f>(Table2[[#This Row],[Close Price]]/Table2[[#This Row],[Current Month Low]])-1</f>
        <v>1.7099331571583942E-3</v>
      </c>
      <c r="AH208" s="2">
        <f>(Table2[[#This Row],[Current Month High]]/Table2[[#This Row],[Close Price]])-1</f>
        <v>3.026070763500921E-2</v>
      </c>
      <c r="AI208">
        <v>7.0763500931098697</v>
      </c>
      <c r="AJ208">
        <v>79.099499722067804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0.1</v>
      </c>
      <c r="AM208" t="s">
        <v>10359</v>
      </c>
      <c r="AN208">
        <v>-2.25</v>
      </c>
      <c r="AO208" t="s">
        <v>10358</v>
      </c>
      <c r="AP208">
        <v>0.12861495378622301</v>
      </c>
      <c r="AQ208">
        <f>(Table2[[#This Row],[Sharpe Ratio]]-AVERAGE(Table2[Sharpe Ratio]))/_xlfn.STDEV.P(Table2[Sharpe Ratio])</f>
        <v>0.74420805758826991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0.4743518520142922</v>
      </c>
      <c r="AS208">
        <f>_xlfn.RANK.AVG(Table2[[#This Row],[1Y Return vs Nifty Z-Score]],Table2[1Y Return vs Nifty Z-Score])</f>
        <v>200</v>
      </c>
      <c r="AT208">
        <f>_xlfn.RANK.AVG(Table2[[#This Row],[6M Return vs Nifty Z-Score]],Table2[6M Return vs Nifty Z-Score])</f>
        <v>385</v>
      </c>
      <c r="AU208">
        <f>_xlfn.RANK.AVG(Table2[[#This Row],[Sharpe Ratio Z-Score]],Table2[Sharpe Ratio Z-Score])</f>
        <v>165</v>
      </c>
      <c r="AV208">
        <f>(Table2[[#This Row],[Rank 1Y]]+Table2[[#This Row],[Rank 6M]]+Table2[[#This Row],[Rank Sharpe]])/3</f>
        <v>250</v>
      </c>
    </row>
    <row r="209" spans="1:48" x14ac:dyDescent="0.3">
      <c r="A209" t="s">
        <v>896</v>
      </c>
      <c r="B209" t="s">
        <v>897</v>
      </c>
      <c r="C209" t="s">
        <v>10321</v>
      </c>
      <c r="D209" t="s">
        <v>127</v>
      </c>
      <c r="E209">
        <v>17381.126495789998</v>
      </c>
      <c r="F209">
        <v>1000.25</v>
      </c>
      <c r="G209">
        <v>205.58253435067999</v>
      </c>
      <c r="H209">
        <f>(Table2[[#This Row],[1Y Return vs Nifty]]-AVERAGE(Table2[1Y Return vs Nifty]))/_xlfn.STDEV.P(Table2[1Y Return vs Nifty])</f>
        <v>3.0467137378586355</v>
      </c>
      <c r="I209">
        <v>5.6136010365857603</v>
      </c>
      <c r="J209">
        <f>(Table2[[#This Row],[1M Return vs Nifty]]-AVERAGE(Table2[1M Return vs Nifty]))/_xlfn.STDEV.P(Table2[1M Return vs Nifty])</f>
        <v>0.36401955351893139</v>
      </c>
      <c r="K209">
        <v>-33.987907100622003</v>
      </c>
      <c r="L209">
        <f>(Table2[[#This Row],[6M Return vs Nifty]]-AVERAGE(Table2[6M Return vs Nifty]))/_xlfn.STDEV.P(Table2[6M Return vs Nifty])</f>
        <v>-1.4381353407269626</v>
      </c>
      <c r="M209">
        <v>3.5816683828287501</v>
      </c>
      <c r="N209">
        <f>(Table2[[#This Row],[1W Return vs Nifty]]-AVERAGE(Table2[1W Return vs Nifty]))/_xlfn.STDEV.P(Table2[1W Return vs Nifty])</f>
        <v>1.1406098553792081</v>
      </c>
      <c r="O209">
        <v>924.13</v>
      </c>
      <c r="P209">
        <v>914.75513046089702</v>
      </c>
      <c r="Q209">
        <v>835.92420216289395</v>
      </c>
      <c r="R209">
        <v>69.450997161725198</v>
      </c>
      <c r="S209" s="2">
        <f>(Table2[[#This Row],[Close Price]]-Table2[[#This Row],[20D EMA]])/Table2[[#This Row],[20D EMA]]</f>
        <v>8.2369363617672844E-2</v>
      </c>
      <c r="T209" s="2">
        <f>(Table2[[#This Row],[Close Price]]-Table2[[#This Row],[50D EMA]])/Table2[[#This Row],[50D EMA]]</f>
        <v>9.3462027915630935E-2</v>
      </c>
      <c r="U209" s="2">
        <f>(Table2[[#This Row],[Close Price]]-Table2[[#This Row],[200D EMA]])/Table2[[#This Row],[200D EMA]]</f>
        <v>0.19657978248736527</v>
      </c>
      <c r="V209">
        <v>1.3471245608753899</v>
      </c>
      <c r="W209">
        <v>952.7</v>
      </c>
      <c r="X209">
        <v>1000.25</v>
      </c>
      <c r="Y209">
        <v>895.3</v>
      </c>
      <c r="Z209">
        <v>1000.25</v>
      </c>
      <c r="AA209">
        <v>895.3</v>
      </c>
      <c r="AB209">
        <v>1000.25</v>
      </c>
      <c r="AC209" s="2">
        <f>(Table2[[#This Row],[Close Price]]/Table2[[#This Row],[Day Low]])-1</f>
        <v>4.9910779888737267E-2</v>
      </c>
      <c r="AD209" s="2">
        <f>(Table2[[#This Row],[Day High]]/Table2[[#This Row],[Close Price]])-1</f>
        <v>0</v>
      </c>
      <c r="AE209" s="2">
        <f>(Table2[[#This Row],[Close Price]]/Table2[[#This Row],[Current Week Low]])-1</f>
        <v>0.11722327711381664</v>
      </c>
      <c r="AF209" s="2">
        <f>(Table2[[#This Row],[Current Week High]]/Table2[[#This Row],[Close Price]])-1</f>
        <v>0</v>
      </c>
      <c r="AG209" s="2">
        <f>(Table2[[#This Row],[Close Price]]/Table2[[#This Row],[Current Month Low]])-1</f>
        <v>0.11722327711381664</v>
      </c>
      <c r="AH209" s="2">
        <f>(Table2[[#This Row],[Current Month High]]/Table2[[#This Row],[Close Price]])-1</f>
        <v>0</v>
      </c>
      <c r="AI209">
        <v>31.3671582104474</v>
      </c>
      <c r="AJ209">
        <v>247.309027777777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0.13</v>
      </c>
      <c r="AM209" t="s">
        <v>10359</v>
      </c>
      <c r="AN209">
        <v>9.15</v>
      </c>
      <c r="AO209" t="s">
        <v>10359</v>
      </c>
      <c r="AP209">
        <v>0.22820060583306101</v>
      </c>
      <c r="AQ209">
        <f>(Table2[[#This Row],[Sharpe Ratio]]-AVERAGE(Table2[Sharpe Ratio]))/_xlfn.STDEV.P(Table2[Sharpe Ratio])</f>
        <v>1.8835985100300643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4.9968063160598764</v>
      </c>
      <c r="AS209">
        <f>_xlfn.RANK.AVG(Table2[[#This Row],[1Y Return vs Nifty Z-Score]],Table2[1Y Return vs Nifty Z-Score])</f>
        <v>12</v>
      </c>
      <c r="AT209">
        <f>_xlfn.RANK.AVG(Table2[[#This Row],[6M Return vs Nifty Z-Score]],Table2[6M Return vs Nifty Z-Score])</f>
        <v>719</v>
      </c>
      <c r="AU209">
        <f>_xlfn.RANK.AVG(Table2[[#This Row],[Sharpe Ratio Z-Score]],Table2[Sharpe Ratio Z-Score])</f>
        <v>21</v>
      </c>
      <c r="AV209">
        <f>(Table2[[#This Row],[Rank 1Y]]+Table2[[#This Row],[Rank 6M]]+Table2[[#This Row],[Rank Sharpe]])/3</f>
        <v>250.66666666666666</v>
      </c>
    </row>
    <row r="210" spans="1:48" x14ac:dyDescent="0.3">
      <c r="A210" t="s">
        <v>1067</v>
      </c>
      <c r="B210" t="s">
        <v>1068</v>
      </c>
      <c r="C210" t="s">
        <v>10323</v>
      </c>
      <c r="D210" t="s">
        <v>410</v>
      </c>
      <c r="E210">
        <v>12439.16256205</v>
      </c>
      <c r="F210">
        <v>270.89999999999998</v>
      </c>
      <c r="G210">
        <v>60.300624499576102</v>
      </c>
      <c r="H210">
        <f>(Table2[[#This Row],[1Y Return vs Nifty]]-AVERAGE(Table2[1Y Return vs Nifty]))/_xlfn.STDEV.P(Table2[1Y Return vs Nifty])</f>
        <v>0.61902059147980137</v>
      </c>
      <c r="I210">
        <v>-4.4716809267564699</v>
      </c>
      <c r="J210">
        <f>(Table2[[#This Row],[1M Return vs Nifty]]-AVERAGE(Table2[1M Return vs Nifty]))/_xlfn.STDEV.P(Table2[1M Return vs Nifty])</f>
        <v>-0.65808850807234431</v>
      </c>
      <c r="K210">
        <v>1.5800504057483999</v>
      </c>
      <c r="L210">
        <f>(Table2[[#This Row],[6M Return vs Nifty]]-AVERAGE(Table2[6M Return vs Nifty]))/_xlfn.STDEV.P(Table2[6M Return vs Nifty])</f>
        <v>-0.22464103717792044</v>
      </c>
      <c r="M210">
        <v>-3.779399016063</v>
      </c>
      <c r="N210">
        <f>(Table2[[#This Row],[1W Return vs Nifty]]-AVERAGE(Table2[1W Return vs Nifty]))/_xlfn.STDEV.P(Table2[1W Return vs Nifty])</f>
        <v>-0.64677837624490142</v>
      </c>
      <c r="O210">
        <v>271.89</v>
      </c>
      <c r="P210">
        <v>270.532075712454</v>
      </c>
      <c r="Q210">
        <v>227.85860546133799</v>
      </c>
      <c r="R210">
        <v>41.327676338637197</v>
      </c>
      <c r="S210" s="2">
        <f>(Table2[[#This Row],[Close Price]]-Table2[[#This Row],[20D EMA]])/Table2[[#This Row],[20D EMA]]</f>
        <v>-3.641178417742503E-3</v>
      </c>
      <c r="T210" s="2">
        <f>(Table2[[#This Row],[Close Price]]-Table2[[#This Row],[50D EMA]])/Table2[[#This Row],[50D EMA]]</f>
        <v>1.3600024565554223E-3</v>
      </c>
      <c r="U210" s="2">
        <f>(Table2[[#This Row],[Close Price]]-Table2[[#This Row],[200D EMA]])/Table2[[#This Row],[200D EMA]]</f>
        <v>0.18889518985476744</v>
      </c>
      <c r="V210">
        <v>0.29710943464127898</v>
      </c>
      <c r="W210">
        <v>267.60000000000002</v>
      </c>
      <c r="X210">
        <v>276.39999999999998</v>
      </c>
      <c r="Y210">
        <v>262.5</v>
      </c>
      <c r="Z210">
        <v>276.39999999999998</v>
      </c>
      <c r="AA210">
        <v>262.5</v>
      </c>
      <c r="AB210">
        <v>276.39999999999998</v>
      </c>
      <c r="AC210" s="2">
        <f>(Table2[[#This Row],[Close Price]]/Table2[[#This Row],[Day Low]])-1</f>
        <v>1.233183856502218E-2</v>
      </c>
      <c r="AD210" s="2">
        <f>(Table2[[#This Row],[Day High]]/Table2[[#This Row],[Close Price]])-1</f>
        <v>2.0302694721299419E-2</v>
      </c>
      <c r="AE210" s="2">
        <f>(Table2[[#This Row],[Close Price]]/Table2[[#This Row],[Current Week Low]])-1</f>
        <v>3.1999999999999806E-2</v>
      </c>
      <c r="AF210" s="2">
        <f>(Table2[[#This Row],[Current Week High]]/Table2[[#This Row],[Close Price]])-1</f>
        <v>2.0302694721299419E-2</v>
      </c>
      <c r="AG210" s="2">
        <f>(Table2[[#This Row],[Close Price]]/Table2[[#This Row],[Current Month Low]])-1</f>
        <v>3.1999999999999806E-2</v>
      </c>
      <c r="AH210" s="2">
        <f>(Table2[[#This Row],[Current Month High]]/Table2[[#This Row],[Close Price]])-1</f>
        <v>2.0302694721299419E-2</v>
      </c>
      <c r="AI210">
        <v>41.823551125876698</v>
      </c>
      <c r="AJ210">
        <v>110.817120622568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-0.01</v>
      </c>
      <c r="AM210" t="s">
        <v>10358</v>
      </c>
      <c r="AN210">
        <v>-0.04</v>
      </c>
      <c r="AO210" t="s">
        <v>10358</v>
      </c>
      <c r="AP210">
        <v>0.111966701302723</v>
      </c>
      <c r="AQ210">
        <f>(Table2[[#This Row],[Sharpe Ratio]]-AVERAGE(Table2[Sharpe Ratio]))/_xlfn.STDEV.P(Table2[Sharpe Ratio])</f>
        <v>0.55373021726024052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-0.35675711275512439</v>
      </c>
      <c r="AS210">
        <f>_xlfn.RANK.AVG(Table2[[#This Row],[1Y Return vs Nifty Z-Score]],Table2[1Y Return vs Nifty Z-Score])</f>
        <v>154</v>
      </c>
      <c r="AT210">
        <f>_xlfn.RANK.AVG(Table2[[#This Row],[6M Return vs Nifty Z-Score]],Table2[6M Return vs Nifty Z-Score])</f>
        <v>395</v>
      </c>
      <c r="AU210">
        <f>_xlfn.RANK.AVG(Table2[[#This Row],[Sharpe Ratio Z-Score]],Table2[Sharpe Ratio Z-Score])</f>
        <v>203</v>
      </c>
      <c r="AV210">
        <f>(Table2[[#This Row],[Rank 1Y]]+Table2[[#This Row],[Rank 6M]]+Table2[[#This Row],[Rank Sharpe]])/3</f>
        <v>250.66666666666666</v>
      </c>
    </row>
    <row r="211" spans="1:48" x14ac:dyDescent="0.3">
      <c r="A211" t="s">
        <v>824</v>
      </c>
      <c r="B211" t="s">
        <v>825</v>
      </c>
      <c r="C211" t="s">
        <v>10326</v>
      </c>
      <c r="D211" t="s">
        <v>138</v>
      </c>
      <c r="E211">
        <v>19637.753082744999</v>
      </c>
      <c r="F211">
        <v>1734.95</v>
      </c>
      <c r="G211">
        <v>161.01661169650299</v>
      </c>
      <c r="H211">
        <f>(Table2[[#This Row],[1Y Return vs Nifty]]-AVERAGE(Table2[1Y Return vs Nifty]))/_xlfn.STDEV.P(Table2[1Y Return vs Nifty])</f>
        <v>2.3020072214005398</v>
      </c>
      <c r="I211">
        <v>3.33884752072461</v>
      </c>
      <c r="J211">
        <f>(Table2[[#This Row],[1M Return vs Nifty]]-AVERAGE(Table2[1M Return vs Nifty]))/_xlfn.STDEV.P(Table2[1M Return vs Nifty])</f>
        <v>0.13348123885943056</v>
      </c>
      <c r="K211">
        <v>-2.06292718327833</v>
      </c>
      <c r="L211">
        <f>(Table2[[#This Row],[6M Return vs Nifty]]-AVERAGE(Table2[6M Return vs Nifty]))/_xlfn.STDEV.P(Table2[6M Return vs Nifty])</f>
        <v>-0.34893078733995836</v>
      </c>
      <c r="M211">
        <v>-0.31430157413535798</v>
      </c>
      <c r="N211">
        <f>(Table2[[#This Row],[1W Return vs Nifty]]-AVERAGE(Table2[1W Return vs Nifty]))/_xlfn.STDEV.P(Table2[1W Return vs Nifty])</f>
        <v>0.194604272970447</v>
      </c>
      <c r="O211">
        <v>1729.35</v>
      </c>
      <c r="P211">
        <v>1776.7268475128201</v>
      </c>
      <c r="Q211">
        <v>1528.8336996339699</v>
      </c>
      <c r="R211">
        <v>58.919512291503302</v>
      </c>
      <c r="S211" s="2">
        <f>(Table2[[#This Row],[Close Price]]-Table2[[#This Row],[20D EMA]])/Table2[[#This Row],[20D EMA]]</f>
        <v>3.2382108884841916E-3</v>
      </c>
      <c r="T211" s="2">
        <f>(Table2[[#This Row],[Close Price]]-Table2[[#This Row],[50D EMA]])/Table2[[#This Row],[50D EMA]]</f>
        <v>-2.3513376617965806E-2</v>
      </c>
      <c r="U211" s="2">
        <f>(Table2[[#This Row],[Close Price]]-Table2[[#This Row],[200D EMA]])/Table2[[#This Row],[200D EMA]]</f>
        <v>0.13481930730293168</v>
      </c>
      <c r="V211">
        <v>0.70755068188025405</v>
      </c>
      <c r="W211">
        <v>1723.15</v>
      </c>
      <c r="X211">
        <v>1786.9</v>
      </c>
      <c r="Y211">
        <v>1685.55</v>
      </c>
      <c r="Z211">
        <v>1786.9</v>
      </c>
      <c r="AA211">
        <v>1685.55</v>
      </c>
      <c r="AB211">
        <v>1786.9</v>
      </c>
      <c r="AC211" s="2">
        <f>(Table2[[#This Row],[Close Price]]/Table2[[#This Row],[Day Low]])-1</f>
        <v>6.8479238603720294E-3</v>
      </c>
      <c r="AD211" s="2">
        <f>(Table2[[#This Row],[Day High]]/Table2[[#This Row],[Close Price]])-1</f>
        <v>2.994322602956867E-2</v>
      </c>
      <c r="AE211" s="2">
        <f>(Table2[[#This Row],[Close Price]]/Table2[[#This Row],[Current Week Low]])-1</f>
        <v>2.9307941028151152E-2</v>
      </c>
      <c r="AF211" s="2">
        <f>(Table2[[#This Row],[Current Week High]]/Table2[[#This Row],[Close Price]])-1</f>
        <v>2.994322602956867E-2</v>
      </c>
      <c r="AG211" s="2">
        <f>(Table2[[#This Row],[Close Price]]/Table2[[#This Row],[Current Month Low]])-1</f>
        <v>2.9307941028151152E-2</v>
      </c>
      <c r="AH211" s="2">
        <f>(Table2[[#This Row],[Current Month High]]/Table2[[#This Row],[Close Price]])-1</f>
        <v>2.994322602956867E-2</v>
      </c>
      <c r="AI211">
        <v>24.545572695005401</v>
      </c>
      <c r="AJ211">
        <v>199.37522016832099</v>
      </c>
      <c r="AK211" t="str">
        <f>IF(AND(Table2[[#This Row],[20D EMA]]&gt;Table2[[#This Row],[50D EMA]],Table2[[#This Row],[50D EMA]]&gt;Table2[[#This Row],[200D EMA]]),"Uptrend","Downtrend/NoTrend")</f>
        <v>Downtrend/NoTrend</v>
      </c>
      <c r="AL211">
        <v>-0.12</v>
      </c>
      <c r="AM211" t="s">
        <v>10358</v>
      </c>
      <c r="AN211">
        <v>0.96</v>
      </c>
      <c r="AO211" t="s">
        <v>10359</v>
      </c>
      <c r="AP211">
        <v>8.1254302698215E-2</v>
      </c>
      <c r="AQ211">
        <f>(Table2[[#This Row],[Sharpe Ratio]]-AVERAGE(Table2[Sharpe Ratio]))/_xlfn.STDEV.P(Table2[Sharpe Ratio])</f>
        <v>0.20234010209480793</v>
      </c>
      <c r="AR2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1">
        <f>_xlfn.RANK.AVG(Table2[[#This Row],[1Y Return vs Nifty Z-Score]],Table2[1Y Return vs Nifty Z-Score])</f>
        <v>24</v>
      </c>
      <c r="AT211">
        <f>_xlfn.RANK.AVG(Table2[[#This Row],[6M Return vs Nifty Z-Score]],Table2[6M Return vs Nifty Z-Score])</f>
        <v>442</v>
      </c>
      <c r="AU211">
        <f>_xlfn.RANK.AVG(Table2[[#This Row],[Sharpe Ratio Z-Score]],Table2[Sharpe Ratio Z-Score])</f>
        <v>287</v>
      </c>
      <c r="AV211">
        <f>(Table2[[#This Row],[Rank 1Y]]+Table2[[#This Row],[Rank 6M]]+Table2[[#This Row],[Rank Sharpe]])/3</f>
        <v>251</v>
      </c>
    </row>
    <row r="212" spans="1:48" x14ac:dyDescent="0.3">
      <c r="A212" t="s">
        <v>1705</v>
      </c>
      <c r="B212" t="s">
        <v>1706</v>
      </c>
      <c r="C212" t="s">
        <v>10321</v>
      </c>
      <c r="D212" t="s">
        <v>141</v>
      </c>
      <c r="E212">
        <v>4831.38</v>
      </c>
      <c r="F212">
        <v>8065.4</v>
      </c>
      <c r="G212">
        <v>44.322740348341803</v>
      </c>
      <c r="H212">
        <f>(Table2[[#This Row],[1Y Return vs Nifty]]-AVERAGE(Table2[1Y Return vs Nifty]))/_xlfn.STDEV.P(Table2[1Y Return vs Nifty])</f>
        <v>0.35202658040615231</v>
      </c>
      <c r="I212">
        <v>11.7196031284405</v>
      </c>
      <c r="J212">
        <f>(Table2[[#This Row],[1M Return vs Nifty]]-AVERAGE(Table2[1M Return vs Nifty]))/_xlfn.STDEV.P(Table2[1M Return vs Nifty])</f>
        <v>0.98284151455706159</v>
      </c>
      <c r="K212">
        <v>7.5684153898392497</v>
      </c>
      <c r="L212">
        <f>(Table2[[#This Row],[6M Return vs Nifty]]-AVERAGE(Table2[6M Return vs Nifty]))/_xlfn.STDEV.P(Table2[6M Return vs Nifty])</f>
        <v>-2.0332234951498933E-2</v>
      </c>
      <c r="M212">
        <v>-0.81363612304547805</v>
      </c>
      <c r="N212">
        <f>(Table2[[#This Row],[1W Return vs Nifty]]-AVERAGE(Table2[1W Return vs Nifty]))/_xlfn.STDEV.P(Table2[1W Return vs Nifty])</f>
        <v>7.335763196025144E-2</v>
      </c>
      <c r="O212">
        <v>7747.26</v>
      </c>
      <c r="P212">
        <v>7433.9150075245198</v>
      </c>
      <c r="Q212">
        <v>6635.2415093161799</v>
      </c>
      <c r="R212">
        <v>59.986889230426101</v>
      </c>
      <c r="S212" s="2">
        <f>(Table2[[#This Row],[Close Price]]-Table2[[#This Row],[20D EMA]])/Table2[[#This Row],[20D EMA]]</f>
        <v>4.1064840988943113E-2</v>
      </c>
      <c r="T212" s="2">
        <f>(Table2[[#This Row],[Close Price]]-Table2[[#This Row],[50D EMA]])/Table2[[#This Row],[50D EMA]]</f>
        <v>8.4946490757063856E-2</v>
      </c>
      <c r="U212" s="2">
        <f>(Table2[[#This Row],[Close Price]]-Table2[[#This Row],[200D EMA]])/Table2[[#This Row],[200D EMA]]</f>
        <v>0.21553977932465795</v>
      </c>
      <c r="V212">
        <v>1.16461624603557</v>
      </c>
      <c r="W212">
        <v>8000.15</v>
      </c>
      <c r="X212">
        <v>8155.7</v>
      </c>
      <c r="Y212">
        <v>8000.15</v>
      </c>
      <c r="Z212">
        <v>8330</v>
      </c>
      <c r="AA212">
        <v>8000.15</v>
      </c>
      <c r="AB212">
        <v>8330</v>
      </c>
      <c r="AC212" s="2">
        <f>(Table2[[#This Row],[Close Price]]/Table2[[#This Row],[Day Low]])-1</f>
        <v>8.1560970731797688E-3</v>
      </c>
      <c r="AD212" s="2">
        <f>(Table2[[#This Row],[Day High]]/Table2[[#This Row],[Close Price]])-1</f>
        <v>1.1195972921367758E-2</v>
      </c>
      <c r="AE212" s="2">
        <f>(Table2[[#This Row],[Close Price]]/Table2[[#This Row],[Current Week Low]])-1</f>
        <v>8.1560970731797688E-3</v>
      </c>
      <c r="AF212" s="2">
        <f>(Table2[[#This Row],[Current Week High]]/Table2[[#This Row],[Close Price]])-1</f>
        <v>3.2806804374240661E-2</v>
      </c>
      <c r="AG212" s="2">
        <f>(Table2[[#This Row],[Close Price]]/Table2[[#This Row],[Current Month Low]])-1</f>
        <v>8.1560970731797688E-3</v>
      </c>
      <c r="AH212" s="2">
        <f>(Table2[[#This Row],[Current Month High]]/Table2[[#This Row],[Close Price]])-1</f>
        <v>3.2806804374240661E-2</v>
      </c>
      <c r="AI212">
        <v>7.4590224911349701</v>
      </c>
      <c r="AJ212">
        <v>79.430478309232399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0.27</v>
      </c>
      <c r="AM212" t="s">
        <v>10359</v>
      </c>
      <c r="AN212">
        <v>7.81</v>
      </c>
      <c r="AO212" t="s">
        <v>10359</v>
      </c>
      <c r="AP212">
        <v>0.104378152516309</v>
      </c>
      <c r="AQ212">
        <f>(Table2[[#This Row],[Sharpe Ratio]]-AVERAGE(Table2[Sharpe Ratio]))/_xlfn.STDEV.P(Table2[Sharpe Ratio])</f>
        <v>0.4669072677949675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1.8548007597669338</v>
      </c>
      <c r="AS212">
        <f>_xlfn.RANK.AVG(Table2[[#This Row],[1Y Return vs Nifty Z-Score]],Table2[1Y Return vs Nifty Z-Score])</f>
        <v>208</v>
      </c>
      <c r="AT212">
        <f>_xlfn.RANK.AVG(Table2[[#This Row],[6M Return vs Nifty Z-Score]],Table2[6M Return vs Nifty Z-Score])</f>
        <v>329</v>
      </c>
      <c r="AU212">
        <f>_xlfn.RANK.AVG(Table2[[#This Row],[Sharpe Ratio Z-Score]],Table2[Sharpe Ratio Z-Score])</f>
        <v>221</v>
      </c>
      <c r="AV212">
        <f>(Table2[[#This Row],[Rank 1Y]]+Table2[[#This Row],[Rank 6M]]+Table2[[#This Row],[Rank Sharpe]])/3</f>
        <v>252.66666666666666</v>
      </c>
    </row>
    <row r="213" spans="1:48" x14ac:dyDescent="0.3">
      <c r="A213" t="s">
        <v>1110</v>
      </c>
      <c r="B213" t="s">
        <v>1111</v>
      </c>
      <c r="C213" t="s">
        <v>6744</v>
      </c>
      <c r="D213" t="s">
        <v>77</v>
      </c>
      <c r="E213">
        <v>11309.698350495</v>
      </c>
      <c r="F213">
        <v>365.75</v>
      </c>
      <c r="G213">
        <v>11.8567710808668</v>
      </c>
      <c r="H213">
        <f>(Table2[[#This Row],[1Y Return vs Nifty]]-AVERAGE(Table2[1Y Return vs Nifty]))/_xlfn.STDEV.P(Table2[1Y Return vs Nifty])</f>
        <v>-0.19048701376378321</v>
      </c>
      <c r="I213">
        <v>-2.4930098229010502</v>
      </c>
      <c r="J213">
        <f>(Table2[[#This Row],[1M Return vs Nifty]]-AVERAGE(Table2[1M Return vs Nifty]))/_xlfn.STDEV.P(Table2[1M Return vs Nifty])</f>
        <v>-0.45755711055273446</v>
      </c>
      <c r="K213">
        <v>44.5496690730415</v>
      </c>
      <c r="L213">
        <f>(Table2[[#This Row],[6M Return vs Nifty]]-AVERAGE(Table2[6M Return vs Nifty]))/_xlfn.STDEV.P(Table2[6M Return vs Nifty])</f>
        <v>1.2413803802480199</v>
      </c>
      <c r="M213">
        <v>-1.4569889516797401</v>
      </c>
      <c r="N213">
        <f>(Table2[[#This Row],[1W Return vs Nifty]]-AVERAGE(Table2[1W Return vs Nifty]))/_xlfn.STDEV.P(Table2[1W Return vs Nifty])</f>
        <v>-8.2859016029697613E-2</v>
      </c>
      <c r="O213">
        <v>362.36</v>
      </c>
      <c r="P213">
        <v>334.647942041703</v>
      </c>
      <c r="Q213">
        <v>270.23705263749503</v>
      </c>
      <c r="R213">
        <v>50.268916613529399</v>
      </c>
      <c r="S213" s="2">
        <f>(Table2[[#This Row],[Close Price]]-Table2[[#This Row],[20D EMA]])/Table2[[#This Row],[20D EMA]]</f>
        <v>9.3553372336902148E-3</v>
      </c>
      <c r="T213" s="2">
        <f>(Table2[[#This Row],[Close Price]]-Table2[[#This Row],[50D EMA]])/Table2[[#This Row],[50D EMA]]</f>
        <v>9.2939636109942478E-2</v>
      </c>
      <c r="U213" s="2">
        <f>(Table2[[#This Row],[Close Price]]-Table2[[#This Row],[200D EMA]])/Table2[[#This Row],[200D EMA]]</f>
        <v>0.35344134503505414</v>
      </c>
      <c r="V213">
        <v>0.22832861864107001</v>
      </c>
      <c r="W213">
        <v>364</v>
      </c>
      <c r="X213">
        <v>367.95</v>
      </c>
      <c r="Y213">
        <v>362.85</v>
      </c>
      <c r="Z213">
        <v>367.95</v>
      </c>
      <c r="AA213">
        <v>362.85</v>
      </c>
      <c r="AB213">
        <v>367.95</v>
      </c>
      <c r="AC213" s="2">
        <f>(Table2[[#This Row],[Close Price]]/Table2[[#This Row],[Day Low]])-1</f>
        <v>4.8076923076922906E-3</v>
      </c>
      <c r="AD213" s="2">
        <f>(Table2[[#This Row],[Day High]]/Table2[[#This Row],[Close Price]])-1</f>
        <v>6.0150375939849177E-3</v>
      </c>
      <c r="AE213" s="2">
        <f>(Table2[[#This Row],[Close Price]]/Table2[[#This Row],[Current Week Low]])-1</f>
        <v>7.9922833126635506E-3</v>
      </c>
      <c r="AF213" s="2">
        <f>(Table2[[#This Row],[Current Week High]]/Table2[[#This Row],[Close Price]])-1</f>
        <v>6.0150375939849177E-3</v>
      </c>
      <c r="AG213" s="2">
        <f>(Table2[[#This Row],[Close Price]]/Table2[[#This Row],[Current Month Low]])-1</f>
        <v>7.9922833126635506E-3</v>
      </c>
      <c r="AH213" s="2">
        <f>(Table2[[#This Row],[Current Month High]]/Table2[[#This Row],[Close Price]])-1</f>
        <v>6.0150375939849177E-3</v>
      </c>
      <c r="AI213">
        <v>5.26315789473683</v>
      </c>
      <c r="AJ213">
        <v>111.967545638945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0.6</v>
      </c>
      <c r="AM213" t="s">
        <v>10359</v>
      </c>
      <c r="AN213">
        <v>0.22</v>
      </c>
      <c r="AO213" t="s">
        <v>10359</v>
      </c>
      <c r="AP213">
        <v>7.0840024928770007E-2</v>
      </c>
      <c r="AQ213">
        <f>(Table2[[#This Row],[Sharpe Ratio]]-AVERAGE(Table2[Sharpe Ratio]))/_xlfn.STDEV.P(Table2[Sharpe Ratio])</f>
        <v>8.3187107504768362E-2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0.59366434740657303</v>
      </c>
      <c r="AS213">
        <f>_xlfn.RANK.AVG(Table2[[#This Row],[1Y Return vs Nifty Z-Score]],Table2[1Y Return vs Nifty Z-Score])</f>
        <v>356</v>
      </c>
      <c r="AT213">
        <f>_xlfn.RANK.AVG(Table2[[#This Row],[6M Return vs Nifty Z-Score]],Table2[6M Return vs Nifty Z-Score])</f>
        <v>74</v>
      </c>
      <c r="AU213">
        <f>_xlfn.RANK.AVG(Table2[[#This Row],[Sharpe Ratio Z-Score]],Table2[Sharpe Ratio Z-Score])</f>
        <v>330</v>
      </c>
      <c r="AV213">
        <f>(Table2[[#This Row],[Rank 1Y]]+Table2[[#This Row],[Rank 6M]]+Table2[[#This Row],[Rank Sharpe]])/3</f>
        <v>253.33333333333334</v>
      </c>
    </row>
    <row r="214" spans="1:48" x14ac:dyDescent="0.3">
      <c r="A214" t="s">
        <v>246</v>
      </c>
      <c r="B214" t="s">
        <v>247</v>
      </c>
      <c r="C214" t="s">
        <v>10319</v>
      </c>
      <c r="D214" t="s">
        <v>98</v>
      </c>
      <c r="E214">
        <v>111552.90942276</v>
      </c>
      <c r="F214">
        <v>5646.5</v>
      </c>
      <c r="G214">
        <v>61.799996866186497</v>
      </c>
      <c r="H214">
        <f>(Table2[[#This Row],[1Y Return vs Nifty]]-AVERAGE(Table2[1Y Return vs Nifty]))/_xlfn.STDEV.P(Table2[1Y Return vs Nifty])</f>
        <v>0.64407543844609216</v>
      </c>
      <c r="I214">
        <v>4.9420947719040003</v>
      </c>
      <c r="J214">
        <f>(Table2[[#This Row],[1M Return vs Nifty]]-AVERAGE(Table2[1M Return vs Nifty]))/_xlfn.STDEV.P(Table2[1M Return vs Nifty])</f>
        <v>0.2959647416619095</v>
      </c>
      <c r="K214">
        <v>9.4731759934334896</v>
      </c>
      <c r="L214">
        <f>(Table2[[#This Row],[6M Return vs Nifty]]-AVERAGE(Table2[6M Return vs Nifty]))/_xlfn.STDEV.P(Table2[6M Return vs Nifty])</f>
        <v>4.4653676642447904E-2</v>
      </c>
      <c r="M214">
        <v>3.2177643966241898</v>
      </c>
      <c r="N214">
        <f>(Table2[[#This Row],[1W Return vs Nifty]]-AVERAGE(Table2[1W Return vs Nifty]))/_xlfn.STDEV.P(Table2[1W Return vs Nifty])</f>
        <v>1.0522479824148252</v>
      </c>
      <c r="O214">
        <v>5378.58</v>
      </c>
      <c r="P214">
        <v>5345.7031225915498</v>
      </c>
      <c r="Q214">
        <v>4738.7190068792297</v>
      </c>
      <c r="R214">
        <v>75.029566635677199</v>
      </c>
      <c r="S214" s="2">
        <f>(Table2[[#This Row],[Close Price]]-Table2[[#This Row],[20D EMA]])/Table2[[#This Row],[20D EMA]]</f>
        <v>4.9812404017417253E-2</v>
      </c>
      <c r="T214" s="2">
        <f>(Table2[[#This Row],[Close Price]]-Table2[[#This Row],[50D EMA]])/Table2[[#This Row],[50D EMA]]</f>
        <v>5.6268908038916036E-2</v>
      </c>
      <c r="U214" s="2">
        <f>(Table2[[#This Row],[Close Price]]-Table2[[#This Row],[200D EMA]])/Table2[[#This Row],[200D EMA]]</f>
        <v>0.1915667486936741</v>
      </c>
      <c r="V214">
        <v>1.1255042529588799</v>
      </c>
      <c r="W214">
        <v>5549.9</v>
      </c>
      <c r="X214">
        <v>5699</v>
      </c>
      <c r="Y214">
        <v>5517</v>
      </c>
      <c r="Z214">
        <v>5699</v>
      </c>
      <c r="AA214">
        <v>5517</v>
      </c>
      <c r="AB214">
        <v>5699</v>
      </c>
      <c r="AC214" s="2">
        <f>(Table2[[#This Row],[Close Price]]/Table2[[#This Row],[Day Low]])-1</f>
        <v>1.7405719021964527E-2</v>
      </c>
      <c r="AD214" s="2">
        <f>(Table2[[#This Row],[Day High]]/Table2[[#This Row],[Close Price]])-1</f>
        <v>9.2977950943062826E-3</v>
      </c>
      <c r="AE214" s="2">
        <f>(Table2[[#This Row],[Close Price]]/Table2[[#This Row],[Current Week Low]])-1</f>
        <v>2.3472901939459945E-2</v>
      </c>
      <c r="AF214" s="2">
        <f>(Table2[[#This Row],[Current Week High]]/Table2[[#This Row],[Close Price]])-1</f>
        <v>9.2977950943062826E-3</v>
      </c>
      <c r="AG214" s="2">
        <f>(Table2[[#This Row],[Close Price]]/Table2[[#This Row],[Current Month Low]])-1</f>
        <v>2.3472901939459945E-2</v>
      </c>
      <c r="AH214" s="2">
        <f>(Table2[[#This Row],[Current Month High]]/Table2[[#This Row],[Close Price]])-1</f>
        <v>9.2977950943062826E-3</v>
      </c>
      <c r="AI214">
        <v>4.39298680598601</v>
      </c>
      <c r="AJ214">
        <v>93.582117695459104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-0.05</v>
      </c>
      <c r="AM214" t="s">
        <v>10358</v>
      </c>
      <c r="AN214">
        <v>10.11</v>
      </c>
      <c r="AO214" t="s">
        <v>10359</v>
      </c>
      <c r="AP214">
        <v>7.7394403856408001E-2</v>
      </c>
      <c r="AQ214">
        <f>(Table2[[#This Row],[Sharpe Ratio]]-AVERAGE(Table2[Sharpe Ratio]))/_xlfn.STDEV.P(Table2[Sharpe Ratio])</f>
        <v>0.1581777976126566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2.1951196367779313</v>
      </c>
      <c r="AS214">
        <f>_xlfn.RANK.AVG(Table2[[#This Row],[1Y Return vs Nifty Z-Score]],Table2[1Y Return vs Nifty Z-Score])</f>
        <v>148</v>
      </c>
      <c r="AT214">
        <f>_xlfn.RANK.AVG(Table2[[#This Row],[6M Return vs Nifty Z-Score]],Table2[6M Return vs Nifty Z-Score])</f>
        <v>309</v>
      </c>
      <c r="AU214">
        <f>_xlfn.RANK.AVG(Table2[[#This Row],[Sharpe Ratio Z-Score]],Table2[Sharpe Ratio Z-Score])</f>
        <v>304</v>
      </c>
      <c r="AV214">
        <f>(Table2[[#This Row],[Rank 1Y]]+Table2[[#This Row],[Rank 6M]]+Table2[[#This Row],[Rank Sharpe]])/3</f>
        <v>253.66666666666666</v>
      </c>
    </row>
    <row r="215" spans="1:48" x14ac:dyDescent="0.3">
      <c r="A215" t="s">
        <v>347</v>
      </c>
      <c r="B215" t="s">
        <v>348</v>
      </c>
      <c r="C215" t="s">
        <v>10325</v>
      </c>
      <c r="D215" t="s">
        <v>192</v>
      </c>
      <c r="E215">
        <v>73807.099582259994</v>
      </c>
      <c r="F215">
        <v>251</v>
      </c>
      <c r="G215">
        <v>6.52681139035497</v>
      </c>
      <c r="H215">
        <f>(Table2[[#This Row],[1Y Return vs Nifty]]-AVERAGE(Table2[1Y Return vs Nifty]))/_xlfn.STDEV.P(Table2[1Y Return vs Nifty])</f>
        <v>-0.27955183005366008</v>
      </c>
      <c r="I215">
        <v>0.61151496915200998</v>
      </c>
      <c r="J215">
        <f>(Table2[[#This Row],[1M Return vs Nifty]]-AVERAGE(Table2[1M Return vs Nifty]))/_xlfn.STDEV.P(Table2[1M Return vs Nifty])</f>
        <v>-0.14292437852787421</v>
      </c>
      <c r="K215">
        <v>32.922419167472</v>
      </c>
      <c r="L215">
        <f>(Table2[[#This Row],[6M Return vs Nifty]]-AVERAGE(Table2[6M Return vs Nifty]))/_xlfn.STDEV.P(Table2[6M Return vs Nifty])</f>
        <v>0.84468620617792822</v>
      </c>
      <c r="M215">
        <v>-4.4303200119035804</v>
      </c>
      <c r="N215">
        <f>(Table2[[#This Row],[1W Return vs Nifty]]-AVERAGE(Table2[1W Return vs Nifty]))/_xlfn.STDEV.P(Table2[1W Return vs Nifty])</f>
        <v>-0.80483269970587967</v>
      </c>
      <c r="O215">
        <v>253.57</v>
      </c>
      <c r="P215">
        <v>243.86430861969799</v>
      </c>
      <c r="Q215">
        <v>208.959942033614</v>
      </c>
      <c r="R215">
        <v>39.666177420264802</v>
      </c>
      <c r="S215" s="2">
        <f>(Table2[[#This Row],[Close Price]]-Table2[[#This Row],[20D EMA]])/Table2[[#This Row],[20D EMA]]</f>
        <v>-1.0135268367709086E-2</v>
      </c>
      <c r="T215" s="2">
        <f>(Table2[[#This Row],[Close Price]]-Table2[[#This Row],[50D EMA]])/Table2[[#This Row],[50D EMA]]</f>
        <v>2.9260909153499739E-2</v>
      </c>
      <c r="U215" s="2">
        <f>(Table2[[#This Row],[Close Price]]-Table2[[#This Row],[200D EMA]])/Table2[[#This Row],[200D EMA]]</f>
        <v>0.20118716322970312</v>
      </c>
      <c r="V215">
        <v>0.57708856016493204</v>
      </c>
      <c r="W215">
        <v>249.95</v>
      </c>
      <c r="X215">
        <v>252.5</v>
      </c>
      <c r="Y215">
        <v>249.95</v>
      </c>
      <c r="Z215">
        <v>258.10000000000002</v>
      </c>
      <c r="AA215">
        <v>249.95</v>
      </c>
      <c r="AB215">
        <v>258.10000000000002</v>
      </c>
      <c r="AC215" s="2">
        <f>(Table2[[#This Row],[Close Price]]/Table2[[#This Row],[Day Low]])-1</f>
        <v>4.2008401680335705E-3</v>
      </c>
      <c r="AD215" s="2">
        <f>(Table2[[#This Row],[Day High]]/Table2[[#This Row],[Close Price]])-1</f>
        <v>5.9760956175298752E-3</v>
      </c>
      <c r="AE215" s="2">
        <f>(Table2[[#This Row],[Close Price]]/Table2[[#This Row],[Current Week Low]])-1</f>
        <v>4.2008401680335705E-3</v>
      </c>
      <c r="AF215" s="2">
        <f>(Table2[[#This Row],[Current Week High]]/Table2[[#This Row],[Close Price]])-1</f>
        <v>2.8286852589641587E-2</v>
      </c>
      <c r="AG215" s="2">
        <f>(Table2[[#This Row],[Close Price]]/Table2[[#This Row],[Current Month Low]])-1</f>
        <v>4.2008401680335705E-3</v>
      </c>
      <c r="AH215" s="2">
        <f>(Table2[[#This Row],[Current Month High]]/Table2[[#This Row],[Close Price]])-1</f>
        <v>2.8286852589641587E-2</v>
      </c>
      <c r="AI215">
        <v>5.43824701195219</v>
      </c>
      <c r="AJ215">
        <v>59.3145033322754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0.03</v>
      </c>
      <c r="AM215" t="s">
        <v>10359</v>
      </c>
      <c r="AN215">
        <v>-1.93</v>
      </c>
      <c r="AO215" t="s">
        <v>10358</v>
      </c>
      <c r="AP215">
        <v>8.8499541379526994E-2</v>
      </c>
      <c r="AQ215">
        <f>(Table2[[#This Row],[Sharpe Ratio]]-AVERAGE(Table2[Sharpe Ratio]))/_xlfn.STDEV.P(Table2[Sharpe Ratio])</f>
        <v>0.28523513375324627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-9.7387568356239518E-2</v>
      </c>
      <c r="AS215">
        <f>_xlfn.RANK.AVG(Table2[[#This Row],[1Y Return vs Nifty Z-Score]],Table2[1Y Return vs Nifty Z-Score])</f>
        <v>381</v>
      </c>
      <c r="AT215">
        <f>_xlfn.RANK.AVG(Table2[[#This Row],[6M Return vs Nifty Z-Score]],Table2[6M Return vs Nifty Z-Score])</f>
        <v>127</v>
      </c>
      <c r="AU215">
        <f>_xlfn.RANK.AVG(Table2[[#This Row],[Sharpe Ratio Z-Score]],Table2[Sharpe Ratio Z-Score])</f>
        <v>257</v>
      </c>
      <c r="AV215">
        <f>(Table2[[#This Row],[Rank 1Y]]+Table2[[#This Row],[Rank 6M]]+Table2[[#This Row],[Rank Sharpe]])/3</f>
        <v>255</v>
      </c>
    </row>
    <row r="216" spans="1:48" x14ac:dyDescent="0.3">
      <c r="A216" t="s">
        <v>1258</v>
      </c>
      <c r="B216" t="s">
        <v>1259</v>
      </c>
      <c r="C216" t="s">
        <v>10318</v>
      </c>
      <c r="D216" t="s">
        <v>281</v>
      </c>
      <c r="E216">
        <v>9232.9256318999996</v>
      </c>
      <c r="F216">
        <v>898.75</v>
      </c>
      <c r="G216">
        <v>51.091243895870697</v>
      </c>
      <c r="H216">
        <f>(Table2[[#This Row],[1Y Return vs Nifty]]-AVERAGE(Table2[1Y Return vs Nifty]))/_xlfn.STDEV.P(Table2[1Y Return vs Nifty])</f>
        <v>0.46512978568764507</v>
      </c>
      <c r="I216">
        <v>14.7218176465291</v>
      </c>
      <c r="J216">
        <f>(Table2[[#This Row],[1M Return vs Nifty]]-AVERAGE(Table2[1M Return vs Nifty]))/_xlfn.STDEV.P(Table2[1M Return vs Nifty])</f>
        <v>1.2871054580658661</v>
      </c>
      <c r="K216">
        <v>32.404591816622201</v>
      </c>
      <c r="L216">
        <f>(Table2[[#This Row],[6M Return vs Nifty]]-AVERAGE(Table2[6M Return vs Nifty]))/_xlfn.STDEV.P(Table2[6M Return vs Nifty])</f>
        <v>0.82701916582663515</v>
      </c>
      <c r="M216">
        <v>-3.04112021641104</v>
      </c>
      <c r="N216">
        <f>(Table2[[#This Row],[1W Return vs Nifty]]-AVERAGE(Table2[1W Return vs Nifty]))/_xlfn.STDEV.P(Table2[1W Return vs Nifty])</f>
        <v>-0.46751214124830848</v>
      </c>
      <c r="O216">
        <v>871.25</v>
      </c>
      <c r="P216">
        <v>829.22378713930902</v>
      </c>
      <c r="Q216">
        <v>714.88961507947795</v>
      </c>
      <c r="R216">
        <v>60.855112782446703</v>
      </c>
      <c r="S216" s="2">
        <f>(Table2[[#This Row],[Close Price]]-Table2[[#This Row],[20D EMA]])/Table2[[#This Row],[20D EMA]]</f>
        <v>3.1563845050215207E-2</v>
      </c>
      <c r="T216" s="2">
        <f>(Table2[[#This Row],[Close Price]]-Table2[[#This Row],[50D EMA]])/Table2[[#This Row],[50D EMA]]</f>
        <v>8.3844932983103901E-2</v>
      </c>
      <c r="U216" s="2">
        <f>(Table2[[#This Row],[Close Price]]-Table2[[#This Row],[200D EMA]])/Table2[[#This Row],[200D EMA]]</f>
        <v>0.25718709719972832</v>
      </c>
      <c r="V216">
        <v>1.9733518205401399</v>
      </c>
      <c r="W216">
        <v>896.35</v>
      </c>
      <c r="X216">
        <v>911.6</v>
      </c>
      <c r="Y216">
        <v>894</v>
      </c>
      <c r="Z216">
        <v>927</v>
      </c>
      <c r="AA216">
        <v>894</v>
      </c>
      <c r="AB216">
        <v>927</v>
      </c>
      <c r="AC216" s="2">
        <f>(Table2[[#This Row],[Close Price]]/Table2[[#This Row],[Day Low]])-1</f>
        <v>2.6775255201649806E-3</v>
      </c>
      <c r="AD216" s="2">
        <f>(Table2[[#This Row],[Day High]]/Table2[[#This Row],[Close Price]])-1</f>
        <v>1.4297635605007075E-2</v>
      </c>
      <c r="AE216" s="2">
        <f>(Table2[[#This Row],[Close Price]]/Table2[[#This Row],[Current Week Low]])-1</f>
        <v>5.3131991051453831E-3</v>
      </c>
      <c r="AF216" s="2">
        <f>(Table2[[#This Row],[Current Week High]]/Table2[[#This Row],[Close Price]])-1</f>
        <v>3.1432545201669049E-2</v>
      </c>
      <c r="AG216" s="2">
        <f>(Table2[[#This Row],[Close Price]]/Table2[[#This Row],[Current Month Low]])-1</f>
        <v>5.3131991051453831E-3</v>
      </c>
      <c r="AH216" s="2">
        <f>(Table2[[#This Row],[Current Month High]]/Table2[[#This Row],[Close Price]])-1</f>
        <v>3.1432545201669049E-2</v>
      </c>
      <c r="AI216">
        <v>4.4784422809457602</v>
      </c>
      <c r="AJ216">
        <v>98.399558498896198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-0.04</v>
      </c>
      <c r="AM216" t="s">
        <v>10358</v>
      </c>
      <c r="AN216">
        <v>9.6300000000000008</v>
      </c>
      <c r="AO216" t="s">
        <v>10359</v>
      </c>
      <c r="AP216">
        <v>2.6257082125478001E-2</v>
      </c>
      <c r="AQ216">
        <f>(Table2[[#This Row],[Sharpe Ratio]]-AVERAGE(Table2[Sharpe Ratio]))/_xlfn.STDEV.P(Table2[Sharpe Ratio])</f>
        <v>-0.42690022262525923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1.6848420457065785</v>
      </c>
      <c r="AS216">
        <f>_xlfn.RANK.AVG(Table2[[#This Row],[1Y Return vs Nifty Z-Score]],Table2[1Y Return vs Nifty Z-Score])</f>
        <v>182</v>
      </c>
      <c r="AT216">
        <f>_xlfn.RANK.AVG(Table2[[#This Row],[6M Return vs Nifty Z-Score]],Table2[6M Return vs Nifty Z-Score])</f>
        <v>129</v>
      </c>
      <c r="AU216">
        <f>_xlfn.RANK.AVG(Table2[[#This Row],[Sharpe Ratio Z-Score]],Table2[Sharpe Ratio Z-Score])</f>
        <v>455</v>
      </c>
      <c r="AV216">
        <f>(Table2[[#This Row],[Rank 1Y]]+Table2[[#This Row],[Rank 6M]]+Table2[[#This Row],[Rank Sharpe]])/3</f>
        <v>255.33333333333334</v>
      </c>
    </row>
    <row r="217" spans="1:48" x14ac:dyDescent="0.3">
      <c r="A217" t="s">
        <v>1417</v>
      </c>
      <c r="B217" t="s">
        <v>1418</v>
      </c>
      <c r="C217" t="s">
        <v>10321</v>
      </c>
      <c r="D217" t="s">
        <v>1419</v>
      </c>
      <c r="E217">
        <v>7789.41387708</v>
      </c>
      <c r="F217">
        <v>387.85</v>
      </c>
      <c r="G217">
        <v>29.4387621052492</v>
      </c>
      <c r="H217">
        <f>(Table2[[#This Row],[1Y Return vs Nifty]]-AVERAGE(Table2[1Y Return vs Nifty]))/_xlfn.STDEV.P(Table2[1Y Return vs Nifty])</f>
        <v>0.10331198126135697</v>
      </c>
      <c r="I217">
        <v>-18.848324988284801</v>
      </c>
      <c r="J217">
        <f>(Table2[[#This Row],[1M Return vs Nifty]]-AVERAGE(Table2[1M Return vs Nifty]))/_xlfn.STDEV.P(Table2[1M Return vs Nifty])</f>
        <v>-2.1151111126289295</v>
      </c>
      <c r="K217">
        <v>16.4689359237011</v>
      </c>
      <c r="L217">
        <f>(Table2[[#This Row],[6M Return vs Nifty]]-AVERAGE(Table2[6M Return vs Nifty]))/_xlfn.STDEV.P(Table2[6M Return vs Nifty])</f>
        <v>0.28333240377643942</v>
      </c>
      <c r="M217">
        <v>-7.1205306580505896</v>
      </c>
      <c r="N217">
        <f>(Table2[[#This Row],[1W Return vs Nifty]]-AVERAGE(Table2[1W Return vs Nifty]))/_xlfn.STDEV.P(Table2[1W Return vs Nifty])</f>
        <v>-1.4580600903743846</v>
      </c>
      <c r="O217">
        <v>416.54</v>
      </c>
      <c r="P217">
        <v>444.57701258998799</v>
      </c>
      <c r="Q217">
        <v>388.60366821459201</v>
      </c>
      <c r="R217">
        <v>20.721600600957501</v>
      </c>
      <c r="S217" s="2">
        <f>(Table2[[#This Row],[Close Price]]-Table2[[#This Row],[20D EMA]])/Table2[[#This Row],[20D EMA]]</f>
        <v>-6.8876938589331152E-2</v>
      </c>
      <c r="T217" s="2">
        <f>(Table2[[#This Row],[Close Price]]-Table2[[#This Row],[50D EMA]])/Table2[[#This Row],[50D EMA]]</f>
        <v>-0.12759771869335171</v>
      </c>
      <c r="U217" s="2">
        <f>(Table2[[#This Row],[Close Price]]-Table2[[#This Row],[200D EMA]])/Table2[[#This Row],[200D EMA]]</f>
        <v>-1.9394264033961647E-3</v>
      </c>
      <c r="V217">
        <v>0.53804374554433398</v>
      </c>
      <c r="W217">
        <v>382.65</v>
      </c>
      <c r="X217">
        <v>390.9</v>
      </c>
      <c r="Y217">
        <v>381.1</v>
      </c>
      <c r="Z217">
        <v>399.35</v>
      </c>
      <c r="AA217">
        <v>381.1</v>
      </c>
      <c r="AB217">
        <v>399.35</v>
      </c>
      <c r="AC217" s="2">
        <f>(Table2[[#This Row],[Close Price]]/Table2[[#This Row],[Day Low]])-1</f>
        <v>1.3589442048869804E-2</v>
      </c>
      <c r="AD217" s="2">
        <f>(Table2[[#This Row],[Day High]]/Table2[[#This Row],[Close Price]])-1</f>
        <v>7.8638648962225943E-3</v>
      </c>
      <c r="AE217" s="2">
        <f>(Table2[[#This Row],[Close Price]]/Table2[[#This Row],[Current Week Low]])-1</f>
        <v>1.7711886643925423E-2</v>
      </c>
      <c r="AF217" s="2">
        <f>(Table2[[#This Row],[Current Week High]]/Table2[[#This Row],[Close Price]])-1</f>
        <v>2.9650638133299045E-2</v>
      </c>
      <c r="AG217" s="2">
        <f>(Table2[[#This Row],[Close Price]]/Table2[[#This Row],[Current Month Low]])-1</f>
        <v>1.7711886643925423E-2</v>
      </c>
      <c r="AH217" s="2">
        <f>(Table2[[#This Row],[Current Month High]]/Table2[[#This Row],[Close Price]])-1</f>
        <v>2.9650638133299045E-2</v>
      </c>
      <c r="AI217">
        <v>51.605001933737199</v>
      </c>
      <c r="AJ217">
        <v>87.321902921999495</v>
      </c>
      <c r="AK217" t="str">
        <f>IF(AND(Table2[[#This Row],[20D EMA]]&gt;Table2[[#This Row],[50D EMA]],Table2[[#This Row],[50D EMA]]&gt;Table2[[#This Row],[200D EMA]]),"Uptrend","Downtrend/NoTrend")</f>
        <v>Downtrend/NoTrend</v>
      </c>
      <c r="AL217">
        <v>-0.22</v>
      </c>
      <c r="AM217" t="s">
        <v>10358</v>
      </c>
      <c r="AN217">
        <v>-4.54</v>
      </c>
      <c r="AO217" t="s">
        <v>10358</v>
      </c>
      <c r="AP217">
        <v>8.8470394758861995E-2</v>
      </c>
      <c r="AQ217">
        <f>(Table2[[#This Row],[Sharpe Ratio]]-AVERAGE(Table2[Sharpe Ratio]))/_xlfn.STDEV.P(Table2[Sharpe Ratio])</f>
        <v>0.28490165819101343</v>
      </c>
      <c r="AR2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7">
        <f>_xlfn.RANK.AVG(Table2[[#This Row],[1Y Return vs Nifty Z-Score]],Table2[1Y Return vs Nifty Z-Score])</f>
        <v>269</v>
      </c>
      <c r="AT217">
        <f>_xlfn.RANK.AVG(Table2[[#This Row],[6M Return vs Nifty Z-Score]],Table2[6M Return vs Nifty Z-Score])</f>
        <v>238</v>
      </c>
      <c r="AU217">
        <f>_xlfn.RANK.AVG(Table2[[#This Row],[Sharpe Ratio Z-Score]],Table2[Sharpe Ratio Z-Score])</f>
        <v>259</v>
      </c>
      <c r="AV217">
        <f>(Table2[[#This Row],[Rank 1Y]]+Table2[[#This Row],[Rank 6M]]+Table2[[#This Row],[Rank Sharpe]])/3</f>
        <v>255.33333333333334</v>
      </c>
    </row>
    <row r="218" spans="1:48" x14ac:dyDescent="0.3">
      <c r="A218" t="s">
        <v>1075</v>
      </c>
      <c r="B218" t="s">
        <v>1076</v>
      </c>
      <c r="C218" t="s">
        <v>10324</v>
      </c>
      <c r="D218" t="s">
        <v>474</v>
      </c>
      <c r="E218">
        <v>12188.069284859999</v>
      </c>
      <c r="F218">
        <v>2486.1999999999998</v>
      </c>
      <c r="G218">
        <v>1.0274772063339901</v>
      </c>
      <c r="H218">
        <f>(Table2[[#This Row],[1Y Return vs Nifty]]-AVERAGE(Table2[1Y Return vs Nifty]))/_xlfn.STDEV.P(Table2[1Y Return vs Nifty])</f>
        <v>-0.3714469319412757</v>
      </c>
      <c r="I218">
        <v>18.621856072732399</v>
      </c>
      <c r="J218">
        <f>(Table2[[#This Row],[1M Return vs Nifty]]-AVERAGE(Table2[1M Return vs Nifty]))/_xlfn.STDEV.P(Table2[1M Return vs Nifty])</f>
        <v>1.6823607152244977</v>
      </c>
      <c r="K218">
        <v>9.4713140716599593</v>
      </c>
      <c r="L218">
        <f>(Table2[[#This Row],[6M Return vs Nifty]]-AVERAGE(Table2[6M Return vs Nifty]))/_xlfn.STDEV.P(Table2[6M Return vs Nifty])</f>
        <v>4.4590152290074611E-2</v>
      </c>
      <c r="M218">
        <v>3.8294696951546299</v>
      </c>
      <c r="N218">
        <f>(Table2[[#This Row],[1W Return vs Nifty]]-AVERAGE(Table2[1W Return vs Nifty]))/_xlfn.STDEV.P(Table2[1W Return vs Nifty])</f>
        <v>1.2007800895899385</v>
      </c>
      <c r="O218">
        <v>2355.2199999999998</v>
      </c>
      <c r="P218">
        <v>2243.6947111989398</v>
      </c>
      <c r="Q218">
        <v>2028.5405713539001</v>
      </c>
      <c r="R218">
        <v>78.165135133897195</v>
      </c>
      <c r="S218" s="2">
        <f>(Table2[[#This Row],[Close Price]]-Table2[[#This Row],[20D EMA]])/Table2[[#This Row],[20D EMA]]</f>
        <v>5.5612639158974547E-2</v>
      </c>
      <c r="T218" s="2">
        <f>(Table2[[#This Row],[Close Price]]-Table2[[#This Row],[50D EMA]])/Table2[[#This Row],[50D EMA]]</f>
        <v>0.10808301485520506</v>
      </c>
      <c r="U218" s="2">
        <f>(Table2[[#This Row],[Close Price]]-Table2[[#This Row],[200D EMA]])/Table2[[#This Row],[200D EMA]]</f>
        <v>0.22561019242550623</v>
      </c>
      <c r="V218">
        <v>1.0193017327037499</v>
      </c>
      <c r="W218">
        <v>2467</v>
      </c>
      <c r="X218">
        <v>2507</v>
      </c>
      <c r="Y218">
        <v>2446.4</v>
      </c>
      <c r="Z218">
        <v>2573.9</v>
      </c>
      <c r="AA218">
        <v>2446.4</v>
      </c>
      <c r="AB218">
        <v>2573.9</v>
      </c>
      <c r="AC218" s="2">
        <f>(Table2[[#This Row],[Close Price]]/Table2[[#This Row],[Day Low]])-1</f>
        <v>7.7827320632346542E-3</v>
      </c>
      <c r="AD218" s="2">
        <f>(Table2[[#This Row],[Day High]]/Table2[[#This Row],[Close Price]])-1</f>
        <v>8.3661813208912861E-3</v>
      </c>
      <c r="AE218" s="2">
        <f>(Table2[[#This Row],[Close Price]]/Table2[[#This Row],[Current Week Low]])-1</f>
        <v>1.6268803139306565E-2</v>
      </c>
      <c r="AF218" s="2">
        <f>(Table2[[#This Row],[Current Week High]]/Table2[[#This Row],[Close Price]])-1</f>
        <v>3.5274716434719799E-2</v>
      </c>
      <c r="AG218" s="2">
        <f>(Table2[[#This Row],[Close Price]]/Table2[[#This Row],[Current Month Low]])-1</f>
        <v>1.6268803139306565E-2</v>
      </c>
      <c r="AH218" s="2">
        <f>(Table2[[#This Row],[Current Month High]]/Table2[[#This Row],[Close Price]])-1</f>
        <v>3.5274716434719799E-2</v>
      </c>
      <c r="AI218">
        <v>3.5274716434719799</v>
      </c>
      <c r="AJ218">
        <v>50.806745117068999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0.09</v>
      </c>
      <c r="AM218" t="s">
        <v>10359</v>
      </c>
      <c r="AN218">
        <v>3.61</v>
      </c>
      <c r="AO218" t="s">
        <v>10359</v>
      </c>
      <c r="AP218">
        <v>0.20039074365438</v>
      </c>
      <c r="AQ218">
        <f>(Table2[[#This Row],[Sharpe Ratio]]-AVERAGE(Table2[Sharpe Ratio]))/_xlfn.STDEV.P(Table2[Sharpe Ratio])</f>
        <v>1.5654172178574899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4.1217012430207252</v>
      </c>
      <c r="AS218">
        <f>_xlfn.RANK.AVG(Table2[[#This Row],[1Y Return vs Nifty Z-Score]],Table2[1Y Return vs Nifty Z-Score])</f>
        <v>425</v>
      </c>
      <c r="AT218">
        <f>_xlfn.RANK.AVG(Table2[[#This Row],[6M Return vs Nifty Z-Score]],Table2[6M Return vs Nifty Z-Score])</f>
        <v>310</v>
      </c>
      <c r="AU218">
        <f>_xlfn.RANK.AVG(Table2[[#This Row],[Sharpe Ratio Z-Score]],Table2[Sharpe Ratio Z-Score])</f>
        <v>39</v>
      </c>
      <c r="AV218">
        <f>(Table2[[#This Row],[Rank 1Y]]+Table2[[#This Row],[Rank 6M]]+Table2[[#This Row],[Rank Sharpe]])/3</f>
        <v>258</v>
      </c>
    </row>
    <row r="219" spans="1:48" x14ac:dyDescent="0.3">
      <c r="A219" t="s">
        <v>460</v>
      </c>
      <c r="B219" t="s">
        <v>461</v>
      </c>
      <c r="C219" t="s">
        <v>10313</v>
      </c>
      <c r="D219" t="s">
        <v>21</v>
      </c>
      <c r="E219">
        <v>47929.230348869998</v>
      </c>
      <c r="F219">
        <v>1769.3</v>
      </c>
      <c r="G219">
        <v>20.085177790466702</v>
      </c>
      <c r="H219">
        <f>(Table2[[#This Row],[1Y Return vs Nifty]]-AVERAGE(Table2[1Y Return vs Nifty]))/_xlfn.STDEV.P(Table2[1Y Return vs Nifty])</f>
        <v>-5.2988500734967088E-2</v>
      </c>
      <c r="I219">
        <v>-1.8992172517678401</v>
      </c>
      <c r="J219">
        <f>(Table2[[#This Row],[1M Return vs Nifty]]-AVERAGE(Table2[1M Return vs Nifty]))/_xlfn.STDEV.P(Table2[1M Return vs Nifty])</f>
        <v>-0.39737830979393701</v>
      </c>
      <c r="K219">
        <v>1.4709195133564099</v>
      </c>
      <c r="L219">
        <f>(Table2[[#This Row],[6M Return vs Nifty]]-AVERAGE(Table2[6M Return vs Nifty]))/_xlfn.STDEV.P(Table2[6M Return vs Nifty])</f>
        <v>-0.22836432424705239</v>
      </c>
      <c r="M219">
        <v>-4.7889025196099899</v>
      </c>
      <c r="N219">
        <f>(Table2[[#This Row],[1W Return vs Nifty]]-AVERAGE(Table2[1W Return vs Nifty]))/_xlfn.STDEV.P(Table2[1W Return vs Nifty])</f>
        <v>-0.89190243016877324</v>
      </c>
      <c r="O219">
        <v>1805.15</v>
      </c>
      <c r="P219">
        <v>1751.1656182645299</v>
      </c>
      <c r="Q219">
        <v>1543.7133854752201</v>
      </c>
      <c r="R219">
        <v>34.634446981634397</v>
      </c>
      <c r="S219" s="2">
        <f>(Table2[[#This Row],[Close Price]]-Table2[[#This Row],[20D EMA]])/Table2[[#This Row],[20D EMA]]</f>
        <v>-1.9859845442207095E-2</v>
      </c>
      <c r="T219" s="2">
        <f>(Table2[[#This Row],[Close Price]]-Table2[[#This Row],[50D EMA]])/Table2[[#This Row],[50D EMA]]</f>
        <v>1.0355606315204989E-2</v>
      </c>
      <c r="U219" s="2">
        <f>(Table2[[#This Row],[Close Price]]-Table2[[#This Row],[200D EMA]])/Table2[[#This Row],[200D EMA]]</f>
        <v>0.14613244702502518</v>
      </c>
      <c r="V219">
        <v>0.61971432322489695</v>
      </c>
      <c r="W219">
        <v>1751</v>
      </c>
      <c r="X219">
        <v>1779.55</v>
      </c>
      <c r="Y219">
        <v>1751</v>
      </c>
      <c r="Z219">
        <v>1824.3</v>
      </c>
      <c r="AA219">
        <v>1751</v>
      </c>
      <c r="AB219">
        <v>1824.3</v>
      </c>
      <c r="AC219" s="2">
        <f>(Table2[[#This Row],[Close Price]]/Table2[[#This Row],[Day Low]])-1</f>
        <v>1.0451170759566031E-2</v>
      </c>
      <c r="AD219" s="2">
        <f>(Table2[[#This Row],[Day High]]/Table2[[#This Row],[Close Price]])-1</f>
        <v>5.7932515684169239E-3</v>
      </c>
      <c r="AE219" s="2">
        <f>(Table2[[#This Row],[Close Price]]/Table2[[#This Row],[Current Week Low]])-1</f>
        <v>1.0451170759566031E-2</v>
      </c>
      <c r="AF219" s="2">
        <f>(Table2[[#This Row],[Current Week High]]/Table2[[#This Row],[Close Price]])-1</f>
        <v>3.1085740123212524E-2</v>
      </c>
      <c r="AG219" s="2">
        <f>(Table2[[#This Row],[Close Price]]/Table2[[#This Row],[Current Month Low]])-1</f>
        <v>1.0451170759566031E-2</v>
      </c>
      <c r="AH219" s="2">
        <f>(Table2[[#This Row],[Current Month High]]/Table2[[#This Row],[Close Price]])-1</f>
        <v>3.1085740123212524E-2</v>
      </c>
      <c r="AI219">
        <v>9.0092126829819801</v>
      </c>
      <c r="AJ219">
        <v>70.452793834296699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-0.03</v>
      </c>
      <c r="AM219" t="s">
        <v>10358</v>
      </c>
      <c r="AN219">
        <v>-2.54</v>
      </c>
      <c r="AO219" t="s">
        <v>10358</v>
      </c>
      <c r="AP219">
        <v>0.19020692741633799</v>
      </c>
      <c r="AQ219">
        <f>(Table2[[#This Row],[Sharpe Ratio]]-AVERAGE(Table2[Sharpe Ratio]))/_xlfn.STDEV.P(Table2[Sharpe Ratio])</f>
        <v>1.4489010054056257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-0.12173255953910389</v>
      </c>
      <c r="AS219">
        <f>_xlfn.RANK.AVG(Table2[[#This Row],[1Y Return vs Nifty Z-Score]],Table2[1Y Return vs Nifty Z-Score])</f>
        <v>321</v>
      </c>
      <c r="AT219">
        <f>_xlfn.RANK.AVG(Table2[[#This Row],[6M Return vs Nifty Z-Score]],Table2[6M Return vs Nifty Z-Score])</f>
        <v>400</v>
      </c>
      <c r="AU219">
        <f>_xlfn.RANK.AVG(Table2[[#This Row],[Sharpe Ratio Z-Score]],Table2[Sharpe Ratio Z-Score])</f>
        <v>55</v>
      </c>
      <c r="AV219">
        <f>(Table2[[#This Row],[Rank 1Y]]+Table2[[#This Row],[Rank 6M]]+Table2[[#This Row],[Rank Sharpe]])/3</f>
        <v>258.66666666666669</v>
      </c>
    </row>
    <row r="220" spans="1:48" x14ac:dyDescent="0.3">
      <c r="A220" t="s">
        <v>690</v>
      </c>
      <c r="B220" t="s">
        <v>691</v>
      </c>
      <c r="C220" t="s">
        <v>10312</v>
      </c>
      <c r="D220" t="s">
        <v>276</v>
      </c>
      <c r="E220">
        <v>25989.190639600001</v>
      </c>
      <c r="F220">
        <v>268.5</v>
      </c>
      <c r="G220">
        <v>57.231973818074501</v>
      </c>
      <c r="H220">
        <f>(Table2[[#This Row],[1Y Return vs Nifty]]-AVERAGE(Table2[1Y Return vs Nifty]))/_xlfn.STDEV.P(Table2[1Y Return vs Nifty])</f>
        <v>0.56774275354562742</v>
      </c>
      <c r="I220">
        <v>1.7645230140688899</v>
      </c>
      <c r="J220">
        <f>(Table2[[#This Row],[1M Return vs Nifty]]-AVERAGE(Table2[1M Return vs Nifty]))/_xlfn.STDEV.P(Table2[1M Return vs Nifty])</f>
        <v>-2.6071044920274414E-2</v>
      </c>
      <c r="K220">
        <v>13.8350681153115</v>
      </c>
      <c r="L220">
        <f>(Table2[[#This Row],[6M Return vs Nifty]]-AVERAGE(Table2[6M Return vs Nifty]))/_xlfn.STDEV.P(Table2[6M Return vs Nifty])</f>
        <v>0.19347108460427373</v>
      </c>
      <c r="M220">
        <v>-1.37011443422969</v>
      </c>
      <c r="N220">
        <f>(Table2[[#This Row],[1W Return vs Nifty]]-AVERAGE(Table2[1W Return vs Nifty]))/_xlfn.STDEV.P(Table2[1W Return vs Nifty])</f>
        <v>-6.1764454371204869E-2</v>
      </c>
      <c r="O220">
        <v>262.08</v>
      </c>
      <c r="P220">
        <v>249.67194574893901</v>
      </c>
      <c r="Q220">
        <v>208.24411094642099</v>
      </c>
      <c r="R220">
        <v>48.905863944040902</v>
      </c>
      <c r="S220" s="2">
        <f>(Table2[[#This Row],[Close Price]]-Table2[[#This Row],[20D EMA]])/Table2[[#This Row],[20D EMA]]</f>
        <v>2.4496336996337058E-2</v>
      </c>
      <c r="T220" s="2">
        <f>(Table2[[#This Row],[Close Price]]-Table2[[#This Row],[50D EMA]])/Table2[[#This Row],[50D EMA]]</f>
        <v>7.5411172827538245E-2</v>
      </c>
      <c r="U220" s="2">
        <f>(Table2[[#This Row],[Close Price]]-Table2[[#This Row],[200D EMA]])/Table2[[#This Row],[200D EMA]]</f>
        <v>0.28935218758278458</v>
      </c>
      <c r="V220">
        <v>1.0201424180919001</v>
      </c>
      <c r="W220">
        <v>262.95</v>
      </c>
      <c r="X220">
        <v>274.5</v>
      </c>
      <c r="Y220">
        <v>260.55</v>
      </c>
      <c r="Z220">
        <v>274.5</v>
      </c>
      <c r="AA220">
        <v>260.55</v>
      </c>
      <c r="AB220">
        <v>274.5</v>
      </c>
      <c r="AC220" s="2">
        <f>(Table2[[#This Row],[Close Price]]/Table2[[#This Row],[Day Low]])-1</f>
        <v>2.1106674272675541E-2</v>
      </c>
      <c r="AD220" s="2">
        <f>(Table2[[#This Row],[Day High]]/Table2[[#This Row],[Close Price]])-1</f>
        <v>2.2346368715083775E-2</v>
      </c>
      <c r="AE220" s="2">
        <f>(Table2[[#This Row],[Close Price]]/Table2[[#This Row],[Current Week Low]])-1</f>
        <v>3.0512377662636592E-2</v>
      </c>
      <c r="AF220" s="2">
        <f>(Table2[[#This Row],[Current Week High]]/Table2[[#This Row],[Close Price]])-1</f>
        <v>2.2346368715083775E-2</v>
      </c>
      <c r="AG220" s="2">
        <f>(Table2[[#This Row],[Close Price]]/Table2[[#This Row],[Current Month Low]])-1</f>
        <v>3.0512377662636592E-2</v>
      </c>
      <c r="AH220" s="2">
        <f>(Table2[[#This Row],[Current Month High]]/Table2[[#This Row],[Close Price]])-1</f>
        <v>2.2346368715083775E-2</v>
      </c>
      <c r="AI220">
        <v>5.9217877094971998</v>
      </c>
      <c r="AJ220">
        <v>102.794561933534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0.28999999999999998</v>
      </c>
      <c r="AM220" t="s">
        <v>10359</v>
      </c>
      <c r="AN220">
        <v>6.42</v>
      </c>
      <c r="AO220" t="s">
        <v>10359</v>
      </c>
      <c r="AP220">
        <v>6.4154970917117998E-2</v>
      </c>
      <c r="AQ220">
        <f>(Table2[[#This Row],[Sharpe Ratio]]-AVERAGE(Table2[Sharpe Ratio]))/_xlfn.STDEV.P(Table2[Sharpe Ratio])</f>
        <v>6.7013230731760168E-3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0.68007966193159786</v>
      </c>
      <c r="AS220">
        <f>_xlfn.RANK.AVG(Table2[[#This Row],[1Y Return vs Nifty Z-Score]],Table2[1Y Return vs Nifty Z-Score])</f>
        <v>166</v>
      </c>
      <c r="AT220">
        <f>_xlfn.RANK.AVG(Table2[[#This Row],[6M Return vs Nifty Z-Score]],Table2[6M Return vs Nifty Z-Score])</f>
        <v>264</v>
      </c>
      <c r="AU220">
        <f>_xlfn.RANK.AVG(Table2[[#This Row],[Sharpe Ratio Z-Score]],Table2[Sharpe Ratio Z-Score])</f>
        <v>348</v>
      </c>
      <c r="AV220">
        <f>(Table2[[#This Row],[Rank 1Y]]+Table2[[#This Row],[Rank 6M]]+Table2[[#This Row],[Rank Sharpe]])/3</f>
        <v>259.33333333333331</v>
      </c>
    </row>
    <row r="221" spans="1:48" x14ac:dyDescent="0.3">
      <c r="A221" t="s">
        <v>378</v>
      </c>
      <c r="B221" t="s">
        <v>379</v>
      </c>
      <c r="C221" t="s">
        <v>10326</v>
      </c>
      <c r="D221" t="s">
        <v>138</v>
      </c>
      <c r="E221">
        <v>63935.817354079998</v>
      </c>
      <c r="F221">
        <v>1768.2</v>
      </c>
      <c r="G221">
        <v>26.773872027711398</v>
      </c>
      <c r="H221">
        <f>(Table2[[#This Row],[1Y Return vs Nifty]]-AVERAGE(Table2[1Y Return vs Nifty]))/_xlfn.STDEV.P(Table2[1Y Return vs Nifty])</f>
        <v>5.8781073155027966E-2</v>
      </c>
      <c r="I221">
        <v>-1.0684910884407901</v>
      </c>
      <c r="J221">
        <f>(Table2[[#This Row],[1M Return vs Nifty]]-AVERAGE(Table2[1M Return vs Nifty]))/_xlfn.STDEV.P(Table2[1M Return vs Nifty])</f>
        <v>-0.31318711795640286</v>
      </c>
      <c r="K221">
        <v>14.5459537603443</v>
      </c>
      <c r="L221">
        <f>(Table2[[#This Row],[6M Return vs Nifty]]-AVERAGE(Table2[6M Return vs Nifty]))/_xlfn.STDEV.P(Table2[6M Return vs Nifty])</f>
        <v>0.21772481580510478</v>
      </c>
      <c r="M221">
        <v>8.5374260906730906E-2</v>
      </c>
      <c r="N221">
        <f>(Table2[[#This Row],[1W Return vs Nifty]]-AVERAGE(Table2[1W Return vs Nifty]))/_xlfn.STDEV.P(Table2[1W Return vs Nifty])</f>
        <v>0.29165213917071053</v>
      </c>
      <c r="O221">
        <v>1749.52</v>
      </c>
      <c r="P221">
        <v>1747.47802771537</v>
      </c>
      <c r="Q221">
        <v>1563.1927324793301</v>
      </c>
      <c r="R221">
        <v>54.195120558865703</v>
      </c>
      <c r="S221" s="2">
        <f>(Table2[[#This Row],[Close Price]]-Table2[[#This Row],[20D EMA]])/Table2[[#This Row],[20D EMA]]</f>
        <v>1.0677214321642543E-2</v>
      </c>
      <c r="T221" s="2">
        <f>(Table2[[#This Row],[Close Price]]-Table2[[#This Row],[50D EMA]])/Table2[[#This Row],[50D EMA]]</f>
        <v>1.1858216215583375E-2</v>
      </c>
      <c r="U221" s="2">
        <f>(Table2[[#This Row],[Close Price]]-Table2[[#This Row],[200D EMA]])/Table2[[#This Row],[200D EMA]]</f>
        <v>0.13114650756820914</v>
      </c>
      <c r="V221">
        <v>0.63181483529748295</v>
      </c>
      <c r="W221">
        <v>1752.2</v>
      </c>
      <c r="X221">
        <v>1789</v>
      </c>
      <c r="Y221">
        <v>1751</v>
      </c>
      <c r="Z221">
        <v>1789</v>
      </c>
      <c r="AA221">
        <v>1751</v>
      </c>
      <c r="AB221">
        <v>1789</v>
      </c>
      <c r="AC221" s="2">
        <f>(Table2[[#This Row],[Close Price]]/Table2[[#This Row],[Day Low]])-1</f>
        <v>9.131377696609988E-3</v>
      </c>
      <c r="AD221" s="2">
        <f>(Table2[[#This Row],[Day High]]/Table2[[#This Row],[Close Price]])-1</f>
        <v>1.176337518380266E-2</v>
      </c>
      <c r="AE221" s="2">
        <f>(Table2[[#This Row],[Close Price]]/Table2[[#This Row],[Current Week Low]])-1</f>
        <v>9.8229583095374995E-3</v>
      </c>
      <c r="AF221" s="2">
        <f>(Table2[[#This Row],[Current Week High]]/Table2[[#This Row],[Close Price]])-1</f>
        <v>1.176337518380266E-2</v>
      </c>
      <c r="AG221" s="2">
        <f>(Table2[[#This Row],[Close Price]]/Table2[[#This Row],[Current Month Low]])-1</f>
        <v>9.8229583095374995E-3</v>
      </c>
      <c r="AH221" s="2">
        <f>(Table2[[#This Row],[Current Month High]]/Table2[[#This Row],[Close Price]])-1</f>
        <v>1.176337518380266E-2</v>
      </c>
      <c r="AI221">
        <v>10.454134147720801</v>
      </c>
      <c r="AJ221">
        <v>68.223765578917295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-0.02</v>
      </c>
      <c r="AM221" t="s">
        <v>10358</v>
      </c>
      <c r="AN221">
        <v>0.12</v>
      </c>
      <c r="AO221" t="s">
        <v>10359</v>
      </c>
      <c r="AP221">
        <v>9.4865747398634001E-2</v>
      </c>
      <c r="AQ221">
        <f>(Table2[[#This Row],[Sharpe Ratio]]-AVERAGE(Table2[Sharpe Ratio]))/_xlfn.STDEV.P(Table2[Sharpe Ratio])</f>
        <v>0.35807287902438667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0.61304378919882707</v>
      </c>
      <c r="AS221">
        <f>_xlfn.RANK.AVG(Table2[[#This Row],[1Y Return vs Nifty Z-Score]],Table2[1Y Return vs Nifty Z-Score])</f>
        <v>281</v>
      </c>
      <c r="AT221">
        <f>_xlfn.RANK.AVG(Table2[[#This Row],[6M Return vs Nifty Z-Score]],Table2[6M Return vs Nifty Z-Score])</f>
        <v>255</v>
      </c>
      <c r="AU221">
        <f>_xlfn.RANK.AVG(Table2[[#This Row],[Sharpe Ratio Z-Score]],Table2[Sharpe Ratio Z-Score])</f>
        <v>244</v>
      </c>
      <c r="AV221">
        <f>(Table2[[#This Row],[Rank 1Y]]+Table2[[#This Row],[Rank 6M]]+Table2[[#This Row],[Rank Sharpe]])/3</f>
        <v>260</v>
      </c>
    </row>
    <row r="222" spans="1:48" x14ac:dyDescent="0.3">
      <c r="A222" t="s">
        <v>785</v>
      </c>
      <c r="B222" t="s">
        <v>786</v>
      </c>
      <c r="C222" t="s">
        <v>10316</v>
      </c>
      <c r="D222" t="s">
        <v>118</v>
      </c>
      <c r="E222">
        <v>21057.141338000001</v>
      </c>
      <c r="F222">
        <v>871.35</v>
      </c>
      <c r="G222">
        <v>50.6499390195047</v>
      </c>
      <c r="H222">
        <f>(Table2[[#This Row],[1Y Return vs Nifty]]-AVERAGE(Table2[1Y Return vs Nifty]))/_xlfn.STDEV.P(Table2[1Y Return vs Nifty])</f>
        <v>0.45775548268656741</v>
      </c>
      <c r="I222">
        <v>13.033869910319501</v>
      </c>
      <c r="J222">
        <f>(Table2[[#This Row],[1M Return vs Nifty]]-AVERAGE(Table2[1M Return vs Nifty]))/_xlfn.STDEV.P(Table2[1M Return vs Nifty])</f>
        <v>1.1160378572793406</v>
      </c>
      <c r="K222">
        <v>55.623161208073597</v>
      </c>
      <c r="L222">
        <f>(Table2[[#This Row],[6M Return vs Nifty]]-AVERAGE(Table2[6M Return vs Nifty]))/_xlfn.STDEV.P(Table2[6M Return vs Nifty])</f>
        <v>1.6191816533138075</v>
      </c>
      <c r="M222">
        <v>-3.0575600382860002</v>
      </c>
      <c r="N222">
        <f>(Table2[[#This Row],[1W Return vs Nifty]]-AVERAGE(Table2[1W Return vs Nifty]))/_xlfn.STDEV.P(Table2[1W Return vs Nifty])</f>
        <v>-0.47150400038462398</v>
      </c>
      <c r="O222">
        <v>825.97</v>
      </c>
      <c r="P222">
        <v>767.94335131604305</v>
      </c>
      <c r="Q222">
        <v>626.30970452423003</v>
      </c>
      <c r="R222">
        <v>55.741383023720701</v>
      </c>
      <c r="S222" s="2">
        <f>(Table2[[#This Row],[Close Price]]-Table2[[#This Row],[20D EMA]])/Table2[[#This Row],[20D EMA]]</f>
        <v>5.4941462764991456E-2</v>
      </c>
      <c r="T222" s="2">
        <f>(Table2[[#This Row],[Close Price]]-Table2[[#This Row],[50D EMA]])/Table2[[#This Row],[50D EMA]]</f>
        <v>0.13465400606274736</v>
      </c>
      <c r="U222" s="2">
        <f>(Table2[[#This Row],[Close Price]]-Table2[[#This Row],[200D EMA]])/Table2[[#This Row],[200D EMA]]</f>
        <v>0.39124460902599684</v>
      </c>
      <c r="V222">
        <v>0.731374373746144</v>
      </c>
      <c r="W222">
        <v>839.2</v>
      </c>
      <c r="X222">
        <v>883.8</v>
      </c>
      <c r="Y222">
        <v>820</v>
      </c>
      <c r="Z222">
        <v>883.8</v>
      </c>
      <c r="AA222">
        <v>820</v>
      </c>
      <c r="AB222">
        <v>883.8</v>
      </c>
      <c r="AC222" s="2">
        <f>(Table2[[#This Row],[Close Price]]/Table2[[#This Row],[Day Low]])-1</f>
        <v>3.8310295519542459E-2</v>
      </c>
      <c r="AD222" s="2">
        <f>(Table2[[#This Row],[Day High]]/Table2[[#This Row],[Close Price]])-1</f>
        <v>1.4288173523842262E-2</v>
      </c>
      <c r="AE222" s="2">
        <f>(Table2[[#This Row],[Close Price]]/Table2[[#This Row],[Current Week Low]])-1</f>
        <v>6.2621951219512306E-2</v>
      </c>
      <c r="AF222" s="2">
        <f>(Table2[[#This Row],[Current Week High]]/Table2[[#This Row],[Close Price]])-1</f>
        <v>1.4288173523842262E-2</v>
      </c>
      <c r="AG222" s="2">
        <f>(Table2[[#This Row],[Close Price]]/Table2[[#This Row],[Current Month Low]])-1</f>
        <v>6.2621951219512306E-2</v>
      </c>
      <c r="AH222" s="2">
        <f>(Table2[[#This Row],[Current Month High]]/Table2[[#This Row],[Close Price]])-1</f>
        <v>1.4288173523842262E-2</v>
      </c>
      <c r="AI222">
        <v>2.7141791473001602</v>
      </c>
      <c r="AJ222">
        <v>93.547312305641896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0.1</v>
      </c>
      <c r="AM222" t="s">
        <v>10359</v>
      </c>
      <c r="AN222">
        <v>2.71</v>
      </c>
      <c r="AO222" t="s">
        <v>10359</v>
      </c>
      <c r="AQ222">
        <f>(Table2[[#This Row],[Sharpe Ratio]]-AVERAGE(Table2[Sharpe Ratio]))/_xlfn.STDEV.P(Table2[Sharpe Ratio])</f>
        <v>-0.72731567472953296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1.9941553181655582</v>
      </c>
      <c r="AS222">
        <f>_xlfn.RANK.AVG(Table2[[#This Row],[1Y Return vs Nifty Z-Score]],Table2[1Y Return vs Nifty Z-Score])</f>
        <v>184</v>
      </c>
      <c r="AT222">
        <f>_xlfn.RANK.AVG(Table2[[#This Row],[6M Return vs Nifty Z-Score]],Table2[6M Return vs Nifty Z-Score])</f>
        <v>50</v>
      </c>
      <c r="AU222">
        <f>_xlfn.RANK.AVG(Table2[[#This Row],[Sharpe Ratio Z-Score]],Table2[Sharpe Ratio Z-Score])</f>
        <v>548</v>
      </c>
      <c r="AV222">
        <f>(Table2[[#This Row],[Rank 1Y]]+Table2[[#This Row],[Rank 6M]]+Table2[[#This Row],[Rank Sharpe]])/3</f>
        <v>260.66666666666669</v>
      </c>
    </row>
    <row r="223" spans="1:48" x14ac:dyDescent="0.3">
      <c r="A223" t="s">
        <v>1177</v>
      </c>
      <c r="B223" t="s">
        <v>1178</v>
      </c>
      <c r="C223" t="s">
        <v>10316</v>
      </c>
      <c r="D223" t="s">
        <v>989</v>
      </c>
      <c r="E223">
        <v>10281.63755696</v>
      </c>
      <c r="F223">
        <v>469.7</v>
      </c>
      <c r="G223">
        <v>9.8447641299852293</v>
      </c>
      <c r="H223">
        <f>(Table2[[#This Row],[1Y Return vs Nifty]]-AVERAGE(Table2[1Y Return vs Nifty]))/_xlfn.STDEV.P(Table2[1Y Return vs Nifty])</f>
        <v>-0.22410809907390761</v>
      </c>
      <c r="I223">
        <v>19.9479410391024</v>
      </c>
      <c r="J223">
        <f>(Table2[[#This Row],[1M Return vs Nifty]]-AVERAGE(Table2[1M Return vs Nifty]))/_xlfn.STDEV.P(Table2[1M Return vs Nifty])</f>
        <v>1.8167547896200735</v>
      </c>
      <c r="K223">
        <v>19.774457383538099</v>
      </c>
      <c r="L223">
        <f>(Table2[[#This Row],[6M Return vs Nifty]]-AVERAGE(Table2[6M Return vs Nifty]))/_xlfn.STDEV.P(Table2[6M Return vs Nifty])</f>
        <v>0.3961089516300203</v>
      </c>
      <c r="M223">
        <v>4.6216351744592004</v>
      </c>
      <c r="N223">
        <f>(Table2[[#This Row],[1W Return vs Nifty]]-AVERAGE(Table2[1W Return vs Nifty]))/_xlfn.STDEV.P(Table2[1W Return vs Nifty])</f>
        <v>1.3931308966781926</v>
      </c>
      <c r="O223">
        <v>440.06</v>
      </c>
      <c r="P223">
        <v>413.29833822143797</v>
      </c>
      <c r="Q223">
        <v>368.508833396282</v>
      </c>
      <c r="R223">
        <v>67.370999688062398</v>
      </c>
      <c r="S223" s="2">
        <f>(Table2[[#This Row],[Close Price]]-Table2[[#This Row],[20D EMA]])/Table2[[#This Row],[20D EMA]]</f>
        <v>6.7354451665681922E-2</v>
      </c>
      <c r="T223" s="2">
        <f>(Table2[[#This Row],[Close Price]]-Table2[[#This Row],[50D EMA]])/Table2[[#This Row],[50D EMA]]</f>
        <v>0.13646718741061814</v>
      </c>
      <c r="U223" s="2">
        <f>(Table2[[#This Row],[Close Price]]-Table2[[#This Row],[200D EMA]])/Table2[[#This Row],[200D EMA]]</f>
        <v>0.27459631203711315</v>
      </c>
      <c r="V223">
        <v>1.3940829072146601</v>
      </c>
      <c r="W223">
        <v>468.1</v>
      </c>
      <c r="X223">
        <v>479.5</v>
      </c>
      <c r="Y223">
        <v>466.1</v>
      </c>
      <c r="Z223">
        <v>479.5</v>
      </c>
      <c r="AA223">
        <v>466.1</v>
      </c>
      <c r="AB223">
        <v>479.5</v>
      </c>
      <c r="AC223" s="2">
        <f>(Table2[[#This Row],[Close Price]]/Table2[[#This Row],[Day Low]])-1</f>
        <v>3.4180730613115884E-3</v>
      </c>
      <c r="AD223" s="2">
        <f>(Table2[[#This Row],[Day High]]/Table2[[#This Row],[Close Price]])-1</f>
        <v>2.0864381520119268E-2</v>
      </c>
      <c r="AE223" s="2">
        <f>(Table2[[#This Row],[Close Price]]/Table2[[#This Row],[Current Week Low]])-1</f>
        <v>7.7236644496887497E-3</v>
      </c>
      <c r="AF223" s="2">
        <f>(Table2[[#This Row],[Current Week High]]/Table2[[#This Row],[Close Price]])-1</f>
        <v>2.0864381520119268E-2</v>
      </c>
      <c r="AG223" s="2">
        <f>(Table2[[#This Row],[Close Price]]/Table2[[#This Row],[Current Month Low]])-1</f>
        <v>7.7236644496887497E-3</v>
      </c>
      <c r="AH223" s="2">
        <f>(Table2[[#This Row],[Current Month High]]/Table2[[#This Row],[Close Price]])-1</f>
        <v>2.0864381520119268E-2</v>
      </c>
      <c r="AI223">
        <v>3.04449648711944</v>
      </c>
      <c r="AJ223">
        <v>75.588785046728901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0.08</v>
      </c>
      <c r="AM223" t="s">
        <v>10359</v>
      </c>
      <c r="AN223">
        <v>13.52</v>
      </c>
      <c r="AO223" t="s">
        <v>10359</v>
      </c>
      <c r="AP223">
        <v>0.110087694197292</v>
      </c>
      <c r="AQ223">
        <f>(Table2[[#This Row],[Sharpe Ratio]]-AVERAGE(Table2[Sharpe Ratio]))/_xlfn.STDEV.P(Table2[Sharpe Ratio])</f>
        <v>0.53223191191208219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3.9141184507664608</v>
      </c>
      <c r="AS223">
        <f>_xlfn.RANK.AVG(Table2[[#This Row],[1Y Return vs Nifty Z-Score]],Table2[1Y Return vs Nifty Z-Score])</f>
        <v>363</v>
      </c>
      <c r="AT223">
        <f>_xlfn.RANK.AVG(Table2[[#This Row],[6M Return vs Nifty Z-Score]],Table2[6M Return vs Nifty Z-Score])</f>
        <v>212</v>
      </c>
      <c r="AU223">
        <f>_xlfn.RANK.AVG(Table2[[#This Row],[Sharpe Ratio Z-Score]],Table2[Sharpe Ratio Z-Score])</f>
        <v>210</v>
      </c>
      <c r="AV223">
        <f>(Table2[[#This Row],[Rank 1Y]]+Table2[[#This Row],[Rank 6M]]+Table2[[#This Row],[Rank Sharpe]])/3</f>
        <v>261.66666666666669</v>
      </c>
    </row>
    <row r="224" spans="1:48" x14ac:dyDescent="0.3">
      <c r="A224" t="s">
        <v>52</v>
      </c>
      <c r="B224" t="s">
        <v>53</v>
      </c>
      <c r="C224" t="s">
        <v>10318</v>
      </c>
      <c r="D224" t="s">
        <v>54</v>
      </c>
      <c r="E224">
        <v>435707.23387714999</v>
      </c>
      <c r="F224">
        <v>1811.5</v>
      </c>
      <c r="G224">
        <v>33.288258506851399</v>
      </c>
      <c r="H224">
        <f>(Table2[[#This Row],[1Y Return vs Nifty]]-AVERAGE(Table2[1Y Return vs Nifty]))/_xlfn.STDEV.P(Table2[1Y Return vs Nifty])</f>
        <v>0.16763792549458964</v>
      </c>
      <c r="I224">
        <v>3.36562573950965</v>
      </c>
      <c r="J224">
        <f>(Table2[[#This Row],[1M Return vs Nifty]]-AVERAGE(Table2[1M Return vs Nifty]))/_xlfn.STDEV.P(Table2[1M Return vs Nifty])</f>
        <v>0.13619511769739751</v>
      </c>
      <c r="K224">
        <v>3.7474365277766299</v>
      </c>
      <c r="L224">
        <f>(Table2[[#This Row],[6M Return vs Nifty]]-AVERAGE(Table2[6M Return vs Nifty]))/_xlfn.STDEV.P(Table2[6M Return vs Nifty])</f>
        <v>-0.15069496613345748</v>
      </c>
      <c r="M224">
        <v>1.3632393919333701</v>
      </c>
      <c r="N224">
        <f>(Table2[[#This Row],[1W Return vs Nifty]]-AVERAGE(Table2[1W Return vs Nifty]))/_xlfn.STDEV.P(Table2[1W Return vs Nifty])</f>
        <v>0.60193880997930693</v>
      </c>
      <c r="O224">
        <v>1764.25</v>
      </c>
      <c r="P224">
        <v>1689.41845676348</v>
      </c>
      <c r="Q224">
        <v>1500.4556762731399</v>
      </c>
      <c r="R224">
        <v>72.911063188801094</v>
      </c>
      <c r="S224" s="2">
        <f>(Table2[[#This Row],[Close Price]]-Table2[[#This Row],[20D EMA]])/Table2[[#This Row],[20D EMA]]</f>
        <v>2.6781918662321099E-2</v>
      </c>
      <c r="T224" s="2">
        <f>(Table2[[#This Row],[Close Price]]-Table2[[#This Row],[50D EMA]])/Table2[[#This Row],[50D EMA]]</f>
        <v>7.2262465671411535E-2</v>
      </c>
      <c r="U224" s="2">
        <f>(Table2[[#This Row],[Close Price]]-Table2[[#This Row],[200D EMA]])/Table2[[#This Row],[200D EMA]]</f>
        <v>0.2072999080515579</v>
      </c>
      <c r="V224">
        <v>0.88818940500782695</v>
      </c>
      <c r="W224">
        <v>1805.1</v>
      </c>
      <c r="X224">
        <v>1839.55</v>
      </c>
      <c r="Y224">
        <v>1805.1</v>
      </c>
      <c r="Z224">
        <v>1839.55</v>
      </c>
      <c r="AA224">
        <v>1805.1</v>
      </c>
      <c r="AB224">
        <v>1839.55</v>
      </c>
      <c r="AC224" s="2">
        <f>(Table2[[#This Row],[Close Price]]/Table2[[#This Row],[Day Low]])-1</f>
        <v>3.5455099440475646E-3</v>
      </c>
      <c r="AD224" s="2">
        <f>(Table2[[#This Row],[Day High]]/Table2[[#This Row],[Close Price]])-1</f>
        <v>1.5484405189069905E-2</v>
      </c>
      <c r="AE224" s="2">
        <f>(Table2[[#This Row],[Close Price]]/Table2[[#This Row],[Current Week Low]])-1</f>
        <v>3.5455099440475646E-3</v>
      </c>
      <c r="AF224" s="2">
        <f>(Table2[[#This Row],[Current Week High]]/Table2[[#This Row],[Close Price]])-1</f>
        <v>1.5484405189069905E-2</v>
      </c>
      <c r="AG224" s="2">
        <f>(Table2[[#This Row],[Close Price]]/Table2[[#This Row],[Current Month Low]])-1</f>
        <v>3.5455099440475646E-3</v>
      </c>
      <c r="AH224" s="2">
        <f>(Table2[[#This Row],[Current Month High]]/Table2[[#This Row],[Close Price]])-1</f>
        <v>1.5484405189069905E-2</v>
      </c>
      <c r="AI224">
        <v>1.5484405189069901</v>
      </c>
      <c r="AJ224">
        <v>69.560537277109503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0.03</v>
      </c>
      <c r="AM224" t="s">
        <v>10359</v>
      </c>
      <c r="AN224">
        <v>3.94</v>
      </c>
      <c r="AO224" t="s">
        <v>10359</v>
      </c>
      <c r="AP224">
        <v>0.12984113592299901</v>
      </c>
      <c r="AQ224">
        <f>(Table2[[#This Row],[Sharpe Ratio]]-AVERAGE(Table2[Sharpe Ratio]))/_xlfn.STDEV.P(Table2[Sharpe Ratio])</f>
        <v>0.75823718920393834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1.5133140762417749</v>
      </c>
      <c r="AS224">
        <f>_xlfn.RANK.AVG(Table2[[#This Row],[1Y Return vs Nifty Z-Score]],Table2[1Y Return vs Nifty Z-Score])</f>
        <v>253</v>
      </c>
      <c r="AT224">
        <f>_xlfn.RANK.AVG(Table2[[#This Row],[6M Return vs Nifty Z-Score]],Table2[6M Return vs Nifty Z-Score])</f>
        <v>371</v>
      </c>
      <c r="AU224">
        <f>_xlfn.RANK.AVG(Table2[[#This Row],[Sharpe Ratio Z-Score]],Table2[Sharpe Ratio Z-Score])</f>
        <v>162</v>
      </c>
      <c r="AV224">
        <f>(Table2[[#This Row],[Rank 1Y]]+Table2[[#This Row],[Rank 6M]]+Table2[[#This Row],[Rank Sharpe]])/3</f>
        <v>262</v>
      </c>
    </row>
    <row r="225" spans="1:48" x14ac:dyDescent="0.3">
      <c r="A225" t="s">
        <v>93</v>
      </c>
      <c r="B225" t="s">
        <v>94</v>
      </c>
      <c r="C225" t="s">
        <v>10320</v>
      </c>
      <c r="D225" t="s">
        <v>95</v>
      </c>
      <c r="E225">
        <v>312081.761146545</v>
      </c>
      <c r="F225">
        <v>334.65</v>
      </c>
      <c r="G225">
        <v>44.634514925958698</v>
      </c>
      <c r="H225">
        <f>(Table2[[#This Row],[1Y Return vs Nifty]]-AVERAGE(Table2[1Y Return vs Nifty]))/_xlfn.STDEV.P(Table2[1Y Return vs Nifty])</f>
        <v>0.35723640319875888</v>
      </c>
      <c r="I225">
        <v>-6.9881815096851501</v>
      </c>
      <c r="J225">
        <f>(Table2[[#This Row],[1M Return vs Nifty]]-AVERAGE(Table2[1M Return vs Nifty]))/_xlfn.STDEV.P(Table2[1M Return vs Nifty])</f>
        <v>-0.91312704265766298</v>
      </c>
      <c r="K225">
        <v>0.61002433475509499</v>
      </c>
      <c r="L225">
        <f>(Table2[[#This Row],[6M Return vs Nifty]]-AVERAGE(Table2[6M Return vs Nifty]))/_xlfn.STDEV.P(Table2[6M Return vs Nifty])</f>
        <v>-0.25773602474456964</v>
      </c>
      <c r="M225">
        <v>-2.32744433711551</v>
      </c>
      <c r="N225">
        <f>(Table2[[#This Row],[1W Return vs Nifty]]-AVERAGE(Table2[1W Return vs Nifty]))/_xlfn.STDEV.P(Table2[1W Return vs Nifty])</f>
        <v>-0.29421989995747744</v>
      </c>
      <c r="O225">
        <v>337.7</v>
      </c>
      <c r="P225">
        <v>334.80461752686102</v>
      </c>
      <c r="Q225">
        <v>292.33920147536003</v>
      </c>
      <c r="R225">
        <v>45.370302999274301</v>
      </c>
      <c r="S225" s="2">
        <f>(Table2[[#This Row],[Close Price]]-Table2[[#This Row],[20D EMA]])/Table2[[#This Row],[20D EMA]]</f>
        <v>-9.0316849274504341E-3</v>
      </c>
      <c r="T225" s="2">
        <f>(Table2[[#This Row],[Close Price]]-Table2[[#This Row],[50D EMA]])/Table2[[#This Row],[50D EMA]]</f>
        <v>-4.6181420078126808E-4</v>
      </c>
      <c r="U225" s="2">
        <f>(Table2[[#This Row],[Close Price]]-Table2[[#This Row],[200D EMA]])/Table2[[#This Row],[200D EMA]]</f>
        <v>0.14473186733461793</v>
      </c>
      <c r="V225">
        <v>0.69187513989677196</v>
      </c>
      <c r="W225">
        <v>334</v>
      </c>
      <c r="X225">
        <v>337.95</v>
      </c>
      <c r="Y225">
        <v>334</v>
      </c>
      <c r="Z225">
        <v>339.9</v>
      </c>
      <c r="AA225">
        <v>334</v>
      </c>
      <c r="AB225">
        <v>339.9</v>
      </c>
      <c r="AC225" s="2">
        <f>(Table2[[#This Row],[Close Price]]/Table2[[#This Row],[Day Low]])-1</f>
        <v>1.9461077844311614E-3</v>
      </c>
      <c r="AD225" s="2">
        <f>(Table2[[#This Row],[Day High]]/Table2[[#This Row],[Close Price]])-1</f>
        <v>9.8610488570147758E-3</v>
      </c>
      <c r="AE225" s="2">
        <f>(Table2[[#This Row],[Close Price]]/Table2[[#This Row],[Current Week Low]])-1</f>
        <v>1.9461077844311614E-3</v>
      </c>
      <c r="AF225" s="2">
        <f>(Table2[[#This Row],[Current Week High]]/Table2[[#This Row],[Close Price]])-1</f>
        <v>1.5688032272523467E-2</v>
      </c>
      <c r="AG225" s="2">
        <f>(Table2[[#This Row],[Close Price]]/Table2[[#This Row],[Current Month Low]])-1</f>
        <v>1.9461077844311614E-3</v>
      </c>
      <c r="AH225" s="2">
        <f>(Table2[[#This Row],[Current Month High]]/Table2[[#This Row],[Close Price]])-1</f>
        <v>1.5688032272523467E-2</v>
      </c>
      <c r="AI225">
        <v>8.3221275959958199</v>
      </c>
      <c r="AJ225">
        <v>77.910685805422602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-0.02</v>
      </c>
      <c r="AM225" t="s">
        <v>10358</v>
      </c>
      <c r="AN225">
        <v>-1.17</v>
      </c>
      <c r="AO225" t="s">
        <v>10358</v>
      </c>
      <c r="AP225">
        <v>0.124133835135014</v>
      </c>
      <c r="AQ225">
        <f>(Table2[[#This Row],[Sharpe Ratio]]-AVERAGE(Table2[Sharpe Ratio]))/_xlfn.STDEV.P(Table2[Sharpe Ratio])</f>
        <v>0.69293818384134676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-0.41490838031960448</v>
      </c>
      <c r="AS225">
        <f>_xlfn.RANK.AVG(Table2[[#This Row],[1Y Return vs Nifty Z-Score]],Table2[1Y Return vs Nifty Z-Score])</f>
        <v>205</v>
      </c>
      <c r="AT225">
        <f>_xlfn.RANK.AVG(Table2[[#This Row],[6M Return vs Nifty Z-Score]],Table2[6M Return vs Nifty Z-Score])</f>
        <v>409</v>
      </c>
      <c r="AU225">
        <f>_xlfn.RANK.AVG(Table2[[#This Row],[Sharpe Ratio Z-Score]],Table2[Sharpe Ratio Z-Score])</f>
        <v>176</v>
      </c>
      <c r="AV225">
        <f>(Table2[[#This Row],[Rank 1Y]]+Table2[[#This Row],[Rank 6M]]+Table2[[#This Row],[Rank Sharpe]])/3</f>
        <v>263.33333333333331</v>
      </c>
    </row>
    <row r="226" spans="1:48" x14ac:dyDescent="0.3">
      <c r="A226" t="s">
        <v>852</v>
      </c>
      <c r="B226" t="s">
        <v>853</v>
      </c>
      <c r="C226" t="s">
        <v>10322</v>
      </c>
      <c r="D226" t="s">
        <v>305</v>
      </c>
      <c r="E226">
        <v>18673.828466474999</v>
      </c>
      <c r="F226">
        <v>876.05</v>
      </c>
      <c r="G226">
        <v>33.492398969673403</v>
      </c>
      <c r="H226">
        <f>(Table2[[#This Row],[1Y Return vs Nifty]]-AVERAGE(Table2[1Y Return vs Nifty]))/_xlfn.STDEV.P(Table2[1Y Return vs Nifty])</f>
        <v>0.17104915820070907</v>
      </c>
      <c r="I226">
        <v>4.5542563613531</v>
      </c>
      <c r="J226">
        <f>(Table2[[#This Row],[1M Return vs Nifty]]-AVERAGE(Table2[1M Return vs Nifty]))/_xlfn.STDEV.P(Table2[1M Return vs Nifty])</f>
        <v>0.25665867491437633</v>
      </c>
      <c r="K226">
        <v>-5.1571343882909204</v>
      </c>
      <c r="L226">
        <f>(Table2[[#This Row],[6M Return vs Nifty]]-AVERAGE(Table2[6M Return vs Nifty]))/_xlfn.STDEV.P(Table2[6M Return vs Nifty])</f>
        <v>-0.45449779429026405</v>
      </c>
      <c r="M226">
        <v>1.9306831860570299</v>
      </c>
      <c r="N226">
        <f>(Table2[[#This Row],[1W Return vs Nifty]]-AVERAGE(Table2[1W Return vs Nifty]))/_xlfn.STDEV.P(Table2[1W Return vs Nifty])</f>
        <v>0.73972349591730879</v>
      </c>
      <c r="O226">
        <v>814.49</v>
      </c>
      <c r="P226">
        <v>811.93831755711301</v>
      </c>
      <c r="Q226">
        <v>756.34591625478697</v>
      </c>
      <c r="R226">
        <v>73.273058296409801</v>
      </c>
      <c r="S226" s="2">
        <f>(Table2[[#This Row],[Close Price]]-Table2[[#This Row],[20D EMA]])/Table2[[#This Row],[20D EMA]]</f>
        <v>7.5581038441233095E-2</v>
      </c>
      <c r="T226" s="2">
        <f>(Table2[[#This Row],[Close Price]]-Table2[[#This Row],[50D EMA]])/Table2[[#This Row],[50D EMA]]</f>
        <v>7.8961272126902946E-2</v>
      </c>
      <c r="U226" s="2">
        <f>(Table2[[#This Row],[Close Price]]-Table2[[#This Row],[200D EMA]])/Table2[[#This Row],[200D EMA]]</f>
        <v>0.15826631858866122</v>
      </c>
      <c r="V226">
        <v>1.21009768665023</v>
      </c>
      <c r="W226">
        <v>853.2</v>
      </c>
      <c r="X226">
        <v>879</v>
      </c>
      <c r="Y226">
        <v>830</v>
      </c>
      <c r="Z226">
        <v>881.8</v>
      </c>
      <c r="AA226">
        <v>830</v>
      </c>
      <c r="AB226">
        <v>881.8</v>
      </c>
      <c r="AC226" s="2">
        <f>(Table2[[#This Row],[Close Price]]/Table2[[#This Row],[Day Low]])-1</f>
        <v>2.678152836380665E-2</v>
      </c>
      <c r="AD226" s="2">
        <f>(Table2[[#This Row],[Day High]]/Table2[[#This Row],[Close Price]])-1</f>
        <v>3.3673877061812796E-3</v>
      </c>
      <c r="AE226" s="2">
        <f>(Table2[[#This Row],[Close Price]]/Table2[[#This Row],[Current Week Low]])-1</f>
        <v>5.5481927710843371E-2</v>
      </c>
      <c r="AF226" s="2">
        <f>(Table2[[#This Row],[Current Week High]]/Table2[[#This Row],[Close Price]])-1</f>
        <v>6.5635523086582381E-3</v>
      </c>
      <c r="AG226" s="2">
        <f>(Table2[[#This Row],[Close Price]]/Table2[[#This Row],[Current Month Low]])-1</f>
        <v>5.5481927710843371E-2</v>
      </c>
      <c r="AH226" s="2">
        <f>(Table2[[#This Row],[Current Month High]]/Table2[[#This Row],[Close Price]])-1</f>
        <v>6.5635523086582381E-3</v>
      </c>
      <c r="AI226">
        <v>9.3544888990354504</v>
      </c>
      <c r="AJ226">
        <v>66.422872340425499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-0.04</v>
      </c>
      <c r="AM226" t="s">
        <v>10358</v>
      </c>
      <c r="AN226">
        <v>12.26</v>
      </c>
      <c r="AO226" t="s">
        <v>10359</v>
      </c>
      <c r="AP226">
        <v>0.18672870460128599</v>
      </c>
      <c r="AQ226">
        <f>(Table2[[#This Row],[Sharpe Ratio]]-AVERAGE(Table2[Sharpe Ratio]))/_xlfn.STDEV.P(Table2[Sharpe Ratio])</f>
        <v>1.4091055751857029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2.1220391099278326</v>
      </c>
      <c r="AS226">
        <f>_xlfn.RANK.AVG(Table2[[#This Row],[1Y Return vs Nifty Z-Score]],Table2[1Y Return vs Nifty Z-Score])</f>
        <v>252</v>
      </c>
      <c r="AT226">
        <f>_xlfn.RANK.AVG(Table2[[#This Row],[6M Return vs Nifty Z-Score]],Table2[6M Return vs Nifty Z-Score])</f>
        <v>480</v>
      </c>
      <c r="AU226">
        <f>_xlfn.RANK.AVG(Table2[[#This Row],[Sharpe Ratio Z-Score]],Table2[Sharpe Ratio Z-Score])</f>
        <v>61</v>
      </c>
      <c r="AV226">
        <f>(Table2[[#This Row],[Rank 1Y]]+Table2[[#This Row],[Rank 6M]]+Table2[[#This Row],[Rank Sharpe]])/3</f>
        <v>264.33333333333331</v>
      </c>
    </row>
    <row r="227" spans="1:48" x14ac:dyDescent="0.3">
      <c r="A227" t="s">
        <v>682</v>
      </c>
      <c r="B227" t="s">
        <v>683</v>
      </c>
      <c r="C227" t="s">
        <v>10316</v>
      </c>
      <c r="D227" t="s">
        <v>252</v>
      </c>
      <c r="E227">
        <v>26893.032251299999</v>
      </c>
      <c r="F227">
        <v>1994.45</v>
      </c>
      <c r="G227">
        <v>29.7782961631532</v>
      </c>
      <c r="H227">
        <f>(Table2[[#This Row],[1Y Return vs Nifty]]-AVERAGE(Table2[1Y Return vs Nifty]))/_xlfn.STDEV.P(Table2[1Y Return vs Nifty])</f>
        <v>0.1089856711665938</v>
      </c>
      <c r="I227">
        <v>16.700775774598299</v>
      </c>
      <c r="J227">
        <f>(Table2[[#This Row],[1M Return vs Nifty]]-AVERAGE(Table2[1M Return vs Nifty]))/_xlfn.STDEV.P(Table2[1M Return vs Nifty])</f>
        <v>1.4876659444858995</v>
      </c>
      <c r="K227">
        <v>14.0898594372965</v>
      </c>
      <c r="L227">
        <f>(Table2[[#This Row],[6M Return vs Nifty]]-AVERAGE(Table2[6M Return vs Nifty]))/_xlfn.STDEV.P(Table2[6M Return vs Nifty])</f>
        <v>0.2021639598633366</v>
      </c>
      <c r="M227">
        <v>8.5850837000966198</v>
      </c>
      <c r="N227">
        <f>(Table2[[#This Row],[1W Return vs Nifty]]-AVERAGE(Table2[1W Return vs Nifty]))/_xlfn.STDEV.P(Table2[1W Return vs Nifty])</f>
        <v>2.355521385378081</v>
      </c>
      <c r="O227">
        <v>1811.07</v>
      </c>
      <c r="P227">
        <v>1754.06293549157</v>
      </c>
      <c r="Q227">
        <v>1635.1298861636999</v>
      </c>
      <c r="R227">
        <v>85.347272961000201</v>
      </c>
      <c r="S227" s="2">
        <f>(Table2[[#This Row],[Close Price]]-Table2[[#This Row],[20D EMA]])/Table2[[#This Row],[20D EMA]]</f>
        <v>0.10125505916391973</v>
      </c>
      <c r="T227" s="2">
        <f>(Table2[[#This Row],[Close Price]]-Table2[[#This Row],[50D EMA]])/Table2[[#This Row],[50D EMA]]</f>
        <v>0.13704586058142915</v>
      </c>
      <c r="U227" s="2">
        <f>(Table2[[#This Row],[Close Price]]-Table2[[#This Row],[200D EMA]])/Table2[[#This Row],[200D EMA]]</f>
        <v>0.21975019652984745</v>
      </c>
      <c r="V227">
        <v>2.23588354339658</v>
      </c>
      <c r="W227">
        <v>1987.05</v>
      </c>
      <c r="X227">
        <v>2022.8</v>
      </c>
      <c r="Y227">
        <v>1960.8</v>
      </c>
      <c r="Z227">
        <v>2050</v>
      </c>
      <c r="AA227">
        <v>1960.8</v>
      </c>
      <c r="AB227">
        <v>2050</v>
      </c>
      <c r="AC227" s="2">
        <f>(Table2[[#This Row],[Close Price]]/Table2[[#This Row],[Day Low]])-1</f>
        <v>3.7241136357917259E-3</v>
      </c>
      <c r="AD227" s="2">
        <f>(Table2[[#This Row],[Day High]]/Table2[[#This Row],[Close Price]])-1</f>
        <v>1.421444508511116E-2</v>
      </c>
      <c r="AE227" s="2">
        <f>(Table2[[#This Row],[Close Price]]/Table2[[#This Row],[Current Week Low]])-1</f>
        <v>1.7161362709098293E-2</v>
      </c>
      <c r="AF227" s="2">
        <f>(Table2[[#This Row],[Current Week High]]/Table2[[#This Row],[Close Price]])-1</f>
        <v>2.7852290105041533E-2</v>
      </c>
      <c r="AG227" s="2">
        <f>(Table2[[#This Row],[Close Price]]/Table2[[#This Row],[Current Month Low]])-1</f>
        <v>1.7161362709098293E-2</v>
      </c>
      <c r="AH227" s="2">
        <f>(Table2[[#This Row],[Current Month High]]/Table2[[#This Row],[Close Price]])-1</f>
        <v>2.7852290105041533E-2</v>
      </c>
      <c r="AI227">
        <v>2.7852290105041502</v>
      </c>
      <c r="AJ227">
        <v>74.7601314348302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0.06</v>
      </c>
      <c r="AM227" t="s">
        <v>10359</v>
      </c>
      <c r="AN227">
        <v>19.73</v>
      </c>
      <c r="AO227" t="s">
        <v>10359</v>
      </c>
      <c r="AP227">
        <v>8.6375358649549996E-2</v>
      </c>
      <c r="AQ227">
        <f>(Table2[[#This Row],[Sharpe Ratio]]-AVERAGE(Table2[Sharpe Ratio]))/_xlfn.STDEV.P(Table2[Sharpe Ratio])</f>
        <v>0.26093169774582614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4.4152686586397376</v>
      </c>
      <c r="AS227">
        <f>_xlfn.RANK.AVG(Table2[[#This Row],[1Y Return vs Nifty Z-Score]],Table2[1Y Return vs Nifty Z-Score])</f>
        <v>267</v>
      </c>
      <c r="AT227">
        <f>_xlfn.RANK.AVG(Table2[[#This Row],[6M Return vs Nifty Z-Score]],Table2[6M Return vs Nifty Z-Score])</f>
        <v>262</v>
      </c>
      <c r="AU227">
        <f>_xlfn.RANK.AVG(Table2[[#This Row],[Sharpe Ratio Z-Score]],Table2[Sharpe Ratio Z-Score])</f>
        <v>268</v>
      </c>
      <c r="AV227">
        <f>(Table2[[#This Row],[Rank 1Y]]+Table2[[#This Row],[Rank 6M]]+Table2[[#This Row],[Rank Sharpe]])/3</f>
        <v>265.66666666666669</v>
      </c>
    </row>
    <row r="228" spans="1:48" x14ac:dyDescent="0.3">
      <c r="A228" t="s">
        <v>567</v>
      </c>
      <c r="B228" t="s">
        <v>568</v>
      </c>
      <c r="C228" t="s">
        <v>10316</v>
      </c>
      <c r="D228" t="s">
        <v>185</v>
      </c>
      <c r="E228">
        <v>35408.879999999997</v>
      </c>
      <c r="F228">
        <v>822.35</v>
      </c>
      <c r="G228">
        <v>27.0150869297971</v>
      </c>
      <c r="H228">
        <f>(Table2[[#This Row],[1Y Return vs Nifty]]-AVERAGE(Table2[1Y Return vs Nifty]))/_xlfn.STDEV.P(Table2[1Y Return vs Nifty])</f>
        <v>6.2811828017750121E-2</v>
      </c>
      <c r="I228">
        <v>3.6956730951297301</v>
      </c>
      <c r="J228">
        <f>(Table2[[#This Row],[1M Return vs Nifty]]-AVERAGE(Table2[1M Return vs Nifty]))/_xlfn.STDEV.P(Table2[1M Return vs Nifty])</f>
        <v>0.16964426310675121</v>
      </c>
      <c r="K228">
        <v>66.626209749789396</v>
      </c>
      <c r="L228">
        <f>(Table2[[#This Row],[6M Return vs Nifty]]-AVERAGE(Table2[6M Return vs Nifty]))/_xlfn.STDEV.P(Table2[6M Return vs Nifty])</f>
        <v>1.9945795581458259</v>
      </c>
      <c r="M228">
        <v>-2.00003711650441</v>
      </c>
      <c r="N228">
        <f>(Table2[[#This Row],[1W Return vs Nifty]]-AVERAGE(Table2[1W Return vs Nifty]))/_xlfn.STDEV.P(Table2[1W Return vs Nifty])</f>
        <v>-0.2147200419399915</v>
      </c>
      <c r="O228">
        <v>809.35</v>
      </c>
      <c r="P228">
        <v>769.46060791389095</v>
      </c>
      <c r="Q228">
        <v>620.27828067945302</v>
      </c>
      <c r="R228">
        <v>48.774544276521603</v>
      </c>
      <c r="S228" s="2">
        <f>(Table2[[#This Row],[Close Price]]-Table2[[#This Row],[20D EMA]])/Table2[[#This Row],[20D EMA]]</f>
        <v>1.6062272193735714E-2</v>
      </c>
      <c r="T228" s="2">
        <f>(Table2[[#This Row],[Close Price]]-Table2[[#This Row],[50D EMA]])/Table2[[#This Row],[50D EMA]]</f>
        <v>6.8735672160657027E-2</v>
      </c>
      <c r="U228" s="2">
        <f>(Table2[[#This Row],[Close Price]]-Table2[[#This Row],[200D EMA]])/Table2[[#This Row],[200D EMA]]</f>
        <v>0.32577590674172496</v>
      </c>
      <c r="V228">
        <v>0.40161832395154101</v>
      </c>
      <c r="W228">
        <v>808.25</v>
      </c>
      <c r="X228">
        <v>839.8</v>
      </c>
      <c r="Y228">
        <v>790</v>
      </c>
      <c r="Z228">
        <v>839.8</v>
      </c>
      <c r="AA228">
        <v>790</v>
      </c>
      <c r="AB228">
        <v>839.8</v>
      </c>
      <c r="AC228" s="2">
        <f>(Table2[[#This Row],[Close Price]]/Table2[[#This Row],[Day Low]])-1</f>
        <v>1.7445097432725154E-2</v>
      </c>
      <c r="AD228" s="2">
        <f>(Table2[[#This Row],[Day High]]/Table2[[#This Row],[Close Price]])-1</f>
        <v>2.1219675320726994E-2</v>
      </c>
      <c r="AE228" s="2">
        <f>(Table2[[#This Row],[Close Price]]/Table2[[#This Row],[Current Week Low]])-1</f>
        <v>4.0949367088607636E-2</v>
      </c>
      <c r="AF228" s="2">
        <f>(Table2[[#This Row],[Current Week High]]/Table2[[#This Row],[Close Price]])-1</f>
        <v>2.1219675320726994E-2</v>
      </c>
      <c r="AG228" s="2">
        <f>(Table2[[#This Row],[Close Price]]/Table2[[#This Row],[Current Month Low]])-1</f>
        <v>4.0949367088607636E-2</v>
      </c>
      <c r="AH228" s="2">
        <f>(Table2[[#This Row],[Current Month High]]/Table2[[#This Row],[Close Price]])-1</f>
        <v>2.1219675320726994E-2</v>
      </c>
      <c r="AI228">
        <v>4.0432905697087502</v>
      </c>
      <c r="AJ228">
        <v>97.158954687125302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0.05</v>
      </c>
      <c r="AM228" t="s">
        <v>10359</v>
      </c>
      <c r="AN228">
        <v>-0.24</v>
      </c>
      <c r="AO228" t="s">
        <v>10358</v>
      </c>
      <c r="AP228">
        <v>1.1104101326359E-2</v>
      </c>
      <c r="AQ228">
        <f>(Table2[[#This Row],[Sharpe Ratio]]-AVERAGE(Table2[Sharpe Ratio]))/_xlfn.STDEV.P(Table2[Sharpe Ratio])</f>
        <v>-0.60027019403870863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1.4120454132916269</v>
      </c>
      <c r="AS228">
        <f>_xlfn.RANK.AVG(Table2[[#This Row],[1Y Return vs Nifty Z-Score]],Table2[1Y Return vs Nifty Z-Score])</f>
        <v>279</v>
      </c>
      <c r="AT228">
        <f>_xlfn.RANK.AVG(Table2[[#This Row],[6M Return vs Nifty Z-Score]],Table2[6M Return vs Nifty Z-Score])</f>
        <v>28</v>
      </c>
      <c r="AU228">
        <f>_xlfn.RANK.AVG(Table2[[#This Row],[Sharpe Ratio Z-Score]],Table2[Sharpe Ratio Z-Score])</f>
        <v>494</v>
      </c>
      <c r="AV228">
        <f>(Table2[[#This Row],[Rank 1Y]]+Table2[[#This Row],[Rank 6M]]+Table2[[#This Row],[Rank Sharpe]])/3</f>
        <v>267</v>
      </c>
    </row>
    <row r="229" spans="1:48" x14ac:dyDescent="0.3">
      <c r="A229" t="s">
        <v>188</v>
      </c>
      <c r="B229" t="s">
        <v>189</v>
      </c>
      <c r="C229" t="s">
        <v>10320</v>
      </c>
      <c r="D229" t="s">
        <v>95</v>
      </c>
      <c r="E229">
        <v>138422.10917603999</v>
      </c>
      <c r="F229">
        <v>433.95</v>
      </c>
      <c r="G229">
        <v>37.379454975282599</v>
      </c>
      <c r="H229">
        <f>(Table2[[#This Row],[1Y Return vs Nifty]]-AVERAGE(Table2[1Y Return vs Nifty]))/_xlfn.STDEV.P(Table2[1Y Return vs Nifty])</f>
        <v>0.23600273180171327</v>
      </c>
      <c r="I229">
        <v>-5.4265279973384297</v>
      </c>
      <c r="J229">
        <f>(Table2[[#This Row],[1M Return vs Nifty]]-AVERAGE(Table2[1M Return vs Nifty]))/_xlfn.STDEV.P(Table2[1M Return vs Nifty])</f>
        <v>-0.75485891984427322</v>
      </c>
      <c r="K229">
        <v>-2.1932280069684098</v>
      </c>
      <c r="L229">
        <f>(Table2[[#This Row],[6M Return vs Nifty]]-AVERAGE(Table2[6M Return vs Nifty]))/_xlfn.STDEV.P(Table2[6M Return vs Nifty])</f>
        <v>-0.35337634222646935</v>
      </c>
      <c r="M229">
        <v>1.70376698578164</v>
      </c>
      <c r="N229">
        <f>(Table2[[#This Row],[1W Return vs Nifty]]-AVERAGE(Table2[1W Return vs Nifty]))/_xlfn.STDEV.P(Table2[1W Return vs Nifty])</f>
        <v>0.68462451040901762</v>
      </c>
      <c r="O229">
        <v>428.08</v>
      </c>
      <c r="P229">
        <v>429.50654069662897</v>
      </c>
      <c r="Q229">
        <v>389.80566291308901</v>
      </c>
      <c r="R229">
        <v>61.629825636222698</v>
      </c>
      <c r="S229" s="2">
        <f>(Table2[[#This Row],[Close Price]]-Table2[[#This Row],[20D EMA]])/Table2[[#This Row],[20D EMA]]</f>
        <v>1.3712390207437874E-2</v>
      </c>
      <c r="T229" s="2">
        <f>(Table2[[#This Row],[Close Price]]-Table2[[#This Row],[50D EMA]])/Table2[[#This Row],[50D EMA]]</f>
        <v>1.0345498571835577E-2</v>
      </c>
      <c r="U229" s="2">
        <f>(Table2[[#This Row],[Close Price]]-Table2[[#This Row],[200D EMA]])/Table2[[#This Row],[200D EMA]]</f>
        <v>0.11324703893989707</v>
      </c>
      <c r="V229">
        <v>0.70424058020482905</v>
      </c>
      <c r="W229">
        <v>431.3</v>
      </c>
      <c r="X229">
        <v>434.65</v>
      </c>
      <c r="Y229">
        <v>429.5</v>
      </c>
      <c r="Z229">
        <v>436.75</v>
      </c>
      <c r="AA229">
        <v>429.5</v>
      </c>
      <c r="AB229">
        <v>436.75</v>
      </c>
      <c r="AC229" s="2">
        <f>(Table2[[#This Row],[Close Price]]/Table2[[#This Row],[Day Low]])-1</f>
        <v>6.144215163459199E-3</v>
      </c>
      <c r="AD229" s="2">
        <f>(Table2[[#This Row],[Day High]]/Table2[[#This Row],[Close Price]])-1</f>
        <v>1.613089065560569E-3</v>
      </c>
      <c r="AE229" s="2">
        <f>(Table2[[#This Row],[Close Price]]/Table2[[#This Row],[Current Week Low]])-1</f>
        <v>1.0360884749708976E-2</v>
      </c>
      <c r="AF229" s="2">
        <f>(Table2[[#This Row],[Current Week High]]/Table2[[#This Row],[Close Price]])-1</f>
        <v>6.4523562622422759E-3</v>
      </c>
      <c r="AG229" s="2">
        <f>(Table2[[#This Row],[Close Price]]/Table2[[#This Row],[Current Month Low]])-1</f>
        <v>1.0360884749708976E-2</v>
      </c>
      <c r="AH229" s="2">
        <f>(Table2[[#This Row],[Current Month High]]/Table2[[#This Row],[Close Price]])-1</f>
        <v>6.4523562622422759E-3</v>
      </c>
      <c r="AI229">
        <v>8.5378499827169101</v>
      </c>
      <c r="AJ229">
        <v>88.019930675909805</v>
      </c>
      <c r="AK229" t="str">
        <f>IF(AND(Table2[[#This Row],[20D EMA]]&gt;Table2[[#This Row],[50D EMA]],Table2[[#This Row],[50D EMA]]&gt;Table2[[#This Row],[200D EMA]]),"Uptrend","Downtrend/NoTrend")</f>
        <v>Downtrend/NoTrend</v>
      </c>
      <c r="AL229">
        <v>-0.1</v>
      </c>
      <c r="AM229" t="s">
        <v>10358</v>
      </c>
      <c r="AN229">
        <v>4.91</v>
      </c>
      <c r="AO229" t="s">
        <v>10359</v>
      </c>
      <c r="AP229">
        <v>0.14869818311376701</v>
      </c>
      <c r="AQ229">
        <f>(Table2[[#This Row],[Sharpe Ratio]]-AVERAGE(Table2[Sharpe Ratio]))/_xlfn.STDEV.P(Table2[Sharpe Ratio])</f>
        <v>0.97398653751668673</v>
      </c>
      <c r="AR2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9">
        <f>_xlfn.RANK.AVG(Table2[[#This Row],[1Y Return vs Nifty Z-Score]],Table2[1Y Return vs Nifty Z-Score])</f>
        <v>233</v>
      </c>
      <c r="AT229">
        <f>_xlfn.RANK.AVG(Table2[[#This Row],[6M Return vs Nifty Z-Score]],Table2[6M Return vs Nifty Z-Score])</f>
        <v>446</v>
      </c>
      <c r="AU229">
        <f>_xlfn.RANK.AVG(Table2[[#This Row],[Sharpe Ratio Z-Score]],Table2[Sharpe Ratio Z-Score])</f>
        <v>123</v>
      </c>
      <c r="AV229">
        <f>(Table2[[#This Row],[Rank 1Y]]+Table2[[#This Row],[Rank 6M]]+Table2[[#This Row],[Rank Sharpe]])/3</f>
        <v>267.33333333333331</v>
      </c>
    </row>
    <row r="230" spans="1:48" x14ac:dyDescent="0.3">
      <c r="A230" t="s">
        <v>610</v>
      </c>
      <c r="B230" t="s">
        <v>611</v>
      </c>
      <c r="C230" t="s">
        <v>10321</v>
      </c>
      <c r="D230" t="s">
        <v>612</v>
      </c>
      <c r="E230">
        <v>31007.625201300001</v>
      </c>
      <c r="F230">
        <v>318.5</v>
      </c>
      <c r="G230">
        <v>55.588329323089098</v>
      </c>
      <c r="H230">
        <f>(Table2[[#This Row],[1Y Return vs Nifty]]-AVERAGE(Table2[1Y Return vs Nifty]))/_xlfn.STDEV.P(Table2[1Y Return vs Nifty])</f>
        <v>0.54027708710684708</v>
      </c>
      <c r="I230">
        <v>4.3425101718261798</v>
      </c>
      <c r="J230">
        <f>(Table2[[#This Row],[1M Return vs Nifty]]-AVERAGE(Table2[1M Return vs Nifty]))/_xlfn.STDEV.P(Table2[1M Return vs Nifty])</f>
        <v>0.23519893902267144</v>
      </c>
      <c r="K230">
        <v>-0.81751681576246804</v>
      </c>
      <c r="L230">
        <f>(Table2[[#This Row],[6M Return vs Nifty]]-AVERAGE(Table2[6M Return vs Nifty]))/_xlfn.STDEV.P(Table2[6M Return vs Nifty])</f>
        <v>-0.30644034109235657</v>
      </c>
      <c r="M230">
        <v>-4.6405605537807197</v>
      </c>
      <c r="N230">
        <f>(Table2[[#This Row],[1W Return vs Nifty]]-AVERAGE(Table2[1W Return vs Nifty]))/_xlfn.STDEV.P(Table2[1W Return vs Nifty])</f>
        <v>-0.85588256109120686</v>
      </c>
      <c r="O230">
        <v>319.62</v>
      </c>
      <c r="P230">
        <v>321.40169301118902</v>
      </c>
      <c r="Q230">
        <v>288.90525670218199</v>
      </c>
      <c r="R230">
        <v>48.915472187435498</v>
      </c>
      <c r="S230" s="2">
        <f>(Table2[[#This Row],[Close Price]]-Table2[[#This Row],[20D EMA]])/Table2[[#This Row],[20D EMA]]</f>
        <v>-3.5041611914148193E-3</v>
      </c>
      <c r="T230" s="2">
        <f>(Table2[[#This Row],[Close Price]]-Table2[[#This Row],[50D EMA]])/Table2[[#This Row],[50D EMA]]</f>
        <v>-9.0282443256700807E-3</v>
      </c>
      <c r="U230" s="2">
        <f>(Table2[[#This Row],[Close Price]]-Table2[[#This Row],[200D EMA]])/Table2[[#This Row],[200D EMA]]</f>
        <v>0.10243753829763561</v>
      </c>
      <c r="V230">
        <v>1.04313926475355</v>
      </c>
      <c r="W230">
        <v>317.25</v>
      </c>
      <c r="X230">
        <v>322.05</v>
      </c>
      <c r="Y230">
        <v>317.25</v>
      </c>
      <c r="Z230">
        <v>331</v>
      </c>
      <c r="AA230">
        <v>317.25</v>
      </c>
      <c r="AB230">
        <v>331</v>
      </c>
      <c r="AC230" s="2">
        <f>(Table2[[#This Row],[Close Price]]/Table2[[#This Row],[Day Low]])-1</f>
        <v>3.9401103230889412E-3</v>
      </c>
      <c r="AD230" s="2">
        <f>(Table2[[#This Row],[Day High]]/Table2[[#This Row],[Close Price]])-1</f>
        <v>1.1145996860282503E-2</v>
      </c>
      <c r="AE230" s="2">
        <f>(Table2[[#This Row],[Close Price]]/Table2[[#This Row],[Current Week Low]])-1</f>
        <v>3.9401103230889412E-3</v>
      </c>
      <c r="AF230" s="2">
        <f>(Table2[[#This Row],[Current Week High]]/Table2[[#This Row],[Close Price]])-1</f>
        <v>3.9246467817896313E-2</v>
      </c>
      <c r="AG230" s="2">
        <f>(Table2[[#This Row],[Close Price]]/Table2[[#This Row],[Current Month Low]])-1</f>
        <v>3.9401103230889412E-3</v>
      </c>
      <c r="AH230" s="2">
        <f>(Table2[[#This Row],[Current Month High]]/Table2[[#This Row],[Close Price]])-1</f>
        <v>3.9246467817896313E-2</v>
      </c>
      <c r="AI230">
        <v>30.549450549450501</v>
      </c>
      <c r="AJ230">
        <v>134.795429413932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0.01</v>
      </c>
      <c r="AM230" t="s">
        <v>10359</v>
      </c>
      <c r="AN230">
        <v>1.45</v>
      </c>
      <c r="AO230" t="s">
        <v>10359</v>
      </c>
      <c r="AP230">
        <v>0.11041588700441</v>
      </c>
      <c r="AQ230">
        <f>(Table2[[#This Row],[Sharpe Ratio]]-AVERAGE(Table2[Sharpe Ratio]))/_xlfn.STDEV.P(Table2[Sharpe Ratio])</f>
        <v>0.5359868680057015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0">
        <f>_xlfn.RANK.AVG(Table2[[#This Row],[1Y Return vs Nifty Z-Score]],Table2[1Y Return vs Nifty Z-Score])</f>
        <v>169</v>
      </c>
      <c r="AT230">
        <f>_xlfn.RANK.AVG(Table2[[#This Row],[6M Return vs Nifty Z-Score]],Table2[6M Return vs Nifty Z-Score])</f>
        <v>426</v>
      </c>
      <c r="AU230">
        <f>_xlfn.RANK.AVG(Table2[[#This Row],[Sharpe Ratio Z-Score]],Table2[Sharpe Ratio Z-Score])</f>
        <v>208</v>
      </c>
      <c r="AV230">
        <f>(Table2[[#This Row],[Rank 1Y]]+Table2[[#This Row],[Rank 6M]]+Table2[[#This Row],[Rank Sharpe]])/3</f>
        <v>267.66666666666669</v>
      </c>
    </row>
    <row r="231" spans="1:48" x14ac:dyDescent="0.3">
      <c r="A231" t="s">
        <v>938</v>
      </c>
      <c r="B231" t="s">
        <v>939</v>
      </c>
      <c r="C231" t="s">
        <v>10325</v>
      </c>
      <c r="D231" t="s">
        <v>730</v>
      </c>
      <c r="E231">
        <v>15818.663325</v>
      </c>
      <c r="F231">
        <v>3850.75</v>
      </c>
      <c r="G231">
        <v>23.724401665381802</v>
      </c>
      <c r="H231">
        <f>(Table2[[#This Row],[1Y Return vs Nifty]]-AVERAGE(Table2[1Y Return vs Nifty]))/_xlfn.STDEV.P(Table2[1Y Return vs Nifty])</f>
        <v>7.8237426360370458E-3</v>
      </c>
      <c r="I231">
        <v>-12.6944115968828</v>
      </c>
      <c r="J231">
        <f>(Table2[[#This Row],[1M Return vs Nifty]]-AVERAGE(Table2[1M Return vs Nifty]))/_xlfn.STDEV.P(Table2[1M Return vs Nifty])</f>
        <v>-1.4914335089140187</v>
      </c>
      <c r="K231">
        <v>6.7811557607836397</v>
      </c>
      <c r="L231">
        <f>(Table2[[#This Row],[6M Return vs Nifty]]-AVERAGE(Table2[6M Return vs Nifty]))/_xlfn.STDEV.P(Table2[6M Return vs Nifty])</f>
        <v>-4.7191665243553491E-2</v>
      </c>
      <c r="M231">
        <v>-3.4763431832986602</v>
      </c>
      <c r="N231">
        <f>(Table2[[#This Row],[1W Return vs Nifty]]-AVERAGE(Table2[1W Return vs Nifty]))/_xlfn.STDEV.P(Table2[1W Return vs Nifty])</f>
        <v>-0.57319143570288467</v>
      </c>
      <c r="O231">
        <v>3955.45</v>
      </c>
      <c r="P231">
        <v>4125.9736528153899</v>
      </c>
      <c r="Q231">
        <v>3589.1438809963502</v>
      </c>
      <c r="R231">
        <v>35.569981440023298</v>
      </c>
      <c r="S231" s="2">
        <f>(Table2[[#This Row],[Close Price]]-Table2[[#This Row],[20D EMA]])/Table2[[#This Row],[20D EMA]]</f>
        <v>-2.6469807480817561E-2</v>
      </c>
      <c r="T231" s="2">
        <f>(Table2[[#This Row],[Close Price]]-Table2[[#This Row],[50D EMA]])/Table2[[#This Row],[50D EMA]]</f>
        <v>-6.6705140646642014E-2</v>
      </c>
      <c r="U231" s="2">
        <f>(Table2[[#This Row],[Close Price]]-Table2[[#This Row],[200D EMA]])/Table2[[#This Row],[200D EMA]]</f>
        <v>7.288816711661826E-2</v>
      </c>
      <c r="V231">
        <v>0.434401351458365</v>
      </c>
      <c r="W231">
        <v>3821.8</v>
      </c>
      <c r="X231">
        <v>3935</v>
      </c>
      <c r="Y231">
        <v>3770.25</v>
      </c>
      <c r="Z231">
        <v>3935</v>
      </c>
      <c r="AA231">
        <v>3770.25</v>
      </c>
      <c r="AB231">
        <v>3935</v>
      </c>
      <c r="AC231" s="2">
        <f>(Table2[[#This Row],[Close Price]]/Table2[[#This Row],[Day Low]])-1</f>
        <v>7.5749646763305645E-3</v>
      </c>
      <c r="AD231" s="2">
        <f>(Table2[[#This Row],[Day High]]/Table2[[#This Row],[Close Price]])-1</f>
        <v>2.1878854768551559E-2</v>
      </c>
      <c r="AE231" s="2">
        <f>(Table2[[#This Row],[Close Price]]/Table2[[#This Row],[Current Week Low]])-1</f>
        <v>2.1351369272594622E-2</v>
      </c>
      <c r="AF231" s="2">
        <f>(Table2[[#This Row],[Current Week High]]/Table2[[#This Row],[Close Price]])-1</f>
        <v>2.1878854768551559E-2</v>
      </c>
      <c r="AG231" s="2">
        <f>(Table2[[#This Row],[Close Price]]/Table2[[#This Row],[Current Month Low]])-1</f>
        <v>2.1351369272594622E-2</v>
      </c>
      <c r="AH231" s="2">
        <f>(Table2[[#This Row],[Current Month High]]/Table2[[#This Row],[Close Price]])-1</f>
        <v>2.1878854768551559E-2</v>
      </c>
      <c r="AI231">
        <v>42.517691358826099</v>
      </c>
      <c r="AJ231">
        <v>102.133802262407</v>
      </c>
      <c r="AK231" t="str">
        <f>IF(AND(Table2[[#This Row],[20D EMA]]&gt;Table2[[#This Row],[50D EMA]],Table2[[#This Row],[50D EMA]]&gt;Table2[[#This Row],[200D EMA]]),"Uptrend","Downtrend/NoTrend")</f>
        <v>Downtrend/NoTrend</v>
      </c>
      <c r="AL231">
        <v>-0.08</v>
      </c>
      <c r="AM231" t="s">
        <v>10358</v>
      </c>
      <c r="AN231">
        <v>3.18</v>
      </c>
      <c r="AO231" t="s">
        <v>10359</v>
      </c>
      <c r="AP231">
        <v>0.12720653114265201</v>
      </c>
      <c r="AQ231">
        <f>(Table2[[#This Row],[Sharpe Ratio]]-AVERAGE(Table2[Sharpe Ratio]))/_xlfn.STDEV.P(Table2[Sharpe Ratio])</f>
        <v>0.72809385559125062</v>
      </c>
      <c r="AR2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1">
        <f>_xlfn.RANK.AVG(Table2[[#This Row],[1Y Return vs Nifty Z-Score]],Table2[1Y Return vs Nifty Z-Score])</f>
        <v>298</v>
      </c>
      <c r="AT231">
        <f>_xlfn.RANK.AVG(Table2[[#This Row],[6M Return vs Nifty Z-Score]],Table2[6M Return vs Nifty Z-Score])</f>
        <v>337</v>
      </c>
      <c r="AU231">
        <f>_xlfn.RANK.AVG(Table2[[#This Row],[Sharpe Ratio Z-Score]],Table2[Sharpe Ratio Z-Score])</f>
        <v>168</v>
      </c>
      <c r="AV231">
        <f>(Table2[[#This Row],[Rank 1Y]]+Table2[[#This Row],[Rank 6M]]+Table2[[#This Row],[Rank Sharpe]])/3</f>
        <v>267.66666666666669</v>
      </c>
    </row>
    <row r="232" spans="1:48" x14ac:dyDescent="0.3">
      <c r="A232" t="s">
        <v>452</v>
      </c>
      <c r="B232" t="s">
        <v>453</v>
      </c>
      <c r="C232" t="s">
        <v>10325</v>
      </c>
      <c r="D232" t="s">
        <v>257</v>
      </c>
      <c r="E232">
        <v>49381.218821729999</v>
      </c>
      <c r="F232">
        <v>4382.45</v>
      </c>
      <c r="G232">
        <v>26.226542061895302</v>
      </c>
      <c r="H232">
        <f>(Table2[[#This Row],[1Y Return vs Nifty]]-AVERAGE(Table2[1Y Return vs Nifty]))/_xlfn.STDEV.P(Table2[1Y Return vs Nifty])</f>
        <v>4.9635067240173837E-2</v>
      </c>
      <c r="I232">
        <v>-12.502054126765101</v>
      </c>
      <c r="J232">
        <f>(Table2[[#This Row],[1M Return vs Nifty]]-AVERAGE(Table2[1M Return vs Nifty]))/_xlfn.STDEV.P(Table2[1M Return vs Nifty])</f>
        <v>-1.4719387519375418</v>
      </c>
      <c r="K232">
        <v>5.5656861153448398</v>
      </c>
      <c r="L232">
        <f>(Table2[[#This Row],[6M Return vs Nifty]]-AVERAGE(Table2[6M Return vs Nifty]))/_xlfn.STDEV.P(Table2[6M Return vs Nifty])</f>
        <v>-8.8660605106422583E-2</v>
      </c>
      <c r="M232">
        <v>-2.0702295275546199</v>
      </c>
      <c r="N232">
        <f>(Table2[[#This Row],[1W Return vs Nifty]]-AVERAGE(Table2[1W Return vs Nifty]))/_xlfn.STDEV.P(Table2[1W Return vs Nifty])</f>
        <v>-0.23176391379468422</v>
      </c>
      <c r="O232">
        <v>4489.13</v>
      </c>
      <c r="P232">
        <v>4688.9319155619696</v>
      </c>
      <c r="Q232">
        <v>4212.6769726724197</v>
      </c>
      <c r="R232">
        <v>40.472403404527199</v>
      </c>
      <c r="S232" s="2">
        <f>(Table2[[#This Row],[Close Price]]-Table2[[#This Row],[20D EMA]])/Table2[[#This Row],[20D EMA]]</f>
        <v>-2.3764070098215087E-2</v>
      </c>
      <c r="T232" s="2">
        <f>(Table2[[#This Row],[Close Price]]-Table2[[#This Row],[50D EMA]])/Table2[[#This Row],[50D EMA]]</f>
        <v>-6.5362841918176554E-2</v>
      </c>
      <c r="U232" s="2">
        <f>(Table2[[#This Row],[Close Price]]-Table2[[#This Row],[200D EMA]])/Table2[[#This Row],[200D EMA]]</f>
        <v>4.0300509255491355E-2</v>
      </c>
      <c r="V232">
        <v>0.70370747343583295</v>
      </c>
      <c r="W232">
        <v>4353</v>
      </c>
      <c r="X232">
        <v>4447.8500000000004</v>
      </c>
      <c r="Y232">
        <v>4353</v>
      </c>
      <c r="Z232">
        <v>4447.8500000000004</v>
      </c>
      <c r="AA232">
        <v>4353</v>
      </c>
      <c r="AB232">
        <v>4447.8500000000004</v>
      </c>
      <c r="AC232" s="2">
        <f>(Table2[[#This Row],[Close Price]]/Table2[[#This Row],[Day Low]])-1</f>
        <v>6.7654491155524354E-3</v>
      </c>
      <c r="AD232" s="2">
        <f>(Table2[[#This Row],[Day High]]/Table2[[#This Row],[Close Price]])-1</f>
        <v>1.4923159419959253E-2</v>
      </c>
      <c r="AE232" s="2">
        <f>(Table2[[#This Row],[Close Price]]/Table2[[#This Row],[Current Week Low]])-1</f>
        <v>6.7654491155524354E-3</v>
      </c>
      <c r="AF232" s="2">
        <f>(Table2[[#This Row],[Current Week High]]/Table2[[#This Row],[Close Price]])-1</f>
        <v>1.4923159419959253E-2</v>
      </c>
      <c r="AG232" s="2">
        <f>(Table2[[#This Row],[Close Price]]/Table2[[#This Row],[Current Month Low]])-1</f>
        <v>6.7654491155524354E-3</v>
      </c>
      <c r="AH232" s="2">
        <f>(Table2[[#This Row],[Current Month High]]/Table2[[#This Row],[Close Price]])-1</f>
        <v>1.4923159419959253E-2</v>
      </c>
      <c r="AI232">
        <v>33.257652682859998</v>
      </c>
      <c r="AJ232">
        <v>75.280471952804703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-0.21</v>
      </c>
      <c r="AM232" t="s">
        <v>10358</v>
      </c>
      <c r="AN232">
        <v>0.12</v>
      </c>
      <c r="AO232" t="s">
        <v>10359</v>
      </c>
      <c r="AP232">
        <v>0.124497115303271</v>
      </c>
      <c r="AQ232">
        <f>(Table2[[#This Row],[Sharpe Ratio]]-AVERAGE(Table2[Sharpe Ratio]))/_xlfn.STDEV.P(Table2[Sharpe Ratio])</f>
        <v>0.69709458535869384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>
        <f>_xlfn.RANK.AVG(Table2[[#This Row],[1Y Return vs Nifty Z-Score]],Table2[1Y Return vs Nifty Z-Score])</f>
        <v>284</v>
      </c>
      <c r="AT232">
        <f>_xlfn.RANK.AVG(Table2[[#This Row],[6M Return vs Nifty Z-Score]],Table2[6M Return vs Nifty Z-Score])</f>
        <v>351</v>
      </c>
      <c r="AU232">
        <f>_xlfn.RANK.AVG(Table2[[#This Row],[Sharpe Ratio Z-Score]],Table2[Sharpe Ratio Z-Score])</f>
        <v>174</v>
      </c>
      <c r="AV232">
        <f>(Table2[[#This Row],[Rank 1Y]]+Table2[[#This Row],[Rank 6M]]+Table2[[#This Row],[Rank Sharpe]])/3</f>
        <v>269.66666666666669</v>
      </c>
    </row>
    <row r="233" spans="1:48" x14ac:dyDescent="0.3">
      <c r="A233" t="s">
        <v>142</v>
      </c>
      <c r="B233" t="s">
        <v>143</v>
      </c>
      <c r="C233" t="s">
        <v>10316</v>
      </c>
      <c r="D233" t="s">
        <v>144</v>
      </c>
      <c r="E233">
        <v>197704.57864373899</v>
      </c>
      <c r="F233">
        <v>1499.85</v>
      </c>
      <c r="G233">
        <v>32.416661182175702</v>
      </c>
      <c r="H233">
        <f>(Table2[[#This Row],[1Y Return vs Nifty]]-AVERAGE(Table2[1Y Return vs Nifty]))/_xlfn.STDEV.P(Table2[1Y Return vs Nifty])</f>
        <v>0.15307333962367198</v>
      </c>
      <c r="I233">
        <v>-2.0866083265413402</v>
      </c>
      <c r="J233">
        <f>(Table2[[#This Row],[1M Return vs Nifty]]-AVERAGE(Table2[1M Return vs Nifty]))/_xlfn.STDEV.P(Table2[1M Return vs Nifty])</f>
        <v>-0.41636973996836657</v>
      </c>
      <c r="K233">
        <v>-8.3842933772335897</v>
      </c>
      <c r="L233">
        <f>(Table2[[#This Row],[6M Return vs Nifty]]-AVERAGE(Table2[6M Return vs Nifty]))/_xlfn.STDEV.P(Table2[6M Return vs Nifty])</f>
        <v>-0.56460080059945716</v>
      </c>
      <c r="M233">
        <v>-4.8446843019672796</v>
      </c>
      <c r="N233">
        <f>(Table2[[#This Row],[1W Return vs Nifty]]-AVERAGE(Table2[1W Return vs Nifty]))/_xlfn.STDEV.P(Table2[1W Return vs Nifty])</f>
        <v>-0.90544716436580663</v>
      </c>
      <c r="O233">
        <v>1529.47</v>
      </c>
      <c r="P233">
        <v>1537.5994551916499</v>
      </c>
      <c r="Q233">
        <v>1381.7953589563101</v>
      </c>
      <c r="R233">
        <v>47.670668051433303</v>
      </c>
      <c r="S233" s="2">
        <f>(Table2[[#This Row],[Close Price]]-Table2[[#This Row],[20D EMA]])/Table2[[#This Row],[20D EMA]]</f>
        <v>-1.9366185672161022E-2</v>
      </c>
      <c r="T233" s="2">
        <f>(Table2[[#This Row],[Close Price]]-Table2[[#This Row],[50D EMA]])/Table2[[#This Row],[50D EMA]]</f>
        <v>-2.4550903074393199E-2</v>
      </c>
      <c r="U233" s="2">
        <f>(Table2[[#This Row],[Close Price]]-Table2[[#This Row],[200D EMA]])/Table2[[#This Row],[200D EMA]]</f>
        <v>8.543569080508287E-2</v>
      </c>
      <c r="V233">
        <v>0.88700358110334998</v>
      </c>
      <c r="W233">
        <v>1497</v>
      </c>
      <c r="X233">
        <v>1544</v>
      </c>
      <c r="Y233">
        <v>1497</v>
      </c>
      <c r="Z233">
        <v>1544</v>
      </c>
      <c r="AA233">
        <v>1497</v>
      </c>
      <c r="AB233">
        <v>1544</v>
      </c>
      <c r="AC233" s="2">
        <f>(Table2[[#This Row],[Close Price]]/Table2[[#This Row],[Day Low]])-1</f>
        <v>1.9038076152304573E-3</v>
      </c>
      <c r="AD233" s="2">
        <f>(Table2[[#This Row],[Day High]]/Table2[[#This Row],[Close Price]])-1</f>
        <v>2.9436276961029462E-2</v>
      </c>
      <c r="AE233" s="2">
        <f>(Table2[[#This Row],[Close Price]]/Table2[[#This Row],[Current Week Low]])-1</f>
        <v>1.9038076152304573E-3</v>
      </c>
      <c r="AF233" s="2">
        <f>(Table2[[#This Row],[Current Week High]]/Table2[[#This Row],[Close Price]])-1</f>
        <v>2.9436276961029462E-2</v>
      </c>
      <c r="AG233" s="2">
        <f>(Table2[[#This Row],[Close Price]]/Table2[[#This Row],[Current Month Low]])-1</f>
        <v>1.9038076152304573E-3</v>
      </c>
      <c r="AH233" s="2">
        <f>(Table2[[#This Row],[Current Month High]]/Table2[[#This Row],[Close Price]])-1</f>
        <v>2.9436276961029462E-2</v>
      </c>
      <c r="AI233">
        <v>13.5313531353135</v>
      </c>
      <c r="AJ233">
        <v>81.108494837891598</v>
      </c>
      <c r="AK233" t="str">
        <f>IF(AND(Table2[[#This Row],[20D EMA]]&gt;Table2[[#This Row],[50D EMA]],Table2[[#This Row],[50D EMA]]&gt;Table2[[#This Row],[200D EMA]]),"Uptrend","Downtrend/NoTrend")</f>
        <v>Downtrend/NoTrend</v>
      </c>
      <c r="AL233">
        <v>-0.15</v>
      </c>
      <c r="AM233" t="s">
        <v>10358</v>
      </c>
      <c r="AN233">
        <v>5.49</v>
      </c>
      <c r="AO233" t="s">
        <v>10359</v>
      </c>
      <c r="AP233">
        <v>0.19551707613710201</v>
      </c>
      <c r="AQ233">
        <f>(Table2[[#This Row],[Sharpe Ratio]]-AVERAGE(Table2[Sharpe Ratio]))/_xlfn.STDEV.P(Table2[Sharpe Ratio])</f>
        <v>1.5096560703083377</v>
      </c>
      <c r="AR2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3">
        <f>_xlfn.RANK.AVG(Table2[[#This Row],[1Y Return vs Nifty Z-Score]],Table2[1Y Return vs Nifty Z-Score])</f>
        <v>258</v>
      </c>
      <c r="AT233">
        <f>_xlfn.RANK.AVG(Table2[[#This Row],[6M Return vs Nifty Z-Score]],Table2[6M Return vs Nifty Z-Score])</f>
        <v>507</v>
      </c>
      <c r="AU233">
        <f>_xlfn.RANK.AVG(Table2[[#This Row],[Sharpe Ratio Z-Score]],Table2[Sharpe Ratio Z-Score])</f>
        <v>45</v>
      </c>
      <c r="AV233">
        <f>(Table2[[#This Row],[Rank 1Y]]+Table2[[#This Row],[Rank 6M]]+Table2[[#This Row],[Rank Sharpe]])/3</f>
        <v>270</v>
      </c>
    </row>
    <row r="234" spans="1:48" x14ac:dyDescent="0.3">
      <c r="A234" t="s">
        <v>1725</v>
      </c>
      <c r="B234" t="s">
        <v>1726</v>
      </c>
      <c r="C234" t="s">
        <v>10319</v>
      </c>
      <c r="D234" t="s">
        <v>257</v>
      </c>
      <c r="E234">
        <v>4711.0598691199903</v>
      </c>
      <c r="F234">
        <v>1448.75</v>
      </c>
      <c r="G234">
        <v>4.4078897476238099</v>
      </c>
      <c r="H234">
        <f>(Table2[[#This Row],[1Y Return vs Nifty]]-AVERAGE(Table2[1Y Return vs Nifty]))/_xlfn.STDEV.P(Table2[1Y Return vs Nifty])</f>
        <v>-0.31495948373225152</v>
      </c>
      <c r="I234">
        <v>9.9066195830921409</v>
      </c>
      <c r="J234">
        <f>(Table2[[#This Row],[1M Return vs Nifty]]-AVERAGE(Table2[1M Return vs Nifty]))/_xlfn.STDEV.P(Table2[1M Return vs Nifty])</f>
        <v>0.79910197172936759</v>
      </c>
      <c r="K234">
        <v>12.5598742036634</v>
      </c>
      <c r="L234">
        <f>(Table2[[#This Row],[6M Return vs Nifty]]-AVERAGE(Table2[6M Return vs Nifty]))/_xlfn.STDEV.P(Table2[6M Return vs Nifty])</f>
        <v>0.14996449451041646</v>
      </c>
      <c r="M234">
        <v>13.610249631040199</v>
      </c>
      <c r="N234">
        <f>(Table2[[#This Row],[1W Return vs Nifty]]-AVERAGE(Table2[1W Return vs Nifty]))/_xlfn.STDEV.P(Table2[1W Return vs Nifty])</f>
        <v>3.5757143221088663</v>
      </c>
      <c r="O234">
        <v>1359.53</v>
      </c>
      <c r="P234">
        <v>1350.6378620544201</v>
      </c>
      <c r="Q234">
        <v>1255.6416921380801</v>
      </c>
      <c r="R234">
        <v>82.343794833649198</v>
      </c>
      <c r="S234" s="2">
        <f>(Table2[[#This Row],[Close Price]]-Table2[[#This Row],[20D EMA]])/Table2[[#This Row],[20D EMA]]</f>
        <v>6.5625620618890379E-2</v>
      </c>
      <c r="T234" s="2">
        <f>(Table2[[#This Row],[Close Price]]-Table2[[#This Row],[50D EMA]])/Table2[[#This Row],[50D EMA]]</f>
        <v>7.2641335403069537E-2</v>
      </c>
      <c r="U234" s="2">
        <f>(Table2[[#This Row],[Close Price]]-Table2[[#This Row],[200D EMA]])/Table2[[#This Row],[200D EMA]]</f>
        <v>0.15379252622067618</v>
      </c>
      <c r="V234">
        <v>2.1307251455959602</v>
      </c>
      <c r="W234">
        <v>1433.1</v>
      </c>
      <c r="X234">
        <v>1490.7</v>
      </c>
      <c r="Y234">
        <v>1402</v>
      </c>
      <c r="Z234">
        <v>1574.8</v>
      </c>
      <c r="AA234">
        <v>1402</v>
      </c>
      <c r="AB234">
        <v>1574.8</v>
      </c>
      <c r="AC234" s="2">
        <f>(Table2[[#This Row],[Close Price]]/Table2[[#This Row],[Day Low]])-1</f>
        <v>1.0920382387830552E-2</v>
      </c>
      <c r="AD234" s="2">
        <f>(Table2[[#This Row],[Day High]]/Table2[[#This Row],[Close Price]])-1</f>
        <v>2.8955996548748919E-2</v>
      </c>
      <c r="AE234" s="2">
        <f>(Table2[[#This Row],[Close Price]]/Table2[[#This Row],[Current Week Low]])-1</f>
        <v>3.3345221112696111E-2</v>
      </c>
      <c r="AF234" s="2">
        <f>(Table2[[#This Row],[Current Week High]]/Table2[[#This Row],[Close Price]])-1</f>
        <v>8.7006039689387471E-2</v>
      </c>
      <c r="AG234" s="2">
        <f>(Table2[[#This Row],[Close Price]]/Table2[[#This Row],[Current Month Low]])-1</f>
        <v>3.3345221112696111E-2</v>
      </c>
      <c r="AH234" s="2">
        <f>(Table2[[#This Row],[Current Month High]]/Table2[[#This Row],[Close Price]])-1</f>
        <v>8.7006039689387471E-2</v>
      </c>
      <c r="AI234">
        <v>8.70060396893874</v>
      </c>
      <c r="AJ234">
        <v>50.300861085174802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0.12</v>
      </c>
      <c r="AM234" t="s">
        <v>10359</v>
      </c>
      <c r="AN234">
        <v>13.34</v>
      </c>
      <c r="AO234" t="s">
        <v>10359</v>
      </c>
      <c r="AP234">
        <v>0.14401038690422399</v>
      </c>
      <c r="AQ234">
        <f>(Table2[[#This Row],[Sharpe Ratio]]-AVERAGE(Table2[Sharpe Ratio]))/_xlfn.STDEV.P(Table2[Sharpe Ratio])</f>
        <v>0.92035200147294005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5.1301733060893389</v>
      </c>
      <c r="AS234">
        <f>_xlfn.RANK.AVG(Table2[[#This Row],[1Y Return vs Nifty Z-Score]],Table2[1Y Return vs Nifty Z-Score])</f>
        <v>397</v>
      </c>
      <c r="AT234">
        <f>_xlfn.RANK.AVG(Table2[[#This Row],[6M Return vs Nifty Z-Score]],Table2[6M Return vs Nifty Z-Score])</f>
        <v>281</v>
      </c>
      <c r="AU234">
        <f>_xlfn.RANK.AVG(Table2[[#This Row],[Sharpe Ratio Z-Score]],Table2[Sharpe Ratio Z-Score])</f>
        <v>132</v>
      </c>
      <c r="AV234">
        <f>(Table2[[#This Row],[Rank 1Y]]+Table2[[#This Row],[Rank 6M]]+Table2[[#This Row],[Rank Sharpe]])/3</f>
        <v>270</v>
      </c>
    </row>
    <row r="235" spans="1:48" x14ac:dyDescent="0.3">
      <c r="A235" t="s">
        <v>1000</v>
      </c>
      <c r="B235" t="s">
        <v>1001</v>
      </c>
      <c r="C235" t="s">
        <v>10319</v>
      </c>
      <c r="D235" t="s">
        <v>257</v>
      </c>
      <c r="E235">
        <v>14015.9899579049</v>
      </c>
      <c r="F235">
        <v>5834.8</v>
      </c>
      <c r="G235">
        <v>-9.8559058633505305</v>
      </c>
      <c r="H235">
        <f>(Table2[[#This Row],[1Y Return vs Nifty]]-AVERAGE(Table2[1Y Return vs Nifty]))/_xlfn.STDEV.P(Table2[1Y Return vs Nifty])</f>
        <v>-0.5533106926446375</v>
      </c>
      <c r="I235">
        <v>8.8749810189233607</v>
      </c>
      <c r="J235">
        <f>(Table2[[#This Row],[1M Return vs Nifty]]-AVERAGE(Table2[1M Return vs Nifty]))/_xlfn.STDEV.P(Table2[1M Return vs Nifty])</f>
        <v>0.69454901060066165</v>
      </c>
      <c r="K235">
        <v>24.6721496728786</v>
      </c>
      <c r="L235">
        <f>(Table2[[#This Row],[6M Return vs Nifty]]-AVERAGE(Table2[6M Return vs Nifty]))/_xlfn.STDEV.P(Table2[6M Return vs Nifty])</f>
        <v>0.56320658979454763</v>
      </c>
      <c r="M235">
        <v>-7.2761099434901597</v>
      </c>
      <c r="N235">
        <f>(Table2[[#This Row],[1W Return vs Nifty]]-AVERAGE(Table2[1W Return vs Nifty]))/_xlfn.STDEV.P(Table2[1W Return vs Nifty])</f>
        <v>-1.49583729968523</v>
      </c>
      <c r="O235">
        <v>5740.51</v>
      </c>
      <c r="P235">
        <v>5435.9576492606302</v>
      </c>
      <c r="Q235">
        <v>4838.0547583585703</v>
      </c>
      <c r="R235">
        <v>53.782285332937199</v>
      </c>
      <c r="S235" s="2">
        <f>(Table2[[#This Row],[Close Price]]-Table2[[#This Row],[20D EMA]])/Table2[[#This Row],[20D EMA]]</f>
        <v>1.6425369871318048E-2</v>
      </c>
      <c r="T235" s="2">
        <f>(Table2[[#This Row],[Close Price]]-Table2[[#This Row],[50D EMA]])/Table2[[#This Row],[50D EMA]]</f>
        <v>7.3371129150282904E-2</v>
      </c>
      <c r="U235" s="2">
        <f>(Table2[[#This Row],[Close Price]]-Table2[[#This Row],[200D EMA]])/Table2[[#This Row],[200D EMA]]</f>
        <v>0.20602190165776468</v>
      </c>
      <c r="V235">
        <v>1.0465169694908401</v>
      </c>
      <c r="W235">
        <v>5802.5</v>
      </c>
      <c r="X235">
        <v>5937.8</v>
      </c>
      <c r="Y235">
        <v>5802.5</v>
      </c>
      <c r="Z235">
        <v>6152.9</v>
      </c>
      <c r="AA235">
        <v>5802.5</v>
      </c>
      <c r="AB235">
        <v>6152.9</v>
      </c>
      <c r="AC235" s="2">
        <f>(Table2[[#This Row],[Close Price]]/Table2[[#This Row],[Day Low]])-1</f>
        <v>5.5665661352866103E-3</v>
      </c>
      <c r="AD235" s="2">
        <f>(Table2[[#This Row],[Day High]]/Table2[[#This Row],[Close Price]])-1</f>
        <v>1.7652704462877811E-2</v>
      </c>
      <c r="AE235" s="2">
        <f>(Table2[[#This Row],[Close Price]]/Table2[[#This Row],[Current Week Low]])-1</f>
        <v>5.5665661352866103E-3</v>
      </c>
      <c r="AF235" s="2">
        <f>(Table2[[#This Row],[Current Week High]]/Table2[[#This Row],[Close Price]])-1</f>
        <v>5.451772125865495E-2</v>
      </c>
      <c r="AG235" s="2">
        <f>(Table2[[#This Row],[Close Price]]/Table2[[#This Row],[Current Month Low]])-1</f>
        <v>5.5665661352866103E-3</v>
      </c>
      <c r="AH235" s="2">
        <f>(Table2[[#This Row],[Current Month High]]/Table2[[#This Row],[Close Price]])-1</f>
        <v>5.451772125865495E-2</v>
      </c>
      <c r="AI235">
        <v>14.4795022965654</v>
      </c>
      <c r="AJ235">
        <v>54.276120093599999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0.28999999999999998</v>
      </c>
      <c r="AM235" t="s">
        <v>10359</v>
      </c>
      <c r="AN235">
        <v>7.44</v>
      </c>
      <c r="AO235" t="s">
        <v>10359</v>
      </c>
      <c r="AP235">
        <v>0.14252204233215299</v>
      </c>
      <c r="AQ235">
        <f>(Table2[[#This Row],[Sharpe Ratio]]-AVERAGE(Table2[Sharpe Ratio]))/_xlfn.STDEV.P(Table2[Sharpe Ratio])</f>
        <v>0.90332338780715127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0.11193099587249278</v>
      </c>
      <c r="AS235">
        <f>_xlfn.RANK.AVG(Table2[[#This Row],[1Y Return vs Nifty Z-Score]],Table2[1Y Return vs Nifty Z-Score])</f>
        <v>502</v>
      </c>
      <c r="AT235">
        <f>_xlfn.RANK.AVG(Table2[[#This Row],[6M Return vs Nifty Z-Score]],Table2[6M Return vs Nifty Z-Score])</f>
        <v>177</v>
      </c>
      <c r="AU235">
        <f>_xlfn.RANK.AVG(Table2[[#This Row],[Sharpe Ratio Z-Score]],Table2[Sharpe Ratio Z-Score])</f>
        <v>134</v>
      </c>
      <c r="AV235">
        <f>(Table2[[#This Row],[Rank 1Y]]+Table2[[#This Row],[Rank 6M]]+Table2[[#This Row],[Rank Sharpe]])/3</f>
        <v>271</v>
      </c>
    </row>
    <row r="236" spans="1:48" x14ac:dyDescent="0.3">
      <c r="A236" t="s">
        <v>139</v>
      </c>
      <c r="B236" t="s">
        <v>140</v>
      </c>
      <c r="C236" t="s">
        <v>10321</v>
      </c>
      <c r="D236" t="s">
        <v>141</v>
      </c>
      <c r="E236">
        <v>208667.378815</v>
      </c>
      <c r="F236">
        <v>492.55</v>
      </c>
      <c r="G236">
        <v>22.1847407135525</v>
      </c>
      <c r="H236">
        <f>(Table2[[#This Row],[1Y Return vs Nifty]]-AVERAGE(Table2[1Y Return vs Nifty]))/_xlfn.STDEV.P(Table2[1Y Return vs Nifty])</f>
        <v>-1.7904335583294722E-2</v>
      </c>
      <c r="I236">
        <v>-23.516606356550898</v>
      </c>
      <c r="J236">
        <f>(Table2[[#This Row],[1M Return vs Nifty]]-AVERAGE(Table2[1M Return vs Nifty]))/_xlfn.STDEV.P(Table2[1M Return vs Nifty])</f>
        <v>-2.5882251056362082</v>
      </c>
      <c r="K236">
        <v>44.802052618782</v>
      </c>
      <c r="L236">
        <f>(Table2[[#This Row],[6M Return vs Nifty]]-AVERAGE(Table2[6M Return vs Nifty]))/_xlfn.STDEV.P(Table2[6M Return vs Nifty])</f>
        <v>1.249991107895531</v>
      </c>
      <c r="M236">
        <v>-8.1488600768397905</v>
      </c>
      <c r="N236">
        <f>(Table2[[#This Row],[1W Return vs Nifty]]-AVERAGE(Table2[1W Return vs Nifty]))/_xlfn.STDEV.P(Table2[1W Return vs Nifty])</f>
        <v>-1.7077553861481201</v>
      </c>
      <c r="O236">
        <v>537.37</v>
      </c>
      <c r="P236">
        <v>574.50199405268097</v>
      </c>
      <c r="Q236">
        <v>489.33719584118597</v>
      </c>
      <c r="R236">
        <v>28.937359985427399</v>
      </c>
      <c r="S236" s="2">
        <f>(Table2[[#This Row],[Close Price]]-Table2[[#This Row],[20D EMA]])/Table2[[#This Row],[20D EMA]]</f>
        <v>-8.340621917859202E-2</v>
      </c>
      <c r="T236" s="2">
        <f>(Table2[[#This Row],[Close Price]]-Table2[[#This Row],[50D EMA]])/Table2[[#This Row],[50D EMA]]</f>
        <v>-0.14264875474943275</v>
      </c>
      <c r="U236" s="2">
        <f>(Table2[[#This Row],[Close Price]]-Table2[[#This Row],[200D EMA]])/Table2[[#This Row],[200D EMA]]</f>
        <v>6.5656242487169333E-3</v>
      </c>
      <c r="V236">
        <v>2.6081015417989901</v>
      </c>
      <c r="W236">
        <v>490.25</v>
      </c>
      <c r="X236">
        <v>496.9</v>
      </c>
      <c r="Y236">
        <v>490.25</v>
      </c>
      <c r="Z236">
        <v>502.45</v>
      </c>
      <c r="AA236">
        <v>490.25</v>
      </c>
      <c r="AB236">
        <v>502.45</v>
      </c>
      <c r="AC236" s="2">
        <f>(Table2[[#This Row],[Close Price]]/Table2[[#This Row],[Day Low]])-1</f>
        <v>4.6914839367668826E-3</v>
      </c>
      <c r="AD236" s="2">
        <f>(Table2[[#This Row],[Day High]]/Table2[[#This Row],[Close Price]])-1</f>
        <v>8.8315907014515638E-3</v>
      </c>
      <c r="AE236" s="2">
        <f>(Table2[[#This Row],[Close Price]]/Table2[[#This Row],[Current Week Low]])-1</f>
        <v>4.6914839367668826E-3</v>
      </c>
      <c r="AF236" s="2">
        <f>(Table2[[#This Row],[Current Week High]]/Table2[[#This Row],[Close Price]])-1</f>
        <v>2.0099482286062287E-2</v>
      </c>
      <c r="AG236" s="2">
        <f>(Table2[[#This Row],[Close Price]]/Table2[[#This Row],[Current Month Low]])-1</f>
        <v>4.6914839367668826E-3</v>
      </c>
      <c r="AH236" s="2">
        <f>(Table2[[#This Row],[Current Month High]]/Table2[[#This Row],[Close Price]])-1</f>
        <v>2.0099482286062287E-2</v>
      </c>
      <c r="AI236">
        <v>63.983351943965097</v>
      </c>
      <c r="AJ236">
        <v>73.067463106113806</v>
      </c>
      <c r="AK236" t="str">
        <f>IF(AND(Table2[[#This Row],[20D EMA]]&gt;Table2[[#This Row],[50D EMA]],Table2[[#This Row],[50D EMA]]&gt;Table2[[#This Row],[200D EMA]]),"Uptrend","Downtrend/NoTrend")</f>
        <v>Downtrend/NoTrend</v>
      </c>
      <c r="AL236">
        <v>-0.22</v>
      </c>
      <c r="AM236" t="s">
        <v>10358</v>
      </c>
      <c r="AN236">
        <v>-5.26</v>
      </c>
      <c r="AO236" t="s">
        <v>10358</v>
      </c>
      <c r="AP236">
        <v>3.2297288611113001E-2</v>
      </c>
      <c r="AQ236">
        <f>(Table2[[#This Row],[Sharpe Ratio]]-AVERAGE(Table2[Sharpe Ratio]))/_xlfn.STDEV.P(Table2[Sharpe Ratio])</f>
        <v>-0.35779233952104816</v>
      </c>
      <c r="AR2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6">
        <f>_xlfn.RANK.AVG(Table2[[#This Row],[1Y Return vs Nifty Z-Score]],Table2[1Y Return vs Nifty Z-Score])</f>
        <v>307</v>
      </c>
      <c r="AT236">
        <f>_xlfn.RANK.AVG(Table2[[#This Row],[6M Return vs Nifty Z-Score]],Table2[6M Return vs Nifty Z-Score])</f>
        <v>72</v>
      </c>
      <c r="AU236">
        <f>_xlfn.RANK.AVG(Table2[[#This Row],[Sharpe Ratio Z-Score]],Table2[Sharpe Ratio Z-Score])</f>
        <v>438</v>
      </c>
      <c r="AV236">
        <f>(Table2[[#This Row],[Rank 1Y]]+Table2[[#This Row],[Rank 6M]]+Table2[[#This Row],[Rank Sharpe]])/3</f>
        <v>272.33333333333331</v>
      </c>
    </row>
    <row r="237" spans="1:48" x14ac:dyDescent="0.3">
      <c r="A237" t="s">
        <v>1519</v>
      </c>
      <c r="B237" t="s">
        <v>1520</v>
      </c>
      <c r="C237" t="s">
        <v>10326</v>
      </c>
      <c r="D237" t="s">
        <v>138</v>
      </c>
      <c r="E237">
        <v>6726.0026793999996</v>
      </c>
      <c r="F237">
        <v>814.9</v>
      </c>
      <c r="G237">
        <v>63.3073840845489</v>
      </c>
      <c r="H237">
        <f>(Table2[[#This Row],[1Y Return vs Nifty]]-AVERAGE(Table2[1Y Return vs Nifty]))/_xlfn.STDEV.P(Table2[1Y Return vs Nifty])</f>
        <v>0.6692642153743964</v>
      </c>
      <c r="I237">
        <v>-8.6903387303990396</v>
      </c>
      <c r="J237">
        <f>(Table2[[#This Row],[1M Return vs Nifty]]-AVERAGE(Table2[1M Return vs Nifty]))/_xlfn.STDEV.P(Table2[1M Return vs Nifty])</f>
        <v>-1.085634725012129</v>
      </c>
      <c r="K237">
        <v>-12.632973703852899</v>
      </c>
      <c r="L237">
        <f>(Table2[[#This Row],[6M Return vs Nifty]]-AVERAGE(Table2[6M Return vs Nifty]))/_xlfn.STDEV.P(Table2[6M Return vs Nifty])</f>
        <v>-0.70955569077075809</v>
      </c>
      <c r="M237">
        <v>-8.1267414702694101</v>
      </c>
      <c r="N237">
        <f>(Table2[[#This Row],[1W Return vs Nifty]]-AVERAGE(Table2[1W Return vs Nifty]))/_xlfn.STDEV.P(Table2[1W Return vs Nifty])</f>
        <v>-1.702384624689018</v>
      </c>
      <c r="O237">
        <v>867.54</v>
      </c>
      <c r="P237">
        <v>887.38065069411402</v>
      </c>
      <c r="Q237">
        <v>759.78870663626196</v>
      </c>
      <c r="R237">
        <v>24.3080742349985</v>
      </c>
      <c r="S237" s="2">
        <f>(Table2[[#This Row],[Close Price]]-Table2[[#This Row],[20D EMA]])/Table2[[#This Row],[20D EMA]]</f>
        <v>-6.0677317472393189E-2</v>
      </c>
      <c r="T237" s="2">
        <f>(Table2[[#This Row],[Close Price]]-Table2[[#This Row],[50D EMA]])/Table2[[#This Row],[50D EMA]]</f>
        <v>-8.1679322889697092E-2</v>
      </c>
      <c r="U237" s="2">
        <f>(Table2[[#This Row],[Close Price]]-Table2[[#This Row],[200D EMA]])/Table2[[#This Row],[200D EMA]]</f>
        <v>7.2535025701720199E-2</v>
      </c>
      <c r="V237">
        <v>0.67472714245347998</v>
      </c>
      <c r="W237">
        <v>793</v>
      </c>
      <c r="X237">
        <v>830.9</v>
      </c>
      <c r="Y237">
        <v>793</v>
      </c>
      <c r="Z237">
        <v>845</v>
      </c>
      <c r="AA237">
        <v>793</v>
      </c>
      <c r="AB237">
        <v>845</v>
      </c>
      <c r="AC237" s="2">
        <f>(Table2[[#This Row],[Close Price]]/Table2[[#This Row],[Day Low]])-1</f>
        <v>2.7616645649432447E-2</v>
      </c>
      <c r="AD237" s="2">
        <f>(Table2[[#This Row],[Day High]]/Table2[[#This Row],[Close Price]])-1</f>
        <v>1.9634310958399848E-2</v>
      </c>
      <c r="AE237" s="2">
        <f>(Table2[[#This Row],[Close Price]]/Table2[[#This Row],[Current Week Low]])-1</f>
        <v>2.7616645649432447E-2</v>
      </c>
      <c r="AF237" s="2">
        <f>(Table2[[#This Row],[Current Week High]]/Table2[[#This Row],[Close Price]])-1</f>
        <v>3.6937047490489761E-2</v>
      </c>
      <c r="AG237" s="2">
        <f>(Table2[[#This Row],[Close Price]]/Table2[[#This Row],[Current Month Low]])-1</f>
        <v>2.7616645649432447E-2</v>
      </c>
      <c r="AH237" s="2">
        <f>(Table2[[#This Row],[Current Month High]]/Table2[[#This Row],[Close Price]])-1</f>
        <v>3.6937047490489761E-2</v>
      </c>
      <c r="AI237">
        <v>36.213032273898598</v>
      </c>
      <c r="AJ237">
        <v>125.23493642896599</v>
      </c>
      <c r="AK237" t="str">
        <f>IF(AND(Table2[[#This Row],[20D EMA]]&gt;Table2[[#This Row],[50D EMA]],Table2[[#This Row],[50D EMA]]&gt;Table2[[#This Row],[200D EMA]]),"Uptrend","Downtrend/NoTrend")</f>
        <v>Downtrend/NoTrend</v>
      </c>
      <c r="AL237">
        <v>-0.13</v>
      </c>
      <c r="AM237" t="s">
        <v>10358</v>
      </c>
      <c r="AN237">
        <v>-6.84</v>
      </c>
      <c r="AO237" t="s">
        <v>10358</v>
      </c>
      <c r="AP237">
        <v>0.147434816728269</v>
      </c>
      <c r="AQ237">
        <f>(Table2[[#This Row],[Sharpe Ratio]]-AVERAGE(Table2[Sharpe Ratio]))/_xlfn.STDEV.P(Table2[Sharpe Ratio])</f>
        <v>0.95953196933355822</v>
      </c>
      <c r="AR2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7">
        <f>_xlfn.RANK.AVG(Table2[[#This Row],[1Y Return vs Nifty Z-Score]],Table2[1Y Return vs Nifty Z-Score])</f>
        <v>142</v>
      </c>
      <c r="AT237">
        <f>_xlfn.RANK.AVG(Table2[[#This Row],[6M Return vs Nifty Z-Score]],Table2[6M Return vs Nifty Z-Score])</f>
        <v>551</v>
      </c>
      <c r="AU237">
        <f>_xlfn.RANK.AVG(Table2[[#This Row],[Sharpe Ratio Z-Score]],Table2[Sharpe Ratio Z-Score])</f>
        <v>125</v>
      </c>
      <c r="AV237">
        <f>(Table2[[#This Row],[Rank 1Y]]+Table2[[#This Row],[Rank 6M]]+Table2[[#This Row],[Rank Sharpe]])/3</f>
        <v>272.66666666666669</v>
      </c>
    </row>
    <row r="238" spans="1:48" x14ac:dyDescent="0.3">
      <c r="A238" t="s">
        <v>904</v>
      </c>
      <c r="B238" t="s">
        <v>905</v>
      </c>
      <c r="C238" t="s">
        <v>10318</v>
      </c>
      <c r="D238" t="s">
        <v>54</v>
      </c>
      <c r="E238">
        <v>16769.625</v>
      </c>
      <c r="F238">
        <v>6876.9</v>
      </c>
      <c r="G238">
        <v>30.2924188389403</v>
      </c>
      <c r="H238">
        <f>(Table2[[#This Row],[1Y Return vs Nifty]]-AVERAGE(Table2[1Y Return vs Nifty]))/_xlfn.STDEV.P(Table2[1Y Return vs Nifty])</f>
        <v>0.11757677585186034</v>
      </c>
      <c r="I238">
        <v>-5.0731509121445502</v>
      </c>
      <c r="J238">
        <f>(Table2[[#This Row],[1M Return vs Nifty]]-AVERAGE(Table2[1M Return vs Nifty]))/_xlfn.STDEV.P(Table2[1M Return vs Nifty])</f>
        <v>-0.71904538792011519</v>
      </c>
      <c r="K238">
        <v>13.2185625385815</v>
      </c>
      <c r="L238">
        <f>(Table2[[#This Row],[6M Return vs Nifty]]-AVERAGE(Table2[6M Return vs Nifty]))/_xlfn.STDEV.P(Table2[6M Return vs Nifty])</f>
        <v>0.17243737735993508</v>
      </c>
      <c r="M238">
        <v>-3.45053700218544</v>
      </c>
      <c r="N238">
        <f>(Table2[[#This Row],[1W Return vs Nifty]]-AVERAGE(Table2[1W Return vs Nifty]))/_xlfn.STDEV.P(Table2[1W Return vs Nifty])</f>
        <v>-0.56692527049539376</v>
      </c>
      <c r="O238">
        <v>6735.45</v>
      </c>
      <c r="P238">
        <v>6625.8271834834404</v>
      </c>
      <c r="Q238">
        <v>5835.8590166061604</v>
      </c>
      <c r="R238">
        <v>49.529112506757897</v>
      </c>
      <c r="S238" s="2">
        <f>(Table2[[#This Row],[Close Price]]-Table2[[#This Row],[20D EMA]])/Table2[[#This Row],[20D EMA]]</f>
        <v>2.1000823998396517E-2</v>
      </c>
      <c r="T238" s="2">
        <f>(Table2[[#This Row],[Close Price]]-Table2[[#This Row],[50D EMA]])/Table2[[#This Row],[50D EMA]]</f>
        <v>3.7893052378791599E-2</v>
      </c>
      <c r="U238" s="2">
        <f>(Table2[[#This Row],[Close Price]]-Table2[[#This Row],[200D EMA]])/Table2[[#This Row],[200D EMA]]</f>
        <v>0.17838693162934835</v>
      </c>
      <c r="V238">
        <v>0.32955817831409101</v>
      </c>
      <c r="W238">
        <v>6714.05</v>
      </c>
      <c r="X238">
        <v>6989</v>
      </c>
      <c r="Y238">
        <v>6367.55</v>
      </c>
      <c r="Z238">
        <v>6989</v>
      </c>
      <c r="AA238">
        <v>6367.55</v>
      </c>
      <c r="AB238">
        <v>6989</v>
      </c>
      <c r="AC238" s="2">
        <f>(Table2[[#This Row],[Close Price]]/Table2[[#This Row],[Day Low]])-1</f>
        <v>2.4255106828218409E-2</v>
      </c>
      <c r="AD238" s="2">
        <f>(Table2[[#This Row],[Day High]]/Table2[[#This Row],[Close Price]])-1</f>
        <v>1.6300949555759114E-2</v>
      </c>
      <c r="AE238" s="2">
        <f>(Table2[[#This Row],[Close Price]]/Table2[[#This Row],[Current Week Low]])-1</f>
        <v>7.9991519501220854E-2</v>
      </c>
      <c r="AF238" s="2">
        <f>(Table2[[#This Row],[Current Week High]]/Table2[[#This Row],[Close Price]])-1</f>
        <v>1.6300949555759114E-2</v>
      </c>
      <c r="AG238" s="2">
        <f>(Table2[[#This Row],[Close Price]]/Table2[[#This Row],[Current Month Low]])-1</f>
        <v>7.9991519501220854E-2</v>
      </c>
      <c r="AH238" s="2">
        <f>(Table2[[#This Row],[Current Month High]]/Table2[[#This Row],[Close Price]])-1</f>
        <v>1.6300949555759114E-2</v>
      </c>
      <c r="AI238">
        <v>10.1106603266006</v>
      </c>
      <c r="AJ238">
        <v>61.8094117647058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-7.0000000000000007E-2</v>
      </c>
      <c r="AM238" t="s">
        <v>10358</v>
      </c>
      <c r="AN238">
        <v>3.61</v>
      </c>
      <c r="AO238" t="s">
        <v>10359</v>
      </c>
      <c r="AP238">
        <v>8.2673226914608003E-2</v>
      </c>
      <c r="AQ238">
        <f>(Table2[[#This Row],[Sharpe Ratio]]-AVERAGE(Table2[Sharpe Ratio]))/_xlfn.STDEV.P(Table2[Sharpe Ratio])</f>
        <v>0.21857445585629415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-0.77738204934741939</v>
      </c>
      <c r="AS238">
        <f>_xlfn.RANK.AVG(Table2[[#This Row],[1Y Return vs Nifty Z-Score]],Table2[1Y Return vs Nifty Z-Score])</f>
        <v>264</v>
      </c>
      <c r="AT238">
        <f>_xlfn.RANK.AVG(Table2[[#This Row],[6M Return vs Nifty Z-Score]],Table2[6M Return vs Nifty Z-Score])</f>
        <v>276</v>
      </c>
      <c r="AU238">
        <f>_xlfn.RANK.AVG(Table2[[#This Row],[Sharpe Ratio Z-Score]],Table2[Sharpe Ratio Z-Score])</f>
        <v>280</v>
      </c>
      <c r="AV238">
        <f>(Table2[[#This Row],[Rank 1Y]]+Table2[[#This Row],[Rank 6M]]+Table2[[#This Row],[Rank Sharpe]])/3</f>
        <v>273.33333333333331</v>
      </c>
    </row>
    <row r="239" spans="1:48" x14ac:dyDescent="0.3">
      <c r="A239" t="s">
        <v>545</v>
      </c>
      <c r="B239" t="s">
        <v>546</v>
      </c>
      <c r="C239" t="s">
        <v>10317</v>
      </c>
      <c r="D239" t="s">
        <v>46</v>
      </c>
      <c r="E239">
        <v>38057.777999999998</v>
      </c>
      <c r="F239">
        <v>63.65</v>
      </c>
      <c r="G239">
        <v>73.282804522432002</v>
      </c>
      <c r="H239">
        <f>(Table2[[#This Row],[1Y Return vs Nifty]]-AVERAGE(Table2[1Y Return vs Nifty]))/_xlfn.STDEV.P(Table2[1Y Return vs Nifty])</f>
        <v>0.83595571780657041</v>
      </c>
      <c r="I239">
        <v>0.180604201370555</v>
      </c>
      <c r="J239">
        <f>(Table2[[#This Row],[1M Return vs Nifty]]-AVERAGE(Table2[1M Return vs Nifty]))/_xlfn.STDEV.P(Table2[1M Return vs Nifty])</f>
        <v>-0.18659567806880956</v>
      </c>
      <c r="K239">
        <v>-11.369234945771501</v>
      </c>
      <c r="L239">
        <f>(Table2[[#This Row],[6M Return vs Nifty]]-AVERAGE(Table2[6M Return vs Nifty]))/_xlfn.STDEV.P(Table2[6M Return vs Nifty])</f>
        <v>-0.66643992333229163</v>
      </c>
      <c r="M239">
        <v>-4.8632849797522697</v>
      </c>
      <c r="N239">
        <f>(Table2[[#This Row],[1W Return vs Nifty]]-AVERAGE(Table2[1W Return vs Nifty]))/_xlfn.STDEV.P(Table2[1W Return vs Nifty])</f>
        <v>-0.90996371485658589</v>
      </c>
      <c r="O239">
        <v>64.41</v>
      </c>
      <c r="P239">
        <v>65.156851637629899</v>
      </c>
      <c r="Q239">
        <v>58.6222012162605</v>
      </c>
      <c r="R239">
        <v>36.942249811183302</v>
      </c>
      <c r="S239" s="2">
        <f>(Table2[[#This Row],[Close Price]]-Table2[[#This Row],[20D EMA]])/Table2[[#This Row],[20D EMA]]</f>
        <v>-1.1799410029498495E-2</v>
      </c>
      <c r="T239" s="2">
        <f>(Table2[[#This Row],[Close Price]]-Table2[[#This Row],[50D EMA]])/Table2[[#This Row],[50D EMA]]</f>
        <v>-2.3126526217231332E-2</v>
      </c>
      <c r="U239" s="2">
        <f>(Table2[[#This Row],[Close Price]]-Table2[[#This Row],[200D EMA]])/Table2[[#This Row],[200D EMA]]</f>
        <v>8.5766120674856186E-2</v>
      </c>
      <c r="V239">
        <v>0.26411273386419898</v>
      </c>
      <c r="W239">
        <v>62.91</v>
      </c>
      <c r="X239">
        <v>64.12</v>
      </c>
      <c r="Y239">
        <v>62.8</v>
      </c>
      <c r="Z239">
        <v>64.12</v>
      </c>
      <c r="AA239">
        <v>62.8</v>
      </c>
      <c r="AB239">
        <v>64.12</v>
      </c>
      <c r="AC239" s="2">
        <f>(Table2[[#This Row],[Close Price]]/Table2[[#This Row],[Day Low]])-1</f>
        <v>1.1762835797170634E-2</v>
      </c>
      <c r="AD239" s="2">
        <f>(Table2[[#This Row],[Day High]]/Table2[[#This Row],[Close Price]])-1</f>
        <v>7.3841319717204978E-3</v>
      </c>
      <c r="AE239" s="2">
        <f>(Table2[[#This Row],[Close Price]]/Table2[[#This Row],[Current Week Low]])-1</f>
        <v>1.3535031847133672E-2</v>
      </c>
      <c r="AF239" s="2">
        <f>(Table2[[#This Row],[Current Week High]]/Table2[[#This Row],[Close Price]])-1</f>
        <v>7.3841319717204978E-3</v>
      </c>
      <c r="AG239" s="2">
        <f>(Table2[[#This Row],[Close Price]]/Table2[[#This Row],[Current Month Low]])-1</f>
        <v>1.3535031847133672E-2</v>
      </c>
      <c r="AH239" s="2">
        <f>(Table2[[#This Row],[Current Month High]]/Table2[[#This Row],[Close Price]])-1</f>
        <v>7.3841319717204978E-3</v>
      </c>
      <c r="AI239">
        <v>22.7808326787117</v>
      </c>
      <c r="AJ239">
        <v>121.39130434782599</v>
      </c>
      <c r="AK239" t="str">
        <f>IF(AND(Table2[[#This Row],[20D EMA]]&gt;Table2[[#This Row],[50D EMA]],Table2[[#This Row],[50D EMA]]&gt;Table2[[#This Row],[200D EMA]]),"Uptrend","Downtrend/NoTrend")</f>
        <v>Downtrend/NoTrend</v>
      </c>
      <c r="AL239">
        <v>-0.08</v>
      </c>
      <c r="AM239" t="s">
        <v>10358</v>
      </c>
      <c r="AN239">
        <v>1.29</v>
      </c>
      <c r="AO239" t="s">
        <v>10359</v>
      </c>
      <c r="AP239">
        <v>0.12498473356721999</v>
      </c>
      <c r="AQ239">
        <f>(Table2[[#This Row],[Sharpe Ratio]]-AVERAGE(Table2[Sharpe Ratio]))/_xlfn.STDEV.P(Table2[Sharpe Ratio])</f>
        <v>0.70267357774324357</v>
      </c>
      <c r="AR2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9">
        <f>_xlfn.RANK.AVG(Table2[[#This Row],[1Y Return vs Nifty Z-Score]],Table2[1Y Return vs Nifty Z-Score])</f>
        <v>120</v>
      </c>
      <c r="AT239">
        <f>_xlfn.RANK.AVG(Table2[[#This Row],[6M Return vs Nifty Z-Score]],Table2[6M Return vs Nifty Z-Score])</f>
        <v>537</v>
      </c>
      <c r="AU239">
        <f>_xlfn.RANK.AVG(Table2[[#This Row],[Sharpe Ratio Z-Score]],Table2[Sharpe Ratio Z-Score])</f>
        <v>172</v>
      </c>
      <c r="AV239">
        <f>(Table2[[#This Row],[Rank 1Y]]+Table2[[#This Row],[Rank 6M]]+Table2[[#This Row],[Rank Sharpe]])/3</f>
        <v>276.33333333333331</v>
      </c>
    </row>
    <row r="240" spans="1:48" x14ac:dyDescent="0.3">
      <c r="A240" t="s">
        <v>1402</v>
      </c>
      <c r="B240" t="s">
        <v>1403</v>
      </c>
      <c r="C240" t="s">
        <v>10319</v>
      </c>
      <c r="D240" t="s">
        <v>204</v>
      </c>
      <c r="E240">
        <v>7851.8962928399997</v>
      </c>
      <c r="F240">
        <v>1430.05</v>
      </c>
      <c r="G240">
        <v>20.380565411689901</v>
      </c>
      <c r="H240">
        <f>(Table2[[#This Row],[1Y Return vs Nifty]]-AVERAGE(Table2[1Y Return vs Nifty]))/_xlfn.STDEV.P(Table2[1Y Return vs Nifty])</f>
        <v>-4.8052507641927103E-2</v>
      </c>
      <c r="I240">
        <v>1.5900045311659201</v>
      </c>
      <c r="J240">
        <f>(Table2[[#This Row],[1M Return vs Nifty]]-AVERAGE(Table2[1M Return vs Nifty]))/_xlfn.STDEV.P(Table2[1M Return vs Nifty])</f>
        <v>-4.3757882920457715E-2</v>
      </c>
      <c r="K240">
        <v>26.0904107183257</v>
      </c>
      <c r="L240">
        <f>(Table2[[#This Row],[6M Return vs Nifty]]-AVERAGE(Table2[6M Return vs Nifty]))/_xlfn.STDEV.P(Table2[6M Return vs Nifty])</f>
        <v>0.6115942909800125</v>
      </c>
      <c r="M240">
        <v>-6.7908337099846197</v>
      </c>
      <c r="N240">
        <f>(Table2[[#This Row],[1W Return vs Nifty]]-AVERAGE(Table2[1W Return vs Nifty]))/_xlfn.STDEV.P(Table2[1W Return vs Nifty])</f>
        <v>-1.3780042488718027</v>
      </c>
      <c r="O240">
        <v>1463.67</v>
      </c>
      <c r="P240">
        <v>1387.82595973855</v>
      </c>
      <c r="Q240">
        <v>1156.4031872006001</v>
      </c>
      <c r="R240">
        <v>37.918676475966997</v>
      </c>
      <c r="S240" s="2">
        <f>(Table2[[#This Row],[Close Price]]-Table2[[#This Row],[20D EMA]])/Table2[[#This Row],[20D EMA]]</f>
        <v>-2.2969658461265256E-2</v>
      </c>
      <c r="T240" s="2">
        <f>(Table2[[#This Row],[Close Price]]-Table2[[#This Row],[50D EMA]])/Table2[[#This Row],[50D EMA]]</f>
        <v>3.0424593202885836E-2</v>
      </c>
      <c r="U240" s="2">
        <f>(Table2[[#This Row],[Close Price]]-Table2[[#This Row],[200D EMA]])/Table2[[#This Row],[200D EMA]]</f>
        <v>0.23663616273995156</v>
      </c>
      <c r="V240">
        <v>0.52220591511881898</v>
      </c>
      <c r="W240">
        <v>1411.6</v>
      </c>
      <c r="X240">
        <v>1480.95</v>
      </c>
      <c r="Y240">
        <v>1411.6</v>
      </c>
      <c r="Z240">
        <v>1518</v>
      </c>
      <c r="AA240">
        <v>1411.6</v>
      </c>
      <c r="AB240">
        <v>1518</v>
      </c>
      <c r="AC240" s="2">
        <f>(Table2[[#This Row],[Close Price]]/Table2[[#This Row],[Day Low]])-1</f>
        <v>1.3070274865401021E-2</v>
      </c>
      <c r="AD240" s="2">
        <f>(Table2[[#This Row],[Day High]]/Table2[[#This Row],[Close Price]])-1</f>
        <v>3.559316107828403E-2</v>
      </c>
      <c r="AE240" s="2">
        <f>(Table2[[#This Row],[Close Price]]/Table2[[#This Row],[Current Week Low]])-1</f>
        <v>1.3070274865401021E-2</v>
      </c>
      <c r="AF240" s="2">
        <f>(Table2[[#This Row],[Current Week High]]/Table2[[#This Row],[Close Price]])-1</f>
        <v>6.1501346106779486E-2</v>
      </c>
      <c r="AG240" s="2">
        <f>(Table2[[#This Row],[Close Price]]/Table2[[#This Row],[Current Month Low]])-1</f>
        <v>1.3070274865401021E-2</v>
      </c>
      <c r="AH240" s="2">
        <f>(Table2[[#This Row],[Current Month High]]/Table2[[#This Row],[Close Price]])-1</f>
        <v>6.1501346106779486E-2</v>
      </c>
      <c r="AI240">
        <v>8.3878186077409804</v>
      </c>
      <c r="AJ240">
        <v>74.290067032297301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0.14000000000000001</v>
      </c>
      <c r="AM240" t="s">
        <v>10359</v>
      </c>
      <c r="AN240">
        <v>-2.52</v>
      </c>
      <c r="AO240" t="s">
        <v>10358</v>
      </c>
      <c r="AP240">
        <v>6.5768655703982007E-2</v>
      </c>
      <c r="AQ240">
        <f>(Table2[[#This Row],[Sharpe Ratio]]-AVERAGE(Table2[Sharpe Ratio]))/_xlfn.STDEV.P(Table2[Sharpe Ratio])</f>
        <v>2.5163993162825766E-2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-0.83305635529134925</v>
      </c>
      <c r="AS240">
        <f>_xlfn.RANK.AVG(Table2[[#This Row],[1Y Return vs Nifty Z-Score]],Table2[1Y Return vs Nifty Z-Score])</f>
        <v>318</v>
      </c>
      <c r="AT240">
        <f>_xlfn.RANK.AVG(Table2[[#This Row],[6M Return vs Nifty Z-Score]],Table2[6M Return vs Nifty Z-Score])</f>
        <v>169</v>
      </c>
      <c r="AU240">
        <f>_xlfn.RANK.AVG(Table2[[#This Row],[Sharpe Ratio Z-Score]],Table2[Sharpe Ratio Z-Score])</f>
        <v>344</v>
      </c>
      <c r="AV240">
        <f>(Table2[[#This Row],[Rank 1Y]]+Table2[[#This Row],[Rank 6M]]+Table2[[#This Row],[Rank Sharpe]])/3</f>
        <v>277</v>
      </c>
    </row>
    <row r="241" spans="1:48" x14ac:dyDescent="0.3">
      <c r="A241" t="s">
        <v>349</v>
      </c>
      <c r="B241" t="s">
        <v>350</v>
      </c>
      <c r="C241" t="s">
        <v>10319</v>
      </c>
      <c r="D241" t="s">
        <v>127</v>
      </c>
      <c r="E241">
        <v>72745.895806839995</v>
      </c>
      <c r="F241">
        <v>1567.1</v>
      </c>
      <c r="G241">
        <v>14.3280797899055</v>
      </c>
      <c r="H241">
        <f>(Table2[[#This Row],[1Y Return vs Nifty]]-AVERAGE(Table2[1Y Return vs Nifty]))/_xlfn.STDEV.P(Table2[1Y Return vs Nifty])</f>
        <v>-0.14919089354022333</v>
      </c>
      <c r="I241">
        <v>-3.07110657994517</v>
      </c>
      <c r="J241">
        <f>(Table2[[#This Row],[1M Return vs Nifty]]-AVERAGE(Table2[1M Return vs Nifty]))/_xlfn.STDEV.P(Table2[1M Return vs Nifty])</f>
        <v>-0.51614519543744819</v>
      </c>
      <c r="K241">
        <v>18.817802352325899</v>
      </c>
      <c r="L241">
        <f>(Table2[[#This Row],[6M Return vs Nifty]]-AVERAGE(Table2[6M Return vs Nifty]))/_xlfn.STDEV.P(Table2[6M Return vs Nifty])</f>
        <v>0.36347015220979456</v>
      </c>
      <c r="M241">
        <v>-5.4586561335340003</v>
      </c>
      <c r="N241">
        <f>(Table2[[#This Row],[1W Return vs Nifty]]-AVERAGE(Table2[1W Return vs Nifty]))/_xlfn.STDEV.P(Table2[1W Return vs Nifty])</f>
        <v>-1.0545296230397045</v>
      </c>
      <c r="O241">
        <v>1597.4</v>
      </c>
      <c r="P241">
        <v>1595.2959622385399</v>
      </c>
      <c r="Q241">
        <v>1387.8300423358301</v>
      </c>
      <c r="R241">
        <v>36.753990313988098</v>
      </c>
      <c r="S241" s="2">
        <f>(Table2[[#This Row],[Close Price]]-Table2[[#This Row],[20D EMA]])/Table2[[#This Row],[20D EMA]]</f>
        <v>-1.8968323525729424E-2</v>
      </c>
      <c r="T241" s="2">
        <f>(Table2[[#This Row],[Close Price]]-Table2[[#This Row],[50D EMA]])/Table2[[#This Row],[50D EMA]]</f>
        <v>-1.7674439668846818E-2</v>
      </c>
      <c r="U241" s="2">
        <f>(Table2[[#This Row],[Close Price]]-Table2[[#This Row],[200D EMA]])/Table2[[#This Row],[200D EMA]]</f>
        <v>0.12917284695930348</v>
      </c>
      <c r="V241">
        <v>0.61921622758231298</v>
      </c>
      <c r="W241">
        <v>1564.05</v>
      </c>
      <c r="X241">
        <v>1591.05</v>
      </c>
      <c r="Y241">
        <v>1545.5</v>
      </c>
      <c r="Z241">
        <v>1599</v>
      </c>
      <c r="AA241">
        <v>1545.5</v>
      </c>
      <c r="AB241">
        <v>1599</v>
      </c>
      <c r="AC241" s="2">
        <f>(Table2[[#This Row],[Close Price]]/Table2[[#This Row],[Day Low]])-1</f>
        <v>1.9500655349893314E-3</v>
      </c>
      <c r="AD241" s="2">
        <f>(Table2[[#This Row],[Day High]]/Table2[[#This Row],[Close Price]])-1</f>
        <v>1.5283006827898626E-2</v>
      </c>
      <c r="AE241" s="2">
        <f>(Table2[[#This Row],[Close Price]]/Table2[[#This Row],[Current Week Low]])-1</f>
        <v>1.3976059527660789E-2</v>
      </c>
      <c r="AF241" s="2">
        <f>(Table2[[#This Row],[Current Week High]]/Table2[[#This Row],[Close Price]])-1</f>
        <v>2.0356071724842106E-2</v>
      </c>
      <c r="AG241" s="2">
        <f>(Table2[[#This Row],[Close Price]]/Table2[[#This Row],[Current Month Low]])-1</f>
        <v>1.3976059527660789E-2</v>
      </c>
      <c r="AH241" s="2">
        <f>(Table2[[#This Row],[Current Month High]]/Table2[[#This Row],[Close Price]])-1</f>
        <v>2.0356071724842106E-2</v>
      </c>
      <c r="AI241">
        <v>15.1490013400548</v>
      </c>
      <c r="AJ241">
        <v>56.350394093584697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-7.0000000000000007E-2</v>
      </c>
      <c r="AM241" t="s">
        <v>10358</v>
      </c>
      <c r="AN241">
        <v>-1.1000000000000001</v>
      </c>
      <c r="AO241" t="s">
        <v>10358</v>
      </c>
      <c r="AP241">
        <v>8.7208920979698998E-2</v>
      </c>
      <c r="AQ241">
        <f>(Table2[[#This Row],[Sharpe Ratio]]-AVERAGE(Table2[Sharpe Ratio]))/_xlfn.STDEV.P(Table2[Sharpe Ratio])</f>
        <v>0.27046874390625303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-1.0859268159013284</v>
      </c>
      <c r="AS241">
        <f>_xlfn.RANK.AVG(Table2[[#This Row],[1Y Return vs Nifty Z-Score]],Table2[1Y Return vs Nifty Z-Score])</f>
        <v>347</v>
      </c>
      <c r="AT241">
        <f>_xlfn.RANK.AVG(Table2[[#This Row],[6M Return vs Nifty Z-Score]],Table2[6M Return vs Nifty Z-Score])</f>
        <v>220</v>
      </c>
      <c r="AU241">
        <f>_xlfn.RANK.AVG(Table2[[#This Row],[Sharpe Ratio Z-Score]],Table2[Sharpe Ratio Z-Score])</f>
        <v>265</v>
      </c>
      <c r="AV241">
        <f>(Table2[[#This Row],[Rank 1Y]]+Table2[[#This Row],[Rank 6M]]+Table2[[#This Row],[Rank Sharpe]])/3</f>
        <v>277.33333333333331</v>
      </c>
    </row>
    <row r="242" spans="1:48" x14ac:dyDescent="0.3">
      <c r="A242" t="s">
        <v>553</v>
      </c>
      <c r="B242" t="s">
        <v>554</v>
      </c>
      <c r="C242" t="s">
        <v>10314</v>
      </c>
      <c r="D242" t="s">
        <v>225</v>
      </c>
      <c r="E242">
        <v>36498.434628479998</v>
      </c>
      <c r="F242">
        <v>7116.85</v>
      </c>
      <c r="G242">
        <v>159.21337812118699</v>
      </c>
      <c r="H242">
        <f>(Table2[[#This Row],[1Y Return vs Nifty]]-AVERAGE(Table2[1Y Return vs Nifty]))/_xlfn.STDEV.P(Table2[1Y Return vs Nifty])</f>
        <v>2.2718747858027322</v>
      </c>
      <c r="I242">
        <v>16.180865863629698</v>
      </c>
      <c r="J242">
        <f>(Table2[[#This Row],[1M Return vs Nifty]]-AVERAGE(Table2[1M Return vs Nifty]))/_xlfn.STDEV.P(Table2[1M Return vs Nifty])</f>
        <v>1.4349748929879103</v>
      </c>
      <c r="K242">
        <v>-28.5264833480968</v>
      </c>
      <c r="L242">
        <f>(Table2[[#This Row],[6M Return vs Nifty]]-AVERAGE(Table2[6M Return vs Nifty]))/_xlfn.STDEV.P(Table2[6M Return vs Nifty])</f>
        <v>-1.2518045228336447</v>
      </c>
      <c r="M242">
        <v>14.9484846945354</v>
      </c>
      <c r="N242">
        <f>(Table2[[#This Row],[1W Return vs Nifty]]-AVERAGE(Table2[1W Return vs Nifty]))/_xlfn.STDEV.P(Table2[1W Return vs Nifty])</f>
        <v>3.90065980542263</v>
      </c>
      <c r="O242">
        <v>6642.43</v>
      </c>
      <c r="P242">
        <v>6493.9330000544096</v>
      </c>
      <c r="Q242">
        <v>5806.19827013349</v>
      </c>
      <c r="R242">
        <v>73.562454083218697</v>
      </c>
      <c r="S242" s="2">
        <f>(Table2[[#This Row],[Close Price]]-Table2[[#This Row],[20D EMA]])/Table2[[#This Row],[20D EMA]]</f>
        <v>7.1422657069777185E-2</v>
      </c>
      <c r="T242" s="2">
        <f>(Table2[[#This Row],[Close Price]]-Table2[[#This Row],[50D EMA]])/Table2[[#This Row],[50D EMA]]</f>
        <v>9.5922917581744621E-2</v>
      </c>
      <c r="U242" s="2">
        <f>(Table2[[#This Row],[Close Price]]-Table2[[#This Row],[200D EMA]])/Table2[[#This Row],[200D EMA]]</f>
        <v>0.22573320249988246</v>
      </c>
      <c r="V242">
        <v>4.0556047351755504</v>
      </c>
      <c r="W242">
        <v>7100</v>
      </c>
      <c r="X242">
        <v>7305</v>
      </c>
      <c r="Y242">
        <v>7100</v>
      </c>
      <c r="Z242">
        <v>7450</v>
      </c>
      <c r="AA242">
        <v>7100</v>
      </c>
      <c r="AB242">
        <v>7450</v>
      </c>
      <c r="AC242" s="2">
        <f>(Table2[[#This Row],[Close Price]]/Table2[[#This Row],[Day Low]])-1</f>
        <v>2.3732394366198228E-3</v>
      </c>
      <c r="AD242" s="2">
        <f>(Table2[[#This Row],[Day High]]/Table2[[#This Row],[Close Price]])-1</f>
        <v>2.6437258056583923E-2</v>
      </c>
      <c r="AE242" s="2">
        <f>(Table2[[#This Row],[Close Price]]/Table2[[#This Row],[Current Week Low]])-1</f>
        <v>2.3732394366198228E-3</v>
      </c>
      <c r="AF242" s="2">
        <f>(Table2[[#This Row],[Current Week High]]/Table2[[#This Row],[Close Price]])-1</f>
        <v>4.6811440454695541E-2</v>
      </c>
      <c r="AG242" s="2">
        <f>(Table2[[#This Row],[Close Price]]/Table2[[#This Row],[Current Month Low]])-1</f>
        <v>2.3732394366198228E-3</v>
      </c>
      <c r="AH242" s="2">
        <f>(Table2[[#This Row],[Current Month High]]/Table2[[#This Row],[Close Price]])-1</f>
        <v>4.6811440454695541E-2</v>
      </c>
      <c r="AI242">
        <v>37.095063124837502</v>
      </c>
      <c r="AJ242">
        <v>191.91944051354599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0.03</v>
      </c>
      <c r="AM242" t="s">
        <v>10359</v>
      </c>
      <c r="AN242">
        <v>18.079999999999998</v>
      </c>
      <c r="AO242" t="s">
        <v>10359</v>
      </c>
      <c r="AP242">
        <v>0.154997268589354</v>
      </c>
      <c r="AQ242">
        <f>(Table2[[#This Row],[Sharpe Ratio]]-AVERAGE(Table2[Sharpe Ratio]))/_xlfn.STDEV.P(Table2[Sharpe Ratio])</f>
        <v>1.0460563357505026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7.4017612971301299</v>
      </c>
      <c r="AS242">
        <f>_xlfn.RANK.AVG(Table2[[#This Row],[1Y Return vs Nifty Z-Score]],Table2[1Y Return vs Nifty Z-Score])</f>
        <v>26</v>
      </c>
      <c r="AT242">
        <f>_xlfn.RANK.AVG(Table2[[#This Row],[6M Return vs Nifty Z-Score]],Table2[6M Return vs Nifty Z-Score])</f>
        <v>692</v>
      </c>
      <c r="AU242">
        <f>_xlfn.RANK.AVG(Table2[[#This Row],[Sharpe Ratio Z-Score]],Table2[Sharpe Ratio Z-Score])</f>
        <v>114</v>
      </c>
      <c r="AV242">
        <f>(Table2[[#This Row],[Rank 1Y]]+Table2[[#This Row],[Rank 6M]]+Table2[[#This Row],[Rank Sharpe]])/3</f>
        <v>277.33333333333331</v>
      </c>
    </row>
    <row r="243" spans="1:48" x14ac:dyDescent="0.3">
      <c r="A243" t="s">
        <v>1073</v>
      </c>
      <c r="B243" t="s">
        <v>1074</v>
      </c>
      <c r="C243" t="s">
        <v>10320</v>
      </c>
      <c r="D243" t="s">
        <v>101</v>
      </c>
      <c r="E243">
        <v>12274.544759156999</v>
      </c>
      <c r="F243">
        <v>18.02</v>
      </c>
      <c r="G243">
        <v>78.251871356537904</v>
      </c>
      <c r="H243">
        <f>(Table2[[#This Row],[1Y Return vs Nifty]]-AVERAGE(Table2[1Y Return vs Nifty]))/_xlfn.STDEV.P(Table2[1Y Return vs Nifty])</f>
        <v>0.91898993390010009</v>
      </c>
      <c r="I243">
        <v>-8.7006134715210308</v>
      </c>
      <c r="J243">
        <f>(Table2[[#This Row],[1M Return vs Nifty]]-AVERAGE(Table2[1M Return vs Nifty]))/_xlfn.STDEV.P(Table2[1M Return vs Nifty])</f>
        <v>-1.0866760340969641</v>
      </c>
      <c r="K243">
        <v>-13.6816575832322</v>
      </c>
      <c r="L243">
        <f>(Table2[[#This Row],[6M Return vs Nifty]]-AVERAGE(Table2[6M Return vs Nifty]))/_xlfn.STDEV.P(Table2[6M Return vs Nifty])</f>
        <v>-0.74533429609614299</v>
      </c>
      <c r="M243">
        <v>-3.2856474304990102</v>
      </c>
      <c r="N243">
        <f>(Table2[[#This Row],[1W Return vs Nifty]]-AVERAGE(Table2[1W Return vs Nifty]))/_xlfn.STDEV.P(Table2[1W Return vs Nifty])</f>
        <v>-0.52688737055791512</v>
      </c>
      <c r="O243">
        <v>18.2</v>
      </c>
      <c r="P243">
        <v>18.458277195191499</v>
      </c>
      <c r="Q243">
        <v>16.823364123884001</v>
      </c>
      <c r="R243">
        <v>40.737526119519302</v>
      </c>
      <c r="S243" s="2">
        <f>(Table2[[#This Row],[Close Price]]-Table2[[#This Row],[20D EMA]])/Table2[[#This Row],[20D EMA]]</f>
        <v>-9.8901098901098741E-3</v>
      </c>
      <c r="T243" s="2">
        <f>(Table2[[#This Row],[Close Price]]-Table2[[#This Row],[50D EMA]])/Table2[[#This Row],[50D EMA]]</f>
        <v>-2.3744209199852827E-2</v>
      </c>
      <c r="U243" s="2">
        <f>(Table2[[#This Row],[Close Price]]-Table2[[#This Row],[200D EMA]])/Table2[[#This Row],[200D EMA]]</f>
        <v>7.1129404755446227E-2</v>
      </c>
      <c r="V243">
        <v>0.74261651133794804</v>
      </c>
      <c r="W243">
        <v>17.899999999999999</v>
      </c>
      <c r="X243">
        <v>18.48</v>
      </c>
      <c r="Y243">
        <v>17.600000000000001</v>
      </c>
      <c r="Z243">
        <v>18.48</v>
      </c>
      <c r="AA243">
        <v>17.600000000000001</v>
      </c>
      <c r="AB243">
        <v>18.48</v>
      </c>
      <c r="AC243" s="2">
        <f>(Table2[[#This Row],[Close Price]]/Table2[[#This Row],[Day Low]])-1</f>
        <v>6.7039106145252436E-3</v>
      </c>
      <c r="AD243" s="2">
        <f>(Table2[[#This Row],[Day High]]/Table2[[#This Row],[Close Price]])-1</f>
        <v>2.5527192008879096E-2</v>
      </c>
      <c r="AE243" s="2">
        <f>(Table2[[#This Row],[Close Price]]/Table2[[#This Row],[Current Week Low]])-1</f>
        <v>2.3863636363636198E-2</v>
      </c>
      <c r="AF243" s="2">
        <f>(Table2[[#This Row],[Current Week High]]/Table2[[#This Row],[Close Price]])-1</f>
        <v>2.5527192008879096E-2</v>
      </c>
      <c r="AG243" s="2">
        <f>(Table2[[#This Row],[Close Price]]/Table2[[#This Row],[Current Month Low]])-1</f>
        <v>2.3863636363636198E-2</v>
      </c>
      <c r="AH243" s="2">
        <f>(Table2[[#This Row],[Current Month High]]/Table2[[#This Row],[Close Price]])-1</f>
        <v>2.5527192008879096E-2</v>
      </c>
      <c r="AI243">
        <v>33.185349611542698</v>
      </c>
      <c r="AJ243">
        <v>118.424242424242</v>
      </c>
      <c r="AK243" t="str">
        <f>IF(AND(Table2[[#This Row],[20D EMA]]&gt;Table2[[#This Row],[50D EMA]],Table2[[#This Row],[50D EMA]]&gt;Table2[[#This Row],[200D EMA]]),"Uptrend","Downtrend/NoTrend")</f>
        <v>Downtrend/NoTrend</v>
      </c>
      <c r="AL243">
        <v>-0.14000000000000001</v>
      </c>
      <c r="AM243" t="s">
        <v>10358</v>
      </c>
      <c r="AN243">
        <v>2.04</v>
      </c>
      <c r="AO243" t="s">
        <v>10359</v>
      </c>
      <c r="AP243">
        <v>0.13252455949247999</v>
      </c>
      <c r="AQ243">
        <f>(Table2[[#This Row],[Sharpe Ratio]]-AVERAGE(Table2[Sharpe Ratio]))/_xlfn.STDEV.P(Table2[Sharpe Ratio])</f>
        <v>0.78893907378351502</v>
      </c>
      <c r="AR2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3">
        <f>_xlfn.RANK.AVG(Table2[[#This Row],[1Y Return vs Nifty Z-Score]],Table2[1Y Return vs Nifty Z-Score])</f>
        <v>107</v>
      </c>
      <c r="AT243">
        <f>_xlfn.RANK.AVG(Table2[[#This Row],[6M Return vs Nifty Z-Score]],Table2[6M Return vs Nifty Z-Score])</f>
        <v>567</v>
      </c>
      <c r="AU243">
        <f>_xlfn.RANK.AVG(Table2[[#This Row],[Sharpe Ratio Z-Score]],Table2[Sharpe Ratio Z-Score])</f>
        <v>158</v>
      </c>
      <c r="AV243">
        <f>(Table2[[#This Row],[Rank 1Y]]+Table2[[#This Row],[Rank 6M]]+Table2[[#This Row],[Rank Sharpe]])/3</f>
        <v>277.33333333333331</v>
      </c>
    </row>
    <row r="244" spans="1:48" x14ac:dyDescent="0.3">
      <c r="A244" t="s">
        <v>702</v>
      </c>
      <c r="B244" t="s">
        <v>703</v>
      </c>
      <c r="C244" t="s">
        <v>10318</v>
      </c>
      <c r="D244" t="s">
        <v>54</v>
      </c>
      <c r="E244">
        <v>25725.980171904001</v>
      </c>
      <c r="F244">
        <v>193.1</v>
      </c>
      <c r="G244">
        <v>54.712860929787901</v>
      </c>
      <c r="H244">
        <f>(Table2[[#This Row],[1Y Return vs Nifty]]-AVERAGE(Table2[1Y Return vs Nifty]))/_xlfn.STDEV.P(Table2[1Y Return vs Nifty])</f>
        <v>0.5256478148150191</v>
      </c>
      <c r="I244">
        <v>12.474703573516001</v>
      </c>
      <c r="J244">
        <f>(Table2[[#This Row],[1M Return vs Nifty]]-AVERAGE(Table2[1M Return vs Nifty]))/_xlfn.STDEV.P(Table2[1M Return vs Nifty])</f>
        <v>1.0593683042916602</v>
      </c>
      <c r="K244">
        <v>35.515949185937799</v>
      </c>
      <c r="L244">
        <f>(Table2[[#This Row],[6M Return vs Nifty]]-AVERAGE(Table2[6M Return vs Nifty]))/_xlfn.STDEV.P(Table2[6M Return vs Nifty])</f>
        <v>0.93317129568378476</v>
      </c>
      <c r="M244">
        <v>2.3901919975827099</v>
      </c>
      <c r="N244">
        <f>(Table2[[#This Row],[1W Return vs Nifty]]-AVERAGE(Table2[1W Return vs Nifty]))/_xlfn.STDEV.P(Table2[1W Return vs Nifty])</f>
        <v>0.85129979287829516</v>
      </c>
      <c r="O244">
        <v>183.74</v>
      </c>
      <c r="P244">
        <v>172.95676249451901</v>
      </c>
      <c r="Q244">
        <v>147.334340452167</v>
      </c>
      <c r="R244">
        <v>74.462955137233294</v>
      </c>
      <c r="S244" s="2">
        <f>(Table2[[#This Row],[Close Price]]-Table2[[#This Row],[20D EMA]])/Table2[[#This Row],[20D EMA]]</f>
        <v>5.094154783933811E-2</v>
      </c>
      <c r="T244" s="2">
        <f>(Table2[[#This Row],[Close Price]]-Table2[[#This Row],[50D EMA]])/Table2[[#This Row],[50D EMA]]</f>
        <v>0.11646400646588953</v>
      </c>
      <c r="U244" s="2">
        <f>(Table2[[#This Row],[Close Price]]-Table2[[#This Row],[200D EMA]])/Table2[[#This Row],[200D EMA]]</f>
        <v>0.31062452519472944</v>
      </c>
      <c r="V244">
        <v>0.72095209504679103</v>
      </c>
      <c r="W244">
        <v>192.06</v>
      </c>
      <c r="X244">
        <v>196.7</v>
      </c>
      <c r="Y244">
        <v>186.53</v>
      </c>
      <c r="Z244">
        <v>196.7</v>
      </c>
      <c r="AA244">
        <v>186.53</v>
      </c>
      <c r="AB244">
        <v>196.7</v>
      </c>
      <c r="AC244" s="2">
        <f>(Table2[[#This Row],[Close Price]]/Table2[[#This Row],[Day Low]])-1</f>
        <v>5.4149744871394567E-3</v>
      </c>
      <c r="AD244" s="2">
        <f>(Table2[[#This Row],[Day High]]/Table2[[#This Row],[Close Price]])-1</f>
        <v>1.8643190056965242E-2</v>
      </c>
      <c r="AE244" s="2">
        <f>(Table2[[#This Row],[Close Price]]/Table2[[#This Row],[Current Week Low]])-1</f>
        <v>3.5222216265480055E-2</v>
      </c>
      <c r="AF244" s="2">
        <f>(Table2[[#This Row],[Current Week High]]/Table2[[#This Row],[Close Price]])-1</f>
        <v>1.8643190056965242E-2</v>
      </c>
      <c r="AG244" s="2">
        <f>(Table2[[#This Row],[Close Price]]/Table2[[#This Row],[Current Month Low]])-1</f>
        <v>3.5222216265480055E-2</v>
      </c>
      <c r="AH244" s="2">
        <f>(Table2[[#This Row],[Current Month High]]/Table2[[#This Row],[Close Price]])-1</f>
        <v>1.8643190056965242E-2</v>
      </c>
      <c r="AI244">
        <v>1.86431900569652</v>
      </c>
      <c r="AJ244">
        <v>120.685714285714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0.09</v>
      </c>
      <c r="AM244" t="s">
        <v>10359</v>
      </c>
      <c r="AN244">
        <v>6.05</v>
      </c>
      <c r="AO244" t="s">
        <v>10359</v>
      </c>
      <c r="AQ244">
        <f>(Table2[[#This Row],[Sharpe Ratio]]-AVERAGE(Table2[Sharpe Ratio]))/_xlfn.STDEV.P(Table2[Sharpe Ratio])</f>
        <v>-0.72731567472953296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2.6421715329392264</v>
      </c>
      <c r="AS244">
        <f>_xlfn.RANK.AVG(Table2[[#This Row],[1Y Return vs Nifty Z-Score]],Table2[1Y Return vs Nifty Z-Score])</f>
        <v>170</v>
      </c>
      <c r="AT244">
        <f>_xlfn.RANK.AVG(Table2[[#This Row],[6M Return vs Nifty Z-Score]],Table2[6M Return vs Nifty Z-Score])</f>
        <v>117</v>
      </c>
      <c r="AU244">
        <f>_xlfn.RANK.AVG(Table2[[#This Row],[Sharpe Ratio Z-Score]],Table2[Sharpe Ratio Z-Score])</f>
        <v>548</v>
      </c>
      <c r="AV244">
        <f>(Table2[[#This Row],[Rank 1Y]]+Table2[[#This Row],[Rank 6M]]+Table2[[#This Row],[Rank Sharpe]])/3</f>
        <v>278.33333333333331</v>
      </c>
    </row>
    <row r="245" spans="1:48" x14ac:dyDescent="0.3">
      <c r="A245" t="s">
        <v>1089</v>
      </c>
      <c r="B245" t="s">
        <v>1090</v>
      </c>
      <c r="C245" t="s">
        <v>10316</v>
      </c>
      <c r="D245" t="s">
        <v>989</v>
      </c>
      <c r="E245">
        <v>11940.529065324999</v>
      </c>
      <c r="F245">
        <v>587.65</v>
      </c>
      <c r="G245">
        <v>14.2784544204483</v>
      </c>
      <c r="H245">
        <f>(Table2[[#This Row],[1Y Return vs Nifty]]-AVERAGE(Table2[1Y Return vs Nifty]))/_xlfn.STDEV.P(Table2[1Y Return vs Nifty])</f>
        <v>-0.150020144542232</v>
      </c>
      <c r="I245">
        <v>21.6344385907732</v>
      </c>
      <c r="J245">
        <f>(Table2[[#This Row],[1M Return vs Nifty]]-AVERAGE(Table2[1M Return vs Nifty]))/_xlfn.STDEV.P(Table2[1M Return vs Nifty])</f>
        <v>1.9876754192744792</v>
      </c>
      <c r="K245">
        <v>41.537027830847201</v>
      </c>
      <c r="L245">
        <f>(Table2[[#This Row],[6M Return vs Nifty]]-AVERAGE(Table2[6M Return vs Nifty]))/_xlfn.STDEV.P(Table2[6M Return vs Nifty])</f>
        <v>1.1385962103843184</v>
      </c>
      <c r="M245">
        <v>4.3387398472725396</v>
      </c>
      <c r="N245">
        <f>(Table2[[#This Row],[1W Return vs Nifty]]-AVERAGE(Table2[1W Return vs Nifty]))/_xlfn.STDEV.P(Table2[1W Return vs Nifty])</f>
        <v>1.3244392584694433</v>
      </c>
      <c r="O245">
        <v>548.96</v>
      </c>
      <c r="P245">
        <v>499.41726289875999</v>
      </c>
      <c r="Q245">
        <v>432.33398188458301</v>
      </c>
      <c r="R245">
        <v>70.487035127624594</v>
      </c>
      <c r="S245" s="2">
        <f>(Table2[[#This Row],[Close Price]]-Table2[[#This Row],[20D EMA]])/Table2[[#This Row],[20D EMA]]</f>
        <v>7.0478723404255206E-2</v>
      </c>
      <c r="T245" s="2">
        <f>(Table2[[#This Row],[Close Price]]-Table2[[#This Row],[50D EMA]])/Table2[[#This Row],[50D EMA]]</f>
        <v>0.17667138013834777</v>
      </c>
      <c r="U245" s="2">
        <f>(Table2[[#This Row],[Close Price]]-Table2[[#This Row],[200D EMA]])/Table2[[#This Row],[200D EMA]]</f>
        <v>0.35925008124131341</v>
      </c>
      <c r="V245">
        <v>1.3515794705433699</v>
      </c>
      <c r="W245">
        <v>584.5</v>
      </c>
      <c r="X245">
        <v>594.04999999999995</v>
      </c>
      <c r="Y245">
        <v>584.5</v>
      </c>
      <c r="Z245">
        <v>600</v>
      </c>
      <c r="AA245">
        <v>584.5</v>
      </c>
      <c r="AB245">
        <v>600</v>
      </c>
      <c r="AC245" s="2">
        <f>(Table2[[#This Row],[Close Price]]/Table2[[#This Row],[Day Low]])-1</f>
        <v>5.3892215568862589E-3</v>
      </c>
      <c r="AD245" s="2">
        <f>(Table2[[#This Row],[Day High]]/Table2[[#This Row],[Close Price]])-1</f>
        <v>1.0890836382200231E-2</v>
      </c>
      <c r="AE245" s="2">
        <f>(Table2[[#This Row],[Close Price]]/Table2[[#This Row],[Current Week Low]])-1</f>
        <v>5.3892215568862589E-3</v>
      </c>
      <c r="AF245" s="2">
        <f>(Table2[[#This Row],[Current Week High]]/Table2[[#This Row],[Close Price]])-1</f>
        <v>2.1015910831277074E-2</v>
      </c>
      <c r="AG245" s="2">
        <f>(Table2[[#This Row],[Close Price]]/Table2[[#This Row],[Current Month Low]])-1</f>
        <v>5.3892215568862589E-3</v>
      </c>
      <c r="AH245" s="2">
        <f>(Table2[[#This Row],[Current Month High]]/Table2[[#This Row],[Close Price]])-1</f>
        <v>2.1015910831277074E-2</v>
      </c>
      <c r="AI245">
        <v>6.3558240449246899</v>
      </c>
      <c r="AJ245">
        <v>71.077147016011594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0.2</v>
      </c>
      <c r="AM245" t="s">
        <v>10359</v>
      </c>
      <c r="AN245">
        <v>12.46</v>
      </c>
      <c r="AO245" t="s">
        <v>10359</v>
      </c>
      <c r="AP245">
        <v>4.3147584363610998E-2</v>
      </c>
      <c r="AQ245">
        <f>(Table2[[#This Row],[Sharpe Ratio]]-AVERAGE(Table2[Sharpe Ratio]))/_xlfn.STDEV.P(Table2[Sharpe Ratio])</f>
        <v>-0.23365072742665299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4.0670400161593561</v>
      </c>
      <c r="AS245">
        <f>_xlfn.RANK.AVG(Table2[[#This Row],[1Y Return vs Nifty Z-Score]],Table2[1Y Return vs Nifty Z-Score])</f>
        <v>349</v>
      </c>
      <c r="AT245">
        <f>_xlfn.RANK.AVG(Table2[[#This Row],[6M Return vs Nifty Z-Score]],Table2[6M Return vs Nifty Z-Score])</f>
        <v>85</v>
      </c>
      <c r="AU245">
        <f>_xlfn.RANK.AVG(Table2[[#This Row],[Sharpe Ratio Z-Score]],Table2[Sharpe Ratio Z-Score])</f>
        <v>403</v>
      </c>
      <c r="AV245">
        <f>(Table2[[#This Row],[Rank 1Y]]+Table2[[#This Row],[Rank 6M]]+Table2[[#This Row],[Rank Sharpe]])/3</f>
        <v>279</v>
      </c>
    </row>
    <row r="246" spans="1:48" x14ac:dyDescent="0.3">
      <c r="A246" t="s">
        <v>1593</v>
      </c>
      <c r="B246" t="s">
        <v>1594</v>
      </c>
      <c r="C246" t="s">
        <v>6744</v>
      </c>
      <c r="D246" t="s">
        <v>77</v>
      </c>
      <c r="E246">
        <v>5994.4599176000002</v>
      </c>
      <c r="F246">
        <v>307.85000000000002</v>
      </c>
      <c r="G246">
        <v>26.9944984651849</v>
      </c>
      <c r="H246">
        <f>(Table2[[#This Row],[1Y Return vs Nifty]]-AVERAGE(Table2[1Y Return vs Nifty]))/_xlfn.STDEV.P(Table2[1Y Return vs Nifty])</f>
        <v>6.2467790177906705E-2</v>
      </c>
      <c r="I246">
        <v>-16.756233543195702</v>
      </c>
      <c r="J246">
        <f>(Table2[[#This Row],[1M Return vs Nifty]]-AVERAGE(Table2[1M Return vs Nifty]))/_xlfn.STDEV.P(Table2[1M Return vs Nifty])</f>
        <v>-1.9030849601243078</v>
      </c>
      <c r="K246">
        <v>20.795186779259701</v>
      </c>
      <c r="L246">
        <f>(Table2[[#This Row],[6M Return vs Nifty]]-AVERAGE(Table2[6M Return vs Nifty]))/_xlfn.STDEV.P(Table2[6M Return vs Nifty])</f>
        <v>0.43093381631198502</v>
      </c>
      <c r="M246">
        <v>-6.9489264648148801</v>
      </c>
      <c r="N246">
        <f>(Table2[[#This Row],[1W Return vs Nifty]]-AVERAGE(Table2[1W Return vs Nifty]))/_xlfn.STDEV.P(Table2[1W Return vs Nifty])</f>
        <v>-1.4163917698896358</v>
      </c>
      <c r="O246">
        <v>314.92</v>
      </c>
      <c r="P246">
        <v>306.119369134728</v>
      </c>
      <c r="Q246">
        <v>254.722365872095</v>
      </c>
      <c r="R246">
        <v>36.515686645678798</v>
      </c>
      <c r="S246" s="2">
        <f>(Table2[[#This Row],[Close Price]]-Table2[[#This Row],[20D EMA]])/Table2[[#This Row],[20D EMA]]</f>
        <v>-2.2450146068842859E-2</v>
      </c>
      <c r="T246" s="2">
        <f>(Table2[[#This Row],[Close Price]]-Table2[[#This Row],[50D EMA]])/Table2[[#This Row],[50D EMA]]</f>
        <v>5.6534510382789298E-3</v>
      </c>
      <c r="U246" s="2">
        <f>(Table2[[#This Row],[Close Price]]-Table2[[#This Row],[200D EMA]])/Table2[[#This Row],[200D EMA]]</f>
        <v>0.20857074700139314</v>
      </c>
      <c r="V246">
        <v>0.77366966965464901</v>
      </c>
      <c r="W246">
        <v>295.2</v>
      </c>
      <c r="X246">
        <v>313.95</v>
      </c>
      <c r="Y246">
        <v>290.64999999999998</v>
      </c>
      <c r="Z246">
        <v>313.95</v>
      </c>
      <c r="AA246">
        <v>290.64999999999998</v>
      </c>
      <c r="AB246">
        <v>313.95</v>
      </c>
      <c r="AC246" s="2">
        <f>(Table2[[#This Row],[Close Price]]/Table2[[#This Row],[Day Low]])-1</f>
        <v>4.2852303523035262E-2</v>
      </c>
      <c r="AD246" s="2">
        <f>(Table2[[#This Row],[Day High]]/Table2[[#This Row],[Close Price]])-1</f>
        <v>1.9814844891992811E-2</v>
      </c>
      <c r="AE246" s="2">
        <f>(Table2[[#This Row],[Close Price]]/Table2[[#This Row],[Current Week Low]])-1</f>
        <v>5.9177705143643733E-2</v>
      </c>
      <c r="AF246" s="2">
        <f>(Table2[[#This Row],[Current Week High]]/Table2[[#This Row],[Close Price]])-1</f>
        <v>1.9814844891992811E-2</v>
      </c>
      <c r="AG246" s="2">
        <f>(Table2[[#This Row],[Close Price]]/Table2[[#This Row],[Current Month Low]])-1</f>
        <v>5.9177705143643733E-2</v>
      </c>
      <c r="AH246" s="2">
        <f>(Table2[[#This Row],[Current Month High]]/Table2[[#This Row],[Close Price]])-1</f>
        <v>1.9814844891992811E-2</v>
      </c>
      <c r="AI246">
        <v>20.058470034107501</v>
      </c>
      <c r="AJ246">
        <v>91.270580925753293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0.24</v>
      </c>
      <c r="AM246" t="s">
        <v>10359</v>
      </c>
      <c r="AN246">
        <v>-9.3000000000000007</v>
      </c>
      <c r="AO246" t="s">
        <v>10358</v>
      </c>
      <c r="AP246">
        <v>6.2009982253288E-2</v>
      </c>
      <c r="AQ246">
        <f>(Table2[[#This Row],[Sharpe Ratio]]-AVERAGE(Table2[Sharpe Ratio]))/_xlfn.STDEV.P(Table2[Sharpe Ratio])</f>
        <v>-1.784016010167238E-2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-2.8439152836257247</v>
      </c>
      <c r="AS246">
        <f>_xlfn.RANK.AVG(Table2[[#This Row],[1Y Return vs Nifty Z-Score]],Table2[1Y Return vs Nifty Z-Score])</f>
        <v>280</v>
      </c>
      <c r="AT246">
        <f>_xlfn.RANK.AVG(Table2[[#This Row],[6M Return vs Nifty Z-Score]],Table2[6M Return vs Nifty Z-Score])</f>
        <v>205</v>
      </c>
      <c r="AU246">
        <f>_xlfn.RANK.AVG(Table2[[#This Row],[Sharpe Ratio Z-Score]],Table2[Sharpe Ratio Z-Score])</f>
        <v>355</v>
      </c>
      <c r="AV246">
        <f>(Table2[[#This Row],[Rank 1Y]]+Table2[[#This Row],[Rank 6M]]+Table2[[#This Row],[Rank Sharpe]])/3</f>
        <v>280</v>
      </c>
    </row>
    <row r="247" spans="1:48" x14ac:dyDescent="0.3">
      <c r="A247" t="s">
        <v>223</v>
      </c>
      <c r="B247" t="s">
        <v>224</v>
      </c>
      <c r="C247" t="s">
        <v>10314</v>
      </c>
      <c r="D247" t="s">
        <v>225</v>
      </c>
      <c r="E247">
        <v>118318.91281875</v>
      </c>
      <c r="F247">
        <v>10903.9</v>
      </c>
      <c r="G247">
        <v>20.812745007850001</v>
      </c>
      <c r="H247">
        <f>(Table2[[#This Row],[1Y Return vs Nifty]]-AVERAGE(Table2[1Y Return vs Nifty]))/_xlfn.STDEV.P(Table2[1Y Return vs Nifty])</f>
        <v>-4.0830690110219614E-2</v>
      </c>
      <c r="I247">
        <v>11.0048877034012</v>
      </c>
      <c r="J247">
        <f>(Table2[[#This Row],[1M Return vs Nifty]]-AVERAGE(Table2[1M Return vs Nifty]))/_xlfn.STDEV.P(Table2[1M Return vs Nifty])</f>
        <v>0.91040760538807963</v>
      </c>
      <c r="K247">
        <v>10.164592698452701</v>
      </c>
      <c r="L247">
        <f>(Table2[[#This Row],[6M Return vs Nifty]]-AVERAGE(Table2[6M Return vs Nifty]))/_xlfn.STDEV.P(Table2[6M Return vs Nifty])</f>
        <v>6.8243173811892807E-2</v>
      </c>
      <c r="M247">
        <v>6.0148164565845796</v>
      </c>
      <c r="N247">
        <f>(Table2[[#This Row],[1W Return vs Nifty]]-AVERAGE(Table2[1W Return vs Nifty]))/_xlfn.STDEV.P(Table2[1W Return vs Nifty])</f>
        <v>1.7314182255735642</v>
      </c>
      <c r="O247">
        <v>9921.4</v>
      </c>
      <c r="P247">
        <v>9519.3404135904893</v>
      </c>
      <c r="Q247">
        <v>8567.9653178385997</v>
      </c>
      <c r="R247">
        <v>89.503692025840493</v>
      </c>
      <c r="S247" s="2">
        <f>(Table2[[#This Row],[Close Price]]-Table2[[#This Row],[20D EMA]])/Table2[[#This Row],[20D EMA]]</f>
        <v>9.9028362932650632E-2</v>
      </c>
      <c r="T247" s="2">
        <f>(Table2[[#This Row],[Close Price]]-Table2[[#This Row],[50D EMA]])/Table2[[#This Row],[50D EMA]]</f>
        <v>0.14544700853777792</v>
      </c>
      <c r="U247" s="2">
        <f>(Table2[[#This Row],[Close Price]]-Table2[[#This Row],[200D EMA]])/Table2[[#This Row],[200D EMA]]</f>
        <v>0.27263587042047865</v>
      </c>
      <c r="V247">
        <v>1.46646468687391</v>
      </c>
      <c r="W247">
        <v>10568.5</v>
      </c>
      <c r="X247">
        <v>10979.1</v>
      </c>
      <c r="Y247">
        <v>10100.049999999999</v>
      </c>
      <c r="Z247">
        <v>10979.1</v>
      </c>
      <c r="AA247">
        <v>10100.049999999999</v>
      </c>
      <c r="AB247">
        <v>10979.1</v>
      </c>
      <c r="AC247" s="2">
        <f>(Table2[[#This Row],[Close Price]]/Table2[[#This Row],[Day Low]])-1</f>
        <v>3.1735818706533525E-2</v>
      </c>
      <c r="AD247" s="2">
        <f>(Table2[[#This Row],[Day High]]/Table2[[#This Row],[Close Price]])-1</f>
        <v>6.8966149726246151E-3</v>
      </c>
      <c r="AE247" s="2">
        <f>(Table2[[#This Row],[Close Price]]/Table2[[#This Row],[Current Week Low]])-1</f>
        <v>7.9588714907351976E-2</v>
      </c>
      <c r="AF247" s="2">
        <f>(Table2[[#This Row],[Current Week High]]/Table2[[#This Row],[Close Price]])-1</f>
        <v>6.8966149726246151E-3</v>
      </c>
      <c r="AG247" s="2">
        <f>(Table2[[#This Row],[Close Price]]/Table2[[#This Row],[Current Month Low]])-1</f>
        <v>7.9588714907351976E-2</v>
      </c>
      <c r="AH247" s="2">
        <f>(Table2[[#This Row],[Current Month High]]/Table2[[#This Row],[Close Price]])-1</f>
        <v>6.8966149726246151E-3</v>
      </c>
      <c r="AI247">
        <v>0.68966149726246095</v>
      </c>
      <c r="AJ247">
        <v>64.515155629988399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0.23</v>
      </c>
      <c r="AM247" t="s">
        <v>10359</v>
      </c>
      <c r="AN247">
        <v>13.75</v>
      </c>
      <c r="AO247" t="s">
        <v>10359</v>
      </c>
      <c r="AP247">
        <v>0.10313110999351401</v>
      </c>
      <c r="AQ247">
        <f>(Table2[[#This Row],[Sharpe Ratio]]-AVERAGE(Table2[Sharpe Ratio]))/_xlfn.STDEV.P(Table2[Sharpe Ratio])</f>
        <v>0.45263946600768523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3.1218777806710021</v>
      </c>
      <c r="AS247">
        <f>_xlfn.RANK.AVG(Table2[[#This Row],[1Y Return vs Nifty Z-Score]],Table2[1Y Return vs Nifty Z-Score])</f>
        <v>316</v>
      </c>
      <c r="AT247">
        <f>_xlfn.RANK.AVG(Table2[[#This Row],[6M Return vs Nifty Z-Score]],Table2[6M Return vs Nifty Z-Score])</f>
        <v>300</v>
      </c>
      <c r="AU247">
        <f>_xlfn.RANK.AVG(Table2[[#This Row],[Sharpe Ratio Z-Score]],Table2[Sharpe Ratio Z-Score])</f>
        <v>226</v>
      </c>
      <c r="AV247">
        <f>(Table2[[#This Row],[Rank 1Y]]+Table2[[#This Row],[Rank 6M]]+Table2[[#This Row],[Rank Sharpe]])/3</f>
        <v>280.66666666666669</v>
      </c>
    </row>
    <row r="248" spans="1:48" x14ac:dyDescent="0.3">
      <c r="A248" t="s">
        <v>711</v>
      </c>
      <c r="B248" t="s">
        <v>712</v>
      </c>
      <c r="C248" t="s">
        <v>10314</v>
      </c>
      <c r="D248" t="s">
        <v>552</v>
      </c>
      <c r="E248">
        <v>25318.895995170002</v>
      </c>
      <c r="F248">
        <v>1002.8</v>
      </c>
      <c r="G248">
        <v>21.305634384568801</v>
      </c>
      <c r="H248">
        <f>(Table2[[#This Row],[1Y Return vs Nifty]]-AVERAGE(Table2[1Y Return vs Nifty]))/_xlfn.STDEV.P(Table2[1Y Return vs Nifty])</f>
        <v>-3.2594398592510919E-2</v>
      </c>
      <c r="I248">
        <v>21.709691341207598</v>
      </c>
      <c r="J248">
        <f>(Table2[[#This Row],[1M Return vs Nifty]]-AVERAGE(Table2[1M Return vs Nifty]))/_xlfn.STDEV.P(Table2[1M Return vs Nifty])</f>
        <v>1.99530202239331</v>
      </c>
      <c r="K248">
        <v>26.3413958880774</v>
      </c>
      <c r="L248">
        <f>(Table2[[#This Row],[6M Return vs Nifty]]-AVERAGE(Table2[6M Return vs Nifty]))/_xlfn.STDEV.P(Table2[6M Return vs Nifty])</f>
        <v>0.62015730935728164</v>
      </c>
      <c r="M248">
        <v>10.187721867260199</v>
      </c>
      <c r="N248">
        <f>(Table2[[#This Row],[1W Return vs Nifty]]-AVERAGE(Table2[1W Return vs Nifty]))/_xlfn.STDEV.P(Table2[1W Return vs Nifty])</f>
        <v>2.7446682908895137</v>
      </c>
      <c r="O248">
        <v>886.29</v>
      </c>
      <c r="P248">
        <v>837.43393310920703</v>
      </c>
      <c r="Q248">
        <v>763.61010170623103</v>
      </c>
      <c r="R248">
        <v>81.834152664236996</v>
      </c>
      <c r="S248" s="2">
        <f>(Table2[[#This Row],[Close Price]]-Table2[[#This Row],[20D EMA]])/Table2[[#This Row],[20D EMA]]</f>
        <v>0.13145810062169266</v>
      </c>
      <c r="T248" s="2">
        <f>(Table2[[#This Row],[Close Price]]-Table2[[#This Row],[50D EMA]])/Table2[[#This Row],[50D EMA]]</f>
        <v>0.19746759756536886</v>
      </c>
      <c r="U248" s="2">
        <f>(Table2[[#This Row],[Close Price]]-Table2[[#This Row],[200D EMA]])/Table2[[#This Row],[200D EMA]]</f>
        <v>0.31323563918198116</v>
      </c>
      <c r="V248">
        <v>1.89755501680634</v>
      </c>
      <c r="W248">
        <v>951</v>
      </c>
      <c r="X248">
        <v>1014</v>
      </c>
      <c r="Y248">
        <v>951</v>
      </c>
      <c r="Z248">
        <v>1014</v>
      </c>
      <c r="AA248">
        <v>951</v>
      </c>
      <c r="AB248">
        <v>1014</v>
      </c>
      <c r="AC248" s="2">
        <f>(Table2[[#This Row],[Close Price]]/Table2[[#This Row],[Day Low]])-1</f>
        <v>5.4468980021030511E-2</v>
      </c>
      <c r="AD248" s="2">
        <f>(Table2[[#This Row],[Day High]]/Table2[[#This Row],[Close Price]])-1</f>
        <v>1.1168727562824055E-2</v>
      </c>
      <c r="AE248" s="2">
        <f>(Table2[[#This Row],[Close Price]]/Table2[[#This Row],[Current Week Low]])-1</f>
        <v>5.4468980021030511E-2</v>
      </c>
      <c r="AF248" s="2">
        <f>(Table2[[#This Row],[Current Week High]]/Table2[[#This Row],[Close Price]])-1</f>
        <v>1.1168727562824055E-2</v>
      </c>
      <c r="AG248" s="2">
        <f>(Table2[[#This Row],[Close Price]]/Table2[[#This Row],[Current Month Low]])-1</f>
        <v>5.4468980021030511E-2</v>
      </c>
      <c r="AH248" s="2">
        <f>(Table2[[#This Row],[Current Month High]]/Table2[[#This Row],[Close Price]])-1</f>
        <v>1.1168727562824055E-2</v>
      </c>
      <c r="AI248">
        <v>1.1168727562823999</v>
      </c>
      <c r="AJ248">
        <v>66.026490066225094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0.12</v>
      </c>
      <c r="AM248" t="s">
        <v>10359</v>
      </c>
      <c r="AN248">
        <v>21.61</v>
      </c>
      <c r="AO248" t="s">
        <v>10359</v>
      </c>
      <c r="AP248">
        <v>6.0667261096721999E-2</v>
      </c>
      <c r="AQ248">
        <f>(Table2[[#This Row],[Sharpe Ratio]]-AVERAGE(Table2[Sharpe Ratio]))/_xlfn.STDEV.P(Table2[Sharpe Ratio])</f>
        <v>-3.320265092879833E-2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5.2943305731187955</v>
      </c>
      <c r="AS248">
        <f>_xlfn.RANK.AVG(Table2[[#This Row],[1Y Return vs Nifty Z-Score]],Table2[1Y Return vs Nifty Z-Score])</f>
        <v>311</v>
      </c>
      <c r="AT248">
        <f>_xlfn.RANK.AVG(Table2[[#This Row],[6M Return vs Nifty Z-Score]],Table2[6M Return vs Nifty Z-Score])</f>
        <v>167</v>
      </c>
      <c r="AU248">
        <f>_xlfn.RANK.AVG(Table2[[#This Row],[Sharpe Ratio Z-Score]],Table2[Sharpe Ratio Z-Score])</f>
        <v>364</v>
      </c>
      <c r="AV248">
        <f>(Table2[[#This Row],[Rank 1Y]]+Table2[[#This Row],[Rank 6M]]+Table2[[#This Row],[Rank Sharpe]])/3</f>
        <v>280.66666666666669</v>
      </c>
    </row>
    <row r="249" spans="1:48" x14ac:dyDescent="0.3">
      <c r="A249" t="s">
        <v>294</v>
      </c>
      <c r="B249" t="s">
        <v>295</v>
      </c>
      <c r="C249" t="s">
        <v>10319</v>
      </c>
      <c r="D249" t="s">
        <v>204</v>
      </c>
      <c r="E249">
        <v>95345.8596464</v>
      </c>
      <c r="F249">
        <v>32399.25</v>
      </c>
      <c r="G249">
        <v>39.853120011858799</v>
      </c>
      <c r="H249">
        <f>(Table2[[#This Row],[1Y Return vs Nifty]]-AVERAGE(Table2[1Y Return vs Nifty]))/_xlfn.STDEV.P(Table2[1Y Return vs Nifty])</f>
        <v>0.27733822678445191</v>
      </c>
      <c r="I249">
        <v>-6.6019057099754397</v>
      </c>
      <c r="J249">
        <f>(Table2[[#This Row],[1M Return vs Nifty]]-AVERAGE(Table2[1M Return vs Nifty]))/_xlfn.STDEV.P(Table2[1M Return vs Nifty])</f>
        <v>-0.87397934105487407</v>
      </c>
      <c r="K249">
        <v>-2.4383073170925802</v>
      </c>
      <c r="L249">
        <f>(Table2[[#This Row],[6M Return vs Nifty]]-AVERAGE(Table2[6M Return vs Nifty]))/_xlfn.STDEV.P(Table2[6M Return vs Nifty])</f>
        <v>-0.3617378666884839</v>
      </c>
      <c r="M249">
        <v>-2.8503021915132498</v>
      </c>
      <c r="N249">
        <f>(Table2[[#This Row],[1W Return vs Nifty]]-AVERAGE(Table2[1W Return vs Nifty]))/_xlfn.STDEV.P(Table2[1W Return vs Nifty])</f>
        <v>-0.42117838642690636</v>
      </c>
      <c r="O249">
        <v>32455.8</v>
      </c>
      <c r="P249">
        <v>32683.287032241002</v>
      </c>
      <c r="Q249">
        <v>29069.151911290901</v>
      </c>
      <c r="R249">
        <v>50.453495225724801</v>
      </c>
      <c r="S249" s="2">
        <f>(Table2[[#This Row],[Close Price]]-Table2[[#This Row],[20D EMA]])/Table2[[#This Row],[20D EMA]]</f>
        <v>-1.7423696226868317E-3</v>
      </c>
      <c r="T249" s="2">
        <f>(Table2[[#This Row],[Close Price]]-Table2[[#This Row],[50D EMA]])/Table2[[#This Row],[50D EMA]]</f>
        <v>-8.6905895346697654E-3</v>
      </c>
      <c r="U249" s="2">
        <f>(Table2[[#This Row],[Close Price]]-Table2[[#This Row],[200D EMA]])/Table2[[#This Row],[200D EMA]]</f>
        <v>0.11455779992727061</v>
      </c>
      <c r="V249">
        <v>0.90020728038907405</v>
      </c>
      <c r="W249">
        <v>32220</v>
      </c>
      <c r="X249">
        <v>32784.6</v>
      </c>
      <c r="Y249">
        <v>31922.35</v>
      </c>
      <c r="Z249">
        <v>32784.6</v>
      </c>
      <c r="AA249">
        <v>31922.35</v>
      </c>
      <c r="AB249">
        <v>32784.6</v>
      </c>
      <c r="AC249" s="2">
        <f>(Table2[[#This Row],[Close Price]]/Table2[[#This Row],[Day Low]])-1</f>
        <v>5.5633147113594017E-3</v>
      </c>
      <c r="AD249" s="2">
        <f>(Table2[[#This Row],[Day High]]/Table2[[#This Row],[Close Price]])-1</f>
        <v>1.1893793837820299E-2</v>
      </c>
      <c r="AE249" s="2">
        <f>(Table2[[#This Row],[Close Price]]/Table2[[#This Row],[Current Week Low]])-1</f>
        <v>1.4939376330376675E-2</v>
      </c>
      <c r="AF249" s="2">
        <f>(Table2[[#This Row],[Current Week High]]/Table2[[#This Row],[Close Price]])-1</f>
        <v>1.1893793837820299E-2</v>
      </c>
      <c r="AG249" s="2">
        <f>(Table2[[#This Row],[Close Price]]/Table2[[#This Row],[Current Month Low]])-1</f>
        <v>1.4939376330376675E-2</v>
      </c>
      <c r="AH249" s="2">
        <f>(Table2[[#This Row],[Current Month High]]/Table2[[#This Row],[Close Price]])-1</f>
        <v>1.1893793837820299E-2</v>
      </c>
      <c r="AI249">
        <v>13.206324220468</v>
      </c>
      <c r="AJ249">
        <v>74.189516129032199</v>
      </c>
      <c r="AK249" t="str">
        <f>IF(AND(Table2[[#This Row],[20D EMA]]&gt;Table2[[#This Row],[50D EMA]],Table2[[#This Row],[50D EMA]]&gt;Table2[[#This Row],[200D EMA]]),"Uptrend","Downtrend/NoTrend")</f>
        <v>Downtrend/NoTrend</v>
      </c>
      <c r="AL249">
        <v>-0.03</v>
      </c>
      <c r="AM249" t="s">
        <v>10358</v>
      </c>
      <c r="AN249">
        <v>1.44</v>
      </c>
      <c r="AO249" t="s">
        <v>10359</v>
      </c>
      <c r="AP249">
        <v>0.12569582159444301</v>
      </c>
      <c r="AQ249">
        <f>(Table2[[#This Row],[Sharpe Ratio]]-AVERAGE(Table2[Sharpe Ratio]))/_xlfn.STDEV.P(Table2[Sharpe Ratio])</f>
        <v>0.71080935726982142</v>
      </c>
      <c r="AR2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9">
        <f>_xlfn.RANK.AVG(Table2[[#This Row],[1Y Return vs Nifty Z-Score]],Table2[1Y Return vs Nifty Z-Score])</f>
        <v>223</v>
      </c>
      <c r="AT249">
        <f>_xlfn.RANK.AVG(Table2[[#This Row],[6M Return vs Nifty Z-Score]],Table2[6M Return vs Nifty Z-Score])</f>
        <v>450</v>
      </c>
      <c r="AU249">
        <f>_xlfn.RANK.AVG(Table2[[#This Row],[Sharpe Ratio Z-Score]],Table2[Sharpe Ratio Z-Score])</f>
        <v>170</v>
      </c>
      <c r="AV249">
        <f>(Table2[[#This Row],[Rank 1Y]]+Table2[[#This Row],[Rank 6M]]+Table2[[#This Row],[Rank Sharpe]])/3</f>
        <v>281</v>
      </c>
    </row>
    <row r="250" spans="1:48" x14ac:dyDescent="0.3">
      <c r="A250" t="s">
        <v>1795</v>
      </c>
      <c r="B250" t="s">
        <v>1796</v>
      </c>
      <c r="C250" t="s">
        <v>10318</v>
      </c>
      <c r="D250" t="s">
        <v>54</v>
      </c>
      <c r="E250">
        <v>4276.0511640000004</v>
      </c>
      <c r="F250">
        <v>538.9</v>
      </c>
      <c r="G250">
        <v>65.040409443624</v>
      </c>
      <c r="H250">
        <f>(Table2[[#This Row],[1Y Return vs Nifty]]-AVERAGE(Table2[1Y Return vs Nifty]))/_xlfn.STDEV.P(Table2[1Y Return vs Nifty])</f>
        <v>0.69822345600552016</v>
      </c>
      <c r="I250">
        <v>25.151069578362399</v>
      </c>
      <c r="J250">
        <f>(Table2[[#This Row],[1M Return vs Nifty]]-AVERAGE(Table2[1M Return vs Nifty]))/_xlfn.STDEV.P(Table2[1M Return vs Nifty])</f>
        <v>2.3440736731975105</v>
      </c>
      <c r="K250">
        <v>33.256275415306703</v>
      </c>
      <c r="L250">
        <f>(Table2[[#This Row],[6M Return vs Nifty]]-AVERAGE(Table2[6M Return vs Nifty]))/_xlfn.STDEV.P(Table2[6M Return vs Nifty])</f>
        <v>0.85607658907745532</v>
      </c>
      <c r="M250">
        <v>-8.1386765365987692</v>
      </c>
      <c r="N250">
        <f>(Table2[[#This Row],[1W Return vs Nifty]]-AVERAGE(Table2[1W Return vs Nifty]))/_xlfn.STDEV.P(Table2[1W Return vs Nifty])</f>
        <v>-1.7052826550893321</v>
      </c>
      <c r="O250">
        <v>514.79</v>
      </c>
      <c r="P250">
        <v>463.742509459281</v>
      </c>
      <c r="Q250">
        <v>379.21855061465499</v>
      </c>
      <c r="R250">
        <v>52.285581760810302</v>
      </c>
      <c r="S250" s="2">
        <f>(Table2[[#This Row],[Close Price]]-Table2[[#This Row],[20D EMA]])/Table2[[#This Row],[20D EMA]]</f>
        <v>4.6834631597350407E-2</v>
      </c>
      <c r="T250" s="2">
        <f>(Table2[[#This Row],[Close Price]]-Table2[[#This Row],[50D EMA]])/Table2[[#This Row],[50D EMA]]</f>
        <v>0.16206728735813294</v>
      </c>
      <c r="U250" s="2">
        <f>(Table2[[#This Row],[Close Price]]-Table2[[#This Row],[200D EMA]])/Table2[[#This Row],[200D EMA]]</f>
        <v>0.42108026921817487</v>
      </c>
      <c r="V250">
        <v>0.63478498788758697</v>
      </c>
      <c r="W250">
        <v>531.9</v>
      </c>
      <c r="X250">
        <v>543</v>
      </c>
      <c r="Y250">
        <v>525</v>
      </c>
      <c r="Z250">
        <v>549.95000000000005</v>
      </c>
      <c r="AA250">
        <v>525</v>
      </c>
      <c r="AB250">
        <v>549.95000000000005</v>
      </c>
      <c r="AC250" s="2">
        <f>(Table2[[#This Row],[Close Price]]/Table2[[#This Row],[Day Low]])-1</f>
        <v>1.3160368490317653E-2</v>
      </c>
      <c r="AD250" s="2">
        <f>(Table2[[#This Row],[Day High]]/Table2[[#This Row],[Close Price]])-1</f>
        <v>7.6080905548339128E-3</v>
      </c>
      <c r="AE250" s="2">
        <f>(Table2[[#This Row],[Close Price]]/Table2[[#This Row],[Current Week Low]])-1</f>
        <v>2.6476190476190542E-2</v>
      </c>
      <c r="AF250" s="2">
        <f>(Table2[[#This Row],[Current Week High]]/Table2[[#This Row],[Close Price]])-1</f>
        <v>2.0504731861198833E-2</v>
      </c>
      <c r="AG250" s="2">
        <f>(Table2[[#This Row],[Close Price]]/Table2[[#This Row],[Current Month Low]])-1</f>
        <v>2.6476190476190542E-2</v>
      </c>
      <c r="AH250" s="2">
        <f>(Table2[[#This Row],[Current Month High]]/Table2[[#This Row],[Close Price]])-1</f>
        <v>2.0504731861198833E-2</v>
      </c>
      <c r="AI250">
        <v>6.8843941362033796</v>
      </c>
      <c r="AJ250">
        <v>129.416773094934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0.21</v>
      </c>
      <c r="AM250" t="s">
        <v>10359</v>
      </c>
      <c r="AN250">
        <v>5.69</v>
      </c>
      <c r="AO250" t="s">
        <v>10359</v>
      </c>
      <c r="AP250">
        <v>-3.2402526996199998E-3</v>
      </c>
      <c r="AQ250">
        <f>(Table2[[#This Row],[Sharpe Ratio]]-AVERAGE(Table2[Sharpe Ratio]))/_xlfn.STDEV.P(Table2[Sharpe Ratio])</f>
        <v>-0.76438841476350261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1.428702648427651</v>
      </c>
      <c r="AS250">
        <f>_xlfn.RANK.AVG(Table2[[#This Row],[1Y Return vs Nifty Z-Score]],Table2[1Y Return vs Nifty Z-Score])</f>
        <v>138</v>
      </c>
      <c r="AT250">
        <f>_xlfn.RANK.AVG(Table2[[#This Row],[6M Return vs Nifty Z-Score]],Table2[6M Return vs Nifty Z-Score])</f>
        <v>125</v>
      </c>
      <c r="AU250">
        <f>_xlfn.RANK.AVG(Table2[[#This Row],[Sharpe Ratio Z-Score]],Table2[Sharpe Ratio Z-Score])</f>
        <v>581</v>
      </c>
      <c r="AV250">
        <f>(Table2[[#This Row],[Rank 1Y]]+Table2[[#This Row],[Rank 6M]]+Table2[[#This Row],[Rank Sharpe]])/3</f>
        <v>281.33333333333331</v>
      </c>
    </row>
    <row r="251" spans="1:48" x14ac:dyDescent="0.3">
      <c r="A251" t="s">
        <v>464</v>
      </c>
      <c r="B251" t="s">
        <v>465</v>
      </c>
      <c r="C251" t="s">
        <v>10314</v>
      </c>
      <c r="D251" t="s">
        <v>24</v>
      </c>
      <c r="E251">
        <v>47711.465017695999</v>
      </c>
      <c r="F251">
        <v>194.61</v>
      </c>
      <c r="G251">
        <v>5.97151342356252</v>
      </c>
      <c r="H251">
        <f>(Table2[[#This Row],[1Y Return vs Nifty]]-AVERAGE(Table2[1Y Return vs Nifty]))/_xlfn.STDEV.P(Table2[1Y Return vs Nifty])</f>
        <v>-0.28883098304360749</v>
      </c>
      <c r="I251">
        <v>-1.40922031805892</v>
      </c>
      <c r="J251">
        <f>(Table2[[#This Row],[1M Return vs Nifty]]-AVERAGE(Table2[1M Return vs Nifty]))/_xlfn.STDEV.P(Table2[1M Return vs Nifty])</f>
        <v>-0.34771883394395098</v>
      </c>
      <c r="K251">
        <v>13.7338146102938</v>
      </c>
      <c r="L251">
        <f>(Table2[[#This Row],[6M Return vs Nifty]]-AVERAGE(Table2[6M Return vs Nifty]))/_xlfn.STDEV.P(Table2[6M Return vs Nifty])</f>
        <v>0.19001655529846956</v>
      </c>
      <c r="M251">
        <v>-3.20332673344158</v>
      </c>
      <c r="N251">
        <f>(Table2[[#This Row],[1W Return vs Nifty]]-AVERAGE(Table2[1W Return vs Nifty]))/_xlfn.STDEV.P(Table2[1W Return vs Nifty])</f>
        <v>-0.50689855138724738</v>
      </c>
      <c r="O251">
        <v>197.39</v>
      </c>
      <c r="P251">
        <v>191.92296290348301</v>
      </c>
      <c r="Q251">
        <v>168.8856446012</v>
      </c>
      <c r="R251">
        <v>30.292898133095498</v>
      </c>
      <c r="S251" s="2">
        <f>(Table2[[#This Row],[Close Price]]-Table2[[#This Row],[20D EMA]])/Table2[[#This Row],[20D EMA]]</f>
        <v>-1.4083793505243289E-2</v>
      </c>
      <c r="T251" s="2">
        <f>(Table2[[#This Row],[Close Price]]-Table2[[#This Row],[50D EMA]])/Table2[[#This Row],[50D EMA]]</f>
        <v>1.4000602407687393E-2</v>
      </c>
      <c r="U251" s="2">
        <f>(Table2[[#This Row],[Close Price]]-Table2[[#This Row],[200D EMA]])/Table2[[#This Row],[200D EMA]]</f>
        <v>0.15231818820092441</v>
      </c>
      <c r="V251">
        <v>0.53306844088945105</v>
      </c>
      <c r="W251">
        <v>194.25</v>
      </c>
      <c r="X251">
        <v>196.85</v>
      </c>
      <c r="Y251">
        <v>193.67</v>
      </c>
      <c r="Z251">
        <v>197.5</v>
      </c>
      <c r="AA251">
        <v>193.67</v>
      </c>
      <c r="AB251">
        <v>197.5</v>
      </c>
      <c r="AC251" s="2">
        <f>(Table2[[#This Row],[Close Price]]/Table2[[#This Row],[Day Low]])-1</f>
        <v>1.8532818532819295E-3</v>
      </c>
      <c r="AD251" s="2">
        <f>(Table2[[#This Row],[Day High]]/Table2[[#This Row],[Close Price]])-1</f>
        <v>1.1510199886953343E-2</v>
      </c>
      <c r="AE251" s="2">
        <f>(Table2[[#This Row],[Close Price]]/Table2[[#This Row],[Current Week Low]])-1</f>
        <v>4.8536169773327753E-3</v>
      </c>
      <c r="AF251" s="2">
        <f>(Table2[[#This Row],[Current Week High]]/Table2[[#This Row],[Close Price]])-1</f>
        <v>1.4850213247006749E-2</v>
      </c>
      <c r="AG251" s="2">
        <f>(Table2[[#This Row],[Close Price]]/Table2[[#This Row],[Current Month Low]])-1</f>
        <v>4.8536169773327753E-3</v>
      </c>
      <c r="AH251" s="2">
        <f>(Table2[[#This Row],[Current Month High]]/Table2[[#This Row],[Close Price]])-1</f>
        <v>1.4850213247006749E-2</v>
      </c>
      <c r="AI251">
        <v>6.1559015466830997</v>
      </c>
      <c r="AJ251">
        <v>41.792349726775903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0.09</v>
      </c>
      <c r="AM251" t="s">
        <v>10359</v>
      </c>
      <c r="AN251">
        <v>-4.45</v>
      </c>
      <c r="AO251" t="s">
        <v>10358</v>
      </c>
      <c r="AP251">
        <v>0.11543816092772299</v>
      </c>
      <c r="AQ251">
        <f>(Table2[[#This Row],[Sharpe Ratio]]-AVERAGE(Table2[Sharpe Ratio]))/_xlfn.STDEV.P(Table2[Sharpe Ratio])</f>
        <v>0.59344826771696546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-0.35998354535937083</v>
      </c>
      <c r="AS251">
        <f>_xlfn.RANK.AVG(Table2[[#This Row],[1Y Return vs Nifty Z-Score]],Table2[1Y Return vs Nifty Z-Score])</f>
        <v>385</v>
      </c>
      <c r="AT251">
        <f>_xlfn.RANK.AVG(Table2[[#This Row],[6M Return vs Nifty Z-Score]],Table2[6M Return vs Nifty Z-Score])</f>
        <v>266</v>
      </c>
      <c r="AU251">
        <f>_xlfn.RANK.AVG(Table2[[#This Row],[Sharpe Ratio Z-Score]],Table2[Sharpe Ratio Z-Score])</f>
        <v>197</v>
      </c>
      <c r="AV251">
        <f>(Table2[[#This Row],[Rank 1Y]]+Table2[[#This Row],[Rank 6M]]+Table2[[#This Row],[Rank Sharpe]])/3</f>
        <v>282.66666666666669</v>
      </c>
    </row>
    <row r="252" spans="1:48" x14ac:dyDescent="0.3">
      <c r="A252" t="s">
        <v>1069</v>
      </c>
      <c r="B252" t="s">
        <v>1070</v>
      </c>
      <c r="C252" t="s">
        <v>10325</v>
      </c>
      <c r="D252" t="s">
        <v>127</v>
      </c>
      <c r="E252">
        <v>12378.71228976</v>
      </c>
      <c r="F252">
        <v>923.3</v>
      </c>
      <c r="G252">
        <v>15.962177470357499</v>
      </c>
      <c r="H252">
        <f>(Table2[[#This Row],[1Y Return vs Nifty]]-AVERAGE(Table2[1Y Return vs Nifty]))/_xlfn.STDEV.P(Table2[1Y Return vs Nifty])</f>
        <v>-0.1218847565035293</v>
      </c>
      <c r="I252">
        <v>-15.401041746500001</v>
      </c>
      <c r="J252">
        <f>(Table2[[#This Row],[1M Return vs Nifty]]-AVERAGE(Table2[1M Return vs Nifty]))/_xlfn.STDEV.P(Table2[1M Return vs Nifty])</f>
        <v>-1.7657410102536188</v>
      </c>
      <c r="K252">
        <v>7.79844387546619</v>
      </c>
      <c r="L252">
        <f>(Table2[[#This Row],[6M Return vs Nifty]]-AVERAGE(Table2[6M Return vs Nifty]))/_xlfn.STDEV.P(Table2[6M Return vs Nifty])</f>
        <v>-1.2484208904113175E-2</v>
      </c>
      <c r="M252">
        <v>-6.0481695638564901</v>
      </c>
      <c r="N252">
        <f>(Table2[[#This Row],[1W Return vs Nifty]]-AVERAGE(Table2[1W Return vs Nifty]))/_xlfn.STDEV.P(Table2[1W Return vs Nifty])</f>
        <v>-1.1976731796251825</v>
      </c>
      <c r="O252">
        <v>982.94</v>
      </c>
      <c r="P252">
        <v>1014.16192502396</v>
      </c>
      <c r="Q252">
        <v>877.41546645813196</v>
      </c>
      <c r="R252">
        <v>32.038258289702298</v>
      </c>
      <c r="S252" s="2">
        <f>(Table2[[#This Row],[Close Price]]-Table2[[#This Row],[20D EMA]])/Table2[[#This Row],[20D EMA]]</f>
        <v>-6.0675117504629068E-2</v>
      </c>
      <c r="T252" s="2">
        <f>(Table2[[#This Row],[Close Price]]-Table2[[#This Row],[50D EMA]])/Table2[[#This Row],[50D EMA]]</f>
        <v>-8.9593114059979481E-2</v>
      </c>
      <c r="U252" s="2">
        <f>(Table2[[#This Row],[Close Price]]-Table2[[#This Row],[200D EMA]])/Table2[[#This Row],[200D EMA]]</f>
        <v>5.229510453820737E-2</v>
      </c>
      <c r="V252">
        <v>1.0645458274646</v>
      </c>
      <c r="W252">
        <v>919.75</v>
      </c>
      <c r="X252">
        <v>949</v>
      </c>
      <c r="Y252">
        <v>919.75</v>
      </c>
      <c r="Z252">
        <v>953.95</v>
      </c>
      <c r="AA252">
        <v>919.75</v>
      </c>
      <c r="AB252">
        <v>953.95</v>
      </c>
      <c r="AC252" s="2">
        <f>(Table2[[#This Row],[Close Price]]/Table2[[#This Row],[Day Low]])-1</f>
        <v>3.8597444957868543E-3</v>
      </c>
      <c r="AD252" s="2">
        <f>(Table2[[#This Row],[Day High]]/Table2[[#This Row],[Close Price]])-1</f>
        <v>2.7834939889526789E-2</v>
      </c>
      <c r="AE252" s="2">
        <f>(Table2[[#This Row],[Close Price]]/Table2[[#This Row],[Current Week Low]])-1</f>
        <v>3.8597444957868543E-3</v>
      </c>
      <c r="AF252" s="2">
        <f>(Table2[[#This Row],[Current Week High]]/Table2[[#This Row],[Close Price]])-1</f>
        <v>3.3196144265136063E-2</v>
      </c>
      <c r="AG252" s="2">
        <f>(Table2[[#This Row],[Close Price]]/Table2[[#This Row],[Current Month Low]])-1</f>
        <v>3.8597444957868543E-3</v>
      </c>
      <c r="AH252" s="2">
        <f>(Table2[[#This Row],[Current Month High]]/Table2[[#This Row],[Close Price]])-1</f>
        <v>3.3196144265136063E-2</v>
      </c>
      <c r="AI252">
        <v>32.5625473843821</v>
      </c>
      <c r="AJ252">
        <v>66.570449215226404</v>
      </c>
      <c r="AK252" t="str">
        <f>IF(AND(Table2[[#This Row],[20D EMA]]&gt;Table2[[#This Row],[50D EMA]],Table2[[#This Row],[50D EMA]]&gt;Table2[[#This Row],[200D EMA]]),"Uptrend","Downtrend/NoTrend")</f>
        <v>Downtrend/NoTrend</v>
      </c>
      <c r="AL252">
        <v>-0.08</v>
      </c>
      <c r="AM252" t="s">
        <v>10358</v>
      </c>
      <c r="AN252">
        <v>-6.61</v>
      </c>
      <c r="AO252" t="s">
        <v>10358</v>
      </c>
      <c r="AP252">
        <v>0.120404215520425</v>
      </c>
      <c r="AQ252">
        <f>(Table2[[#This Row],[Sharpe Ratio]]-AVERAGE(Table2[Sharpe Ratio]))/_xlfn.STDEV.P(Table2[Sharpe Ratio])</f>
        <v>0.65026644456204097</v>
      </c>
      <c r="AR2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2">
        <f>_xlfn.RANK.AVG(Table2[[#This Row],[1Y Return vs Nifty Z-Score]],Table2[1Y Return vs Nifty Z-Score])</f>
        <v>337</v>
      </c>
      <c r="AT252">
        <f>_xlfn.RANK.AVG(Table2[[#This Row],[6M Return vs Nifty Z-Score]],Table2[6M Return vs Nifty Z-Score])</f>
        <v>326</v>
      </c>
      <c r="AU252">
        <f>_xlfn.RANK.AVG(Table2[[#This Row],[Sharpe Ratio Z-Score]],Table2[Sharpe Ratio Z-Score])</f>
        <v>187</v>
      </c>
      <c r="AV252">
        <f>(Table2[[#This Row],[Rank 1Y]]+Table2[[#This Row],[Rank 6M]]+Table2[[#This Row],[Rank Sharpe]])/3</f>
        <v>283.33333333333331</v>
      </c>
    </row>
    <row r="253" spans="1:48" x14ac:dyDescent="0.3">
      <c r="A253" t="s">
        <v>429</v>
      </c>
      <c r="B253" t="s">
        <v>430</v>
      </c>
      <c r="C253" t="s">
        <v>10314</v>
      </c>
      <c r="D253" t="s">
        <v>51</v>
      </c>
      <c r="E253">
        <v>54744.533697500003</v>
      </c>
      <c r="F253">
        <v>4869.55</v>
      </c>
      <c r="G253">
        <v>58.4621557121826</v>
      </c>
      <c r="H253">
        <f>(Table2[[#This Row],[1Y Return vs Nifty]]-AVERAGE(Table2[1Y Return vs Nifty]))/_xlfn.STDEV.P(Table2[1Y Return vs Nifty])</f>
        <v>0.58829936762226198</v>
      </c>
      <c r="I253">
        <v>16.867205627431701</v>
      </c>
      <c r="J253">
        <f>(Table2[[#This Row],[1M Return vs Nifty]]-AVERAGE(Table2[1M Return vs Nifty]))/_xlfn.STDEV.P(Table2[1M Return vs Nifty])</f>
        <v>1.5045330281121958</v>
      </c>
      <c r="K253">
        <v>3.3445774687205598</v>
      </c>
      <c r="L253">
        <f>(Table2[[#This Row],[6M Return vs Nifty]]-AVERAGE(Table2[6M Return vs Nifty]))/_xlfn.STDEV.P(Table2[6M Return vs Nifty])</f>
        <v>-0.16443956120080452</v>
      </c>
      <c r="M253">
        <v>11.9944371237036</v>
      </c>
      <c r="N253">
        <f>(Table2[[#This Row],[1W Return vs Nifty]]-AVERAGE(Table2[1W Return vs Nifty]))/_xlfn.STDEV.P(Table2[1W Return vs Nifty])</f>
        <v>3.1833684701255929</v>
      </c>
      <c r="O253">
        <v>4474.83</v>
      </c>
      <c r="P253">
        <v>4398.0534543157401</v>
      </c>
      <c r="Q253">
        <v>4067.1047145976499</v>
      </c>
      <c r="R253">
        <v>77.1041742221514</v>
      </c>
      <c r="S253" s="2">
        <f>(Table2[[#This Row],[Close Price]]-Table2[[#This Row],[20D EMA]])/Table2[[#This Row],[20D EMA]]</f>
        <v>8.8208937546230867E-2</v>
      </c>
      <c r="T253" s="2">
        <f>(Table2[[#This Row],[Close Price]]-Table2[[#This Row],[50D EMA]])/Table2[[#This Row],[50D EMA]]</f>
        <v>0.10720573330494382</v>
      </c>
      <c r="U253" s="2">
        <f>(Table2[[#This Row],[Close Price]]-Table2[[#This Row],[200D EMA]])/Table2[[#This Row],[200D EMA]]</f>
        <v>0.19730135851241157</v>
      </c>
      <c r="V253">
        <v>1.13784834233953</v>
      </c>
      <c r="W253">
        <v>4803.1499999999996</v>
      </c>
      <c r="X253">
        <v>5070</v>
      </c>
      <c r="Y253">
        <v>4803.1499999999996</v>
      </c>
      <c r="Z253">
        <v>5133.75</v>
      </c>
      <c r="AA253">
        <v>4803.1499999999996</v>
      </c>
      <c r="AB253">
        <v>5133.75</v>
      </c>
      <c r="AC253" s="2">
        <f>(Table2[[#This Row],[Close Price]]/Table2[[#This Row],[Day Low]])-1</f>
        <v>1.3824261161945905E-2</v>
      </c>
      <c r="AD253" s="2">
        <f>(Table2[[#This Row],[Day High]]/Table2[[#This Row],[Close Price]])-1</f>
        <v>4.1163967923113942E-2</v>
      </c>
      <c r="AE253" s="2">
        <f>(Table2[[#This Row],[Close Price]]/Table2[[#This Row],[Current Week Low]])-1</f>
        <v>1.3824261161945905E-2</v>
      </c>
      <c r="AF253" s="2">
        <f>(Table2[[#This Row],[Current Week High]]/Table2[[#This Row],[Close Price]])-1</f>
        <v>5.4255526691378009E-2</v>
      </c>
      <c r="AG253" s="2">
        <f>(Table2[[#This Row],[Close Price]]/Table2[[#This Row],[Current Month Low]])-1</f>
        <v>1.3824261161945905E-2</v>
      </c>
      <c r="AH253" s="2">
        <f>(Table2[[#This Row],[Current Month High]]/Table2[[#This Row],[Close Price]])-1</f>
        <v>5.4255526691378009E-2</v>
      </c>
      <c r="AI253">
        <v>6.0878315244735104</v>
      </c>
      <c r="AJ253">
        <v>89.450852996673603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</v>
      </c>
      <c r="AM253" t="s">
        <v>10360</v>
      </c>
      <c r="AN253">
        <v>21.23</v>
      </c>
      <c r="AO253" t="s">
        <v>10359</v>
      </c>
      <c r="AP253">
        <v>7.5776094234809993E-2</v>
      </c>
      <c r="AQ253">
        <f>(Table2[[#This Row],[Sharpe Ratio]]-AVERAGE(Table2[Sharpe Ratio]))/_xlfn.STDEV.P(Table2[Sharpe Ratio])</f>
        <v>0.13966221334880874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5.2514235180080551</v>
      </c>
      <c r="AS253">
        <f>_xlfn.RANK.AVG(Table2[[#This Row],[1Y Return vs Nifty Z-Score]],Table2[1Y Return vs Nifty Z-Score])</f>
        <v>162</v>
      </c>
      <c r="AT253">
        <f>_xlfn.RANK.AVG(Table2[[#This Row],[6M Return vs Nifty Z-Score]],Table2[6M Return vs Nifty Z-Score])</f>
        <v>377</v>
      </c>
      <c r="AU253">
        <f>_xlfn.RANK.AVG(Table2[[#This Row],[Sharpe Ratio Z-Score]],Table2[Sharpe Ratio Z-Score])</f>
        <v>312</v>
      </c>
      <c r="AV253">
        <f>(Table2[[#This Row],[Rank 1Y]]+Table2[[#This Row],[Rank 6M]]+Table2[[#This Row],[Rank Sharpe]])/3</f>
        <v>283.66666666666669</v>
      </c>
    </row>
    <row r="254" spans="1:48" x14ac:dyDescent="0.3">
      <c r="A254" t="s">
        <v>1103</v>
      </c>
      <c r="B254" t="s">
        <v>1104</v>
      </c>
      <c r="C254" t="s">
        <v>10323</v>
      </c>
      <c r="D254" t="s">
        <v>1105</v>
      </c>
      <c r="E254">
        <v>11467.214186089999</v>
      </c>
      <c r="F254">
        <v>832.55</v>
      </c>
      <c r="G254">
        <v>64.676709946268502</v>
      </c>
      <c r="H254">
        <f>(Table2[[#This Row],[1Y Return vs Nifty]]-AVERAGE(Table2[1Y Return vs Nifty]))/_xlfn.STDEV.P(Table2[1Y Return vs Nifty])</f>
        <v>0.69214595621235053</v>
      </c>
      <c r="I254">
        <v>13.565370494682099</v>
      </c>
      <c r="J254">
        <f>(Table2[[#This Row],[1M Return vs Nifty]]-AVERAGE(Table2[1M Return vs Nifty]))/_xlfn.STDEV.P(Table2[1M Return vs Nifty])</f>
        <v>1.1699035829964879</v>
      </c>
      <c r="K254">
        <v>51.684056949980402</v>
      </c>
      <c r="L254">
        <f>(Table2[[#This Row],[6M Return vs Nifty]]-AVERAGE(Table2[6M Return vs Nifty]))/_xlfn.STDEV.P(Table2[6M Return vs Nifty])</f>
        <v>1.4847887639434878</v>
      </c>
      <c r="M254">
        <v>-2.8798337835649099</v>
      </c>
      <c r="N254">
        <f>(Table2[[#This Row],[1W Return vs Nifty]]-AVERAGE(Table2[1W Return vs Nifty]))/_xlfn.STDEV.P(Table2[1W Return vs Nifty])</f>
        <v>-0.42834914268193103</v>
      </c>
      <c r="O254">
        <v>745.4</v>
      </c>
      <c r="P254">
        <v>695.623419965685</v>
      </c>
      <c r="Q254">
        <v>593.62220749059304</v>
      </c>
      <c r="R254">
        <v>63.328554333394301</v>
      </c>
      <c r="S254" s="2">
        <f>(Table2[[#This Row],[Close Price]]-Table2[[#This Row],[20D EMA]])/Table2[[#This Row],[20D EMA]]</f>
        <v>0.11691709149449957</v>
      </c>
      <c r="T254" s="2">
        <f>(Table2[[#This Row],[Close Price]]-Table2[[#This Row],[50D EMA]])/Table2[[#This Row],[50D EMA]]</f>
        <v>0.19684009494831201</v>
      </c>
      <c r="U254" s="2">
        <f>(Table2[[#This Row],[Close Price]]-Table2[[#This Row],[200D EMA]])/Table2[[#This Row],[200D EMA]]</f>
        <v>0.40249133117748653</v>
      </c>
      <c r="V254">
        <v>2.0573490139946098</v>
      </c>
      <c r="W254">
        <v>771.55</v>
      </c>
      <c r="X254">
        <v>840</v>
      </c>
      <c r="Y254">
        <v>768.55</v>
      </c>
      <c r="Z254">
        <v>840</v>
      </c>
      <c r="AA254">
        <v>768.55</v>
      </c>
      <c r="AB254">
        <v>840</v>
      </c>
      <c r="AC254" s="2">
        <f>(Table2[[#This Row],[Close Price]]/Table2[[#This Row],[Day Low]])-1</f>
        <v>7.9061629187998195E-2</v>
      </c>
      <c r="AD254" s="2">
        <f>(Table2[[#This Row],[Day High]]/Table2[[#This Row],[Close Price]])-1</f>
        <v>8.9484115068163561E-3</v>
      </c>
      <c r="AE254" s="2">
        <f>(Table2[[#This Row],[Close Price]]/Table2[[#This Row],[Current Week Low]])-1</f>
        <v>8.3273697222041587E-2</v>
      </c>
      <c r="AF254" s="2">
        <f>(Table2[[#This Row],[Current Week High]]/Table2[[#This Row],[Close Price]])-1</f>
        <v>8.9484115068163561E-3</v>
      </c>
      <c r="AG254" s="2">
        <f>(Table2[[#This Row],[Close Price]]/Table2[[#This Row],[Current Month Low]])-1</f>
        <v>8.3273697222041587E-2</v>
      </c>
      <c r="AH254" s="2">
        <f>(Table2[[#This Row],[Current Month High]]/Table2[[#This Row],[Close Price]])-1</f>
        <v>8.9484115068163561E-3</v>
      </c>
      <c r="AI254">
        <v>0.89484115068163494</v>
      </c>
      <c r="AJ254">
        <v>107.955538903459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0.09</v>
      </c>
      <c r="AM254" t="s">
        <v>10359</v>
      </c>
      <c r="AN254">
        <v>19.21</v>
      </c>
      <c r="AO254" t="s">
        <v>10359</v>
      </c>
      <c r="AP254">
        <v>-4.4906762421415003E-2</v>
      </c>
      <c r="AQ254">
        <f>(Table2[[#This Row],[Sharpe Ratio]]-AVERAGE(Table2[Sharpe Ratio]))/_xlfn.STDEV.P(Table2[Sharpe Ratio])</f>
        <v>-1.241107925936235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1.6773812345341601</v>
      </c>
      <c r="AS254">
        <f>_xlfn.RANK.AVG(Table2[[#This Row],[1Y Return vs Nifty Z-Score]],Table2[1Y Return vs Nifty Z-Score])</f>
        <v>140</v>
      </c>
      <c r="AT254">
        <f>_xlfn.RANK.AVG(Table2[[#This Row],[6M Return vs Nifty Z-Score]],Table2[6M Return vs Nifty Z-Score])</f>
        <v>56</v>
      </c>
      <c r="AU254">
        <f>_xlfn.RANK.AVG(Table2[[#This Row],[Sharpe Ratio Z-Score]],Table2[Sharpe Ratio Z-Score])</f>
        <v>658</v>
      </c>
      <c r="AV254">
        <f>(Table2[[#This Row],[Rank 1Y]]+Table2[[#This Row],[Rank 6M]]+Table2[[#This Row],[Rank Sharpe]])/3</f>
        <v>284.66666666666669</v>
      </c>
    </row>
    <row r="255" spans="1:48" x14ac:dyDescent="0.3">
      <c r="A255" t="s">
        <v>244</v>
      </c>
      <c r="B255" t="s">
        <v>245</v>
      </c>
      <c r="C255" t="s">
        <v>10318</v>
      </c>
      <c r="D255" t="s">
        <v>54</v>
      </c>
      <c r="E255">
        <v>111847.93915845</v>
      </c>
      <c r="F255">
        <v>1111.55</v>
      </c>
      <c r="G255">
        <v>49.065964037715197</v>
      </c>
      <c r="H255">
        <f>(Table2[[#This Row],[1Y Return vs Nifty]]-AVERAGE(Table2[1Y Return vs Nifty]))/_xlfn.STDEV.P(Table2[1Y Return vs Nifty])</f>
        <v>0.43128690713392642</v>
      </c>
      <c r="I255">
        <v>-11.794020702859299</v>
      </c>
      <c r="J255">
        <f>(Table2[[#This Row],[1M Return vs Nifty]]-AVERAGE(Table2[1M Return vs Nifty]))/_xlfn.STDEV.P(Table2[1M Return vs Nifty])</f>
        <v>-1.4001820402183618</v>
      </c>
      <c r="K255">
        <v>4.5035522671630801</v>
      </c>
      <c r="L255">
        <f>(Table2[[#This Row],[6M Return vs Nifty]]-AVERAGE(Table2[6M Return vs Nifty]))/_xlfn.STDEV.P(Table2[6M Return vs Nifty])</f>
        <v>-0.12489809144913261</v>
      </c>
      <c r="M255">
        <v>-2.9062117000584702</v>
      </c>
      <c r="N255">
        <f>(Table2[[#This Row],[1W Return vs Nifty]]-AVERAGE(Table2[1W Return vs Nifty]))/_xlfn.STDEV.P(Table2[1W Return vs Nifty])</f>
        <v>-0.43475413464307672</v>
      </c>
      <c r="O255">
        <v>1162.1300000000001</v>
      </c>
      <c r="P255">
        <v>1154.90294582672</v>
      </c>
      <c r="Q255">
        <v>969.19065613834198</v>
      </c>
      <c r="R255">
        <v>30.689277871159</v>
      </c>
      <c r="S255" s="2">
        <f>(Table2[[#This Row],[Close Price]]-Table2[[#This Row],[20D EMA]])/Table2[[#This Row],[20D EMA]]</f>
        <v>-4.3523530069785779E-2</v>
      </c>
      <c r="T255" s="2">
        <f>(Table2[[#This Row],[Close Price]]-Table2[[#This Row],[50D EMA]])/Table2[[#This Row],[50D EMA]]</f>
        <v>-3.7538172348921088E-2</v>
      </c>
      <c r="U255" s="2">
        <f>(Table2[[#This Row],[Close Price]]-Table2[[#This Row],[200D EMA]])/Table2[[#This Row],[200D EMA]]</f>
        <v>0.14688476716116591</v>
      </c>
      <c r="V255">
        <v>2.4296117684518999</v>
      </c>
      <c r="W255">
        <v>1111.5</v>
      </c>
      <c r="X255">
        <v>1123.5999999999999</v>
      </c>
      <c r="Y255">
        <v>1108.05</v>
      </c>
      <c r="Z255">
        <v>1139.95</v>
      </c>
      <c r="AA255">
        <v>1108.05</v>
      </c>
      <c r="AB255">
        <v>1139.95</v>
      </c>
      <c r="AC255" s="2">
        <f>(Table2[[#This Row],[Close Price]]/Table2[[#This Row],[Day Low]])-1</f>
        <v>4.4984255510582827E-5</v>
      </c>
      <c r="AD255" s="2">
        <f>(Table2[[#This Row],[Day High]]/Table2[[#This Row],[Close Price]])-1</f>
        <v>1.0840717916422937E-2</v>
      </c>
      <c r="AE255" s="2">
        <f>(Table2[[#This Row],[Close Price]]/Table2[[#This Row],[Current Week Low]])-1</f>
        <v>3.1587022246288843E-3</v>
      </c>
      <c r="AF255" s="2">
        <f>(Table2[[#This Row],[Current Week High]]/Table2[[#This Row],[Close Price]])-1</f>
        <v>2.5549907786424519E-2</v>
      </c>
      <c r="AG255" s="2">
        <f>(Table2[[#This Row],[Close Price]]/Table2[[#This Row],[Current Month Low]])-1</f>
        <v>3.1587022246288843E-3</v>
      </c>
      <c r="AH255" s="2">
        <f>(Table2[[#This Row],[Current Month High]]/Table2[[#This Row],[Close Price]])-1</f>
        <v>2.5549907786424519E-2</v>
      </c>
      <c r="AI255">
        <v>19.139939723809</v>
      </c>
      <c r="AJ255">
        <v>95.781594011448703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-0.12</v>
      </c>
      <c r="AM255" t="s">
        <v>10358</v>
      </c>
      <c r="AN255">
        <v>-6.19</v>
      </c>
      <c r="AO255" t="s">
        <v>10358</v>
      </c>
      <c r="AP255">
        <v>7.7971548735935994E-2</v>
      </c>
      <c r="AQ255">
        <f>(Table2[[#This Row],[Sharpe Ratio]]-AVERAGE(Table2[Sharpe Ratio]))/_xlfn.STDEV.P(Table2[Sharpe Ratio])</f>
        <v>0.16478109188139906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-1.3637662672952457</v>
      </c>
      <c r="AS255">
        <f>_xlfn.RANK.AVG(Table2[[#This Row],[1Y Return vs Nifty Z-Score]],Table2[1Y Return vs Nifty Z-Score])</f>
        <v>192</v>
      </c>
      <c r="AT255">
        <f>_xlfn.RANK.AVG(Table2[[#This Row],[6M Return vs Nifty Z-Score]],Table2[6M Return vs Nifty Z-Score])</f>
        <v>366</v>
      </c>
      <c r="AU255">
        <f>_xlfn.RANK.AVG(Table2[[#This Row],[Sharpe Ratio Z-Score]],Table2[Sharpe Ratio Z-Score])</f>
        <v>300</v>
      </c>
      <c r="AV255">
        <f>(Table2[[#This Row],[Rank 1Y]]+Table2[[#This Row],[Rank 6M]]+Table2[[#This Row],[Rank Sharpe]])/3</f>
        <v>286</v>
      </c>
    </row>
    <row r="256" spans="1:48" x14ac:dyDescent="0.3">
      <c r="A256" t="s">
        <v>748</v>
      </c>
      <c r="B256" t="s">
        <v>749</v>
      </c>
      <c r="C256" t="s">
        <v>10313</v>
      </c>
      <c r="D256" t="s">
        <v>750</v>
      </c>
      <c r="E256">
        <v>22653.01838025</v>
      </c>
      <c r="F256">
        <v>1618.6</v>
      </c>
      <c r="G256">
        <v>19.639127861132302</v>
      </c>
      <c r="H256">
        <f>(Table2[[#This Row],[1Y Return vs Nifty]]-AVERAGE(Table2[1Y Return vs Nifty]))/_xlfn.STDEV.P(Table2[1Y Return vs Nifty])</f>
        <v>-6.0442094630433478E-2</v>
      </c>
      <c r="I256">
        <v>8.6042363185960706</v>
      </c>
      <c r="J256">
        <f>(Table2[[#This Row],[1M Return vs Nifty]]-AVERAGE(Table2[1M Return vs Nifty]))/_xlfn.STDEV.P(Table2[1M Return vs Nifty])</f>
        <v>0.66710998194053195</v>
      </c>
      <c r="K256">
        <v>31.869278872239601</v>
      </c>
      <c r="L256">
        <f>(Table2[[#This Row],[6M Return vs Nifty]]-AVERAGE(Table2[6M Return vs Nifty]))/_xlfn.STDEV.P(Table2[6M Return vs Nifty])</f>
        <v>0.80875555851918701</v>
      </c>
      <c r="M256">
        <v>-6.5712094843959896</v>
      </c>
      <c r="N256">
        <f>(Table2[[#This Row],[1W Return vs Nifty]]-AVERAGE(Table2[1W Return vs Nifty]))/_xlfn.STDEV.P(Table2[1W Return vs Nifty])</f>
        <v>-1.324675874748265</v>
      </c>
      <c r="O256">
        <v>1589.87</v>
      </c>
      <c r="P256">
        <v>1484.38572141396</v>
      </c>
      <c r="Q256">
        <v>1271.48401881011</v>
      </c>
      <c r="R256">
        <v>51.243341003068899</v>
      </c>
      <c r="S256" s="2">
        <f>(Table2[[#This Row],[Close Price]]-Table2[[#This Row],[20D EMA]])/Table2[[#This Row],[20D EMA]]</f>
        <v>1.8070659865272017E-2</v>
      </c>
      <c r="T256" s="2">
        <f>(Table2[[#This Row],[Close Price]]-Table2[[#This Row],[50D EMA]])/Table2[[#This Row],[50D EMA]]</f>
        <v>9.0417387239614053E-2</v>
      </c>
      <c r="U256" s="2">
        <f>(Table2[[#This Row],[Close Price]]-Table2[[#This Row],[200D EMA]])/Table2[[#This Row],[200D EMA]]</f>
        <v>0.2730006638343207</v>
      </c>
      <c r="V256">
        <v>0.51906813764208704</v>
      </c>
      <c r="W256">
        <v>1605</v>
      </c>
      <c r="X256">
        <v>1646.5</v>
      </c>
      <c r="Y256">
        <v>1602.3</v>
      </c>
      <c r="Z256">
        <v>1654.45</v>
      </c>
      <c r="AA256">
        <v>1602.3</v>
      </c>
      <c r="AB256">
        <v>1654.45</v>
      </c>
      <c r="AC256" s="2">
        <f>(Table2[[#This Row],[Close Price]]/Table2[[#This Row],[Day Low]])-1</f>
        <v>8.4735202492212114E-3</v>
      </c>
      <c r="AD256" s="2">
        <f>(Table2[[#This Row],[Day High]]/Table2[[#This Row],[Close Price]])-1</f>
        <v>1.7237118497466897E-2</v>
      </c>
      <c r="AE256" s="2">
        <f>(Table2[[#This Row],[Close Price]]/Table2[[#This Row],[Current Week Low]])-1</f>
        <v>1.0172876490045502E-2</v>
      </c>
      <c r="AF256" s="2">
        <f>(Table2[[#This Row],[Current Week High]]/Table2[[#This Row],[Close Price]])-1</f>
        <v>2.2148770542444129E-2</v>
      </c>
      <c r="AG256" s="2">
        <f>(Table2[[#This Row],[Close Price]]/Table2[[#This Row],[Current Month Low]])-1</f>
        <v>1.0172876490045502E-2</v>
      </c>
      <c r="AH256" s="2">
        <f>(Table2[[#This Row],[Current Month High]]/Table2[[#This Row],[Close Price]])-1</f>
        <v>2.2148770542444129E-2</v>
      </c>
      <c r="AI256">
        <v>5.9557642407018498</v>
      </c>
      <c r="AJ256">
        <v>63.801042351869597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0.05</v>
      </c>
      <c r="AM256" t="s">
        <v>10359</v>
      </c>
      <c r="AN256">
        <v>4.12</v>
      </c>
      <c r="AO256" t="s">
        <v>10359</v>
      </c>
      <c r="AP256">
        <v>4.3089580820966998E-2</v>
      </c>
      <c r="AQ256">
        <f>(Table2[[#This Row],[Sharpe Ratio]]-AVERAGE(Table2[Sharpe Ratio]))/_xlfn.STDEV.P(Table2[Sharpe Ratio])</f>
        <v>-0.23431436401825045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-0.14356679293722996</v>
      </c>
      <c r="AS256">
        <f>_xlfn.RANK.AVG(Table2[[#This Row],[1Y Return vs Nifty Z-Score]],Table2[1Y Return vs Nifty Z-Score])</f>
        <v>324</v>
      </c>
      <c r="AT256">
        <f>_xlfn.RANK.AVG(Table2[[#This Row],[6M Return vs Nifty Z-Score]],Table2[6M Return vs Nifty Z-Score])</f>
        <v>132</v>
      </c>
      <c r="AU256">
        <f>_xlfn.RANK.AVG(Table2[[#This Row],[Sharpe Ratio Z-Score]],Table2[Sharpe Ratio Z-Score])</f>
        <v>405</v>
      </c>
      <c r="AV256">
        <f>(Table2[[#This Row],[Rank 1Y]]+Table2[[#This Row],[Rank 6M]]+Table2[[#This Row],[Rank Sharpe]])/3</f>
        <v>287</v>
      </c>
    </row>
    <row r="257" spans="1:48" x14ac:dyDescent="0.3">
      <c r="A257" t="s">
        <v>1026</v>
      </c>
      <c r="B257" t="s">
        <v>1027</v>
      </c>
      <c r="C257" t="s">
        <v>10325</v>
      </c>
      <c r="D257" t="s">
        <v>257</v>
      </c>
      <c r="E257">
        <v>13518.36464</v>
      </c>
      <c r="F257">
        <v>4269.5</v>
      </c>
      <c r="G257">
        <v>4.5426470500488296</v>
      </c>
      <c r="H257">
        <f>(Table2[[#This Row],[1Y Return vs Nifty]]-AVERAGE(Table2[1Y Return vs Nifty]))/_xlfn.STDEV.P(Table2[1Y Return vs Nifty])</f>
        <v>-0.31270765912547832</v>
      </c>
      <c r="I257">
        <v>-1.03787456373443</v>
      </c>
      <c r="J257">
        <f>(Table2[[#This Row],[1M Return vs Nifty]]-AVERAGE(Table2[1M Return vs Nifty]))/_xlfn.STDEV.P(Table2[1M Return vs Nifty])</f>
        <v>-0.31008424023478598</v>
      </c>
      <c r="K257">
        <v>0.41927253005884002</v>
      </c>
      <c r="L257">
        <f>(Table2[[#This Row],[6M Return vs Nifty]]-AVERAGE(Table2[6M Return vs Nifty]))/_xlfn.STDEV.P(Table2[6M Return vs Nifty])</f>
        <v>-0.26424402364636618</v>
      </c>
      <c r="M257">
        <v>0.91186764540034704</v>
      </c>
      <c r="N257">
        <f>(Table2[[#This Row],[1W Return vs Nifty]]-AVERAGE(Table2[1W Return vs Nifty]))/_xlfn.STDEV.P(Table2[1W Return vs Nifty])</f>
        <v>0.49233832622851148</v>
      </c>
      <c r="O257">
        <v>4193.74</v>
      </c>
      <c r="P257">
        <v>4239.2496990209202</v>
      </c>
      <c r="Q257">
        <v>3868.6266543737001</v>
      </c>
      <c r="R257">
        <v>67.446528339749506</v>
      </c>
      <c r="S257" s="2">
        <f>(Table2[[#This Row],[Close Price]]-Table2[[#This Row],[20D EMA]])/Table2[[#This Row],[20D EMA]]</f>
        <v>1.8065020721360937E-2</v>
      </c>
      <c r="T257" s="2">
        <f>(Table2[[#This Row],[Close Price]]-Table2[[#This Row],[50D EMA]])/Table2[[#This Row],[50D EMA]]</f>
        <v>7.1357676774893271E-3</v>
      </c>
      <c r="U257" s="2">
        <f>(Table2[[#This Row],[Close Price]]-Table2[[#This Row],[200D EMA]])/Table2[[#This Row],[200D EMA]]</f>
        <v>0.10362161599985099</v>
      </c>
      <c r="V257">
        <v>0.50495448788666597</v>
      </c>
      <c r="W257">
        <v>4218.1000000000004</v>
      </c>
      <c r="X257">
        <v>4385</v>
      </c>
      <c r="Y257">
        <v>4170.55</v>
      </c>
      <c r="Z257">
        <v>4385</v>
      </c>
      <c r="AA257">
        <v>4170.55</v>
      </c>
      <c r="AB257">
        <v>4385</v>
      </c>
      <c r="AC257" s="2">
        <f>(Table2[[#This Row],[Close Price]]/Table2[[#This Row],[Day Low]])-1</f>
        <v>1.2185581185841787E-2</v>
      </c>
      <c r="AD257" s="2">
        <f>(Table2[[#This Row],[Day High]]/Table2[[#This Row],[Close Price]])-1</f>
        <v>2.7052348050123021E-2</v>
      </c>
      <c r="AE257" s="2">
        <f>(Table2[[#This Row],[Close Price]]/Table2[[#This Row],[Current Week Low]])-1</f>
        <v>2.3725887472875185E-2</v>
      </c>
      <c r="AF257" s="2">
        <f>(Table2[[#This Row],[Current Week High]]/Table2[[#This Row],[Close Price]])-1</f>
        <v>2.7052348050123021E-2</v>
      </c>
      <c r="AG257" s="2">
        <f>(Table2[[#This Row],[Close Price]]/Table2[[#This Row],[Current Month Low]])-1</f>
        <v>2.3725887472875185E-2</v>
      </c>
      <c r="AH257" s="2">
        <f>(Table2[[#This Row],[Current Month High]]/Table2[[#This Row],[Close Price]])-1</f>
        <v>2.7052348050123021E-2</v>
      </c>
      <c r="AI257">
        <v>17.109731818714099</v>
      </c>
      <c r="AJ257">
        <v>54.6920289855072</v>
      </c>
      <c r="AK257" t="str">
        <f>IF(AND(Table2[[#This Row],[20D EMA]]&gt;Table2[[#This Row],[50D EMA]],Table2[[#This Row],[50D EMA]]&gt;Table2[[#This Row],[200D EMA]]),"Uptrend","Downtrend/NoTrend")</f>
        <v>Downtrend/NoTrend</v>
      </c>
      <c r="AL257">
        <v>-0.11</v>
      </c>
      <c r="AM257" t="s">
        <v>10358</v>
      </c>
      <c r="AN257">
        <v>6.41</v>
      </c>
      <c r="AO257" t="s">
        <v>10359</v>
      </c>
      <c r="AP257">
        <v>0.188499326079198</v>
      </c>
      <c r="AQ257">
        <f>(Table2[[#This Row],[Sharpe Ratio]]-AVERAGE(Table2[Sharpe Ratio]))/_xlfn.STDEV.P(Table2[Sharpe Ratio])</f>
        <v>1.4293638068220482</v>
      </c>
      <c r="AR2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7">
        <f>_xlfn.RANK.AVG(Table2[[#This Row],[1Y Return vs Nifty Z-Score]],Table2[1Y Return vs Nifty Z-Score])</f>
        <v>392</v>
      </c>
      <c r="AT257">
        <f>_xlfn.RANK.AVG(Table2[[#This Row],[6M Return vs Nifty Z-Score]],Table2[6M Return vs Nifty Z-Score])</f>
        <v>412</v>
      </c>
      <c r="AU257">
        <f>_xlfn.RANK.AVG(Table2[[#This Row],[Sharpe Ratio Z-Score]],Table2[Sharpe Ratio Z-Score])</f>
        <v>57</v>
      </c>
      <c r="AV257">
        <f>(Table2[[#This Row],[Rank 1Y]]+Table2[[#This Row],[Rank 6M]]+Table2[[#This Row],[Rank Sharpe]])/3</f>
        <v>287</v>
      </c>
    </row>
    <row r="258" spans="1:48" x14ac:dyDescent="0.3">
      <c r="A258" t="s">
        <v>345</v>
      </c>
      <c r="B258" t="s">
        <v>346</v>
      </c>
      <c r="C258" t="s">
        <v>10314</v>
      </c>
      <c r="D258" t="s">
        <v>37</v>
      </c>
      <c r="E258">
        <v>74070.767999999996</v>
      </c>
      <c r="F258">
        <v>421.65</v>
      </c>
      <c r="G258">
        <v>56.457700799867901</v>
      </c>
      <c r="H258">
        <f>(Table2[[#This Row],[1Y Return vs Nifty]]-AVERAGE(Table2[1Y Return vs Nifty]))/_xlfn.STDEV.P(Table2[1Y Return vs Nifty])</f>
        <v>0.55480447856250881</v>
      </c>
      <c r="I258">
        <v>3.7129160052823602</v>
      </c>
      <c r="J258">
        <f>(Table2[[#This Row],[1M Return vs Nifty]]-AVERAGE(Table2[1M Return vs Nifty]))/_xlfn.STDEV.P(Table2[1M Return vs Nifty])</f>
        <v>0.1713917717571149</v>
      </c>
      <c r="K258">
        <v>-7.3681088729893798</v>
      </c>
      <c r="L258">
        <f>(Table2[[#This Row],[6M Return vs Nifty]]-AVERAGE(Table2[6M Return vs Nifty]))/_xlfn.STDEV.P(Table2[6M Return vs Nifty])</f>
        <v>-0.52993099682918743</v>
      </c>
      <c r="M258">
        <v>2.43273599273927</v>
      </c>
      <c r="N258">
        <f>(Table2[[#This Row],[1W Return vs Nifty]]-AVERAGE(Table2[1W Return vs Nifty]))/_xlfn.STDEV.P(Table2[1W Return vs Nifty])</f>
        <v>0.86163017462164893</v>
      </c>
      <c r="O258">
        <v>406.4</v>
      </c>
      <c r="P258">
        <v>396.57573032845102</v>
      </c>
      <c r="Q258">
        <v>348.184644611485</v>
      </c>
      <c r="R258">
        <v>65.635166236804295</v>
      </c>
      <c r="S258" s="2">
        <f>(Table2[[#This Row],[Close Price]]-Table2[[#This Row],[20D EMA]])/Table2[[#This Row],[20D EMA]]</f>
        <v>3.7524606299212601E-2</v>
      </c>
      <c r="T258" s="2">
        <f>(Table2[[#This Row],[Close Price]]-Table2[[#This Row],[50D EMA]])/Table2[[#This Row],[50D EMA]]</f>
        <v>6.3226939406458404E-2</v>
      </c>
      <c r="U258" s="2">
        <f>(Table2[[#This Row],[Close Price]]-Table2[[#This Row],[200D EMA]])/Table2[[#This Row],[200D EMA]]</f>
        <v>0.21099539145527182</v>
      </c>
      <c r="V258">
        <v>0.61828142180585999</v>
      </c>
      <c r="W258">
        <v>416.7</v>
      </c>
      <c r="X258">
        <v>429.2</v>
      </c>
      <c r="Y258">
        <v>404.2</v>
      </c>
      <c r="Z258">
        <v>429.2</v>
      </c>
      <c r="AA258">
        <v>404.2</v>
      </c>
      <c r="AB258">
        <v>429.2</v>
      </c>
      <c r="AC258" s="2">
        <f>(Table2[[#This Row],[Close Price]]/Table2[[#This Row],[Day Low]])-1</f>
        <v>1.1879049676025932E-2</v>
      </c>
      <c r="AD258" s="2">
        <f>(Table2[[#This Row],[Day High]]/Table2[[#This Row],[Close Price]])-1</f>
        <v>1.7905846080872756E-2</v>
      </c>
      <c r="AE258" s="2">
        <f>(Table2[[#This Row],[Close Price]]/Table2[[#This Row],[Current Week Low]])-1</f>
        <v>4.317169717961411E-2</v>
      </c>
      <c r="AF258" s="2">
        <f>(Table2[[#This Row],[Current Week High]]/Table2[[#This Row],[Close Price]])-1</f>
        <v>1.7905846080872756E-2</v>
      </c>
      <c r="AG258" s="2">
        <f>(Table2[[#This Row],[Close Price]]/Table2[[#This Row],[Current Month Low]])-1</f>
        <v>4.317169717961411E-2</v>
      </c>
      <c r="AH258" s="2">
        <f>(Table2[[#This Row],[Current Month High]]/Table2[[#This Row],[Close Price]])-1</f>
        <v>1.7905846080872756E-2</v>
      </c>
      <c r="AI258">
        <v>10.9450966441361</v>
      </c>
      <c r="AJ258">
        <v>108.222222222222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0.01</v>
      </c>
      <c r="AM258" t="s">
        <v>10359</v>
      </c>
      <c r="AN258">
        <v>9.7200000000000006</v>
      </c>
      <c r="AO258" t="s">
        <v>10359</v>
      </c>
      <c r="AP258">
        <v>0.115804721829563</v>
      </c>
      <c r="AQ258">
        <f>(Table2[[#This Row],[Sharpe Ratio]]-AVERAGE(Table2[Sharpe Ratio]))/_xlfn.STDEV.P(Table2[Sharpe Ratio])</f>
        <v>0.59764220512873756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1.6555376332408227</v>
      </c>
      <c r="AS258">
        <f>_xlfn.RANK.AVG(Table2[[#This Row],[1Y Return vs Nifty Z-Score]],Table2[1Y Return vs Nifty Z-Score])</f>
        <v>168</v>
      </c>
      <c r="AT258">
        <f>_xlfn.RANK.AVG(Table2[[#This Row],[6M Return vs Nifty Z-Score]],Table2[6M Return vs Nifty Z-Score])</f>
        <v>501</v>
      </c>
      <c r="AU258">
        <f>_xlfn.RANK.AVG(Table2[[#This Row],[Sharpe Ratio Z-Score]],Table2[Sharpe Ratio Z-Score])</f>
        <v>193</v>
      </c>
      <c r="AV258">
        <f>(Table2[[#This Row],[Rank 1Y]]+Table2[[#This Row],[Rank 6M]]+Table2[[#This Row],[Rank Sharpe]])/3</f>
        <v>287.33333333333331</v>
      </c>
    </row>
    <row r="259" spans="1:48" x14ac:dyDescent="0.3">
      <c r="A259" t="s">
        <v>392</v>
      </c>
      <c r="B259" t="s">
        <v>393</v>
      </c>
      <c r="C259" t="s">
        <v>10321</v>
      </c>
      <c r="D259" t="s">
        <v>127</v>
      </c>
      <c r="E259">
        <v>60880.636263779998</v>
      </c>
      <c r="F259">
        <v>726.3</v>
      </c>
      <c r="G259">
        <v>22.480156811699299</v>
      </c>
      <c r="H259">
        <f>(Table2[[#This Row],[1Y Return vs Nifty]]-AVERAGE(Table2[1Y Return vs Nifty]))/_xlfn.STDEV.P(Table2[1Y Return vs Nifty])</f>
        <v>-1.2967866634504189E-2</v>
      </c>
      <c r="I259">
        <v>1.7203738559124899</v>
      </c>
      <c r="J259">
        <f>(Table2[[#This Row],[1M Return vs Nifty]]-AVERAGE(Table2[1M Return vs Nifty]))/_xlfn.STDEV.P(Table2[1M Return vs Nifty])</f>
        <v>-3.0545407722241159E-2</v>
      </c>
      <c r="K259">
        <v>-6.4541854859445804</v>
      </c>
      <c r="L259">
        <f>(Table2[[#This Row],[6M Return vs Nifty]]-AVERAGE(Table2[6M Return vs Nifty]))/_xlfn.STDEV.P(Table2[6M Return vs Nifty])</f>
        <v>-0.49875009970119027</v>
      </c>
      <c r="M259">
        <v>-1.80604542586843</v>
      </c>
      <c r="N259">
        <f>(Table2[[#This Row],[1W Return vs Nifty]]-AVERAGE(Table2[1W Return vs Nifty]))/_xlfn.STDEV.P(Table2[1W Return vs Nifty])</f>
        <v>-0.16761566888020685</v>
      </c>
      <c r="O259">
        <v>732.94</v>
      </c>
      <c r="P259">
        <v>739.03900287360102</v>
      </c>
      <c r="Q259">
        <v>664.174374510858</v>
      </c>
      <c r="R259">
        <v>51.333812086767701</v>
      </c>
      <c r="S259" s="2">
        <f>(Table2[[#This Row],[Close Price]]-Table2[[#This Row],[20D EMA]])/Table2[[#This Row],[20D EMA]]</f>
        <v>-9.0594045897346293E-3</v>
      </c>
      <c r="T259" s="2">
        <f>(Table2[[#This Row],[Close Price]]-Table2[[#This Row],[50D EMA]])/Table2[[#This Row],[50D EMA]]</f>
        <v>-1.723725381754965E-2</v>
      </c>
      <c r="U259" s="2">
        <f>(Table2[[#This Row],[Close Price]]-Table2[[#This Row],[200D EMA]])/Table2[[#This Row],[200D EMA]]</f>
        <v>9.3538124735534064E-2</v>
      </c>
      <c r="V259">
        <v>1.1659882953412199</v>
      </c>
      <c r="W259">
        <v>722.3</v>
      </c>
      <c r="X259">
        <v>744.75</v>
      </c>
      <c r="Y259">
        <v>722.3</v>
      </c>
      <c r="Z259">
        <v>795</v>
      </c>
      <c r="AA259">
        <v>722.3</v>
      </c>
      <c r="AB259">
        <v>795</v>
      </c>
      <c r="AC259" s="2">
        <f>(Table2[[#This Row],[Close Price]]/Table2[[#This Row],[Day Low]])-1</f>
        <v>5.5378651529836009E-3</v>
      </c>
      <c r="AD259" s="2">
        <f>(Table2[[#This Row],[Day High]]/Table2[[#This Row],[Close Price]])-1</f>
        <v>2.5402726146220633E-2</v>
      </c>
      <c r="AE259" s="2">
        <f>(Table2[[#This Row],[Close Price]]/Table2[[#This Row],[Current Week Low]])-1</f>
        <v>5.5378651529836009E-3</v>
      </c>
      <c r="AF259" s="2">
        <f>(Table2[[#This Row],[Current Week High]]/Table2[[#This Row],[Close Price]])-1</f>
        <v>9.4589012804626282E-2</v>
      </c>
      <c r="AG259" s="2">
        <f>(Table2[[#This Row],[Close Price]]/Table2[[#This Row],[Current Month Low]])-1</f>
        <v>5.5378651529836009E-3</v>
      </c>
      <c r="AH259" s="2">
        <f>(Table2[[#This Row],[Current Month High]]/Table2[[#This Row],[Close Price]])-1</f>
        <v>9.4589012804626282E-2</v>
      </c>
      <c r="AI259">
        <v>16.756161365826799</v>
      </c>
      <c r="AJ259">
        <v>70.033945920636697</v>
      </c>
      <c r="AK259" t="str">
        <f>IF(AND(Table2[[#This Row],[20D EMA]]&gt;Table2[[#This Row],[50D EMA]],Table2[[#This Row],[50D EMA]]&gt;Table2[[#This Row],[200D EMA]]),"Uptrend","Downtrend/NoTrend")</f>
        <v>Downtrend/NoTrend</v>
      </c>
      <c r="AL259">
        <v>-0.05</v>
      </c>
      <c r="AM259" t="s">
        <v>10358</v>
      </c>
      <c r="AN259">
        <v>3.56</v>
      </c>
      <c r="AO259" t="s">
        <v>10359</v>
      </c>
      <c r="AP259">
        <v>0.17809229660650799</v>
      </c>
      <c r="AQ259">
        <f>(Table2[[#This Row],[Sharpe Ratio]]-AVERAGE(Table2[Sharpe Ratio]))/_xlfn.STDEV.P(Table2[Sharpe Ratio])</f>
        <v>1.31029374225204</v>
      </c>
      <c r="AR2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9">
        <f>_xlfn.RANK.AVG(Table2[[#This Row],[1Y Return vs Nifty Z-Score]],Table2[1Y Return vs Nifty Z-Score])</f>
        <v>304</v>
      </c>
      <c r="AT259">
        <f>_xlfn.RANK.AVG(Table2[[#This Row],[6M Return vs Nifty Z-Score]],Table2[6M Return vs Nifty Z-Score])</f>
        <v>492</v>
      </c>
      <c r="AU259">
        <f>_xlfn.RANK.AVG(Table2[[#This Row],[Sharpe Ratio Z-Score]],Table2[Sharpe Ratio Z-Score])</f>
        <v>74</v>
      </c>
      <c r="AV259">
        <f>(Table2[[#This Row],[Rank 1Y]]+Table2[[#This Row],[Rank 6M]]+Table2[[#This Row],[Rank Sharpe]])/3</f>
        <v>290</v>
      </c>
    </row>
    <row r="260" spans="1:48" x14ac:dyDescent="0.3">
      <c r="A260" t="s">
        <v>1467</v>
      </c>
      <c r="B260" t="s">
        <v>1468</v>
      </c>
      <c r="C260" t="s">
        <v>10322</v>
      </c>
      <c r="D260" t="s">
        <v>627</v>
      </c>
      <c r="E260">
        <v>7187.2387730549999</v>
      </c>
      <c r="F260">
        <v>558.54999999999995</v>
      </c>
      <c r="G260">
        <v>42.293547648196999</v>
      </c>
      <c r="H260">
        <f>(Table2[[#This Row],[1Y Return vs Nifty]]-AVERAGE(Table2[1Y Return vs Nifty]))/_xlfn.STDEV.P(Table2[1Y Return vs Nifty])</f>
        <v>0.3181183173892887</v>
      </c>
      <c r="I260">
        <v>6.67069610108011</v>
      </c>
      <c r="J260">
        <f>(Table2[[#This Row],[1M Return vs Nifty]]-AVERAGE(Table2[1M Return vs Nifty]))/_xlfn.STDEV.P(Table2[1M Return vs Nifty])</f>
        <v>0.47115244194141442</v>
      </c>
      <c r="K260">
        <v>7.0883304116103503</v>
      </c>
      <c r="L260">
        <f>(Table2[[#This Row],[6M Return vs Nifty]]-AVERAGE(Table2[6M Return vs Nifty]))/_xlfn.STDEV.P(Table2[6M Return vs Nifty])</f>
        <v>-3.6711595115654888E-2</v>
      </c>
      <c r="M260">
        <v>1.33374801044958</v>
      </c>
      <c r="N260">
        <f>(Table2[[#This Row],[1W Return vs Nifty]]-AVERAGE(Table2[1W Return vs Nifty]))/_xlfn.STDEV.P(Table2[1W Return vs Nifty])</f>
        <v>0.59477781751150272</v>
      </c>
      <c r="O260">
        <v>514.24</v>
      </c>
      <c r="P260">
        <v>500.99149358940701</v>
      </c>
      <c r="Q260">
        <v>458.24346849599601</v>
      </c>
      <c r="R260">
        <v>75.071195563362096</v>
      </c>
      <c r="S260" s="2">
        <f>(Table2[[#This Row],[Close Price]]-Table2[[#This Row],[20D EMA]])/Table2[[#This Row],[20D EMA]]</f>
        <v>8.6165992532669461E-2</v>
      </c>
      <c r="T260" s="2">
        <f>(Table2[[#This Row],[Close Price]]-Table2[[#This Row],[50D EMA]])/Table2[[#This Row],[50D EMA]]</f>
        <v>0.11488918903235039</v>
      </c>
      <c r="U260" s="2">
        <f>(Table2[[#This Row],[Close Price]]-Table2[[#This Row],[200D EMA]])/Table2[[#This Row],[200D EMA]]</f>
        <v>0.21889353236876608</v>
      </c>
      <c r="V260">
        <v>1.47521950413805</v>
      </c>
      <c r="W260">
        <v>542.45000000000005</v>
      </c>
      <c r="X260">
        <v>563.79999999999995</v>
      </c>
      <c r="Y260">
        <v>531.5</v>
      </c>
      <c r="Z260">
        <v>563.79999999999995</v>
      </c>
      <c r="AA260">
        <v>531.5</v>
      </c>
      <c r="AB260">
        <v>563.79999999999995</v>
      </c>
      <c r="AC260" s="2">
        <f>(Table2[[#This Row],[Close Price]]/Table2[[#This Row],[Day Low]])-1</f>
        <v>2.9680154852981699E-2</v>
      </c>
      <c r="AD260" s="2">
        <f>(Table2[[#This Row],[Day High]]/Table2[[#This Row],[Close Price]])-1</f>
        <v>9.3993375704950477E-3</v>
      </c>
      <c r="AE260" s="2">
        <f>(Table2[[#This Row],[Close Price]]/Table2[[#This Row],[Current Week Low]])-1</f>
        <v>5.0893697083725264E-2</v>
      </c>
      <c r="AF260" s="2">
        <f>(Table2[[#This Row],[Current Week High]]/Table2[[#This Row],[Close Price]])-1</f>
        <v>9.3993375704950477E-3</v>
      </c>
      <c r="AG260" s="2">
        <f>(Table2[[#This Row],[Close Price]]/Table2[[#This Row],[Current Month Low]])-1</f>
        <v>5.0893697083725264E-2</v>
      </c>
      <c r="AH260" s="2">
        <f>(Table2[[#This Row],[Current Month High]]/Table2[[#This Row],[Close Price]])-1</f>
        <v>9.3993375704950477E-3</v>
      </c>
      <c r="AI260">
        <v>0.93993375704950399</v>
      </c>
      <c r="AJ260">
        <v>86.899782499581704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7.0000000000000007E-2</v>
      </c>
      <c r="AM260" t="s">
        <v>10359</v>
      </c>
      <c r="AN260">
        <v>17.47</v>
      </c>
      <c r="AO260" t="s">
        <v>10359</v>
      </c>
      <c r="AP260">
        <v>7.3033899943735006E-2</v>
      </c>
      <c r="AQ260">
        <f>(Table2[[#This Row],[Sharpe Ratio]]-AVERAGE(Table2[Sharpe Ratio]))/_xlfn.STDEV.P(Table2[Sharpe Ratio])</f>
        <v>0.10828791464439573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1.4556248963709466</v>
      </c>
      <c r="AS260">
        <f>_xlfn.RANK.AVG(Table2[[#This Row],[1Y Return vs Nifty Z-Score]],Table2[1Y Return vs Nifty Z-Score])</f>
        <v>213</v>
      </c>
      <c r="AT260">
        <f>_xlfn.RANK.AVG(Table2[[#This Row],[6M Return vs Nifty Z-Score]],Table2[6M Return vs Nifty Z-Score])</f>
        <v>334</v>
      </c>
      <c r="AU260">
        <f>_xlfn.RANK.AVG(Table2[[#This Row],[Sharpe Ratio Z-Score]],Table2[Sharpe Ratio Z-Score])</f>
        <v>325</v>
      </c>
      <c r="AV260">
        <f>(Table2[[#This Row],[Rank 1Y]]+Table2[[#This Row],[Rank 6M]]+Table2[[#This Row],[Rank Sharpe]])/3</f>
        <v>290.66666666666669</v>
      </c>
    </row>
    <row r="261" spans="1:48" x14ac:dyDescent="0.3">
      <c r="A261" t="s">
        <v>510</v>
      </c>
      <c r="B261" t="s">
        <v>511</v>
      </c>
      <c r="C261" t="s">
        <v>10325</v>
      </c>
      <c r="D261" t="s">
        <v>512</v>
      </c>
      <c r="E261">
        <v>41091.471577844997</v>
      </c>
      <c r="F261">
        <v>3793.85</v>
      </c>
      <c r="G261">
        <v>-5.1364552038858404</v>
      </c>
      <c r="H261">
        <f>(Table2[[#This Row],[1Y Return vs Nifty]]-AVERAGE(Table2[1Y Return vs Nifty]))/_xlfn.STDEV.P(Table2[1Y Return vs Nifty])</f>
        <v>-0.47444761855373457</v>
      </c>
      <c r="I261">
        <v>-3.7633797838356799</v>
      </c>
      <c r="J261">
        <f>(Table2[[#This Row],[1M Return vs Nifty]]-AVERAGE(Table2[1M Return vs Nifty]))/_xlfn.STDEV.P(Table2[1M Return vs Nifty])</f>
        <v>-0.58630466396713343</v>
      </c>
      <c r="K261">
        <v>17.012155515637499</v>
      </c>
      <c r="L261">
        <f>(Table2[[#This Row],[6M Return vs Nifty]]-AVERAGE(Table2[6M Return vs Nifty]))/_xlfn.STDEV.P(Table2[6M Return vs Nifty])</f>
        <v>0.30186576713510266</v>
      </c>
      <c r="M261">
        <v>-3.7375356852940498</v>
      </c>
      <c r="N261">
        <f>(Table2[[#This Row],[1W Return vs Nifty]]-AVERAGE(Table2[1W Return vs Nifty]))/_xlfn.STDEV.P(Table2[1W Return vs Nifty])</f>
        <v>-0.63661327100971843</v>
      </c>
      <c r="O261">
        <v>3831.79</v>
      </c>
      <c r="P261">
        <v>3865.43300979173</v>
      </c>
      <c r="Q261">
        <v>3470.7422875413499</v>
      </c>
      <c r="R261">
        <v>42.124835687251696</v>
      </c>
      <c r="S261" s="2">
        <f>(Table2[[#This Row],[Close Price]]-Table2[[#This Row],[20D EMA]])/Table2[[#This Row],[20D EMA]]</f>
        <v>-9.9013776851027985E-3</v>
      </c>
      <c r="T261" s="2">
        <f>(Table2[[#This Row],[Close Price]]-Table2[[#This Row],[50D EMA]])/Table2[[#This Row],[50D EMA]]</f>
        <v>-1.8518755753986534E-2</v>
      </c>
      <c r="U261" s="2">
        <f>(Table2[[#This Row],[Close Price]]-Table2[[#This Row],[200D EMA]])/Table2[[#This Row],[200D EMA]]</f>
        <v>9.3094700121782101E-2</v>
      </c>
      <c r="V261">
        <v>0.55852578493722205</v>
      </c>
      <c r="W261">
        <v>3768.8</v>
      </c>
      <c r="X261">
        <v>3826.85</v>
      </c>
      <c r="Y261">
        <v>3768.8</v>
      </c>
      <c r="Z261">
        <v>3860</v>
      </c>
      <c r="AA261">
        <v>3768.8</v>
      </c>
      <c r="AB261">
        <v>3860</v>
      </c>
      <c r="AC261" s="2">
        <f>(Table2[[#This Row],[Close Price]]/Table2[[#This Row],[Day Low]])-1</f>
        <v>6.6466779876883653E-3</v>
      </c>
      <c r="AD261" s="2">
        <f>(Table2[[#This Row],[Day High]]/Table2[[#This Row],[Close Price]])-1</f>
        <v>8.698288018767153E-3</v>
      </c>
      <c r="AE261" s="2">
        <f>(Table2[[#This Row],[Close Price]]/Table2[[#This Row],[Current Week Low]])-1</f>
        <v>6.6466779876883653E-3</v>
      </c>
      <c r="AF261" s="2">
        <f>(Table2[[#This Row],[Current Week High]]/Table2[[#This Row],[Close Price]])-1</f>
        <v>1.7436113710346923E-2</v>
      </c>
      <c r="AG261" s="2">
        <f>(Table2[[#This Row],[Close Price]]/Table2[[#This Row],[Current Month Low]])-1</f>
        <v>6.6466779876883653E-3</v>
      </c>
      <c r="AH261" s="2">
        <f>(Table2[[#This Row],[Current Month High]]/Table2[[#This Row],[Close Price]])-1</f>
        <v>1.7436113710346923E-2</v>
      </c>
      <c r="AI261">
        <v>16.228896767136298</v>
      </c>
      <c r="AJ261">
        <v>43.250641896994402</v>
      </c>
      <c r="AK261" t="str">
        <f>IF(AND(Table2[[#This Row],[20D EMA]]&gt;Table2[[#This Row],[50D EMA]],Table2[[#This Row],[50D EMA]]&gt;Table2[[#This Row],[200D EMA]]),"Uptrend","Downtrend/NoTrend")</f>
        <v>Downtrend/NoTrend</v>
      </c>
      <c r="AL261">
        <v>-0.13</v>
      </c>
      <c r="AM261" t="s">
        <v>10358</v>
      </c>
      <c r="AN261">
        <v>1.66</v>
      </c>
      <c r="AO261" t="s">
        <v>10359</v>
      </c>
      <c r="AP261">
        <v>0.12405664572899899</v>
      </c>
      <c r="AQ261">
        <f>(Table2[[#This Row],[Sharpe Ratio]]-AVERAGE(Table2[Sharpe Ratio]))/_xlfn.STDEV.P(Table2[Sharpe Ratio])</f>
        <v>0.69205503581313699</v>
      </c>
      <c r="AR2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1">
        <f>_xlfn.RANK.AVG(Table2[[#This Row],[1Y Return vs Nifty Z-Score]],Table2[1Y Return vs Nifty Z-Score])</f>
        <v>465</v>
      </c>
      <c r="AT261">
        <f>_xlfn.RANK.AVG(Table2[[#This Row],[6M Return vs Nifty Z-Score]],Table2[6M Return vs Nifty Z-Score])</f>
        <v>231</v>
      </c>
      <c r="AU261">
        <f>_xlfn.RANK.AVG(Table2[[#This Row],[Sharpe Ratio Z-Score]],Table2[Sharpe Ratio Z-Score])</f>
        <v>177</v>
      </c>
      <c r="AV261">
        <f>(Table2[[#This Row],[Rank 1Y]]+Table2[[#This Row],[Rank 6M]]+Table2[[#This Row],[Rank Sharpe]])/3</f>
        <v>291</v>
      </c>
    </row>
    <row r="262" spans="1:48" x14ac:dyDescent="0.3">
      <c r="A262" t="s">
        <v>1360</v>
      </c>
      <c r="B262" t="s">
        <v>1361</v>
      </c>
      <c r="C262" t="s">
        <v>627</v>
      </c>
      <c r="D262" t="s">
        <v>627</v>
      </c>
      <c r="E262">
        <v>8290.5546723999996</v>
      </c>
      <c r="F262">
        <v>418.9</v>
      </c>
      <c r="G262">
        <v>40.733472648130203</v>
      </c>
      <c r="H262">
        <f>(Table2[[#This Row],[1Y Return vs Nifty]]-AVERAGE(Table2[1Y Return vs Nifty]))/_xlfn.STDEV.P(Table2[1Y Return vs Nifty])</f>
        <v>0.29204911586667159</v>
      </c>
      <c r="I262">
        <v>11.739064860731499</v>
      </c>
      <c r="J262">
        <f>(Table2[[#This Row],[1M Return vs Nifty]]-AVERAGE(Table2[1M Return vs Nifty]))/_xlfn.STDEV.P(Table2[1M Return vs Nifty])</f>
        <v>0.98481389307255229</v>
      </c>
      <c r="K262">
        <v>15.2954654255112</v>
      </c>
      <c r="L262">
        <f>(Table2[[#This Row],[6M Return vs Nifty]]-AVERAGE(Table2[6M Return vs Nifty]))/_xlfn.STDEV.P(Table2[6M Return vs Nifty])</f>
        <v>0.24329637514923322</v>
      </c>
      <c r="M262">
        <v>1.0499048114862899</v>
      </c>
      <c r="N262">
        <f>(Table2[[#This Row],[1W Return vs Nifty]]-AVERAGE(Table2[1W Return vs Nifty]))/_xlfn.STDEV.P(Table2[1W Return vs Nifty])</f>
        <v>0.52585602044577984</v>
      </c>
      <c r="O262">
        <v>403.07</v>
      </c>
      <c r="P262">
        <v>393.76250224300099</v>
      </c>
      <c r="Q262">
        <v>344.44653505635102</v>
      </c>
      <c r="R262">
        <v>63.1960576752656</v>
      </c>
      <c r="S262" s="2">
        <f>(Table2[[#This Row],[Close Price]]-Table2[[#This Row],[20D EMA]])/Table2[[#This Row],[20D EMA]]</f>
        <v>3.9273575309499549E-2</v>
      </c>
      <c r="T262" s="2">
        <f>(Table2[[#This Row],[Close Price]]-Table2[[#This Row],[50D EMA]])/Table2[[#This Row],[50D EMA]]</f>
        <v>6.3839237138649599E-2</v>
      </c>
      <c r="U262" s="2">
        <f>(Table2[[#This Row],[Close Price]]-Table2[[#This Row],[200D EMA]])/Table2[[#This Row],[200D EMA]]</f>
        <v>0.21615390885400679</v>
      </c>
      <c r="V262">
        <v>0.95845110008833101</v>
      </c>
      <c r="W262">
        <v>410.8</v>
      </c>
      <c r="X262">
        <v>427.9</v>
      </c>
      <c r="Y262">
        <v>406.15</v>
      </c>
      <c r="Z262">
        <v>427.9</v>
      </c>
      <c r="AA262">
        <v>406.15</v>
      </c>
      <c r="AB262">
        <v>427.9</v>
      </c>
      <c r="AC262" s="2">
        <f>(Table2[[#This Row],[Close Price]]/Table2[[#This Row],[Day Low]])-1</f>
        <v>1.971762414800371E-2</v>
      </c>
      <c r="AD262" s="2">
        <f>(Table2[[#This Row],[Day High]]/Table2[[#This Row],[Close Price]])-1</f>
        <v>2.1484841250895226E-2</v>
      </c>
      <c r="AE262" s="2">
        <f>(Table2[[#This Row],[Close Price]]/Table2[[#This Row],[Current Week Low]])-1</f>
        <v>3.1392342730518275E-2</v>
      </c>
      <c r="AF262" s="2">
        <f>(Table2[[#This Row],[Current Week High]]/Table2[[#This Row],[Close Price]])-1</f>
        <v>2.1484841250895226E-2</v>
      </c>
      <c r="AG262" s="2">
        <f>(Table2[[#This Row],[Close Price]]/Table2[[#This Row],[Current Month Low]])-1</f>
        <v>3.1392342730518275E-2</v>
      </c>
      <c r="AH262" s="2">
        <f>(Table2[[#This Row],[Current Month High]]/Table2[[#This Row],[Close Price]])-1</f>
        <v>2.1484841250895226E-2</v>
      </c>
      <c r="AI262">
        <v>7.5793745523991403</v>
      </c>
      <c r="AJ262">
        <v>94.656133828996204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0.05</v>
      </c>
      <c r="AM262" t="s">
        <v>10359</v>
      </c>
      <c r="AN262">
        <v>10.73</v>
      </c>
      <c r="AO262" t="s">
        <v>10359</v>
      </c>
      <c r="AP262">
        <v>4.0500802317397999E-2</v>
      </c>
      <c r="AQ262">
        <f>(Table2[[#This Row],[Sharpe Ratio]]-AVERAGE(Table2[Sharpe Ratio]))/_xlfn.STDEV.P(Table2[Sharpe Ratio])</f>
        <v>-0.26393338492967428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1.7820820196045626</v>
      </c>
      <c r="AS262">
        <f>_xlfn.RANK.AVG(Table2[[#This Row],[1Y Return vs Nifty Z-Score]],Table2[1Y Return vs Nifty Z-Score])</f>
        <v>219</v>
      </c>
      <c r="AT262">
        <f>_xlfn.RANK.AVG(Table2[[#This Row],[6M Return vs Nifty Z-Score]],Table2[6M Return vs Nifty Z-Score])</f>
        <v>248</v>
      </c>
      <c r="AU262">
        <f>_xlfn.RANK.AVG(Table2[[#This Row],[Sharpe Ratio Z-Score]],Table2[Sharpe Ratio Z-Score])</f>
        <v>409</v>
      </c>
      <c r="AV262">
        <f>(Table2[[#This Row],[Rank 1Y]]+Table2[[#This Row],[Rank 6M]]+Table2[[#This Row],[Rank Sharpe]])/3</f>
        <v>292</v>
      </c>
    </row>
    <row r="263" spans="1:48" x14ac:dyDescent="0.3">
      <c r="A263" t="s">
        <v>638</v>
      </c>
      <c r="B263" t="s">
        <v>639</v>
      </c>
      <c r="C263" t="s">
        <v>10315</v>
      </c>
      <c r="D263" t="s">
        <v>640</v>
      </c>
      <c r="E263">
        <v>29076.43874388</v>
      </c>
      <c r="F263">
        <v>299.64999999999998</v>
      </c>
      <c r="G263">
        <v>104.212769276245</v>
      </c>
      <c r="H263">
        <f>(Table2[[#This Row],[1Y Return vs Nifty]]-AVERAGE(Table2[1Y Return vs Nifty]))/_xlfn.STDEV.P(Table2[1Y Return vs Nifty])</f>
        <v>1.3528023336552137</v>
      </c>
      <c r="I263">
        <v>0.30199000332090598</v>
      </c>
      <c r="J263">
        <f>(Table2[[#This Row],[1M Return vs Nifty]]-AVERAGE(Table2[1M Return vs Nifty]))/_xlfn.STDEV.P(Table2[1M Return vs Nifty])</f>
        <v>-0.17429365149313816</v>
      </c>
      <c r="K263">
        <v>-10.713228743016099</v>
      </c>
      <c r="L263">
        <f>(Table2[[#This Row],[6M Return vs Nifty]]-AVERAGE(Table2[6M Return vs Nifty]))/_xlfn.STDEV.P(Table2[6M Return vs Nifty])</f>
        <v>-0.6440585484671778</v>
      </c>
      <c r="M263">
        <v>1.2857898960726899</v>
      </c>
      <c r="N263">
        <f>(Table2[[#This Row],[1W Return vs Nifty]]-AVERAGE(Table2[1W Return vs Nifty]))/_xlfn.STDEV.P(Table2[1W Return vs Nifty])</f>
        <v>0.58313279857565625</v>
      </c>
      <c r="O263">
        <v>298.29000000000002</v>
      </c>
      <c r="P263">
        <v>298.74460902965399</v>
      </c>
      <c r="Q263">
        <v>278.46555417307798</v>
      </c>
      <c r="R263">
        <v>57.472602182054104</v>
      </c>
      <c r="S263" s="2">
        <f>(Table2[[#This Row],[Close Price]]-Table2[[#This Row],[20D EMA]])/Table2[[#This Row],[20D EMA]]</f>
        <v>4.5593214656876081E-3</v>
      </c>
      <c r="T263" s="2">
        <f>(Table2[[#This Row],[Close Price]]-Table2[[#This Row],[50D EMA]])/Table2[[#This Row],[50D EMA]]</f>
        <v>3.0306520786660286E-3</v>
      </c>
      <c r="U263" s="2">
        <f>(Table2[[#This Row],[Close Price]]-Table2[[#This Row],[200D EMA]])/Table2[[#This Row],[200D EMA]]</f>
        <v>7.6075642065786653E-2</v>
      </c>
      <c r="V263">
        <v>0.53100983350601005</v>
      </c>
      <c r="W263">
        <v>298.60000000000002</v>
      </c>
      <c r="X263">
        <v>305.85000000000002</v>
      </c>
      <c r="Y263">
        <v>298.60000000000002</v>
      </c>
      <c r="Z263">
        <v>306.5</v>
      </c>
      <c r="AA263">
        <v>298.60000000000002</v>
      </c>
      <c r="AB263">
        <v>306.5</v>
      </c>
      <c r="AC263" s="2">
        <f>(Table2[[#This Row],[Close Price]]/Table2[[#This Row],[Day Low]])-1</f>
        <v>3.5164099129267878E-3</v>
      </c>
      <c r="AD263" s="2">
        <f>(Table2[[#This Row],[Day High]]/Table2[[#This Row],[Close Price]])-1</f>
        <v>2.0690805940263735E-2</v>
      </c>
      <c r="AE263" s="2">
        <f>(Table2[[#This Row],[Close Price]]/Table2[[#This Row],[Current Week Low]])-1</f>
        <v>3.5164099129267878E-3</v>
      </c>
      <c r="AF263" s="2">
        <f>(Table2[[#This Row],[Current Week High]]/Table2[[#This Row],[Close Price]])-1</f>
        <v>2.286000333722682E-2</v>
      </c>
      <c r="AG263" s="2">
        <f>(Table2[[#This Row],[Close Price]]/Table2[[#This Row],[Current Month Low]])-1</f>
        <v>3.5164099129267878E-3</v>
      </c>
      <c r="AH263" s="2">
        <f>(Table2[[#This Row],[Current Month High]]/Table2[[#This Row],[Close Price]])-1</f>
        <v>2.286000333722682E-2</v>
      </c>
      <c r="AI263">
        <v>28.249624561988998</v>
      </c>
      <c r="AJ263">
        <v>147.64462809917299</v>
      </c>
      <c r="AK263" t="str">
        <f>IF(AND(Table2[[#This Row],[20D EMA]]&gt;Table2[[#This Row],[50D EMA]],Table2[[#This Row],[50D EMA]]&gt;Table2[[#This Row],[200D EMA]]),"Uptrend","Downtrend/NoTrend")</f>
        <v>Downtrend/NoTrend</v>
      </c>
      <c r="AL263">
        <v>-0.11</v>
      </c>
      <c r="AM263" t="s">
        <v>10358</v>
      </c>
      <c r="AN263">
        <v>6.33</v>
      </c>
      <c r="AO263" t="s">
        <v>10359</v>
      </c>
      <c r="AP263">
        <v>8.3861060787453007E-2</v>
      </c>
      <c r="AQ263">
        <f>(Table2[[#This Row],[Sharpe Ratio]]-AVERAGE(Table2[Sharpe Ratio]))/_xlfn.STDEV.P(Table2[Sharpe Ratio])</f>
        <v>0.23216483304406424</v>
      </c>
      <c r="AR2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3">
        <f>_xlfn.RANK.AVG(Table2[[#This Row],[1Y Return vs Nifty Z-Score]],Table2[1Y Return vs Nifty Z-Score])</f>
        <v>65</v>
      </c>
      <c r="AT263">
        <f>_xlfn.RANK.AVG(Table2[[#This Row],[6M Return vs Nifty Z-Score]],Table2[6M Return vs Nifty Z-Score])</f>
        <v>535</v>
      </c>
      <c r="AU263">
        <f>_xlfn.RANK.AVG(Table2[[#This Row],[Sharpe Ratio Z-Score]],Table2[Sharpe Ratio Z-Score])</f>
        <v>279</v>
      </c>
      <c r="AV263">
        <f>(Table2[[#This Row],[Rank 1Y]]+Table2[[#This Row],[Rank 6M]]+Table2[[#This Row],[Rank Sharpe]])/3</f>
        <v>293</v>
      </c>
    </row>
    <row r="264" spans="1:48" x14ac:dyDescent="0.3">
      <c r="A264" t="s">
        <v>879</v>
      </c>
      <c r="B264" t="s">
        <v>880</v>
      </c>
      <c r="C264" t="s">
        <v>10313</v>
      </c>
      <c r="D264" t="s">
        <v>21</v>
      </c>
      <c r="E264">
        <v>17906.186139379999</v>
      </c>
      <c r="F264">
        <v>789.8</v>
      </c>
      <c r="G264">
        <v>17.2376935236801</v>
      </c>
      <c r="H264">
        <f>(Table2[[#This Row],[1Y Return vs Nifty]]-AVERAGE(Table2[1Y Return vs Nifty]))/_xlfn.STDEV.P(Table2[1Y Return vs Nifty])</f>
        <v>-0.10057059850601224</v>
      </c>
      <c r="I264">
        <v>5.2692918016296701</v>
      </c>
      <c r="J264">
        <f>(Table2[[#This Row],[1M Return vs Nifty]]-AVERAGE(Table2[1M Return vs Nifty]))/_xlfn.STDEV.P(Table2[1M Return vs Nifty])</f>
        <v>0.32912501650865245</v>
      </c>
      <c r="K264">
        <v>28.7790323283484</v>
      </c>
      <c r="L264">
        <f>(Table2[[#This Row],[6M Return vs Nifty]]-AVERAGE(Table2[6M Return vs Nifty]))/_xlfn.STDEV.P(Table2[6M Return vs Nifty])</f>
        <v>0.70332367992727063</v>
      </c>
      <c r="M264">
        <v>1.13230372978945</v>
      </c>
      <c r="N264">
        <f>(Table2[[#This Row],[1W Return vs Nifty]]-AVERAGE(Table2[1W Return vs Nifty]))/_xlfn.STDEV.P(Table2[1W Return vs Nifty])</f>
        <v>0.54586383302141228</v>
      </c>
      <c r="O264">
        <v>775.97</v>
      </c>
      <c r="P264">
        <v>750.50760723272299</v>
      </c>
      <c r="Q264">
        <v>637.46670269053595</v>
      </c>
      <c r="R264">
        <v>59.399810101143601</v>
      </c>
      <c r="S264" s="2">
        <f>(Table2[[#This Row],[Close Price]]-Table2[[#This Row],[20D EMA]])/Table2[[#This Row],[20D EMA]]</f>
        <v>1.7822853976313422E-2</v>
      </c>
      <c r="T264" s="2">
        <f>(Table2[[#This Row],[Close Price]]-Table2[[#This Row],[50D EMA]])/Table2[[#This Row],[50D EMA]]</f>
        <v>5.2354423044632628E-2</v>
      </c>
      <c r="U264" s="2">
        <f>(Table2[[#This Row],[Close Price]]-Table2[[#This Row],[200D EMA]])/Table2[[#This Row],[200D EMA]]</f>
        <v>0.23896667334390262</v>
      </c>
      <c r="V264">
        <v>0.49212326389700001</v>
      </c>
      <c r="W264">
        <v>783.95</v>
      </c>
      <c r="X264">
        <v>803</v>
      </c>
      <c r="Y264">
        <v>770.2</v>
      </c>
      <c r="Z264">
        <v>803</v>
      </c>
      <c r="AA264">
        <v>770.2</v>
      </c>
      <c r="AB264">
        <v>803</v>
      </c>
      <c r="AC264" s="2">
        <f>(Table2[[#This Row],[Close Price]]/Table2[[#This Row],[Day Low]])-1</f>
        <v>7.4622106001656086E-3</v>
      </c>
      <c r="AD264" s="2">
        <f>(Table2[[#This Row],[Day High]]/Table2[[#This Row],[Close Price]])-1</f>
        <v>1.6713091922005541E-2</v>
      </c>
      <c r="AE264" s="2">
        <f>(Table2[[#This Row],[Close Price]]/Table2[[#This Row],[Current Week Low]])-1</f>
        <v>2.5447935601142335E-2</v>
      </c>
      <c r="AF264" s="2">
        <f>(Table2[[#This Row],[Current Week High]]/Table2[[#This Row],[Close Price]])-1</f>
        <v>1.6713091922005541E-2</v>
      </c>
      <c r="AG264" s="2">
        <f>(Table2[[#This Row],[Close Price]]/Table2[[#This Row],[Current Month Low]])-1</f>
        <v>2.5447935601142335E-2</v>
      </c>
      <c r="AH264" s="2">
        <f>(Table2[[#This Row],[Current Month High]]/Table2[[#This Row],[Close Price]])-1</f>
        <v>1.6713091922005541E-2</v>
      </c>
      <c r="AI264">
        <v>6.2927323373005803</v>
      </c>
      <c r="AJ264">
        <v>73.087880780188399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-0.1</v>
      </c>
      <c r="AM264" t="s">
        <v>10358</v>
      </c>
      <c r="AN264">
        <v>-0.36</v>
      </c>
      <c r="AO264" t="s">
        <v>10358</v>
      </c>
      <c r="AP264">
        <v>4.4453536726098003E-2</v>
      </c>
      <c r="AQ264">
        <f>(Table2[[#This Row],[Sharpe Ratio]]-AVERAGE(Table2[Sharpe Ratio]))/_xlfn.STDEV.P(Table2[Sharpe Ratio])</f>
        <v>-0.21870891982105881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1.2590330111302643</v>
      </c>
      <c r="AS264">
        <f>_xlfn.RANK.AVG(Table2[[#This Row],[1Y Return vs Nifty Z-Score]],Table2[1Y Return vs Nifty Z-Score])</f>
        <v>334</v>
      </c>
      <c r="AT264">
        <f>_xlfn.RANK.AVG(Table2[[#This Row],[6M Return vs Nifty Z-Score]],Table2[6M Return vs Nifty Z-Score])</f>
        <v>145</v>
      </c>
      <c r="AU264">
        <f>_xlfn.RANK.AVG(Table2[[#This Row],[Sharpe Ratio Z-Score]],Table2[Sharpe Ratio Z-Score])</f>
        <v>400</v>
      </c>
      <c r="AV264">
        <f>(Table2[[#This Row],[Rank 1Y]]+Table2[[#This Row],[Rank 6M]]+Table2[[#This Row],[Rank Sharpe]])/3</f>
        <v>293</v>
      </c>
    </row>
    <row r="265" spans="1:48" x14ac:dyDescent="0.3">
      <c r="A265" t="s">
        <v>1085</v>
      </c>
      <c r="B265" t="s">
        <v>1086</v>
      </c>
      <c r="C265" t="s">
        <v>10320</v>
      </c>
      <c r="D265" t="s">
        <v>63</v>
      </c>
      <c r="E265">
        <v>12087.065636694</v>
      </c>
      <c r="F265">
        <v>29.58</v>
      </c>
      <c r="G265">
        <v>21.232519760659599</v>
      </c>
      <c r="H265">
        <f>(Table2[[#This Row],[1Y Return vs Nifty]]-AVERAGE(Table2[1Y Return vs Nifty]))/_xlfn.STDEV.P(Table2[1Y Return vs Nifty])</f>
        <v>-3.3816160280159102E-2</v>
      </c>
      <c r="I265">
        <v>-12.667372308789799</v>
      </c>
      <c r="J265">
        <f>(Table2[[#This Row],[1M Return vs Nifty]]-AVERAGE(Table2[1M Return vs Nifty]))/_xlfn.STDEV.P(Table2[1M Return vs Nifty])</f>
        <v>-1.4886931716145759</v>
      </c>
      <c r="K265">
        <v>13.4448522705502</v>
      </c>
      <c r="L265">
        <f>(Table2[[#This Row],[6M Return vs Nifty]]-AVERAGE(Table2[6M Return vs Nifty]))/_xlfn.STDEV.P(Table2[6M Return vs Nifty])</f>
        <v>0.1801578460049641</v>
      </c>
      <c r="M265">
        <v>-4.3263446887136201</v>
      </c>
      <c r="N265">
        <f>(Table2[[#This Row],[1W Return vs Nifty]]-AVERAGE(Table2[1W Return vs Nifty]))/_xlfn.STDEV.P(Table2[1W Return vs Nifty])</f>
        <v>-0.779585781157487</v>
      </c>
      <c r="O265">
        <v>31.52</v>
      </c>
      <c r="P265">
        <v>30.566554973484099</v>
      </c>
      <c r="Q265">
        <v>26.688376406076099</v>
      </c>
      <c r="R265">
        <v>35.3695098001308</v>
      </c>
      <c r="S265" s="2">
        <f>(Table2[[#This Row],[Close Price]]-Table2[[#This Row],[20D EMA]])/Table2[[#This Row],[20D EMA]]</f>
        <v>-6.1548223350253846E-2</v>
      </c>
      <c r="T265" s="2">
        <f>(Table2[[#This Row],[Close Price]]-Table2[[#This Row],[50D EMA]])/Table2[[#This Row],[50D EMA]]</f>
        <v>-3.2275635063876776E-2</v>
      </c>
      <c r="U265" s="2">
        <f>(Table2[[#This Row],[Close Price]]-Table2[[#This Row],[200D EMA]])/Table2[[#This Row],[200D EMA]]</f>
        <v>0.10834767727817149</v>
      </c>
      <c r="V265">
        <v>1.6599855461031101</v>
      </c>
      <c r="W265">
        <v>29.52</v>
      </c>
      <c r="X265">
        <v>30.34</v>
      </c>
      <c r="Y265">
        <v>29.52</v>
      </c>
      <c r="Z265">
        <v>30.79</v>
      </c>
      <c r="AA265">
        <v>29.52</v>
      </c>
      <c r="AB265">
        <v>30.79</v>
      </c>
      <c r="AC265" s="2">
        <f>(Table2[[#This Row],[Close Price]]/Table2[[#This Row],[Day Low]])-1</f>
        <v>2.0325203252031798E-3</v>
      </c>
      <c r="AD265" s="2">
        <f>(Table2[[#This Row],[Day High]]/Table2[[#This Row],[Close Price]])-1</f>
        <v>2.5693035835023803E-2</v>
      </c>
      <c r="AE265" s="2">
        <f>(Table2[[#This Row],[Close Price]]/Table2[[#This Row],[Current Week Low]])-1</f>
        <v>2.0325203252031798E-3</v>
      </c>
      <c r="AF265" s="2">
        <f>(Table2[[#This Row],[Current Week High]]/Table2[[#This Row],[Close Price]])-1</f>
        <v>4.0906017579445564E-2</v>
      </c>
      <c r="AG265" s="2">
        <f>(Table2[[#This Row],[Close Price]]/Table2[[#This Row],[Current Month Low]])-1</f>
        <v>2.0325203252031798E-3</v>
      </c>
      <c r="AH265" s="2">
        <f>(Table2[[#This Row],[Current Month High]]/Table2[[#This Row],[Close Price]])-1</f>
        <v>4.0906017579445564E-2</v>
      </c>
      <c r="AI265">
        <v>28.837052062204101</v>
      </c>
      <c r="AJ265">
        <v>90.225080385851996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-0.1</v>
      </c>
      <c r="AM265" t="s">
        <v>10358</v>
      </c>
      <c r="AN265">
        <v>-5.28</v>
      </c>
      <c r="AO265" t="s">
        <v>10358</v>
      </c>
      <c r="AP265">
        <v>7.8943435778041998E-2</v>
      </c>
      <c r="AQ265">
        <f>(Table2[[#This Row],[Sharpe Ratio]]-AVERAGE(Table2[Sharpe Ratio]))/_xlfn.STDEV.P(Table2[Sharpe Ratio])</f>
        <v>0.17590075414064354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-1.9460365129066144</v>
      </c>
      <c r="AS265">
        <f>_xlfn.RANK.AVG(Table2[[#This Row],[1Y Return vs Nifty Z-Score]],Table2[1Y Return vs Nifty Z-Score])</f>
        <v>313</v>
      </c>
      <c r="AT265">
        <f>_xlfn.RANK.AVG(Table2[[#This Row],[6M Return vs Nifty Z-Score]],Table2[6M Return vs Nifty Z-Score])</f>
        <v>271</v>
      </c>
      <c r="AU265">
        <f>_xlfn.RANK.AVG(Table2[[#This Row],[Sharpe Ratio Z-Score]],Table2[Sharpe Ratio Z-Score])</f>
        <v>296</v>
      </c>
      <c r="AV265">
        <f>(Table2[[#This Row],[Rank 1Y]]+Table2[[#This Row],[Rank 6M]]+Table2[[#This Row],[Rank Sharpe]])/3</f>
        <v>293.33333333333331</v>
      </c>
    </row>
    <row r="266" spans="1:48" x14ac:dyDescent="0.3">
      <c r="A266" t="s">
        <v>793</v>
      </c>
      <c r="B266" t="s">
        <v>794</v>
      </c>
      <c r="C266" t="s">
        <v>10329</v>
      </c>
      <c r="D266" t="s">
        <v>627</v>
      </c>
      <c r="E266">
        <v>20749.278568770002</v>
      </c>
      <c r="F266">
        <v>659.75</v>
      </c>
      <c r="G266">
        <v>88.099468230868894</v>
      </c>
      <c r="H266">
        <f>(Table2[[#This Row],[1Y Return vs Nifty]]-AVERAGE(Table2[1Y Return vs Nifty]))/_xlfn.STDEV.P(Table2[1Y Return vs Nifty])</f>
        <v>1.0835454760499565</v>
      </c>
      <c r="I266">
        <v>-6.8786910404479098</v>
      </c>
      <c r="J266">
        <f>(Table2[[#This Row],[1M Return vs Nifty]]-AVERAGE(Table2[1M Return vs Nifty]))/_xlfn.STDEV.P(Table2[1M Return vs Nifty])</f>
        <v>-0.90203056645783375</v>
      </c>
      <c r="K266">
        <v>-22.352850918994601</v>
      </c>
      <c r="L266">
        <f>(Table2[[#This Row],[6M Return vs Nifty]]-AVERAGE(Table2[6M Return vs Nifty]))/_xlfn.STDEV.P(Table2[6M Return vs Nifty])</f>
        <v>-1.0411748350429033</v>
      </c>
      <c r="M266">
        <v>-6.3142035702057502</v>
      </c>
      <c r="N266">
        <f>(Table2[[#This Row],[1W Return vs Nifty]]-AVERAGE(Table2[1W Return vs Nifty]))/_xlfn.STDEV.P(Table2[1W Return vs Nifty])</f>
        <v>-1.2622706118171594</v>
      </c>
      <c r="O266">
        <v>681.47</v>
      </c>
      <c r="P266">
        <v>675.24909456914099</v>
      </c>
      <c r="Q266">
        <v>592.20604069596902</v>
      </c>
      <c r="R266">
        <v>33.464567858687403</v>
      </c>
      <c r="S266" s="2">
        <f>(Table2[[#This Row],[Close Price]]-Table2[[#This Row],[20D EMA]])/Table2[[#This Row],[20D EMA]]</f>
        <v>-3.1872276108999703E-2</v>
      </c>
      <c r="T266" s="2">
        <f>(Table2[[#This Row],[Close Price]]-Table2[[#This Row],[50D EMA]])/Table2[[#This Row],[50D EMA]]</f>
        <v>-2.2953151205675537E-2</v>
      </c>
      <c r="U266" s="2">
        <f>(Table2[[#This Row],[Close Price]]-Table2[[#This Row],[200D EMA]])/Table2[[#This Row],[200D EMA]]</f>
        <v>0.1140548300126293</v>
      </c>
      <c r="V266">
        <v>0.81985344553721096</v>
      </c>
      <c r="W266">
        <v>656</v>
      </c>
      <c r="X266">
        <v>669</v>
      </c>
      <c r="Y266">
        <v>656</v>
      </c>
      <c r="Z266">
        <v>687.2</v>
      </c>
      <c r="AA266">
        <v>656</v>
      </c>
      <c r="AB266">
        <v>687.2</v>
      </c>
      <c r="AC266" s="2">
        <f>(Table2[[#This Row],[Close Price]]/Table2[[#This Row],[Day Low]])-1</f>
        <v>5.7164634146340543E-3</v>
      </c>
      <c r="AD266" s="2">
        <f>(Table2[[#This Row],[Day High]]/Table2[[#This Row],[Close Price]])-1</f>
        <v>1.4020462296324254E-2</v>
      </c>
      <c r="AE266" s="2">
        <f>(Table2[[#This Row],[Close Price]]/Table2[[#This Row],[Current Week Low]])-1</f>
        <v>5.7164634146340543E-3</v>
      </c>
      <c r="AF266" s="2">
        <f>(Table2[[#This Row],[Current Week High]]/Table2[[#This Row],[Close Price]])-1</f>
        <v>4.1606669192876256E-2</v>
      </c>
      <c r="AG266" s="2">
        <f>(Table2[[#This Row],[Close Price]]/Table2[[#This Row],[Current Month Low]])-1</f>
        <v>5.7164634146340543E-3</v>
      </c>
      <c r="AH266" s="2">
        <f>(Table2[[#This Row],[Current Month High]]/Table2[[#This Row],[Close Price]])-1</f>
        <v>4.1606669192876256E-2</v>
      </c>
      <c r="AI266">
        <v>18.567639257294399</v>
      </c>
      <c r="AJ266">
        <v>141.62241347738501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-0.01</v>
      </c>
      <c r="AM266" t="s">
        <v>10358</v>
      </c>
      <c r="AN266">
        <v>-2.99</v>
      </c>
      <c r="AO266" t="s">
        <v>10358</v>
      </c>
      <c r="AP266">
        <v>0.146452144347025</v>
      </c>
      <c r="AQ266">
        <f>(Table2[[#This Row],[Sharpe Ratio]]-AVERAGE(Table2[Sharpe Ratio]))/_xlfn.STDEV.P(Table2[Sharpe Ratio])</f>
        <v>0.94828890865107096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-1.1736416286168692</v>
      </c>
      <c r="AS266">
        <f>_xlfn.RANK.AVG(Table2[[#This Row],[1Y Return vs Nifty Z-Score]],Table2[1Y Return vs Nifty Z-Score])</f>
        <v>94</v>
      </c>
      <c r="AT266">
        <f>_xlfn.RANK.AVG(Table2[[#This Row],[6M Return vs Nifty Z-Score]],Table2[6M Return vs Nifty Z-Score])</f>
        <v>659</v>
      </c>
      <c r="AU266">
        <f>_xlfn.RANK.AVG(Table2[[#This Row],[Sharpe Ratio Z-Score]],Table2[Sharpe Ratio Z-Score])</f>
        <v>128</v>
      </c>
      <c r="AV266">
        <f>(Table2[[#This Row],[Rank 1Y]]+Table2[[#This Row],[Rank 6M]]+Table2[[#This Row],[Rank Sharpe]])/3</f>
        <v>293.66666666666669</v>
      </c>
    </row>
    <row r="267" spans="1:48" x14ac:dyDescent="0.3">
      <c r="A267" t="s">
        <v>972</v>
      </c>
      <c r="B267" t="s">
        <v>973</v>
      </c>
      <c r="C267" t="s">
        <v>10325</v>
      </c>
      <c r="D267" t="s">
        <v>974</v>
      </c>
      <c r="E267">
        <v>15137.015492864901</v>
      </c>
      <c r="F267">
        <v>1296.5999999999999</v>
      </c>
      <c r="G267">
        <v>49.961496011218003</v>
      </c>
      <c r="H267">
        <f>(Table2[[#This Row],[1Y Return vs Nifty]]-AVERAGE(Table2[1Y Return vs Nifty]))/_xlfn.STDEV.P(Table2[1Y Return vs Nifty])</f>
        <v>0.44625144632992159</v>
      </c>
      <c r="I267">
        <v>-5.3714240402626396</v>
      </c>
      <c r="J267">
        <f>(Table2[[#This Row],[1M Return vs Nifty]]-AVERAGE(Table2[1M Return vs Nifty]))/_xlfn.STDEV.P(Table2[1M Return vs Nifty])</f>
        <v>-0.74927432647767589</v>
      </c>
      <c r="K267">
        <v>-19.815506514073</v>
      </c>
      <c r="L267">
        <f>(Table2[[#This Row],[6M Return vs Nifty]]-AVERAGE(Table2[6M Return vs Nifty]))/_xlfn.STDEV.P(Table2[6M Return vs Nifty])</f>
        <v>-0.95460666533670291</v>
      </c>
      <c r="M267">
        <v>-3.58415181529785</v>
      </c>
      <c r="N267">
        <f>(Table2[[#This Row],[1W Return vs Nifty]]-AVERAGE(Table2[1W Return vs Nifty]))/_xlfn.STDEV.P(Table2[1W Return vs Nifty])</f>
        <v>-0.59936914467643065</v>
      </c>
      <c r="O267">
        <v>1303.97</v>
      </c>
      <c r="P267">
        <v>1347.8475815880599</v>
      </c>
      <c r="Q267">
        <v>1222.6099211923099</v>
      </c>
      <c r="R267">
        <v>41.158229868867899</v>
      </c>
      <c r="S267" s="2">
        <f>(Table2[[#This Row],[Close Price]]-Table2[[#This Row],[20D EMA]])/Table2[[#This Row],[20D EMA]]</f>
        <v>-5.6519705207942802E-3</v>
      </c>
      <c r="T267" s="2">
        <f>(Table2[[#This Row],[Close Price]]-Table2[[#This Row],[50D EMA]])/Table2[[#This Row],[50D EMA]]</f>
        <v>-3.8021792885275012E-2</v>
      </c>
      <c r="U267" s="2">
        <f>(Table2[[#This Row],[Close Price]]-Table2[[#This Row],[200D EMA]])/Table2[[#This Row],[200D EMA]]</f>
        <v>6.0518140353002875E-2</v>
      </c>
      <c r="V267">
        <v>0.56234435258959803</v>
      </c>
      <c r="W267">
        <v>1270.9000000000001</v>
      </c>
      <c r="X267">
        <v>1309.75</v>
      </c>
      <c r="Y267">
        <v>1265</v>
      </c>
      <c r="Z267">
        <v>1309.75</v>
      </c>
      <c r="AA267">
        <v>1265</v>
      </c>
      <c r="AB267">
        <v>1309.75</v>
      </c>
      <c r="AC267" s="2">
        <f>(Table2[[#This Row],[Close Price]]/Table2[[#This Row],[Day Low]])-1</f>
        <v>2.0221889999213039E-2</v>
      </c>
      <c r="AD267" s="2">
        <f>(Table2[[#This Row],[Day High]]/Table2[[#This Row],[Close Price]])-1</f>
        <v>1.0141909609748589E-2</v>
      </c>
      <c r="AE267" s="2">
        <f>(Table2[[#This Row],[Close Price]]/Table2[[#This Row],[Current Week Low]])-1</f>
        <v>2.4980237154150098E-2</v>
      </c>
      <c r="AF267" s="2">
        <f>(Table2[[#This Row],[Current Week High]]/Table2[[#This Row],[Close Price]])-1</f>
        <v>1.0141909609748589E-2</v>
      </c>
      <c r="AG267" s="2">
        <f>(Table2[[#This Row],[Close Price]]/Table2[[#This Row],[Current Month Low]])-1</f>
        <v>2.4980237154150098E-2</v>
      </c>
      <c r="AH267" s="2">
        <f>(Table2[[#This Row],[Current Month High]]/Table2[[#This Row],[Close Price]])-1</f>
        <v>1.0141909609748589E-2</v>
      </c>
      <c r="AI267">
        <v>30.7265155020823</v>
      </c>
      <c r="AJ267">
        <v>101.22604174749701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-0.15</v>
      </c>
      <c r="AM267" t="s">
        <v>10358</v>
      </c>
      <c r="AN267">
        <v>2.58</v>
      </c>
      <c r="AO267" t="s">
        <v>10359</v>
      </c>
      <c r="AP267">
        <v>0.18336677389747799</v>
      </c>
      <c r="AQ267">
        <f>(Table2[[#This Row],[Sharpe Ratio]]-AVERAGE(Table2[Sharpe Ratio]))/_xlfn.STDEV.P(Table2[Sharpe Ratio])</f>
        <v>1.3706406792196841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189</v>
      </c>
      <c r="AT267">
        <f>_xlfn.RANK.AVG(Table2[[#This Row],[6M Return vs Nifty Z-Score]],Table2[6M Return vs Nifty Z-Score])</f>
        <v>628</v>
      </c>
      <c r="AU267">
        <f>_xlfn.RANK.AVG(Table2[[#This Row],[Sharpe Ratio Z-Score]],Table2[Sharpe Ratio Z-Score])</f>
        <v>66</v>
      </c>
      <c r="AV267">
        <f>(Table2[[#This Row],[Rank 1Y]]+Table2[[#This Row],[Rank 6M]]+Table2[[#This Row],[Rank Sharpe]])/3</f>
        <v>294.33333333333331</v>
      </c>
    </row>
    <row r="268" spans="1:48" x14ac:dyDescent="0.3">
      <c r="A268" t="s">
        <v>1463</v>
      </c>
      <c r="B268" t="s">
        <v>1464</v>
      </c>
      <c r="C268" t="s">
        <v>10322</v>
      </c>
      <c r="D268" t="s">
        <v>80</v>
      </c>
      <c r="E268">
        <v>7248.9165115899996</v>
      </c>
      <c r="F268">
        <v>3665.35</v>
      </c>
      <c r="G268">
        <v>34.433804536340901</v>
      </c>
      <c r="H268">
        <f>(Table2[[#This Row],[1Y Return vs Nifty]]-AVERAGE(Table2[1Y Return vs Nifty]))/_xlfn.STDEV.P(Table2[1Y Return vs Nifty])</f>
        <v>0.18678025537931767</v>
      </c>
      <c r="I268">
        <v>5.5301305815860999</v>
      </c>
      <c r="J268">
        <f>(Table2[[#This Row],[1M Return vs Nifty]]-AVERAGE(Table2[1M Return vs Nifty]))/_xlfn.STDEV.P(Table2[1M Return vs Nifty])</f>
        <v>0.35556011477741195</v>
      </c>
      <c r="K268">
        <v>77.072184972413098</v>
      </c>
      <c r="L268">
        <f>(Table2[[#This Row],[6M Return vs Nifty]]-AVERAGE(Table2[6M Return vs Nifty]))/_xlfn.STDEV.P(Table2[6M Return vs Nifty])</f>
        <v>2.3509714433250055</v>
      </c>
      <c r="M268">
        <v>-0.51693756840213001</v>
      </c>
      <c r="N268">
        <f>(Table2[[#This Row],[1W Return vs Nifty]]-AVERAGE(Table2[1W Return vs Nifty]))/_xlfn.STDEV.P(Table2[1W Return vs Nifty])</f>
        <v>0.14540092081659925</v>
      </c>
      <c r="O268">
        <v>3587.93</v>
      </c>
      <c r="P268">
        <v>3329.1819133412</v>
      </c>
      <c r="Q268">
        <v>2642.2780015817302</v>
      </c>
      <c r="R268">
        <v>58.473676828256899</v>
      </c>
      <c r="S268" s="2">
        <f>(Table2[[#This Row],[Close Price]]-Table2[[#This Row],[20D EMA]])/Table2[[#This Row],[20D EMA]]</f>
        <v>2.1577901464075407E-2</v>
      </c>
      <c r="T268" s="2">
        <f>(Table2[[#This Row],[Close Price]]-Table2[[#This Row],[50D EMA]])/Table2[[#This Row],[50D EMA]]</f>
        <v>0.10097618436278788</v>
      </c>
      <c r="U268" s="2">
        <f>(Table2[[#This Row],[Close Price]]-Table2[[#This Row],[200D EMA]])/Table2[[#This Row],[200D EMA]]</f>
        <v>0.38719317112197676</v>
      </c>
      <c r="V268">
        <v>0.29373013376708301</v>
      </c>
      <c r="W268">
        <v>3580.05</v>
      </c>
      <c r="X268">
        <v>3691.8</v>
      </c>
      <c r="Y268">
        <v>3536</v>
      </c>
      <c r="Z268">
        <v>3705.2</v>
      </c>
      <c r="AA268">
        <v>3536</v>
      </c>
      <c r="AB268">
        <v>3705.2</v>
      </c>
      <c r="AC268" s="2">
        <f>(Table2[[#This Row],[Close Price]]/Table2[[#This Row],[Day Low]])-1</f>
        <v>2.382648287035094E-2</v>
      </c>
      <c r="AD268" s="2">
        <f>(Table2[[#This Row],[Day High]]/Table2[[#This Row],[Close Price]])-1</f>
        <v>7.2162276453817675E-3</v>
      </c>
      <c r="AE268" s="2">
        <f>(Table2[[#This Row],[Close Price]]/Table2[[#This Row],[Current Week Low]])-1</f>
        <v>3.6580882352941213E-2</v>
      </c>
      <c r="AF268" s="2">
        <f>(Table2[[#This Row],[Current Week High]]/Table2[[#This Row],[Close Price]])-1</f>
        <v>1.0872085885386129E-2</v>
      </c>
      <c r="AG268" s="2">
        <f>(Table2[[#This Row],[Close Price]]/Table2[[#This Row],[Current Month Low]])-1</f>
        <v>3.6580882352941213E-2</v>
      </c>
      <c r="AH268" s="2">
        <f>(Table2[[#This Row],[Current Month High]]/Table2[[#This Row],[Close Price]])-1</f>
        <v>1.0872085885386129E-2</v>
      </c>
      <c r="AI268">
        <v>4.2206064905125</v>
      </c>
      <c r="AJ268">
        <v>129.80250783699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0.19</v>
      </c>
      <c r="AM268" t="s">
        <v>10359</v>
      </c>
      <c r="AN268">
        <v>-1.33</v>
      </c>
      <c r="AO268" t="s">
        <v>10358</v>
      </c>
      <c r="AP268">
        <v>-2.3952582960108999E-2</v>
      </c>
      <c r="AQ268">
        <f>(Table2[[#This Row],[Sharpe Ratio]]-AVERAGE(Table2[Sharpe Ratio]))/_xlfn.STDEV.P(Table2[Sharpe Ratio])</f>
        <v>-1.0013646343450435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2.0373480999532907</v>
      </c>
      <c r="AS268">
        <f>_xlfn.RANK.AVG(Table2[[#This Row],[1Y Return vs Nifty Z-Score]],Table2[1Y Return vs Nifty Z-Score])</f>
        <v>250</v>
      </c>
      <c r="AT268">
        <f>_xlfn.RANK.AVG(Table2[[#This Row],[6M Return vs Nifty Z-Score]],Table2[6M Return vs Nifty Z-Score])</f>
        <v>19</v>
      </c>
      <c r="AU268">
        <f>_xlfn.RANK.AVG(Table2[[#This Row],[Sharpe Ratio Z-Score]],Table2[Sharpe Ratio Z-Score])</f>
        <v>616</v>
      </c>
      <c r="AV268">
        <f>(Table2[[#This Row],[Rank 1Y]]+Table2[[#This Row],[Rank 6M]]+Table2[[#This Row],[Rank Sharpe]])/3</f>
        <v>295</v>
      </c>
    </row>
    <row r="269" spans="1:48" x14ac:dyDescent="0.3">
      <c r="A269" t="s">
        <v>1646</v>
      </c>
      <c r="B269" t="s">
        <v>1647</v>
      </c>
      <c r="C269" t="s">
        <v>10324</v>
      </c>
      <c r="D269" t="s">
        <v>338</v>
      </c>
      <c r="E269">
        <v>5368.2962281199998</v>
      </c>
      <c r="F269">
        <v>2171.9499999999998</v>
      </c>
      <c r="G269">
        <v>36.0111388625022</v>
      </c>
      <c r="H269">
        <f>(Table2[[#This Row],[1Y Return vs Nifty]]-AVERAGE(Table2[1Y Return vs Nifty]))/_xlfn.STDEV.P(Table2[1Y Return vs Nifty])</f>
        <v>0.21313786409394986</v>
      </c>
      <c r="I269">
        <v>0.82232456100554396</v>
      </c>
      <c r="J269">
        <f>(Table2[[#This Row],[1M Return vs Nifty]]-AVERAGE(Table2[1M Return vs Nifty]))/_xlfn.STDEV.P(Table2[1M Return vs Nifty])</f>
        <v>-0.12155956353534847</v>
      </c>
      <c r="K269">
        <v>82.705767031465001</v>
      </c>
      <c r="L269">
        <f>(Table2[[#This Row],[6M Return vs Nifty]]-AVERAGE(Table2[6M Return vs Nifty]))/_xlfn.STDEV.P(Table2[6M Return vs Nifty])</f>
        <v>2.5431758940869349</v>
      </c>
      <c r="M269">
        <v>3.9655083793727099</v>
      </c>
      <c r="N269">
        <f>(Table2[[#This Row],[1W Return vs Nifty]]-AVERAGE(Table2[1W Return vs Nifty]))/_xlfn.STDEV.P(Table2[1W Return vs Nifty])</f>
        <v>1.2338125195407408</v>
      </c>
      <c r="O269">
        <v>1949.14</v>
      </c>
      <c r="P269">
        <v>1901.1496293129801</v>
      </c>
      <c r="Q269">
        <v>1548.02104869765</v>
      </c>
      <c r="R269">
        <v>61.756817924590401</v>
      </c>
      <c r="S269" s="2">
        <f>(Table2[[#This Row],[Close Price]]-Table2[[#This Row],[20D EMA]])/Table2[[#This Row],[20D EMA]]</f>
        <v>0.11431195296387109</v>
      </c>
      <c r="T269" s="2">
        <f>(Table2[[#This Row],[Close Price]]-Table2[[#This Row],[50D EMA]])/Table2[[#This Row],[50D EMA]]</f>
        <v>0.1424403247969909</v>
      </c>
      <c r="U269" s="2">
        <f>(Table2[[#This Row],[Close Price]]-Table2[[#This Row],[200D EMA]])/Table2[[#This Row],[200D EMA]]</f>
        <v>0.40304939769860437</v>
      </c>
      <c r="V269">
        <v>0.79495412308225799</v>
      </c>
      <c r="W269">
        <v>1975.25</v>
      </c>
      <c r="X269">
        <v>2222</v>
      </c>
      <c r="Y269">
        <v>1930</v>
      </c>
      <c r="Z269">
        <v>2222</v>
      </c>
      <c r="AA269">
        <v>1930</v>
      </c>
      <c r="AB269">
        <v>2222</v>
      </c>
      <c r="AC269" s="2">
        <f>(Table2[[#This Row],[Close Price]]/Table2[[#This Row],[Day Low]])-1</f>
        <v>9.9582331350461795E-2</v>
      </c>
      <c r="AD269" s="2">
        <f>(Table2[[#This Row],[Day High]]/Table2[[#This Row],[Close Price]])-1</f>
        <v>2.3043808559128909E-2</v>
      </c>
      <c r="AE269" s="2">
        <f>(Table2[[#This Row],[Close Price]]/Table2[[#This Row],[Current Week Low]])-1</f>
        <v>0.12536269430051794</v>
      </c>
      <c r="AF269" s="2">
        <f>(Table2[[#This Row],[Current Week High]]/Table2[[#This Row],[Close Price]])-1</f>
        <v>2.3043808559128909E-2</v>
      </c>
      <c r="AG269" s="2">
        <f>(Table2[[#This Row],[Close Price]]/Table2[[#This Row],[Current Month Low]])-1</f>
        <v>0.12536269430051794</v>
      </c>
      <c r="AH269" s="2">
        <f>(Table2[[#This Row],[Current Month High]]/Table2[[#This Row],[Close Price]])-1</f>
        <v>2.3043808559128909E-2</v>
      </c>
      <c r="AI269">
        <v>4.4706369851976504</v>
      </c>
      <c r="AJ269">
        <v>128.301886792452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0.1</v>
      </c>
      <c r="AM269" t="s">
        <v>10359</v>
      </c>
      <c r="AN269">
        <v>16.43</v>
      </c>
      <c r="AO269" t="s">
        <v>10359</v>
      </c>
      <c r="AP269">
        <v>-3.1315174314502002E-2</v>
      </c>
      <c r="AQ269">
        <f>(Table2[[#This Row],[Sharpe Ratio]]-AVERAGE(Table2[Sharpe Ratio]))/_xlfn.STDEV.P(Table2[Sharpe Ratio])</f>
        <v>-1.0856023344755843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2.7829643797106929</v>
      </c>
      <c r="AS269">
        <f>_xlfn.RANK.AVG(Table2[[#This Row],[1Y Return vs Nifty Z-Score]],Table2[1Y Return vs Nifty Z-Score])</f>
        <v>240</v>
      </c>
      <c r="AT269">
        <f>_xlfn.RANK.AVG(Table2[[#This Row],[6M Return vs Nifty Z-Score]],Table2[6M Return vs Nifty Z-Score])</f>
        <v>13</v>
      </c>
      <c r="AU269">
        <f>_xlfn.RANK.AVG(Table2[[#This Row],[Sharpe Ratio Z-Score]],Table2[Sharpe Ratio Z-Score])</f>
        <v>636</v>
      </c>
      <c r="AV269">
        <f>(Table2[[#This Row],[Rank 1Y]]+Table2[[#This Row],[Rank 6M]]+Table2[[#This Row],[Rank Sharpe]])/3</f>
        <v>296.33333333333331</v>
      </c>
    </row>
    <row r="270" spans="1:48" x14ac:dyDescent="0.3">
      <c r="A270" t="s">
        <v>1538</v>
      </c>
      <c r="B270" t="s">
        <v>1539</v>
      </c>
      <c r="C270" t="s">
        <v>10325</v>
      </c>
      <c r="D270" t="s">
        <v>627</v>
      </c>
      <c r="E270">
        <v>6572.2917703000003</v>
      </c>
      <c r="F270">
        <v>366.7</v>
      </c>
      <c r="G270">
        <v>21.269484357189199</v>
      </c>
      <c r="H270">
        <f>(Table2[[#This Row],[1Y Return vs Nifty]]-AVERAGE(Table2[1Y Return vs Nifty]))/_xlfn.STDEV.P(Table2[1Y Return vs Nifty])</f>
        <v>-3.3198473620164475E-2</v>
      </c>
      <c r="I270">
        <v>0.64593678530274001</v>
      </c>
      <c r="J270">
        <f>(Table2[[#This Row],[1M Return vs Nifty]]-AVERAGE(Table2[1M Return vs Nifty]))/_xlfn.STDEV.P(Table2[1M Return vs Nifty])</f>
        <v>-0.13943584782440396</v>
      </c>
      <c r="K270">
        <v>5.82306362835347</v>
      </c>
      <c r="L270">
        <f>(Table2[[#This Row],[6M Return vs Nifty]]-AVERAGE(Table2[6M Return vs Nifty]))/_xlfn.STDEV.P(Table2[6M Return vs Nifty])</f>
        <v>-7.9879495146941412E-2</v>
      </c>
      <c r="M270">
        <v>-6.2227334040822599</v>
      </c>
      <c r="N270">
        <f>(Table2[[#This Row],[1W Return vs Nifty]]-AVERAGE(Table2[1W Return vs Nifty]))/_xlfn.STDEV.P(Table2[1W Return vs Nifty])</f>
        <v>-1.2400601510763103</v>
      </c>
      <c r="O270">
        <v>371.65</v>
      </c>
      <c r="P270">
        <v>365.52535228238401</v>
      </c>
      <c r="Q270">
        <v>327.54513704123502</v>
      </c>
      <c r="R270">
        <v>44.033787437586703</v>
      </c>
      <c r="S270" s="2">
        <f>(Table2[[#This Row],[Close Price]]-Table2[[#This Row],[20D EMA]])/Table2[[#This Row],[20D EMA]]</f>
        <v>-1.3318982914031989E-2</v>
      </c>
      <c r="T270" s="2">
        <f>(Table2[[#This Row],[Close Price]]-Table2[[#This Row],[50D EMA]])/Table2[[#This Row],[50D EMA]]</f>
        <v>3.2135875399102744E-3</v>
      </c>
      <c r="U270" s="2">
        <f>(Table2[[#This Row],[Close Price]]-Table2[[#This Row],[200D EMA]])/Table2[[#This Row],[200D EMA]]</f>
        <v>0.11954035804792217</v>
      </c>
      <c r="V270">
        <v>0.83091241495649704</v>
      </c>
      <c r="W270">
        <v>365.2</v>
      </c>
      <c r="X270">
        <v>372.8</v>
      </c>
      <c r="Y270">
        <v>362.35</v>
      </c>
      <c r="Z270">
        <v>372.8</v>
      </c>
      <c r="AA270">
        <v>362.35</v>
      </c>
      <c r="AB270">
        <v>372.8</v>
      </c>
      <c r="AC270" s="2">
        <f>(Table2[[#This Row],[Close Price]]/Table2[[#This Row],[Day Low]])-1</f>
        <v>4.1073384446879135E-3</v>
      </c>
      <c r="AD270" s="2">
        <f>(Table2[[#This Row],[Day High]]/Table2[[#This Row],[Close Price]])-1</f>
        <v>1.6634851377147486E-2</v>
      </c>
      <c r="AE270" s="2">
        <f>(Table2[[#This Row],[Close Price]]/Table2[[#This Row],[Current Week Low]])-1</f>
        <v>1.2004967572788683E-2</v>
      </c>
      <c r="AF270" s="2">
        <f>(Table2[[#This Row],[Current Week High]]/Table2[[#This Row],[Close Price]])-1</f>
        <v>1.6634851377147486E-2</v>
      </c>
      <c r="AG270" s="2">
        <f>(Table2[[#This Row],[Close Price]]/Table2[[#This Row],[Current Month Low]])-1</f>
        <v>1.2004967572788683E-2</v>
      </c>
      <c r="AH270" s="2">
        <f>(Table2[[#This Row],[Current Month High]]/Table2[[#This Row],[Close Price]])-1</f>
        <v>1.6634851377147486E-2</v>
      </c>
      <c r="AI270">
        <v>19.525497682028899</v>
      </c>
      <c r="AJ270">
        <v>80.595912336862796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-0.13</v>
      </c>
      <c r="AM270" t="s">
        <v>10358</v>
      </c>
      <c r="AN270">
        <v>6.18</v>
      </c>
      <c r="AO270" t="s">
        <v>10359</v>
      </c>
      <c r="AP270">
        <v>0.100887698086085</v>
      </c>
      <c r="AQ270">
        <f>(Table2[[#This Row],[Sharpe Ratio]]-AVERAGE(Table2[Sharpe Ratio]))/_xlfn.STDEV.P(Table2[Sharpe Ratio])</f>
        <v>0.42697189185737866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-1.0656020758104414</v>
      </c>
      <c r="AS270">
        <f>_xlfn.RANK.AVG(Table2[[#This Row],[1Y Return vs Nifty Z-Score]],Table2[1Y Return vs Nifty Z-Score])</f>
        <v>312</v>
      </c>
      <c r="AT270">
        <f>_xlfn.RANK.AVG(Table2[[#This Row],[6M Return vs Nifty Z-Score]],Table2[6M Return vs Nifty Z-Score])</f>
        <v>346</v>
      </c>
      <c r="AU270">
        <f>_xlfn.RANK.AVG(Table2[[#This Row],[Sharpe Ratio Z-Score]],Table2[Sharpe Ratio Z-Score])</f>
        <v>232</v>
      </c>
      <c r="AV270">
        <f>(Table2[[#This Row],[Rank 1Y]]+Table2[[#This Row],[Rank 6M]]+Table2[[#This Row],[Rank Sharpe]])/3</f>
        <v>296.66666666666669</v>
      </c>
    </row>
    <row r="271" spans="1:48" x14ac:dyDescent="0.3">
      <c r="A271" t="s">
        <v>114</v>
      </c>
      <c r="B271" t="s">
        <v>115</v>
      </c>
      <c r="C271" t="s">
        <v>10312</v>
      </c>
      <c r="D271" t="s">
        <v>18</v>
      </c>
      <c r="E271">
        <v>252388.89361935799</v>
      </c>
      <c r="F271">
        <v>176.13</v>
      </c>
      <c r="G271">
        <v>65.519510080047397</v>
      </c>
      <c r="H271">
        <f>(Table2[[#This Row],[1Y Return vs Nifty]]-AVERAGE(Table2[1Y Return vs Nifty]))/_xlfn.STDEV.P(Table2[1Y Return vs Nifty])</f>
        <v>0.70622933459469106</v>
      </c>
      <c r="I271">
        <v>1.36134446920538</v>
      </c>
      <c r="J271">
        <f>(Table2[[#This Row],[1M Return vs Nifty]]-AVERAGE(Table2[1M Return vs Nifty]))/_xlfn.STDEV.P(Table2[1M Return vs Nifty])</f>
        <v>-6.6931780640256927E-2</v>
      </c>
      <c r="K271">
        <v>-12.4632643394208</v>
      </c>
      <c r="L271">
        <f>(Table2[[#This Row],[6M Return vs Nifty]]-AVERAGE(Table2[6M Return vs Nifty]))/_xlfn.STDEV.P(Table2[6M Return vs Nifty])</f>
        <v>-0.70376560999481252</v>
      </c>
      <c r="M271">
        <v>2.3481554753535501</v>
      </c>
      <c r="N271">
        <f>(Table2[[#This Row],[1W Return vs Nifty]]-AVERAGE(Table2[1W Return vs Nifty]))/_xlfn.STDEV.P(Table2[1W Return vs Nifty])</f>
        <v>0.84109263390810041</v>
      </c>
      <c r="O271">
        <v>173.59</v>
      </c>
      <c r="P271">
        <v>171.55294828180101</v>
      </c>
      <c r="Q271">
        <v>154.898037628243</v>
      </c>
      <c r="R271">
        <v>74.579651896929505</v>
      </c>
      <c r="S271" s="2">
        <f>(Table2[[#This Row],[Close Price]]-Table2[[#This Row],[20D EMA]])/Table2[[#This Row],[20D EMA]]</f>
        <v>1.463217927299955E-2</v>
      </c>
      <c r="T271" s="2">
        <f>(Table2[[#This Row],[Close Price]]-Table2[[#This Row],[50D EMA]])/Table2[[#This Row],[50D EMA]]</f>
        <v>2.6680111091302874E-2</v>
      </c>
      <c r="U271" s="2">
        <f>(Table2[[#This Row],[Close Price]]-Table2[[#This Row],[200D EMA]])/Table2[[#This Row],[200D EMA]]</f>
        <v>0.13707057040137549</v>
      </c>
      <c r="V271">
        <v>0.613797606807852</v>
      </c>
      <c r="W271">
        <v>175.6</v>
      </c>
      <c r="X271">
        <v>178.91</v>
      </c>
      <c r="Y271">
        <v>175.6</v>
      </c>
      <c r="Z271">
        <v>181.2</v>
      </c>
      <c r="AA271">
        <v>175.6</v>
      </c>
      <c r="AB271">
        <v>181.2</v>
      </c>
      <c r="AC271" s="2">
        <f>(Table2[[#This Row],[Close Price]]/Table2[[#This Row],[Day Low]])-1</f>
        <v>3.0182232346240845E-3</v>
      </c>
      <c r="AD271" s="2">
        <f>(Table2[[#This Row],[Day High]]/Table2[[#This Row],[Close Price]])-1</f>
        <v>1.5783796059728683E-2</v>
      </c>
      <c r="AE271" s="2">
        <f>(Table2[[#This Row],[Close Price]]/Table2[[#This Row],[Current Week Low]])-1</f>
        <v>3.0182232346240845E-3</v>
      </c>
      <c r="AF271" s="2">
        <f>(Table2[[#This Row],[Current Week High]]/Table2[[#This Row],[Close Price]])-1</f>
        <v>2.8785556123317901E-2</v>
      </c>
      <c r="AG271" s="2">
        <f>(Table2[[#This Row],[Close Price]]/Table2[[#This Row],[Current Month Low]])-1</f>
        <v>3.0182232346240845E-3</v>
      </c>
      <c r="AH271" s="2">
        <f>(Table2[[#This Row],[Current Month High]]/Table2[[#This Row],[Close Price]])-1</f>
        <v>2.8785556123317901E-2</v>
      </c>
      <c r="AI271">
        <v>11.7356498041219</v>
      </c>
      <c r="AJ271">
        <v>106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-0.02</v>
      </c>
      <c r="AM271" t="s">
        <v>10358</v>
      </c>
      <c r="AN271">
        <v>5.36</v>
      </c>
      <c r="AO271" t="s">
        <v>10359</v>
      </c>
      <c r="AP271">
        <v>0.11189925714747299</v>
      </c>
      <c r="AQ271">
        <f>(Table2[[#This Row],[Sharpe Ratio]]-AVERAGE(Table2[Sharpe Ratio]))/_xlfn.STDEV.P(Table2[Sharpe Ratio])</f>
        <v>0.55295856768035212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1.329583145548074</v>
      </c>
      <c r="AS271">
        <f>_xlfn.RANK.AVG(Table2[[#This Row],[1Y Return vs Nifty Z-Score]],Table2[1Y Return vs Nifty Z-Score])</f>
        <v>137</v>
      </c>
      <c r="AT271">
        <f>_xlfn.RANK.AVG(Table2[[#This Row],[6M Return vs Nifty Z-Score]],Table2[6M Return vs Nifty Z-Score])</f>
        <v>550</v>
      </c>
      <c r="AU271">
        <f>_xlfn.RANK.AVG(Table2[[#This Row],[Sharpe Ratio Z-Score]],Table2[Sharpe Ratio Z-Score])</f>
        <v>204</v>
      </c>
      <c r="AV271">
        <f>(Table2[[#This Row],[Rank 1Y]]+Table2[[#This Row],[Rank 6M]]+Table2[[#This Row],[Rank Sharpe]])/3</f>
        <v>297</v>
      </c>
    </row>
    <row r="272" spans="1:48" x14ac:dyDescent="0.3">
      <c r="A272" t="s">
        <v>1048</v>
      </c>
      <c r="B272" t="s">
        <v>1049</v>
      </c>
      <c r="C272" t="s">
        <v>10318</v>
      </c>
      <c r="D272" t="s">
        <v>54</v>
      </c>
      <c r="E272">
        <v>12981.3001550399</v>
      </c>
      <c r="F272">
        <v>1048.1500000000001</v>
      </c>
      <c r="G272">
        <v>37.659008868482097</v>
      </c>
      <c r="H272">
        <f>(Table2[[#This Row],[1Y Return vs Nifty]]-AVERAGE(Table2[1Y Return vs Nifty]))/_xlfn.STDEV.P(Table2[1Y Return vs Nifty])</f>
        <v>0.24067413976475216</v>
      </c>
      <c r="I272">
        <v>19.585622198522699</v>
      </c>
      <c r="J272">
        <f>(Table2[[#This Row],[1M Return vs Nifty]]-AVERAGE(Table2[1M Return vs Nifty]))/_xlfn.STDEV.P(Table2[1M Return vs Nifty])</f>
        <v>1.7800350420543654</v>
      </c>
      <c r="K272">
        <v>16.860569725408102</v>
      </c>
      <c r="L272">
        <f>(Table2[[#This Row],[6M Return vs Nifty]]-AVERAGE(Table2[6M Return vs Nifty]))/_xlfn.STDEV.P(Table2[6M Return vs Nifty])</f>
        <v>0.29669401970177289</v>
      </c>
      <c r="M272">
        <v>1.4136591163407499</v>
      </c>
      <c r="N272">
        <f>(Table2[[#This Row],[1W Return vs Nifty]]-AVERAGE(Table2[1W Return vs Nifty]))/_xlfn.STDEV.P(Table2[1W Return vs Nifty])</f>
        <v>0.61418154831655536</v>
      </c>
      <c r="O272">
        <v>1000.75</v>
      </c>
      <c r="P272">
        <v>941.84170708265401</v>
      </c>
      <c r="Q272">
        <v>819.37913298599801</v>
      </c>
      <c r="R272">
        <v>66.642984815829294</v>
      </c>
      <c r="S272" s="2">
        <f>(Table2[[#This Row],[Close Price]]-Table2[[#This Row],[20D EMA]])/Table2[[#This Row],[20D EMA]]</f>
        <v>4.7364476642518201E-2</v>
      </c>
      <c r="T272" s="2">
        <f>(Table2[[#This Row],[Close Price]]-Table2[[#This Row],[50D EMA]])/Table2[[#This Row],[50D EMA]]</f>
        <v>0.11287278118807781</v>
      </c>
      <c r="U272" s="2">
        <f>(Table2[[#This Row],[Close Price]]-Table2[[#This Row],[200D EMA]])/Table2[[#This Row],[200D EMA]]</f>
        <v>0.27920026005581894</v>
      </c>
      <c r="V272">
        <v>1.03368031341427</v>
      </c>
      <c r="W272">
        <v>1041</v>
      </c>
      <c r="X272">
        <v>1079.5999999999999</v>
      </c>
      <c r="Y272">
        <v>1031.9000000000001</v>
      </c>
      <c r="Z272">
        <v>1079.5999999999999</v>
      </c>
      <c r="AA272">
        <v>1031.9000000000001</v>
      </c>
      <c r="AB272">
        <v>1079.5999999999999</v>
      </c>
      <c r="AC272" s="2">
        <f>(Table2[[#This Row],[Close Price]]/Table2[[#This Row],[Day Low]])-1</f>
        <v>6.8683957732948997E-3</v>
      </c>
      <c r="AD272" s="2">
        <f>(Table2[[#This Row],[Day High]]/Table2[[#This Row],[Close Price]])-1</f>
        <v>3.0005247340552321E-2</v>
      </c>
      <c r="AE272" s="2">
        <f>(Table2[[#This Row],[Close Price]]/Table2[[#This Row],[Current Week Low]])-1</f>
        <v>1.5747649966082022E-2</v>
      </c>
      <c r="AF272" s="2">
        <f>(Table2[[#This Row],[Current Week High]]/Table2[[#This Row],[Close Price]])-1</f>
        <v>3.0005247340552321E-2</v>
      </c>
      <c r="AG272" s="2">
        <f>(Table2[[#This Row],[Close Price]]/Table2[[#This Row],[Current Month Low]])-1</f>
        <v>1.5747649966082022E-2</v>
      </c>
      <c r="AH272" s="2">
        <f>(Table2[[#This Row],[Current Month High]]/Table2[[#This Row],[Close Price]])-1</f>
        <v>3.0005247340552321E-2</v>
      </c>
      <c r="AI272">
        <v>4.4697800887277497</v>
      </c>
      <c r="AJ272">
        <v>71.546644844517203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0.05</v>
      </c>
      <c r="AM272" t="s">
        <v>10359</v>
      </c>
      <c r="AN272">
        <v>7.42</v>
      </c>
      <c r="AO272" t="s">
        <v>10359</v>
      </c>
      <c r="AP272">
        <v>3.4817100554353997E-2</v>
      </c>
      <c r="AQ272">
        <f>(Table2[[#This Row],[Sharpe Ratio]]-AVERAGE(Table2[Sharpe Ratio]))/_xlfn.STDEV.P(Table2[Sharpe Ratio])</f>
        <v>-0.32896238650003207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2.6026223633374137</v>
      </c>
      <c r="AS272">
        <f>_xlfn.RANK.AVG(Table2[[#This Row],[1Y Return vs Nifty Z-Score]],Table2[1Y Return vs Nifty Z-Score])</f>
        <v>231</v>
      </c>
      <c r="AT272">
        <f>_xlfn.RANK.AVG(Table2[[#This Row],[6M Return vs Nifty Z-Score]],Table2[6M Return vs Nifty Z-Score])</f>
        <v>232</v>
      </c>
      <c r="AU272">
        <f>_xlfn.RANK.AVG(Table2[[#This Row],[Sharpe Ratio Z-Score]],Table2[Sharpe Ratio Z-Score])</f>
        <v>428</v>
      </c>
      <c r="AV272">
        <f>(Table2[[#This Row],[Rank 1Y]]+Table2[[#This Row],[Rank 6M]]+Table2[[#This Row],[Rank Sharpe]])/3</f>
        <v>297</v>
      </c>
    </row>
    <row r="273" spans="1:48" x14ac:dyDescent="0.3">
      <c r="A273" t="s">
        <v>688</v>
      </c>
      <c r="B273" t="s">
        <v>689</v>
      </c>
      <c r="C273" t="s">
        <v>10325</v>
      </c>
      <c r="D273" t="s">
        <v>443</v>
      </c>
      <c r="E273">
        <v>26054.948700000001</v>
      </c>
      <c r="F273">
        <v>3755.4</v>
      </c>
      <c r="G273">
        <v>7.5012097585492201</v>
      </c>
      <c r="H273">
        <f>(Table2[[#This Row],[1Y Return vs Nifty]]-AVERAGE(Table2[1Y Return vs Nifty]))/_xlfn.STDEV.P(Table2[1Y Return vs Nifty])</f>
        <v>-0.26326941579621893</v>
      </c>
      <c r="I273">
        <v>2.73574734875965</v>
      </c>
      <c r="J273">
        <f>(Table2[[#This Row],[1M Return vs Nifty]]-AVERAGE(Table2[1M Return vs Nifty]))/_xlfn.STDEV.P(Table2[1M Return vs Nifty])</f>
        <v>7.2359145302396649E-2</v>
      </c>
      <c r="K273">
        <v>9.1594393587735592</v>
      </c>
      <c r="L273">
        <f>(Table2[[#This Row],[6M Return vs Nifty]]-AVERAGE(Table2[6M Return vs Nifty]))/_xlfn.STDEV.P(Table2[6M Return vs Nifty])</f>
        <v>3.3949727198449499E-2</v>
      </c>
      <c r="M273">
        <v>4.37633702929684</v>
      </c>
      <c r="N273">
        <f>(Table2[[#This Row],[1W Return vs Nifty]]-AVERAGE(Table2[1W Return vs Nifty]))/_xlfn.STDEV.P(Table2[1W Return vs Nifty])</f>
        <v>1.3335684726242523</v>
      </c>
      <c r="O273">
        <v>3605.94</v>
      </c>
      <c r="P273">
        <v>3548.95034696011</v>
      </c>
      <c r="Q273">
        <v>3251.5241104107399</v>
      </c>
      <c r="R273">
        <v>77.497054606956993</v>
      </c>
      <c r="S273" s="2">
        <f>(Table2[[#This Row],[Close Price]]-Table2[[#This Row],[20D EMA]])/Table2[[#This Row],[20D EMA]]</f>
        <v>4.1448277009600833E-2</v>
      </c>
      <c r="T273" s="2">
        <f>(Table2[[#This Row],[Close Price]]-Table2[[#This Row],[50D EMA]])/Table2[[#This Row],[50D EMA]]</f>
        <v>5.817203196903746E-2</v>
      </c>
      <c r="U273" s="2">
        <f>(Table2[[#This Row],[Close Price]]-Table2[[#This Row],[200D EMA]])/Table2[[#This Row],[200D EMA]]</f>
        <v>0.15496606283064265</v>
      </c>
      <c r="V273">
        <v>0.845540786203967</v>
      </c>
      <c r="W273">
        <v>3704.25</v>
      </c>
      <c r="X273">
        <v>3775</v>
      </c>
      <c r="Y273">
        <v>3671</v>
      </c>
      <c r="Z273">
        <v>3775</v>
      </c>
      <c r="AA273">
        <v>3671</v>
      </c>
      <c r="AB273">
        <v>3775</v>
      </c>
      <c r="AC273" s="2">
        <f>(Table2[[#This Row],[Close Price]]/Table2[[#This Row],[Day Low]])-1</f>
        <v>1.38084632516704E-2</v>
      </c>
      <c r="AD273" s="2">
        <f>(Table2[[#This Row],[Day High]]/Table2[[#This Row],[Close Price]])-1</f>
        <v>5.2191510890984283E-3</v>
      </c>
      <c r="AE273" s="2">
        <f>(Table2[[#This Row],[Close Price]]/Table2[[#This Row],[Current Week Low]])-1</f>
        <v>2.2991010623808261E-2</v>
      </c>
      <c r="AF273" s="2">
        <f>(Table2[[#This Row],[Current Week High]]/Table2[[#This Row],[Close Price]])-1</f>
        <v>5.2191510890984283E-3</v>
      </c>
      <c r="AG273" s="2">
        <f>(Table2[[#This Row],[Close Price]]/Table2[[#This Row],[Current Month Low]])-1</f>
        <v>2.2991010623808261E-2</v>
      </c>
      <c r="AH273" s="2">
        <f>(Table2[[#This Row],[Current Month High]]/Table2[[#This Row],[Close Price]])-1</f>
        <v>5.2191510890984283E-3</v>
      </c>
      <c r="AI273">
        <v>4.8836342333706098</v>
      </c>
      <c r="AJ273">
        <v>49.608589128139698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0.17</v>
      </c>
      <c r="AM273" t="s">
        <v>10359</v>
      </c>
      <c r="AN273">
        <v>7.02</v>
      </c>
      <c r="AO273" t="s">
        <v>10359</v>
      </c>
      <c r="AP273">
        <v>0.111989308077193</v>
      </c>
      <c r="AQ273">
        <f>(Table2[[#This Row],[Sharpe Ratio]]-AVERAGE(Table2[Sharpe Ratio]))/_xlfn.STDEV.P(Table2[Sharpe Ratio])</f>
        <v>0.55398886840588457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1.730596797734764</v>
      </c>
      <c r="AS273">
        <f>_xlfn.RANK.AVG(Table2[[#This Row],[1Y Return vs Nifty Z-Score]],Table2[1Y Return vs Nifty Z-Score])</f>
        <v>377</v>
      </c>
      <c r="AT273">
        <f>_xlfn.RANK.AVG(Table2[[#This Row],[6M Return vs Nifty Z-Score]],Table2[6M Return vs Nifty Z-Score])</f>
        <v>314</v>
      </c>
      <c r="AU273">
        <f>_xlfn.RANK.AVG(Table2[[#This Row],[Sharpe Ratio Z-Score]],Table2[Sharpe Ratio Z-Score])</f>
        <v>202</v>
      </c>
      <c r="AV273">
        <f>(Table2[[#This Row],[Rank 1Y]]+Table2[[#This Row],[Rank 6M]]+Table2[[#This Row],[Rank Sharpe]])/3</f>
        <v>297.66666666666669</v>
      </c>
    </row>
    <row r="274" spans="1:48" x14ac:dyDescent="0.3">
      <c r="A274" t="s">
        <v>757</v>
      </c>
      <c r="B274" t="s">
        <v>758</v>
      </c>
      <c r="C274" t="s">
        <v>10325</v>
      </c>
      <c r="D274" t="s">
        <v>127</v>
      </c>
      <c r="E274">
        <v>22300.083266235</v>
      </c>
      <c r="F274">
        <v>801.95</v>
      </c>
      <c r="G274">
        <v>37.070731334322502</v>
      </c>
      <c r="H274">
        <f>(Table2[[#This Row],[1Y Return vs Nifty]]-AVERAGE(Table2[1Y Return vs Nifty]))/_xlfn.STDEV.P(Table2[1Y Return vs Nifty])</f>
        <v>0.23084389084173362</v>
      </c>
      <c r="I274">
        <v>12.4517952008023</v>
      </c>
      <c r="J274">
        <f>(Table2[[#This Row],[1M Return vs Nifty]]-AVERAGE(Table2[1M Return vs Nifty]))/_xlfn.STDEV.P(Table2[1M Return vs Nifty])</f>
        <v>1.0570466208212606</v>
      </c>
      <c r="K274">
        <v>7.8374880799218003</v>
      </c>
      <c r="L274">
        <f>(Table2[[#This Row],[6M Return vs Nifty]]-AVERAGE(Table2[6M Return vs Nifty]))/_xlfn.STDEV.P(Table2[6M Return vs Nifty])</f>
        <v>-1.1152113304161977E-2</v>
      </c>
      <c r="M274">
        <v>-4.1934115076810103</v>
      </c>
      <c r="N274">
        <f>(Table2[[#This Row],[1W Return vs Nifty]]-AVERAGE(Table2[1W Return vs Nifty]))/_xlfn.STDEV.P(Table2[1W Return vs Nifty])</f>
        <v>-0.74730741845620041</v>
      </c>
      <c r="O274">
        <v>770.63</v>
      </c>
      <c r="P274">
        <v>729.46661698254297</v>
      </c>
      <c r="Q274">
        <v>630.00094928101998</v>
      </c>
      <c r="R274">
        <v>61.404930886406</v>
      </c>
      <c r="S274" s="2">
        <f>(Table2[[#This Row],[Close Price]]-Table2[[#This Row],[20D EMA]])/Table2[[#This Row],[20D EMA]]</f>
        <v>4.064207207090309E-2</v>
      </c>
      <c r="T274" s="2">
        <f>(Table2[[#This Row],[Close Price]]-Table2[[#This Row],[50D EMA]])/Table2[[#This Row],[50D EMA]]</f>
        <v>9.9364907632492366E-2</v>
      </c>
      <c r="U274" s="2">
        <f>(Table2[[#This Row],[Close Price]]-Table2[[#This Row],[200D EMA]])/Table2[[#This Row],[200D EMA]]</f>
        <v>0.27293458988468916</v>
      </c>
      <c r="V274">
        <v>2.3090391789572999</v>
      </c>
      <c r="W274">
        <v>786.25</v>
      </c>
      <c r="X274">
        <v>805</v>
      </c>
      <c r="Y274">
        <v>781.1</v>
      </c>
      <c r="Z274">
        <v>806.25</v>
      </c>
      <c r="AA274">
        <v>781.1</v>
      </c>
      <c r="AB274">
        <v>806.25</v>
      </c>
      <c r="AC274" s="2">
        <f>(Table2[[#This Row],[Close Price]]/Table2[[#This Row],[Day Low]])-1</f>
        <v>1.9968203497615411E-2</v>
      </c>
      <c r="AD274" s="2">
        <f>(Table2[[#This Row],[Day High]]/Table2[[#This Row],[Close Price]])-1</f>
        <v>3.8032296277821231E-3</v>
      </c>
      <c r="AE274" s="2">
        <f>(Table2[[#This Row],[Close Price]]/Table2[[#This Row],[Current Week Low]])-1</f>
        <v>2.6693125080015312E-2</v>
      </c>
      <c r="AF274" s="2">
        <f>(Table2[[#This Row],[Current Week High]]/Table2[[#This Row],[Close Price]])-1</f>
        <v>5.3619302949061698E-3</v>
      </c>
      <c r="AG274" s="2">
        <f>(Table2[[#This Row],[Close Price]]/Table2[[#This Row],[Current Month Low]])-1</f>
        <v>2.6693125080015312E-2</v>
      </c>
      <c r="AH274" s="2">
        <f>(Table2[[#This Row],[Current Month High]]/Table2[[#This Row],[Close Price]])-1</f>
        <v>5.3619302949061698E-3</v>
      </c>
      <c r="AI274">
        <v>5.3058170708896997</v>
      </c>
      <c r="AJ274">
        <v>90.8495954307472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0.32</v>
      </c>
      <c r="AM274" t="s">
        <v>10359</v>
      </c>
      <c r="AN274">
        <v>12.78</v>
      </c>
      <c r="AO274" t="s">
        <v>10359</v>
      </c>
      <c r="AP274">
        <v>6.9341434642375993E-2</v>
      </c>
      <c r="AQ274">
        <f>(Table2[[#This Row],[Sharpe Ratio]]-AVERAGE(Table2[Sharpe Ratio]))/_xlfn.STDEV.P(Table2[Sharpe Ratio])</f>
        <v>6.6041269431264787E-2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0.59547224933389653</v>
      </c>
      <c r="AS274">
        <f>_xlfn.RANK.AVG(Table2[[#This Row],[1Y Return vs Nifty Z-Score]],Table2[1Y Return vs Nifty Z-Score])</f>
        <v>235</v>
      </c>
      <c r="AT274">
        <f>_xlfn.RANK.AVG(Table2[[#This Row],[6M Return vs Nifty Z-Score]],Table2[6M Return vs Nifty Z-Score])</f>
        <v>325</v>
      </c>
      <c r="AU274">
        <f>_xlfn.RANK.AVG(Table2[[#This Row],[Sharpe Ratio Z-Score]],Table2[Sharpe Ratio Z-Score])</f>
        <v>335</v>
      </c>
      <c r="AV274">
        <f>(Table2[[#This Row],[Rank 1Y]]+Table2[[#This Row],[Rank 6M]]+Table2[[#This Row],[Rank Sharpe]])/3</f>
        <v>298.33333333333331</v>
      </c>
    </row>
    <row r="275" spans="1:48" x14ac:dyDescent="0.3">
      <c r="A275" t="s">
        <v>1370</v>
      </c>
      <c r="B275" t="s">
        <v>1371</v>
      </c>
      <c r="C275" t="s">
        <v>10332</v>
      </c>
      <c r="D275" t="s">
        <v>1372</v>
      </c>
      <c r="E275">
        <v>8150.9034872499997</v>
      </c>
      <c r="F275">
        <v>651.95000000000005</v>
      </c>
      <c r="G275">
        <v>-17.715085282144202</v>
      </c>
      <c r="H275">
        <f>(Table2[[#This Row],[1Y Return vs Nifty]]-AVERAGE(Table2[1Y Return vs Nifty]))/_xlfn.STDEV.P(Table2[1Y Return vs Nifty])</f>
        <v>-0.68463933521769649</v>
      </c>
      <c r="I275">
        <v>-4.7669282419433099</v>
      </c>
      <c r="J275">
        <f>(Table2[[#This Row],[1M Return vs Nifty]]-AVERAGE(Table2[1M Return vs Nifty]))/_xlfn.STDEV.P(Table2[1M Return vs Nifty])</f>
        <v>-0.68801079106973928</v>
      </c>
      <c r="K275">
        <v>21.595999369065801</v>
      </c>
      <c r="L275">
        <f>(Table2[[#This Row],[6M Return vs Nifty]]-AVERAGE(Table2[6M Return vs Nifty]))/_xlfn.STDEV.P(Table2[6M Return vs Nifty])</f>
        <v>0.45825564146222048</v>
      </c>
      <c r="M275">
        <v>-9.1297245082005496</v>
      </c>
      <c r="N275">
        <f>(Table2[[#This Row],[1W Return vs Nifty]]-AVERAGE(Table2[1W Return vs Nifty]))/_xlfn.STDEV.P(Table2[1W Return vs Nifty])</f>
        <v>-1.9459254023195314</v>
      </c>
      <c r="O275">
        <v>676.59</v>
      </c>
      <c r="P275">
        <v>651.60428666776704</v>
      </c>
      <c r="Q275">
        <v>568.97742698304603</v>
      </c>
      <c r="R275">
        <v>40.641038408104698</v>
      </c>
      <c r="S275" s="2">
        <f>(Table2[[#This Row],[Close Price]]-Table2[[#This Row],[20D EMA]])/Table2[[#This Row],[20D EMA]]</f>
        <v>-3.6417919271641591E-2</v>
      </c>
      <c r="T275" s="2">
        <f>(Table2[[#This Row],[Close Price]]-Table2[[#This Row],[50D EMA]])/Table2[[#This Row],[50D EMA]]</f>
        <v>5.3055717911394326E-4</v>
      </c>
      <c r="U275" s="2">
        <f>(Table2[[#This Row],[Close Price]]-Table2[[#This Row],[200D EMA]])/Table2[[#This Row],[200D EMA]]</f>
        <v>0.14582753037657217</v>
      </c>
      <c r="V275">
        <v>0.73287489975506803</v>
      </c>
      <c r="W275">
        <v>650.1</v>
      </c>
      <c r="X275">
        <v>668</v>
      </c>
      <c r="Y275">
        <v>649.45000000000005</v>
      </c>
      <c r="Z275">
        <v>678.2</v>
      </c>
      <c r="AA275">
        <v>649.45000000000005</v>
      </c>
      <c r="AB275">
        <v>678.2</v>
      </c>
      <c r="AC275" s="2">
        <f>(Table2[[#This Row],[Close Price]]/Table2[[#This Row],[Day Low]])-1</f>
        <v>2.8457160436856643E-3</v>
      </c>
      <c r="AD275" s="2">
        <f>(Table2[[#This Row],[Day High]]/Table2[[#This Row],[Close Price]])-1</f>
        <v>2.4618452335301688E-2</v>
      </c>
      <c r="AE275" s="2">
        <f>(Table2[[#This Row],[Close Price]]/Table2[[#This Row],[Current Week Low]])-1</f>
        <v>3.8494110401108284E-3</v>
      </c>
      <c r="AF275" s="2">
        <f>(Table2[[#This Row],[Current Week High]]/Table2[[#This Row],[Close Price]])-1</f>
        <v>4.0263823912876751E-2</v>
      </c>
      <c r="AG275" s="2">
        <f>(Table2[[#This Row],[Close Price]]/Table2[[#This Row],[Current Month Low]])-1</f>
        <v>3.8494110401108284E-3</v>
      </c>
      <c r="AH275" s="2">
        <f>(Table2[[#This Row],[Current Month High]]/Table2[[#This Row],[Close Price]])-1</f>
        <v>4.0263823912876751E-2</v>
      </c>
      <c r="AI275">
        <v>17.861799217731399</v>
      </c>
      <c r="AJ275">
        <v>60.203956259982803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0.21</v>
      </c>
      <c r="AM275" t="s">
        <v>10359</v>
      </c>
      <c r="AN275">
        <v>-2.13</v>
      </c>
      <c r="AO275" t="s">
        <v>10358</v>
      </c>
      <c r="AP275">
        <v>0.13662055668640399</v>
      </c>
      <c r="AQ275">
        <f>(Table2[[#This Row],[Sharpe Ratio]]-AVERAGE(Table2[Sharpe Ratio]))/_xlfn.STDEV.P(Table2[Sharpe Ratio])</f>
        <v>0.83580265302473344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-2.0245172341200131</v>
      </c>
      <c r="AS275">
        <f>_xlfn.RANK.AVG(Table2[[#This Row],[1Y Return vs Nifty Z-Score]],Table2[1Y Return vs Nifty Z-Score])</f>
        <v>554</v>
      </c>
      <c r="AT275">
        <f>_xlfn.RANK.AVG(Table2[[#This Row],[6M Return vs Nifty Z-Score]],Table2[6M Return vs Nifty Z-Score])</f>
        <v>193</v>
      </c>
      <c r="AU275">
        <f>_xlfn.RANK.AVG(Table2[[#This Row],[Sharpe Ratio Z-Score]],Table2[Sharpe Ratio Z-Score])</f>
        <v>148</v>
      </c>
      <c r="AV275">
        <f>(Table2[[#This Row],[Rank 1Y]]+Table2[[#This Row],[Rank 6M]]+Table2[[#This Row],[Rank Sharpe]])/3</f>
        <v>298.33333333333331</v>
      </c>
    </row>
    <row r="276" spans="1:48" x14ac:dyDescent="0.3">
      <c r="A276" t="s">
        <v>1605</v>
      </c>
      <c r="B276" t="s">
        <v>1606</v>
      </c>
      <c r="C276" t="s">
        <v>10330</v>
      </c>
      <c r="D276" t="s">
        <v>1607</v>
      </c>
      <c r="E276">
        <v>5859.59991188</v>
      </c>
      <c r="F276">
        <v>332.8</v>
      </c>
      <c r="G276">
        <v>17.5767966018308</v>
      </c>
      <c r="H276">
        <f>(Table2[[#This Row],[1Y Return vs Nifty]]-AVERAGE(Table2[1Y Return vs Nifty]))/_xlfn.STDEV.P(Table2[1Y Return vs Nifty])</f>
        <v>-9.4904110368665084E-2</v>
      </c>
      <c r="I276">
        <v>-2.5925112179735401</v>
      </c>
      <c r="J276">
        <f>(Table2[[#This Row],[1M Return vs Nifty]]-AVERAGE(Table2[1M Return vs Nifty]))/_xlfn.STDEV.P(Table2[1M Return vs Nifty])</f>
        <v>-0.46764122901494809</v>
      </c>
      <c r="K276">
        <v>0.56009475164643296</v>
      </c>
      <c r="L276">
        <f>(Table2[[#This Row],[6M Return vs Nifty]]-AVERAGE(Table2[6M Return vs Nifty]))/_xlfn.STDEV.P(Table2[6M Return vs Nifty])</f>
        <v>-0.25943950363199481</v>
      </c>
      <c r="M276">
        <v>-3.4222480311463199</v>
      </c>
      <c r="N276">
        <f>(Table2[[#This Row],[1W Return vs Nifty]]-AVERAGE(Table2[1W Return vs Nifty]))/_xlfn.STDEV.P(Table2[1W Return vs Nifty])</f>
        <v>-0.56005624305955048</v>
      </c>
      <c r="O276">
        <v>334.64</v>
      </c>
      <c r="P276">
        <v>333.35777930483903</v>
      </c>
      <c r="Q276">
        <v>296.38404660317502</v>
      </c>
      <c r="R276">
        <v>45.290954334229198</v>
      </c>
      <c r="S276" s="2">
        <f>(Table2[[#This Row],[Close Price]]-Table2[[#This Row],[20D EMA]])/Table2[[#This Row],[20D EMA]]</f>
        <v>-5.4984460913219428E-3</v>
      </c>
      <c r="T276" s="2">
        <f>(Table2[[#This Row],[Close Price]]-Table2[[#This Row],[50D EMA]])/Table2[[#This Row],[50D EMA]]</f>
        <v>-1.6732152044034196E-3</v>
      </c>
      <c r="U276" s="2">
        <f>(Table2[[#This Row],[Close Price]]-Table2[[#This Row],[200D EMA]])/Table2[[#This Row],[200D EMA]]</f>
        <v>0.12286745462242056</v>
      </c>
      <c r="V276">
        <v>0.56853682431584995</v>
      </c>
      <c r="W276">
        <v>325</v>
      </c>
      <c r="X276">
        <v>336.25</v>
      </c>
      <c r="Y276">
        <v>325</v>
      </c>
      <c r="Z276">
        <v>341.8</v>
      </c>
      <c r="AA276">
        <v>325</v>
      </c>
      <c r="AB276">
        <v>341.8</v>
      </c>
      <c r="AC276" s="2">
        <f>(Table2[[#This Row],[Close Price]]/Table2[[#This Row],[Day Low]])-1</f>
        <v>2.4000000000000021E-2</v>
      </c>
      <c r="AD276" s="2">
        <f>(Table2[[#This Row],[Day High]]/Table2[[#This Row],[Close Price]])-1</f>
        <v>1.0366586538461453E-2</v>
      </c>
      <c r="AE276" s="2">
        <f>(Table2[[#This Row],[Close Price]]/Table2[[#This Row],[Current Week Low]])-1</f>
        <v>2.4000000000000021E-2</v>
      </c>
      <c r="AF276" s="2">
        <f>(Table2[[#This Row],[Current Week High]]/Table2[[#This Row],[Close Price]])-1</f>
        <v>2.7043269230769162E-2</v>
      </c>
      <c r="AG276" s="2">
        <f>(Table2[[#This Row],[Close Price]]/Table2[[#This Row],[Current Month Low]])-1</f>
        <v>2.4000000000000021E-2</v>
      </c>
      <c r="AH276" s="2">
        <f>(Table2[[#This Row],[Current Month High]]/Table2[[#This Row],[Close Price]])-1</f>
        <v>2.7043269230769162E-2</v>
      </c>
      <c r="AI276">
        <v>21.364182692307601</v>
      </c>
      <c r="AJ276">
        <v>63.538083538083498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0.02</v>
      </c>
      <c r="AM276" t="s">
        <v>10359</v>
      </c>
      <c r="AN276">
        <v>-1.1599999999999999</v>
      </c>
      <c r="AO276" t="s">
        <v>10358</v>
      </c>
      <c r="AP276">
        <v>0.132889898571624</v>
      </c>
      <c r="AQ276">
        <f>(Table2[[#This Row],[Sharpe Ratio]]-AVERAGE(Table2[Sharpe Ratio]))/_xlfn.STDEV.P(Table2[Sharpe Ratio])</f>
        <v>0.79311903194139088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-0.58892205413376764</v>
      </c>
      <c r="AS276">
        <f>_xlfn.RANK.AVG(Table2[[#This Row],[1Y Return vs Nifty Z-Score]],Table2[1Y Return vs Nifty Z-Score])</f>
        <v>332</v>
      </c>
      <c r="AT276">
        <f>_xlfn.RANK.AVG(Table2[[#This Row],[6M Return vs Nifty Z-Score]],Table2[6M Return vs Nifty Z-Score])</f>
        <v>410</v>
      </c>
      <c r="AU276">
        <f>_xlfn.RANK.AVG(Table2[[#This Row],[Sharpe Ratio Z-Score]],Table2[Sharpe Ratio Z-Score])</f>
        <v>157</v>
      </c>
      <c r="AV276">
        <f>(Table2[[#This Row],[Rank 1Y]]+Table2[[#This Row],[Rank 6M]]+Table2[[#This Row],[Rank Sharpe]])/3</f>
        <v>299.66666666666669</v>
      </c>
    </row>
    <row r="277" spans="1:48" x14ac:dyDescent="0.3">
      <c r="A277" t="s">
        <v>651</v>
      </c>
      <c r="B277" t="s">
        <v>652</v>
      </c>
      <c r="C277" t="s">
        <v>10325</v>
      </c>
      <c r="D277" t="s">
        <v>257</v>
      </c>
      <c r="E277">
        <v>28478.940973409899</v>
      </c>
      <c r="F277">
        <v>3850.15</v>
      </c>
      <c r="G277">
        <v>-8.3067780171975905</v>
      </c>
      <c r="H277">
        <f>(Table2[[#This Row],[1Y Return vs Nifty]]-AVERAGE(Table2[1Y Return vs Nifty]))/_xlfn.STDEV.P(Table2[1Y Return vs Nifty])</f>
        <v>-0.52742442050776617</v>
      </c>
      <c r="I277">
        <v>-11.0911876795975</v>
      </c>
      <c r="J277">
        <f>(Table2[[#This Row],[1M Return vs Nifty]]-AVERAGE(Table2[1M Return vs Nifty]))/_xlfn.STDEV.P(Table2[1M Return vs Nifty])</f>
        <v>-1.3289523709201136</v>
      </c>
      <c r="K277">
        <v>29.6433076167202</v>
      </c>
      <c r="L277">
        <f>(Table2[[#This Row],[6M Return vs Nifty]]-AVERAGE(Table2[6M Return vs Nifty]))/_xlfn.STDEV.P(Table2[6M Return vs Nifty])</f>
        <v>0.7328107017487947</v>
      </c>
      <c r="M277">
        <v>-0.93660234268213904</v>
      </c>
      <c r="N277">
        <f>(Table2[[#This Row],[1W Return vs Nifty]]-AVERAGE(Table2[1W Return vs Nifty]))/_xlfn.STDEV.P(Table2[1W Return vs Nifty])</f>
        <v>4.3499411412105976E-2</v>
      </c>
      <c r="O277">
        <v>3836.63</v>
      </c>
      <c r="P277">
        <v>3918.3579046377899</v>
      </c>
      <c r="Q277">
        <v>3594.2424630445598</v>
      </c>
      <c r="R277">
        <v>48.575461916347599</v>
      </c>
      <c r="S277" s="2">
        <f>(Table2[[#This Row],[Close Price]]-Table2[[#This Row],[20D EMA]])/Table2[[#This Row],[20D EMA]]</f>
        <v>3.5239259454260593E-3</v>
      </c>
      <c r="T277" s="2">
        <f>(Table2[[#This Row],[Close Price]]-Table2[[#This Row],[50D EMA]])/Table2[[#This Row],[50D EMA]]</f>
        <v>-1.7407267610000252E-2</v>
      </c>
      <c r="U277" s="2">
        <f>(Table2[[#This Row],[Close Price]]-Table2[[#This Row],[200D EMA]])/Table2[[#This Row],[200D EMA]]</f>
        <v>7.1199297094350647E-2</v>
      </c>
      <c r="V277">
        <v>0.91409962880968998</v>
      </c>
      <c r="W277">
        <v>3798</v>
      </c>
      <c r="X277">
        <v>3892.4</v>
      </c>
      <c r="Y277">
        <v>3765.15</v>
      </c>
      <c r="Z277">
        <v>3892.4</v>
      </c>
      <c r="AA277">
        <v>3765.15</v>
      </c>
      <c r="AB277">
        <v>3892.4</v>
      </c>
      <c r="AC277" s="2">
        <f>(Table2[[#This Row],[Close Price]]/Table2[[#This Row],[Day Low]])-1</f>
        <v>1.3730911005792601E-2</v>
      </c>
      <c r="AD277" s="2">
        <f>(Table2[[#This Row],[Day High]]/Table2[[#This Row],[Close Price]])-1</f>
        <v>1.0973598431230025E-2</v>
      </c>
      <c r="AE277" s="2">
        <f>(Table2[[#This Row],[Close Price]]/Table2[[#This Row],[Current Week Low]])-1</f>
        <v>2.2575461800990571E-2</v>
      </c>
      <c r="AF277" s="2">
        <f>(Table2[[#This Row],[Current Week High]]/Table2[[#This Row],[Close Price]])-1</f>
        <v>1.0973598431230025E-2</v>
      </c>
      <c r="AG277" s="2">
        <f>(Table2[[#This Row],[Close Price]]/Table2[[#This Row],[Current Month Low]])-1</f>
        <v>2.2575461800990571E-2</v>
      </c>
      <c r="AH277" s="2">
        <f>(Table2[[#This Row],[Current Month High]]/Table2[[#This Row],[Close Price]])-1</f>
        <v>1.0973598431230025E-2</v>
      </c>
      <c r="AI277">
        <v>25.135384335675202</v>
      </c>
      <c r="AJ277">
        <v>52.511388393741299</v>
      </c>
      <c r="AK277" t="str">
        <f>IF(AND(Table2[[#This Row],[20D EMA]]&gt;Table2[[#This Row],[50D EMA]],Table2[[#This Row],[50D EMA]]&gt;Table2[[#This Row],[200D EMA]]),"Uptrend","Downtrend/NoTrend")</f>
        <v>Downtrend/NoTrend</v>
      </c>
      <c r="AL277">
        <v>-0.13</v>
      </c>
      <c r="AM277" t="s">
        <v>10358</v>
      </c>
      <c r="AN277">
        <v>5.1100000000000003</v>
      </c>
      <c r="AO277" t="s">
        <v>10359</v>
      </c>
      <c r="AP277">
        <v>8.5449019952331007E-2</v>
      </c>
      <c r="AQ277">
        <f>(Table2[[#This Row],[Sharpe Ratio]]-AVERAGE(Table2[Sharpe Ratio]))/_xlfn.STDEV.P(Table2[Sharpe Ratio])</f>
        <v>0.25033316828254287</v>
      </c>
      <c r="AR2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7">
        <f>_xlfn.RANK.AVG(Table2[[#This Row],[1Y Return vs Nifty Z-Score]],Table2[1Y Return vs Nifty Z-Score])</f>
        <v>488</v>
      </c>
      <c r="AT277">
        <f>_xlfn.RANK.AVG(Table2[[#This Row],[6M Return vs Nifty Z-Score]],Table2[6M Return vs Nifty Z-Score])</f>
        <v>141</v>
      </c>
      <c r="AU277">
        <f>_xlfn.RANK.AVG(Table2[[#This Row],[Sharpe Ratio Z-Score]],Table2[Sharpe Ratio Z-Score])</f>
        <v>272</v>
      </c>
      <c r="AV277">
        <f>(Table2[[#This Row],[Rank 1Y]]+Table2[[#This Row],[Rank 6M]]+Table2[[#This Row],[Rank Sharpe]])/3</f>
        <v>300.33333333333331</v>
      </c>
    </row>
    <row r="278" spans="1:48" x14ac:dyDescent="0.3">
      <c r="A278" t="s">
        <v>250</v>
      </c>
      <c r="B278" t="s">
        <v>251</v>
      </c>
      <c r="C278" t="s">
        <v>10316</v>
      </c>
      <c r="D278" t="s">
        <v>252</v>
      </c>
      <c r="E278">
        <v>108000.691407705</v>
      </c>
      <c r="F278">
        <v>1484.85</v>
      </c>
      <c r="G278">
        <v>14.812789195635199</v>
      </c>
      <c r="H278">
        <f>(Table2[[#This Row],[1Y Return vs Nifty]]-AVERAGE(Table2[1Y Return vs Nifty]))/_xlfn.STDEV.P(Table2[1Y Return vs Nifty])</f>
        <v>-0.14109129116384111</v>
      </c>
      <c r="I278">
        <v>4.7612207091130401</v>
      </c>
      <c r="J278">
        <f>(Table2[[#This Row],[1M Return vs Nifty]]-AVERAGE(Table2[1M Return vs Nifty]))/_xlfn.STDEV.P(Table2[1M Return vs Nifty])</f>
        <v>0.27763378786375303</v>
      </c>
      <c r="K278">
        <v>14.4020688402218</v>
      </c>
      <c r="L278">
        <f>(Table2[[#This Row],[6M Return vs Nifty]]-AVERAGE(Table2[6M Return vs Nifty]))/_xlfn.STDEV.P(Table2[6M Return vs Nifty])</f>
        <v>0.2128158037848337</v>
      </c>
      <c r="M278">
        <v>0.33497390552012202</v>
      </c>
      <c r="N278">
        <f>(Table2[[#This Row],[1W Return vs Nifty]]-AVERAGE(Table2[1W Return vs Nifty]))/_xlfn.STDEV.P(Table2[1W Return vs Nifty])</f>
        <v>0.35225903803794589</v>
      </c>
      <c r="O278">
        <v>1435.91</v>
      </c>
      <c r="P278">
        <v>1374.9001938433601</v>
      </c>
      <c r="Q278">
        <v>1213.31115326956</v>
      </c>
      <c r="R278">
        <v>69.715464216017295</v>
      </c>
      <c r="S278" s="2">
        <f>(Table2[[#This Row],[Close Price]]-Table2[[#This Row],[20D EMA]])/Table2[[#This Row],[20D EMA]]</f>
        <v>3.4082916060198636E-2</v>
      </c>
      <c r="T278" s="2">
        <f>(Table2[[#This Row],[Close Price]]-Table2[[#This Row],[50D EMA]])/Table2[[#This Row],[50D EMA]]</f>
        <v>7.9969300061911427E-2</v>
      </c>
      <c r="U278" s="2">
        <f>(Table2[[#This Row],[Close Price]]-Table2[[#This Row],[200D EMA]])/Table2[[#This Row],[200D EMA]]</f>
        <v>0.2237998439219098</v>
      </c>
      <c r="V278">
        <v>0.76323064619095105</v>
      </c>
      <c r="W278">
        <v>1475</v>
      </c>
      <c r="X278">
        <v>1503.15</v>
      </c>
      <c r="Y278">
        <v>1474.6</v>
      </c>
      <c r="Z278">
        <v>1503.15</v>
      </c>
      <c r="AA278">
        <v>1474.6</v>
      </c>
      <c r="AB278">
        <v>1503.15</v>
      </c>
      <c r="AC278" s="2">
        <f>(Table2[[#This Row],[Close Price]]/Table2[[#This Row],[Day Low]])-1</f>
        <v>6.6779661016949099E-3</v>
      </c>
      <c r="AD278" s="2">
        <f>(Table2[[#This Row],[Day High]]/Table2[[#This Row],[Close Price]])-1</f>
        <v>1.2324477219921359E-2</v>
      </c>
      <c r="AE278" s="2">
        <f>(Table2[[#This Row],[Close Price]]/Table2[[#This Row],[Current Week Low]])-1</f>
        <v>6.951037569510321E-3</v>
      </c>
      <c r="AF278" s="2">
        <f>(Table2[[#This Row],[Current Week High]]/Table2[[#This Row],[Close Price]])-1</f>
        <v>1.2324477219921359E-2</v>
      </c>
      <c r="AG278" s="2">
        <f>(Table2[[#This Row],[Close Price]]/Table2[[#This Row],[Current Month Low]])-1</f>
        <v>6.951037569510321E-3</v>
      </c>
      <c r="AH278" s="2">
        <f>(Table2[[#This Row],[Current Month High]]/Table2[[#This Row],[Close Price]])-1</f>
        <v>1.2324477219921359E-2</v>
      </c>
      <c r="AI278">
        <v>0.74755025760178095</v>
      </c>
      <c r="AJ278">
        <v>51.306873184898301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7.0000000000000007E-2</v>
      </c>
      <c r="AM278" t="s">
        <v>10359</v>
      </c>
      <c r="AN278">
        <v>5.16</v>
      </c>
      <c r="AO278" t="s">
        <v>10359</v>
      </c>
      <c r="AP278">
        <v>7.7185240242610004E-2</v>
      </c>
      <c r="AQ278">
        <f>(Table2[[#This Row],[Sharpe Ratio]]-AVERAGE(Table2[Sharpe Ratio]))/_xlfn.STDEV.P(Table2[Sharpe Ratio])</f>
        <v>0.15578469158120167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0.85740203010389315</v>
      </c>
      <c r="AS278">
        <f>_xlfn.RANK.AVG(Table2[[#This Row],[1Y Return vs Nifty Z-Score]],Table2[1Y Return vs Nifty Z-Score])</f>
        <v>344</v>
      </c>
      <c r="AT278">
        <f>_xlfn.RANK.AVG(Table2[[#This Row],[6M Return vs Nifty Z-Score]],Table2[6M Return vs Nifty Z-Score])</f>
        <v>256</v>
      </c>
      <c r="AU278">
        <f>_xlfn.RANK.AVG(Table2[[#This Row],[Sharpe Ratio Z-Score]],Table2[Sharpe Ratio Z-Score])</f>
        <v>306</v>
      </c>
      <c r="AV278">
        <f>(Table2[[#This Row],[Rank 1Y]]+Table2[[#This Row],[Rank 6M]]+Table2[[#This Row],[Rank Sharpe]])/3</f>
        <v>302</v>
      </c>
    </row>
    <row r="279" spans="1:48" x14ac:dyDescent="0.3">
      <c r="A279" t="s">
        <v>818</v>
      </c>
      <c r="B279" t="s">
        <v>819</v>
      </c>
      <c r="C279" t="s">
        <v>10324</v>
      </c>
      <c r="D279" t="s">
        <v>231</v>
      </c>
      <c r="E279">
        <v>19709.734701214998</v>
      </c>
      <c r="F279">
        <v>464.25</v>
      </c>
      <c r="G279">
        <v>18.941171453109</v>
      </c>
      <c r="H279">
        <f>(Table2[[#This Row],[1Y Return vs Nifty]]-AVERAGE(Table2[1Y Return vs Nifty]))/_xlfn.STDEV.P(Table2[1Y Return vs Nifty])</f>
        <v>-7.210510202045152E-2</v>
      </c>
      <c r="I279">
        <v>-1.59650340534199</v>
      </c>
      <c r="J279">
        <f>(Table2[[#This Row],[1M Return vs Nifty]]-AVERAGE(Table2[1M Return vs Nifty]))/_xlfn.STDEV.P(Table2[1M Return vs Nifty])</f>
        <v>-0.36669931996382732</v>
      </c>
      <c r="K279">
        <v>20.439768274086902</v>
      </c>
      <c r="L279">
        <f>(Table2[[#This Row],[6M Return vs Nifty]]-AVERAGE(Table2[6M Return vs Nifty]))/_xlfn.STDEV.P(Table2[6M Return vs Nifty])</f>
        <v>0.41880778036162547</v>
      </c>
      <c r="M279">
        <v>-7.1318186848531404</v>
      </c>
      <c r="N279">
        <f>(Table2[[#This Row],[1W Return vs Nifty]]-AVERAGE(Table2[1W Return vs Nifty]))/_xlfn.STDEV.P(Table2[1W Return vs Nifty])</f>
        <v>-1.460801008935757</v>
      </c>
      <c r="O279">
        <v>469.88</v>
      </c>
      <c r="P279">
        <v>455.512305928091</v>
      </c>
      <c r="Q279">
        <v>380.90838157162</v>
      </c>
      <c r="R279">
        <v>31.880918671751399</v>
      </c>
      <c r="S279" s="2">
        <f>(Table2[[#This Row],[Close Price]]-Table2[[#This Row],[20D EMA]])/Table2[[#This Row],[20D EMA]]</f>
        <v>-1.1981782582787086E-2</v>
      </c>
      <c r="T279" s="2">
        <f>(Table2[[#This Row],[Close Price]]-Table2[[#This Row],[50D EMA]])/Table2[[#This Row],[50D EMA]]</f>
        <v>1.9182125176851691E-2</v>
      </c>
      <c r="U279" s="2">
        <f>(Table2[[#This Row],[Close Price]]-Table2[[#This Row],[200D EMA]])/Table2[[#This Row],[200D EMA]]</f>
        <v>0.21879701907454552</v>
      </c>
      <c r="V279">
        <v>1.0520222307060301</v>
      </c>
      <c r="W279">
        <v>454.85</v>
      </c>
      <c r="X279">
        <v>465.6</v>
      </c>
      <c r="Y279">
        <v>449.4</v>
      </c>
      <c r="Z279">
        <v>465.9</v>
      </c>
      <c r="AA279">
        <v>449.4</v>
      </c>
      <c r="AB279">
        <v>465.9</v>
      </c>
      <c r="AC279" s="2">
        <f>(Table2[[#This Row],[Close Price]]/Table2[[#This Row],[Day Low]])-1</f>
        <v>2.0666153677036281E-2</v>
      </c>
      <c r="AD279" s="2">
        <f>(Table2[[#This Row],[Day High]]/Table2[[#This Row],[Close Price]])-1</f>
        <v>2.9079159935381238E-3</v>
      </c>
      <c r="AE279" s="2">
        <f>(Table2[[#This Row],[Close Price]]/Table2[[#This Row],[Current Week Low]])-1</f>
        <v>3.3044058744993388E-2</v>
      </c>
      <c r="AF279" s="2">
        <f>(Table2[[#This Row],[Current Week High]]/Table2[[#This Row],[Close Price]])-1</f>
        <v>3.5541195476573861E-3</v>
      </c>
      <c r="AG279" s="2">
        <f>(Table2[[#This Row],[Close Price]]/Table2[[#This Row],[Current Month Low]])-1</f>
        <v>3.3044058744993388E-2</v>
      </c>
      <c r="AH279" s="2">
        <f>(Table2[[#This Row],[Current Month High]]/Table2[[#This Row],[Close Price]])-1</f>
        <v>3.5541195476573861E-3</v>
      </c>
      <c r="AI279">
        <v>24.3834141087776</v>
      </c>
      <c r="AJ279">
        <v>65.213523131672503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0.08</v>
      </c>
      <c r="AM279" t="s">
        <v>10359</v>
      </c>
      <c r="AN279">
        <v>-11.43</v>
      </c>
      <c r="AO279" t="s">
        <v>10358</v>
      </c>
      <c r="AP279">
        <v>5.5663166504015003E-2</v>
      </c>
      <c r="AQ279">
        <f>(Table2[[#This Row],[Sharpe Ratio]]-AVERAGE(Table2[Sharpe Ratio]))/_xlfn.STDEV.P(Table2[Sharpe Ratio])</f>
        <v>-9.0456055258212417E-2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-1.5712537058166229</v>
      </c>
      <c r="AS279">
        <f>_xlfn.RANK.AVG(Table2[[#This Row],[1Y Return vs Nifty Z-Score]],Table2[1Y Return vs Nifty Z-Score])</f>
        <v>327</v>
      </c>
      <c r="AT279">
        <f>_xlfn.RANK.AVG(Table2[[#This Row],[6M Return vs Nifty Z-Score]],Table2[6M Return vs Nifty Z-Score])</f>
        <v>207</v>
      </c>
      <c r="AU279">
        <f>_xlfn.RANK.AVG(Table2[[#This Row],[Sharpe Ratio Z-Score]],Table2[Sharpe Ratio Z-Score])</f>
        <v>373</v>
      </c>
      <c r="AV279">
        <f>(Table2[[#This Row],[Rank 1Y]]+Table2[[#This Row],[Rank 6M]]+Table2[[#This Row],[Rank Sharpe]])/3</f>
        <v>302.33333333333331</v>
      </c>
    </row>
    <row r="280" spans="1:48" x14ac:dyDescent="0.3">
      <c r="A280" t="s">
        <v>769</v>
      </c>
      <c r="B280" t="s">
        <v>770</v>
      </c>
      <c r="C280" t="s">
        <v>10314</v>
      </c>
      <c r="D280" t="s">
        <v>405</v>
      </c>
      <c r="E280">
        <v>21746.14798428</v>
      </c>
      <c r="F280">
        <v>4378.8999999999996</v>
      </c>
      <c r="G280">
        <v>53.649248525228998</v>
      </c>
      <c r="H280">
        <f>(Table2[[#This Row],[1Y Return vs Nifty]]-AVERAGE(Table2[1Y Return vs Nifty]))/_xlfn.STDEV.P(Table2[1Y Return vs Nifty])</f>
        <v>0.50787461409376267</v>
      </c>
      <c r="I280">
        <v>0.351704577788924</v>
      </c>
      <c r="J280">
        <f>(Table2[[#This Row],[1M Return vs Nifty]]-AVERAGE(Table2[1M Return vs Nifty]))/_xlfn.STDEV.P(Table2[1M Return vs Nifty])</f>
        <v>-0.1692552532086839</v>
      </c>
      <c r="K280">
        <v>30.8951671762259</v>
      </c>
      <c r="L280">
        <f>(Table2[[#This Row],[6M Return vs Nifty]]-AVERAGE(Table2[6M Return vs Nifty]))/_xlfn.STDEV.P(Table2[6M Return vs Nifty])</f>
        <v>0.77552117912246721</v>
      </c>
      <c r="M280">
        <v>-0.95476989316740901</v>
      </c>
      <c r="N280">
        <f>(Table2[[#This Row],[1W Return vs Nifty]]-AVERAGE(Table2[1W Return vs Nifty]))/_xlfn.STDEV.P(Table2[1W Return vs Nifty])</f>
        <v>3.9088031353325732E-2</v>
      </c>
      <c r="O280">
        <v>4321.97</v>
      </c>
      <c r="P280">
        <v>4120.2348554067503</v>
      </c>
      <c r="Q280">
        <v>3427.2081652519901</v>
      </c>
      <c r="R280">
        <v>56.215294812792798</v>
      </c>
      <c r="S280" s="2">
        <f>(Table2[[#This Row],[Close Price]]-Table2[[#This Row],[20D EMA]])/Table2[[#This Row],[20D EMA]]</f>
        <v>1.3172233958125433E-2</v>
      </c>
      <c r="T280" s="2">
        <f>(Table2[[#This Row],[Close Price]]-Table2[[#This Row],[50D EMA]])/Table2[[#This Row],[50D EMA]]</f>
        <v>6.2779223435241269E-2</v>
      </c>
      <c r="U280" s="2">
        <f>(Table2[[#This Row],[Close Price]]-Table2[[#This Row],[200D EMA]])/Table2[[#This Row],[200D EMA]]</f>
        <v>0.27768719869341091</v>
      </c>
      <c r="V280">
        <v>0.59650521611401996</v>
      </c>
      <c r="W280">
        <v>4360</v>
      </c>
      <c r="X280">
        <v>4444</v>
      </c>
      <c r="Y280">
        <v>4273.8500000000004</v>
      </c>
      <c r="Z280">
        <v>4449</v>
      </c>
      <c r="AA280">
        <v>4273.8500000000004</v>
      </c>
      <c r="AB280">
        <v>4449</v>
      </c>
      <c r="AC280" s="2">
        <f>(Table2[[#This Row],[Close Price]]/Table2[[#This Row],[Day Low]])-1</f>
        <v>4.3348623853209922E-3</v>
      </c>
      <c r="AD280" s="2">
        <f>(Table2[[#This Row],[Day High]]/Table2[[#This Row],[Close Price]])-1</f>
        <v>1.4866747356642174E-2</v>
      </c>
      <c r="AE280" s="2">
        <f>(Table2[[#This Row],[Close Price]]/Table2[[#This Row],[Current Week Low]])-1</f>
        <v>2.4579711501339307E-2</v>
      </c>
      <c r="AF280" s="2">
        <f>(Table2[[#This Row],[Current Week High]]/Table2[[#This Row],[Close Price]])-1</f>
        <v>1.6008586631345967E-2</v>
      </c>
      <c r="AG280" s="2">
        <f>(Table2[[#This Row],[Close Price]]/Table2[[#This Row],[Current Month Low]])-1</f>
        <v>2.4579711501339307E-2</v>
      </c>
      <c r="AH280" s="2">
        <f>(Table2[[#This Row],[Current Month High]]/Table2[[#This Row],[Close Price]])-1</f>
        <v>1.6008586631345967E-2</v>
      </c>
      <c r="AI280">
        <v>12.1286167759026</v>
      </c>
      <c r="AJ280">
        <v>96.363228699551499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0.11</v>
      </c>
      <c r="AM280" t="s">
        <v>10359</v>
      </c>
      <c r="AN280">
        <v>2.4900000000000002</v>
      </c>
      <c r="AO280" t="s">
        <v>10359</v>
      </c>
      <c r="AP280">
        <v>-1.4258612733446E-2</v>
      </c>
      <c r="AQ280">
        <f>(Table2[[#This Row],[Sharpe Ratio]]-AVERAGE(Table2[Sharpe Ratio]))/_xlfn.STDEV.P(Table2[Sharpe Ratio])</f>
        <v>-0.89045290262971633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0.26277566873115532</v>
      </c>
      <c r="AS280">
        <f>_xlfn.RANK.AVG(Table2[[#This Row],[1Y Return vs Nifty Z-Score]],Table2[1Y Return vs Nifty Z-Score])</f>
        <v>173</v>
      </c>
      <c r="AT280">
        <f>_xlfn.RANK.AVG(Table2[[#This Row],[6M Return vs Nifty Z-Score]],Table2[6M Return vs Nifty Z-Score])</f>
        <v>138</v>
      </c>
      <c r="AU280">
        <f>_xlfn.RANK.AVG(Table2[[#This Row],[Sharpe Ratio Z-Score]],Table2[Sharpe Ratio Z-Score])</f>
        <v>602</v>
      </c>
      <c r="AV280">
        <f>(Table2[[#This Row],[Rank 1Y]]+Table2[[#This Row],[Rank 6M]]+Table2[[#This Row],[Rank Sharpe]])/3</f>
        <v>304.33333333333331</v>
      </c>
    </row>
    <row r="281" spans="1:48" x14ac:dyDescent="0.3">
      <c r="A281" t="s">
        <v>579</v>
      </c>
      <c r="B281" t="s">
        <v>580</v>
      </c>
      <c r="C281" t="s">
        <v>10319</v>
      </c>
      <c r="D281" t="s">
        <v>204</v>
      </c>
      <c r="E281">
        <v>34711.371000959902</v>
      </c>
      <c r="F281">
        <v>2505.0500000000002</v>
      </c>
      <c r="G281">
        <v>23.649944148612899</v>
      </c>
      <c r="H281">
        <f>(Table2[[#This Row],[1Y Return vs Nifty]]-AVERAGE(Table2[1Y Return vs Nifty]))/_xlfn.STDEV.P(Table2[1Y Return vs Nifty])</f>
        <v>6.5795409089155635E-3</v>
      </c>
      <c r="I281">
        <v>-3.2176016712379498</v>
      </c>
      <c r="J281">
        <f>(Table2[[#This Row],[1M Return vs Nifty]]-AVERAGE(Table2[1M Return vs Nifty]))/_xlfn.STDEV.P(Table2[1M Return vs Nifty])</f>
        <v>-0.5309919606878547</v>
      </c>
      <c r="K281">
        <v>23.5123948251535</v>
      </c>
      <c r="L281">
        <f>(Table2[[#This Row],[6M Return vs Nifty]]-AVERAGE(Table2[6M Return vs Nifty]))/_xlfn.STDEV.P(Table2[6M Return vs Nifty])</f>
        <v>0.52363850661249445</v>
      </c>
      <c r="M281">
        <v>-3.45996288299086</v>
      </c>
      <c r="N281">
        <f>(Table2[[#This Row],[1W Return vs Nifty]]-AVERAGE(Table2[1W Return vs Nifty]))/_xlfn.STDEV.P(Table2[1W Return vs Nifty])</f>
        <v>-0.56921402938202414</v>
      </c>
      <c r="O281">
        <v>2520.4899999999998</v>
      </c>
      <c r="P281">
        <v>2506.1134724082699</v>
      </c>
      <c r="Q281">
        <v>2172.79669864469</v>
      </c>
      <c r="R281">
        <v>36.171338233089699</v>
      </c>
      <c r="S281" s="2">
        <f>(Table2[[#This Row],[Close Price]]-Table2[[#This Row],[20D EMA]])/Table2[[#This Row],[20D EMA]]</f>
        <v>-6.1257930005671922E-3</v>
      </c>
      <c r="T281" s="2">
        <f>(Table2[[#This Row],[Close Price]]-Table2[[#This Row],[50D EMA]])/Table2[[#This Row],[50D EMA]]</f>
        <v>-4.2435125942153179E-4</v>
      </c>
      <c r="U281" s="2">
        <f>(Table2[[#This Row],[Close Price]]-Table2[[#This Row],[200D EMA]])/Table2[[#This Row],[200D EMA]]</f>
        <v>0.15291504334600542</v>
      </c>
      <c r="V281">
        <v>0.83442638491994803</v>
      </c>
      <c r="W281">
        <v>2470.4499999999998</v>
      </c>
      <c r="X281">
        <v>2512.65</v>
      </c>
      <c r="Y281">
        <v>2424.25</v>
      </c>
      <c r="Z281">
        <v>2512.65</v>
      </c>
      <c r="AA281">
        <v>2424.25</v>
      </c>
      <c r="AB281">
        <v>2512.65</v>
      </c>
      <c r="AC281" s="2">
        <f>(Table2[[#This Row],[Close Price]]/Table2[[#This Row],[Day Low]])-1</f>
        <v>1.400554554838207E-2</v>
      </c>
      <c r="AD281" s="2">
        <f>(Table2[[#This Row],[Day High]]/Table2[[#This Row],[Close Price]])-1</f>
        <v>3.0338715794095972E-3</v>
      </c>
      <c r="AE281" s="2">
        <f>(Table2[[#This Row],[Close Price]]/Table2[[#This Row],[Current Week Low]])-1</f>
        <v>3.332989584407553E-2</v>
      </c>
      <c r="AF281" s="2">
        <f>(Table2[[#This Row],[Current Week High]]/Table2[[#This Row],[Close Price]])-1</f>
        <v>3.0338715794095972E-3</v>
      </c>
      <c r="AG281" s="2">
        <f>(Table2[[#This Row],[Close Price]]/Table2[[#This Row],[Current Month Low]])-1</f>
        <v>3.332989584407553E-2</v>
      </c>
      <c r="AH281" s="2">
        <f>(Table2[[#This Row],[Current Month High]]/Table2[[#This Row],[Close Price]])-1</f>
        <v>3.0338715794095972E-3</v>
      </c>
      <c r="AI281">
        <v>22.205145605876101</v>
      </c>
      <c r="AJ281">
        <v>62.6603032369079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-0.04</v>
      </c>
      <c r="AM281" t="s">
        <v>10358</v>
      </c>
      <c r="AN281">
        <v>-0.18</v>
      </c>
      <c r="AO281" t="s">
        <v>10358</v>
      </c>
      <c r="AP281">
        <v>3.2870220758974E-2</v>
      </c>
      <c r="AQ281">
        <f>(Table2[[#This Row],[Sharpe Ratio]]-AVERAGE(Table2[Sharpe Ratio]))/_xlfn.STDEV.P(Table2[Sharpe Ratio])</f>
        <v>-0.35123724442700022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-0.92122518697546907</v>
      </c>
      <c r="AS281">
        <f>_xlfn.RANK.AVG(Table2[[#This Row],[1Y Return vs Nifty Z-Score]],Table2[1Y Return vs Nifty Z-Score])</f>
        <v>300</v>
      </c>
      <c r="AT281">
        <f>_xlfn.RANK.AVG(Table2[[#This Row],[6M Return vs Nifty Z-Score]],Table2[6M Return vs Nifty Z-Score])</f>
        <v>183</v>
      </c>
      <c r="AU281">
        <f>_xlfn.RANK.AVG(Table2[[#This Row],[Sharpe Ratio Z-Score]],Table2[Sharpe Ratio Z-Score])</f>
        <v>433</v>
      </c>
      <c r="AV281">
        <f>(Table2[[#This Row],[Rank 1Y]]+Table2[[#This Row],[Rank 6M]]+Table2[[#This Row],[Rank Sharpe]])/3</f>
        <v>305.33333333333331</v>
      </c>
    </row>
    <row r="282" spans="1:48" x14ac:dyDescent="0.3">
      <c r="A282" t="s">
        <v>1127</v>
      </c>
      <c r="B282" t="s">
        <v>1128</v>
      </c>
      <c r="C282" t="s">
        <v>10323</v>
      </c>
      <c r="D282" t="s">
        <v>83</v>
      </c>
      <c r="E282">
        <v>11016.145229169901</v>
      </c>
      <c r="F282">
        <v>228.68</v>
      </c>
      <c r="G282">
        <v>46.039069123636899</v>
      </c>
      <c r="H282">
        <f>(Table2[[#This Row],[1Y Return vs Nifty]]-AVERAGE(Table2[1Y Return vs Nifty]))/_xlfn.STDEV.P(Table2[1Y Return vs Nifty])</f>
        <v>0.38070681739496298</v>
      </c>
      <c r="I282">
        <v>1.1854236976974699</v>
      </c>
      <c r="J282">
        <f>(Table2[[#This Row],[1M Return vs Nifty]]-AVERAGE(Table2[1M Return vs Nifty]))/_xlfn.STDEV.P(Table2[1M Return vs Nifty])</f>
        <v>-8.4760735687142222E-2</v>
      </c>
      <c r="K282">
        <v>-2.6784497148206601</v>
      </c>
      <c r="L282">
        <f>(Table2[[#This Row],[6M Return vs Nifty]]-AVERAGE(Table2[6M Return vs Nifty]))/_xlfn.STDEV.P(Table2[6M Return vs Nifty])</f>
        <v>-0.36993095541536514</v>
      </c>
      <c r="M282">
        <v>-2.59442652489252</v>
      </c>
      <c r="N282">
        <f>(Table2[[#This Row],[1W Return vs Nifty]]-AVERAGE(Table2[1W Return vs Nifty]))/_xlfn.STDEV.P(Table2[1W Return vs Nifty])</f>
        <v>-0.35904756619481298</v>
      </c>
      <c r="O282">
        <v>228.3</v>
      </c>
      <c r="P282">
        <v>223.06942790683999</v>
      </c>
      <c r="Q282">
        <v>194.85606408638699</v>
      </c>
      <c r="R282">
        <v>46.972671640695602</v>
      </c>
      <c r="S282" s="2">
        <f>(Table2[[#This Row],[Close Price]]-Table2[[#This Row],[20D EMA]])/Table2[[#This Row],[20D EMA]]</f>
        <v>1.6644765659220124E-3</v>
      </c>
      <c r="T282" s="2">
        <f>(Table2[[#This Row],[Close Price]]-Table2[[#This Row],[50D EMA]])/Table2[[#This Row],[50D EMA]]</f>
        <v>2.5151685490058043E-2</v>
      </c>
      <c r="U282" s="2">
        <f>(Table2[[#This Row],[Close Price]]-Table2[[#This Row],[200D EMA]])/Table2[[#This Row],[200D EMA]]</f>
        <v>0.1735842098227828</v>
      </c>
      <c r="V282">
        <v>0.39369459010775298</v>
      </c>
      <c r="W282">
        <v>228</v>
      </c>
      <c r="X282">
        <v>231.5</v>
      </c>
      <c r="Y282">
        <v>225.6</v>
      </c>
      <c r="Z282">
        <v>231.99</v>
      </c>
      <c r="AA282">
        <v>225.6</v>
      </c>
      <c r="AB282">
        <v>231.99</v>
      </c>
      <c r="AC282" s="2">
        <f>(Table2[[#This Row],[Close Price]]/Table2[[#This Row],[Day Low]])-1</f>
        <v>2.9824561403508643E-3</v>
      </c>
      <c r="AD282" s="2">
        <f>(Table2[[#This Row],[Day High]]/Table2[[#This Row],[Close Price]])-1</f>
        <v>1.2331642469826765E-2</v>
      </c>
      <c r="AE282" s="2">
        <f>(Table2[[#This Row],[Close Price]]/Table2[[#This Row],[Current Week Low]])-1</f>
        <v>1.3652482269503663E-2</v>
      </c>
      <c r="AF282" s="2">
        <f>(Table2[[#This Row],[Current Week High]]/Table2[[#This Row],[Close Price]])-1</f>
        <v>1.4474374672030832E-2</v>
      </c>
      <c r="AG282" s="2">
        <f>(Table2[[#This Row],[Close Price]]/Table2[[#This Row],[Current Month Low]])-1</f>
        <v>1.3652482269503663E-2</v>
      </c>
      <c r="AH282" s="2">
        <f>(Table2[[#This Row],[Current Month High]]/Table2[[#This Row],[Close Price]])-1</f>
        <v>1.4474374672030832E-2</v>
      </c>
      <c r="AI282">
        <v>9.6248032184712091</v>
      </c>
      <c r="AJ282">
        <v>96.713978494623603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0.09</v>
      </c>
      <c r="AM282" t="s">
        <v>10359</v>
      </c>
      <c r="AN282">
        <v>-0.36</v>
      </c>
      <c r="AO282" t="s">
        <v>10358</v>
      </c>
      <c r="AP282">
        <v>8.8162249124501005E-2</v>
      </c>
      <c r="AQ282">
        <f>(Table2[[#This Row],[Sharpe Ratio]]-AVERAGE(Table2[Sharpe Ratio]))/_xlfn.STDEV.P(Table2[Sharpe Ratio])</f>
        <v>0.28137606804287241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-0.15165637185948505</v>
      </c>
      <c r="AS282">
        <f>_xlfn.RANK.AVG(Table2[[#This Row],[1Y Return vs Nifty Z-Score]],Table2[1Y Return vs Nifty Z-Score])</f>
        <v>201</v>
      </c>
      <c r="AT282">
        <f>_xlfn.RANK.AVG(Table2[[#This Row],[6M Return vs Nifty Z-Score]],Table2[6M Return vs Nifty Z-Score])</f>
        <v>453</v>
      </c>
      <c r="AU282">
        <f>_xlfn.RANK.AVG(Table2[[#This Row],[Sharpe Ratio Z-Score]],Table2[Sharpe Ratio Z-Score])</f>
        <v>262</v>
      </c>
      <c r="AV282">
        <f>(Table2[[#This Row],[Rank 1Y]]+Table2[[#This Row],[Rank 6M]]+Table2[[#This Row],[Rank Sharpe]])/3</f>
        <v>305.33333333333331</v>
      </c>
    </row>
    <row r="283" spans="1:48" x14ac:dyDescent="0.3">
      <c r="A283" t="s">
        <v>948</v>
      </c>
      <c r="B283" t="s">
        <v>949</v>
      </c>
      <c r="C283" t="s">
        <v>10316</v>
      </c>
      <c r="D283" t="s">
        <v>950</v>
      </c>
      <c r="E283">
        <v>15646.17478944</v>
      </c>
      <c r="F283">
        <v>823.95</v>
      </c>
      <c r="G283">
        <v>37.636293245380699</v>
      </c>
      <c r="H283">
        <f>(Table2[[#This Row],[1Y Return vs Nifty]]-AVERAGE(Table2[1Y Return vs Nifty]))/_xlfn.STDEV.P(Table2[1Y Return vs Nifty])</f>
        <v>0.24029455663168689</v>
      </c>
      <c r="I283">
        <v>1.38790593871959</v>
      </c>
      <c r="J283">
        <f>(Table2[[#This Row],[1M Return vs Nifty]]-AVERAGE(Table2[1M Return vs Nifty]))/_xlfn.STDEV.P(Table2[1M Return vs Nifty])</f>
        <v>-6.423986858297738E-2</v>
      </c>
      <c r="K283">
        <v>45.547485433206496</v>
      </c>
      <c r="L283">
        <f>(Table2[[#This Row],[6M Return vs Nifty]]-AVERAGE(Table2[6M Return vs Nifty]))/_xlfn.STDEV.P(Table2[6M Return vs Nifty])</f>
        <v>1.2754235065318777</v>
      </c>
      <c r="M283">
        <v>2.37082140608875</v>
      </c>
      <c r="N283">
        <f>(Table2[[#This Row],[1W Return vs Nifty]]-AVERAGE(Table2[1W Return vs Nifty]))/_xlfn.STDEV.P(Table2[1W Return vs Nifty])</f>
        <v>0.84659629467623887</v>
      </c>
      <c r="O283">
        <v>804.26</v>
      </c>
      <c r="P283">
        <v>773.03603617547105</v>
      </c>
      <c r="Q283">
        <v>634.476659880841</v>
      </c>
      <c r="R283">
        <v>57.989035660181898</v>
      </c>
      <c r="S283" s="2">
        <f>(Table2[[#This Row],[Close Price]]-Table2[[#This Row],[20D EMA]])/Table2[[#This Row],[20D EMA]]</f>
        <v>2.4482132643672511E-2</v>
      </c>
      <c r="T283" s="2">
        <f>(Table2[[#This Row],[Close Price]]-Table2[[#This Row],[50D EMA]])/Table2[[#This Row],[50D EMA]]</f>
        <v>6.586234204089815E-2</v>
      </c>
      <c r="U283" s="2">
        <f>(Table2[[#This Row],[Close Price]]-Table2[[#This Row],[200D EMA]])/Table2[[#This Row],[200D EMA]]</f>
        <v>0.2986293304386381</v>
      </c>
      <c r="V283">
        <v>0.52868207257344202</v>
      </c>
      <c r="W283">
        <v>808.6</v>
      </c>
      <c r="X283">
        <v>830</v>
      </c>
      <c r="Y283">
        <v>795</v>
      </c>
      <c r="Z283">
        <v>845</v>
      </c>
      <c r="AA283">
        <v>795</v>
      </c>
      <c r="AB283">
        <v>845</v>
      </c>
      <c r="AC283" s="2">
        <f>(Table2[[#This Row],[Close Price]]/Table2[[#This Row],[Day Low]])-1</f>
        <v>1.8983428147415271E-2</v>
      </c>
      <c r="AD283" s="2">
        <f>(Table2[[#This Row],[Day High]]/Table2[[#This Row],[Close Price]])-1</f>
        <v>7.3426785605921197E-3</v>
      </c>
      <c r="AE283" s="2">
        <f>(Table2[[#This Row],[Close Price]]/Table2[[#This Row],[Current Week Low]])-1</f>
        <v>3.6415094339622645E-2</v>
      </c>
      <c r="AF283" s="2">
        <f>(Table2[[#This Row],[Current Week High]]/Table2[[#This Row],[Close Price]])-1</f>
        <v>2.5547666727349982E-2</v>
      </c>
      <c r="AG283" s="2">
        <f>(Table2[[#This Row],[Close Price]]/Table2[[#This Row],[Current Month Low]])-1</f>
        <v>3.6415094339622645E-2</v>
      </c>
      <c r="AH283" s="2">
        <f>(Table2[[#This Row],[Current Month High]]/Table2[[#This Row],[Close Price]])-1</f>
        <v>2.5547666727349982E-2</v>
      </c>
      <c r="AI283">
        <v>6.4020875053097903</v>
      </c>
      <c r="AJ283">
        <v>84.597289122885599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0.25</v>
      </c>
      <c r="AM283" t="s">
        <v>10359</v>
      </c>
      <c r="AN283">
        <v>3.52</v>
      </c>
      <c r="AO283" t="s">
        <v>10359</v>
      </c>
      <c r="AP283">
        <v>-2.1830108612737001E-2</v>
      </c>
      <c r="AQ283">
        <f>(Table2[[#This Row],[Sharpe Ratio]]-AVERAGE(Table2[Sharpe Ratio]))/_xlfn.STDEV.P(Table2[Sharpe Ratio])</f>
        <v>-0.97708074447493587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1.3209937447818902</v>
      </c>
      <c r="AS283">
        <f>_xlfn.RANK.AVG(Table2[[#This Row],[1Y Return vs Nifty Z-Score]],Table2[1Y Return vs Nifty Z-Score])</f>
        <v>232</v>
      </c>
      <c r="AT283">
        <f>_xlfn.RANK.AVG(Table2[[#This Row],[6M Return vs Nifty Z-Score]],Table2[6M Return vs Nifty Z-Score])</f>
        <v>71</v>
      </c>
      <c r="AU283">
        <f>_xlfn.RANK.AVG(Table2[[#This Row],[Sharpe Ratio Z-Score]],Table2[Sharpe Ratio Z-Score])</f>
        <v>614</v>
      </c>
      <c r="AV283">
        <f>(Table2[[#This Row],[Rank 1Y]]+Table2[[#This Row],[Rank 6M]]+Table2[[#This Row],[Rank Sharpe]])/3</f>
        <v>305.66666666666669</v>
      </c>
    </row>
    <row r="284" spans="1:48" x14ac:dyDescent="0.3">
      <c r="A284" t="s">
        <v>1980</v>
      </c>
      <c r="B284" t="s">
        <v>1981</v>
      </c>
      <c r="C284" t="s">
        <v>10312</v>
      </c>
      <c r="D284" t="s">
        <v>57</v>
      </c>
      <c r="E284">
        <v>3409.2319904199999</v>
      </c>
      <c r="F284">
        <v>260.45</v>
      </c>
      <c r="G284">
        <v>27.394919213895498</v>
      </c>
      <c r="H284">
        <f>(Table2[[#This Row],[1Y Return vs Nifty]]-AVERAGE(Table2[1Y Return vs Nifty]))/_xlfn.STDEV.P(Table2[1Y Return vs Nifty])</f>
        <v>6.9158910278880617E-2</v>
      </c>
      <c r="I284">
        <v>-8.4947249808643992</v>
      </c>
      <c r="J284">
        <f>(Table2[[#This Row],[1M Return vs Nifty]]-AVERAGE(Table2[1M Return vs Nifty]))/_xlfn.STDEV.P(Table2[1M Return vs Nifty])</f>
        <v>-1.065809955503038</v>
      </c>
      <c r="K284">
        <v>21.4951017973098</v>
      </c>
      <c r="L284">
        <f>(Table2[[#This Row],[6M Return vs Nifty]]-AVERAGE(Table2[6M Return vs Nifty]))/_xlfn.STDEV.P(Table2[6M Return vs Nifty])</f>
        <v>0.45481325575463782</v>
      </c>
      <c r="M284">
        <v>-4.5294981708625199</v>
      </c>
      <c r="N284">
        <f>(Table2[[#This Row],[1W Return vs Nifty]]-AVERAGE(Table2[1W Return vs Nifty]))/_xlfn.STDEV.P(Table2[1W Return vs Nifty])</f>
        <v>-0.82891478788021733</v>
      </c>
      <c r="O284">
        <v>259.76</v>
      </c>
      <c r="P284">
        <v>245.87470509099199</v>
      </c>
      <c r="Q284">
        <v>208.676831452621</v>
      </c>
      <c r="R284">
        <v>45.814273830927398</v>
      </c>
      <c r="S284" s="2">
        <f>(Table2[[#This Row],[Close Price]]-Table2[[#This Row],[20D EMA]])/Table2[[#This Row],[20D EMA]]</f>
        <v>2.6562981213427692E-3</v>
      </c>
      <c r="T284" s="2">
        <f>(Table2[[#This Row],[Close Price]]-Table2[[#This Row],[50D EMA]])/Table2[[#This Row],[50D EMA]]</f>
        <v>5.9279358987391756E-2</v>
      </c>
      <c r="U284" s="2">
        <f>(Table2[[#This Row],[Close Price]]-Table2[[#This Row],[200D EMA]])/Table2[[#This Row],[200D EMA]]</f>
        <v>0.24810214045795409</v>
      </c>
      <c r="V284">
        <v>0.46093755098754202</v>
      </c>
      <c r="W284">
        <v>256.25</v>
      </c>
      <c r="X284">
        <v>262.89999999999998</v>
      </c>
      <c r="Y284">
        <v>255.2</v>
      </c>
      <c r="Z284">
        <v>264.8</v>
      </c>
      <c r="AA284">
        <v>255.2</v>
      </c>
      <c r="AB284">
        <v>264.8</v>
      </c>
      <c r="AC284" s="2">
        <f>(Table2[[#This Row],[Close Price]]/Table2[[#This Row],[Day Low]])-1</f>
        <v>1.6390243902439039E-2</v>
      </c>
      <c r="AD284" s="2">
        <f>(Table2[[#This Row],[Day High]]/Table2[[#This Row],[Close Price]])-1</f>
        <v>9.4067959301209481E-3</v>
      </c>
      <c r="AE284" s="2">
        <f>(Table2[[#This Row],[Close Price]]/Table2[[#This Row],[Current Week Low]])-1</f>
        <v>2.0572100313479558E-2</v>
      </c>
      <c r="AF284" s="2">
        <f>(Table2[[#This Row],[Current Week High]]/Table2[[#This Row],[Close Price]])-1</f>
        <v>1.6701862161643488E-2</v>
      </c>
      <c r="AG284" s="2">
        <f>(Table2[[#This Row],[Close Price]]/Table2[[#This Row],[Current Month Low]])-1</f>
        <v>2.0572100313479558E-2</v>
      </c>
      <c r="AH284" s="2">
        <f>(Table2[[#This Row],[Current Month High]]/Table2[[#This Row],[Close Price]])-1</f>
        <v>1.6701862161643488E-2</v>
      </c>
      <c r="AI284">
        <v>12.7087732770205</v>
      </c>
      <c r="AJ284">
        <v>68.358112475759498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0.3</v>
      </c>
      <c r="AM284" t="s">
        <v>10359</v>
      </c>
      <c r="AN284">
        <v>3.6</v>
      </c>
      <c r="AO284" t="s">
        <v>10359</v>
      </c>
      <c r="AP284">
        <v>3.1065492084749E-2</v>
      </c>
      <c r="AQ284">
        <f>(Table2[[#This Row],[Sharpe Ratio]]-AVERAGE(Table2[Sharpe Ratio]))/_xlfn.STDEV.P(Table2[Sharpe Ratio])</f>
        <v>-0.37188570711611096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-1.7426382844658481</v>
      </c>
      <c r="AS284">
        <f>_xlfn.RANK.AVG(Table2[[#This Row],[1Y Return vs Nifty Z-Score]],Table2[1Y Return vs Nifty Z-Score])</f>
        <v>277</v>
      </c>
      <c r="AT284">
        <f>_xlfn.RANK.AVG(Table2[[#This Row],[6M Return vs Nifty Z-Score]],Table2[6M Return vs Nifty Z-Score])</f>
        <v>197</v>
      </c>
      <c r="AU284">
        <f>_xlfn.RANK.AVG(Table2[[#This Row],[Sharpe Ratio Z-Score]],Table2[Sharpe Ratio Z-Score])</f>
        <v>443</v>
      </c>
      <c r="AV284">
        <f>(Table2[[#This Row],[Rank 1Y]]+Table2[[#This Row],[Rank 6M]]+Table2[[#This Row],[Rank Sharpe]])/3</f>
        <v>305.66666666666669</v>
      </c>
    </row>
    <row r="285" spans="1:48" x14ac:dyDescent="0.3">
      <c r="A285" t="s">
        <v>284</v>
      </c>
      <c r="B285" t="s">
        <v>285</v>
      </c>
      <c r="C285" t="s">
        <v>10323</v>
      </c>
      <c r="D285" t="s">
        <v>46</v>
      </c>
      <c r="E285">
        <v>98599.717439775995</v>
      </c>
      <c r="F285">
        <v>94.08</v>
      </c>
      <c r="G285">
        <v>18.436459227390301</v>
      </c>
      <c r="H285">
        <f>(Table2[[#This Row],[1Y Return vs Nifty]]-AVERAGE(Table2[1Y Return vs Nifty]))/_xlfn.STDEV.P(Table2[1Y Return vs Nifty])</f>
        <v>-8.0538955984284039E-2</v>
      </c>
      <c r="I285">
        <v>-3.3233433850907499</v>
      </c>
      <c r="J285">
        <f>(Table2[[#This Row],[1M Return vs Nifty]]-AVERAGE(Table2[1M Return vs Nifty]))/_xlfn.STDEV.P(Table2[1M Return vs Nifty])</f>
        <v>-0.54170851363781369</v>
      </c>
      <c r="K285">
        <v>-4.3906782308775103</v>
      </c>
      <c r="L285">
        <f>(Table2[[#This Row],[6M Return vs Nifty]]-AVERAGE(Table2[6M Return vs Nifty]))/_xlfn.STDEV.P(Table2[6M Return vs Nifty])</f>
        <v>-0.42834812908177755</v>
      </c>
      <c r="M285">
        <v>-4.4709677785613602</v>
      </c>
      <c r="N285">
        <f>(Table2[[#This Row],[1W Return vs Nifty]]-AVERAGE(Table2[1W Return vs Nifty]))/_xlfn.STDEV.P(Table2[1W Return vs Nifty])</f>
        <v>-0.81470264598253739</v>
      </c>
      <c r="O285">
        <v>95.22</v>
      </c>
      <c r="P285">
        <v>94.668311986499205</v>
      </c>
      <c r="Q285">
        <v>83.774045469454194</v>
      </c>
      <c r="R285">
        <v>36.1771770092965</v>
      </c>
      <c r="S285" s="2">
        <f>(Table2[[#This Row],[Close Price]]-Table2[[#This Row],[20D EMA]])/Table2[[#This Row],[20D EMA]]</f>
        <v>-1.1972274732199124E-2</v>
      </c>
      <c r="T285" s="2">
        <f>(Table2[[#This Row],[Close Price]]-Table2[[#This Row],[50D EMA]])/Table2[[#This Row],[50D EMA]]</f>
        <v>-6.2144552295715048E-3</v>
      </c>
      <c r="U285" s="2">
        <f>(Table2[[#This Row],[Close Price]]-Table2[[#This Row],[200D EMA]])/Table2[[#This Row],[200D EMA]]</f>
        <v>0.1230208529717426</v>
      </c>
      <c r="V285">
        <v>0.823640145914594</v>
      </c>
      <c r="W285">
        <v>93.34</v>
      </c>
      <c r="X285">
        <v>94.35</v>
      </c>
      <c r="Y285">
        <v>92.54</v>
      </c>
      <c r="Z285">
        <v>95.25</v>
      </c>
      <c r="AA285">
        <v>92.54</v>
      </c>
      <c r="AB285">
        <v>95.25</v>
      </c>
      <c r="AC285" s="2">
        <f>(Table2[[#This Row],[Close Price]]/Table2[[#This Row],[Day Low]])-1</f>
        <v>7.9280051424897025E-3</v>
      </c>
      <c r="AD285" s="2">
        <f>(Table2[[#This Row],[Day High]]/Table2[[#This Row],[Close Price]])-1</f>
        <v>2.8698979591836871E-3</v>
      </c>
      <c r="AE285" s="2">
        <f>(Table2[[#This Row],[Close Price]]/Table2[[#This Row],[Current Week Low]])-1</f>
        <v>1.6641452344931862E-2</v>
      </c>
      <c r="AF285" s="2">
        <f>(Table2[[#This Row],[Current Week High]]/Table2[[#This Row],[Close Price]])-1</f>
        <v>1.2436224489795977E-2</v>
      </c>
      <c r="AG285" s="2">
        <f>(Table2[[#This Row],[Close Price]]/Table2[[#This Row],[Current Month Low]])-1</f>
        <v>1.6641452344931862E-2</v>
      </c>
      <c r="AH285" s="2">
        <f>(Table2[[#This Row],[Current Month High]]/Table2[[#This Row],[Close Price]])-1</f>
        <v>1.2436224489795977E-2</v>
      </c>
      <c r="AI285">
        <v>10.278486394557801</v>
      </c>
      <c r="AJ285">
        <v>80.923076923076906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-0.02</v>
      </c>
      <c r="AM285" t="s">
        <v>10358</v>
      </c>
      <c r="AN285">
        <v>-1.87</v>
      </c>
      <c r="AO285" t="s">
        <v>10358</v>
      </c>
      <c r="AP285">
        <v>0.14896911751766301</v>
      </c>
      <c r="AQ285">
        <f>(Table2[[#This Row],[Sharpe Ratio]]-AVERAGE(Table2[Sharpe Ratio]))/_xlfn.STDEV.P(Table2[Sharpe Ratio])</f>
        <v>0.97708638239084511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-0.88821186229556759</v>
      </c>
      <c r="AS285">
        <f>_xlfn.RANK.AVG(Table2[[#This Row],[1Y Return vs Nifty Z-Score]],Table2[1Y Return vs Nifty Z-Score])</f>
        <v>329</v>
      </c>
      <c r="AT285">
        <f>_xlfn.RANK.AVG(Table2[[#This Row],[6M Return vs Nifty Z-Score]],Table2[6M Return vs Nifty Z-Score])</f>
        <v>469</v>
      </c>
      <c r="AU285">
        <f>_xlfn.RANK.AVG(Table2[[#This Row],[Sharpe Ratio Z-Score]],Table2[Sharpe Ratio Z-Score])</f>
        <v>120</v>
      </c>
      <c r="AV285">
        <f>(Table2[[#This Row],[Rank 1Y]]+Table2[[#This Row],[Rank 6M]]+Table2[[#This Row],[Rank Sharpe]])/3</f>
        <v>306</v>
      </c>
    </row>
    <row r="286" spans="1:48" x14ac:dyDescent="0.3">
      <c r="A286" t="s">
        <v>1153</v>
      </c>
      <c r="B286" t="s">
        <v>1154</v>
      </c>
      <c r="C286" t="s">
        <v>10322</v>
      </c>
      <c r="D286" t="s">
        <v>135</v>
      </c>
      <c r="E286">
        <v>10662.35055716</v>
      </c>
      <c r="F286">
        <v>1264</v>
      </c>
      <c r="G286">
        <v>36.1127630468524</v>
      </c>
      <c r="H286">
        <f>(Table2[[#This Row],[1Y Return vs Nifty]]-AVERAGE(Table2[1Y Return vs Nifty]))/_xlfn.STDEV.P(Table2[1Y Return vs Nifty])</f>
        <v>0.21483602690104794</v>
      </c>
      <c r="I286">
        <v>3.2599976771975401</v>
      </c>
      <c r="J286">
        <f>(Table2[[#This Row],[1M Return vs Nifty]]-AVERAGE(Table2[1M Return vs Nifty]))/_xlfn.STDEV.P(Table2[1M Return vs Nifty])</f>
        <v>0.12549008293367986</v>
      </c>
      <c r="K286">
        <v>24.5604363564313</v>
      </c>
      <c r="L286">
        <f>(Table2[[#This Row],[6M Return vs Nifty]]-AVERAGE(Table2[6M Return vs Nifty]))/_xlfn.STDEV.P(Table2[6M Return vs Nifty])</f>
        <v>0.55939519654501701</v>
      </c>
      <c r="M286">
        <v>-5.4070901623690197</v>
      </c>
      <c r="N286">
        <f>(Table2[[#This Row],[1W Return vs Nifty]]-AVERAGE(Table2[1W Return vs Nifty]))/_xlfn.STDEV.P(Table2[1W Return vs Nifty])</f>
        <v>-1.0420085571374373</v>
      </c>
      <c r="O286">
        <v>1260.77</v>
      </c>
      <c r="P286">
        <v>1193.3861249659301</v>
      </c>
      <c r="Q286">
        <v>997.03064418256201</v>
      </c>
      <c r="R286">
        <v>45.282698012857701</v>
      </c>
      <c r="S286" s="2">
        <f>(Table2[[#This Row],[Close Price]]-Table2[[#This Row],[20D EMA]])/Table2[[#This Row],[20D EMA]]</f>
        <v>2.5619264417776583E-3</v>
      </c>
      <c r="T286" s="2">
        <f>(Table2[[#This Row],[Close Price]]-Table2[[#This Row],[50D EMA]])/Table2[[#This Row],[50D EMA]]</f>
        <v>5.9171020641861291E-2</v>
      </c>
      <c r="U286" s="2">
        <f>(Table2[[#This Row],[Close Price]]-Table2[[#This Row],[200D EMA]])/Table2[[#This Row],[200D EMA]]</f>
        <v>0.26776444372611918</v>
      </c>
      <c r="V286">
        <v>0.73331007536639603</v>
      </c>
      <c r="W286">
        <v>1237.0999999999999</v>
      </c>
      <c r="X286">
        <v>1275.5999999999999</v>
      </c>
      <c r="Y286">
        <v>1237.0999999999999</v>
      </c>
      <c r="Z286">
        <v>1297.2</v>
      </c>
      <c r="AA286">
        <v>1237.0999999999999</v>
      </c>
      <c r="AB286">
        <v>1297.2</v>
      </c>
      <c r="AC286" s="2">
        <f>(Table2[[#This Row],[Close Price]]/Table2[[#This Row],[Day Low]])-1</f>
        <v>2.1744402231024251E-2</v>
      </c>
      <c r="AD286" s="2">
        <f>(Table2[[#This Row],[Day High]]/Table2[[#This Row],[Close Price]])-1</f>
        <v>9.1772151898732446E-3</v>
      </c>
      <c r="AE286" s="2">
        <f>(Table2[[#This Row],[Close Price]]/Table2[[#This Row],[Current Week Low]])-1</f>
        <v>2.1744402231024251E-2</v>
      </c>
      <c r="AF286" s="2">
        <f>(Table2[[#This Row],[Current Week High]]/Table2[[#This Row],[Close Price]])-1</f>
        <v>2.6265822784810267E-2</v>
      </c>
      <c r="AG286" s="2">
        <f>(Table2[[#This Row],[Close Price]]/Table2[[#This Row],[Current Month Low]])-1</f>
        <v>2.1744402231024251E-2</v>
      </c>
      <c r="AH286" s="2">
        <f>(Table2[[#This Row],[Current Month High]]/Table2[[#This Row],[Close Price]])-1</f>
        <v>2.6265822784810267E-2</v>
      </c>
      <c r="AI286">
        <v>9.4897151898734204</v>
      </c>
      <c r="AJ286">
        <v>82.382223504797594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-0.02</v>
      </c>
      <c r="AM286" t="s">
        <v>10358</v>
      </c>
      <c r="AN286">
        <v>-0.94</v>
      </c>
      <c r="AO286" t="s">
        <v>10358</v>
      </c>
      <c r="AP286">
        <v>8.4569980018660007E-3</v>
      </c>
      <c r="AQ286">
        <f>(Table2[[#This Row],[Sharpe Ratio]]-AVERAGE(Table2[Sharpe Ratio]))/_xlfn.STDEV.P(Table2[Sharpe Ratio])</f>
        <v>-0.63055652738656587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-0.77284377814425831</v>
      </c>
      <c r="AS286">
        <f>_xlfn.RANK.AVG(Table2[[#This Row],[1Y Return vs Nifty Z-Score]],Table2[1Y Return vs Nifty Z-Score])</f>
        <v>239</v>
      </c>
      <c r="AT286">
        <f>_xlfn.RANK.AVG(Table2[[#This Row],[6M Return vs Nifty Z-Score]],Table2[6M Return vs Nifty Z-Score])</f>
        <v>178</v>
      </c>
      <c r="AU286">
        <f>_xlfn.RANK.AVG(Table2[[#This Row],[Sharpe Ratio Z-Score]],Table2[Sharpe Ratio Z-Score])</f>
        <v>501</v>
      </c>
      <c r="AV286">
        <f>(Table2[[#This Row],[Rank 1Y]]+Table2[[#This Row],[Rank 6M]]+Table2[[#This Row],[Rank Sharpe]])/3</f>
        <v>306</v>
      </c>
    </row>
    <row r="287" spans="1:48" x14ac:dyDescent="0.3">
      <c r="A287" t="s">
        <v>1030</v>
      </c>
      <c r="B287" t="s">
        <v>1031</v>
      </c>
      <c r="C287" t="s">
        <v>10323</v>
      </c>
      <c r="D287" t="s">
        <v>773</v>
      </c>
      <c r="E287">
        <v>13402.138226405001</v>
      </c>
      <c r="F287">
        <v>2899.65</v>
      </c>
      <c r="G287">
        <v>44.4061790348795</v>
      </c>
      <c r="H287">
        <f>(Table2[[#This Row],[1Y Return vs Nifty]]-AVERAGE(Table2[1Y Return vs Nifty]))/_xlfn.STDEV.P(Table2[1Y Return vs Nifty])</f>
        <v>0.35342085948506879</v>
      </c>
      <c r="I287">
        <v>17.891999599873198</v>
      </c>
      <c r="J287">
        <f>(Table2[[#This Row],[1M Return vs Nifty]]-AVERAGE(Table2[1M Return vs Nifty]))/_xlfn.STDEV.P(Table2[1M Return vs Nifty])</f>
        <v>1.608392313802953</v>
      </c>
      <c r="K287">
        <v>3.02987548266365</v>
      </c>
      <c r="L287">
        <f>(Table2[[#This Row],[6M Return vs Nifty]]-AVERAGE(Table2[6M Return vs Nifty]))/_xlfn.STDEV.P(Table2[6M Return vs Nifty])</f>
        <v>-0.17517644614358574</v>
      </c>
      <c r="M287">
        <v>2.0921917212666599</v>
      </c>
      <c r="N287">
        <f>(Table2[[#This Row],[1W Return vs Nifty]]-AVERAGE(Table2[1W Return vs Nifty]))/_xlfn.STDEV.P(Table2[1W Return vs Nifty])</f>
        <v>0.77894042459045232</v>
      </c>
      <c r="O287">
        <v>2706.92</v>
      </c>
      <c r="P287">
        <v>2572.86954726359</v>
      </c>
      <c r="Q287">
        <v>2375.91539312238</v>
      </c>
      <c r="R287">
        <v>66.816811310687598</v>
      </c>
      <c r="S287" s="2">
        <f>(Table2[[#This Row],[Close Price]]-Table2[[#This Row],[20D EMA]])/Table2[[#This Row],[20D EMA]]</f>
        <v>7.1199001078716781E-2</v>
      </c>
      <c r="T287" s="2">
        <f>(Table2[[#This Row],[Close Price]]-Table2[[#This Row],[50D EMA]])/Table2[[#This Row],[50D EMA]]</f>
        <v>0.12701011331257034</v>
      </c>
      <c r="U287" s="2">
        <f>(Table2[[#This Row],[Close Price]]-Table2[[#This Row],[200D EMA]])/Table2[[#This Row],[200D EMA]]</f>
        <v>0.22043487255214869</v>
      </c>
      <c r="V287">
        <v>1.43155920547099</v>
      </c>
      <c r="W287">
        <v>2835.6</v>
      </c>
      <c r="X287">
        <v>2945</v>
      </c>
      <c r="Y287">
        <v>2825.15</v>
      </c>
      <c r="Z287">
        <v>2995</v>
      </c>
      <c r="AA287">
        <v>2825.15</v>
      </c>
      <c r="AB287">
        <v>2995</v>
      </c>
      <c r="AC287" s="2">
        <f>(Table2[[#This Row],[Close Price]]/Table2[[#This Row],[Day Low]])-1</f>
        <v>2.2587812103258553E-2</v>
      </c>
      <c r="AD287" s="2">
        <f>(Table2[[#This Row],[Day High]]/Table2[[#This Row],[Close Price]])-1</f>
        <v>1.5639818598796484E-2</v>
      </c>
      <c r="AE287" s="2">
        <f>(Table2[[#This Row],[Close Price]]/Table2[[#This Row],[Current Week Low]])-1</f>
        <v>2.6370281224005865E-2</v>
      </c>
      <c r="AF287" s="2">
        <f>(Table2[[#This Row],[Current Week High]]/Table2[[#This Row],[Close Price]])-1</f>
        <v>3.2883279016433065E-2</v>
      </c>
      <c r="AG287" s="2">
        <f>(Table2[[#This Row],[Close Price]]/Table2[[#This Row],[Current Month Low]])-1</f>
        <v>2.6370281224005865E-2</v>
      </c>
      <c r="AH287" s="2">
        <f>(Table2[[#This Row],[Current Month High]]/Table2[[#This Row],[Close Price]])-1</f>
        <v>3.2883279016433065E-2</v>
      </c>
      <c r="AI287">
        <v>3.2883279016432998</v>
      </c>
      <c r="AJ287">
        <v>80.214418893722794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-0.02</v>
      </c>
      <c r="AM287" t="s">
        <v>10358</v>
      </c>
      <c r="AN287">
        <v>16.579999999999998</v>
      </c>
      <c r="AO287" t="s">
        <v>10359</v>
      </c>
      <c r="AP287">
        <v>7.0355308025178004E-2</v>
      </c>
      <c r="AQ287">
        <f>(Table2[[#This Row],[Sharpe Ratio]]-AVERAGE(Table2[Sharpe Ratio]))/_xlfn.STDEV.P(Table2[Sharpe Ratio])</f>
        <v>7.7641310487441773E-2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2.6432184622223298</v>
      </c>
      <c r="AS287">
        <f>_xlfn.RANK.AVG(Table2[[#This Row],[1Y Return vs Nifty Z-Score]],Table2[1Y Return vs Nifty Z-Score])</f>
        <v>207</v>
      </c>
      <c r="AT287">
        <f>_xlfn.RANK.AVG(Table2[[#This Row],[6M Return vs Nifty Z-Score]],Table2[6M Return vs Nifty Z-Score])</f>
        <v>381</v>
      </c>
      <c r="AU287">
        <f>_xlfn.RANK.AVG(Table2[[#This Row],[Sharpe Ratio Z-Score]],Table2[Sharpe Ratio Z-Score])</f>
        <v>332</v>
      </c>
      <c r="AV287">
        <f>(Table2[[#This Row],[Rank 1Y]]+Table2[[#This Row],[Rank 6M]]+Table2[[#This Row],[Rank Sharpe]])/3</f>
        <v>306.66666666666669</v>
      </c>
    </row>
    <row r="288" spans="1:48" x14ac:dyDescent="0.3">
      <c r="A288" t="s">
        <v>641</v>
      </c>
      <c r="B288" t="s">
        <v>642</v>
      </c>
      <c r="C288" t="s">
        <v>10316</v>
      </c>
      <c r="D288" t="s">
        <v>185</v>
      </c>
      <c r="E288">
        <v>29029.5181209599</v>
      </c>
      <c r="F288">
        <v>8967.5</v>
      </c>
      <c r="G288">
        <v>30.661982047314801</v>
      </c>
      <c r="H288">
        <f>(Table2[[#This Row],[1Y Return vs Nifty]]-AVERAGE(Table2[1Y Return vs Nifty]))/_xlfn.STDEV.P(Table2[1Y Return vs Nifty])</f>
        <v>0.12375225956517369</v>
      </c>
      <c r="I288">
        <v>9.6453168068299604</v>
      </c>
      <c r="J288">
        <f>(Table2[[#This Row],[1M Return vs Nifty]]-AVERAGE(Table2[1M Return vs Nifty]))/_xlfn.STDEV.P(Table2[1M Return vs Nifty])</f>
        <v>0.77261984905748471</v>
      </c>
      <c r="K288">
        <v>23.137802083021999</v>
      </c>
      <c r="L288">
        <f>(Table2[[#This Row],[6M Return vs Nifty]]-AVERAGE(Table2[6M Return vs Nifty]))/_xlfn.STDEV.P(Table2[6M Return vs Nifty])</f>
        <v>0.51085829119961956</v>
      </c>
      <c r="M288">
        <v>-0.73971095247448404</v>
      </c>
      <c r="N288">
        <f>(Table2[[#This Row],[1W Return vs Nifty]]-AVERAGE(Table2[1W Return vs Nifty]))/_xlfn.STDEV.P(Table2[1W Return vs Nifty])</f>
        <v>9.1307879219133081E-2</v>
      </c>
      <c r="O288">
        <v>8449.01</v>
      </c>
      <c r="P288">
        <v>7995.0023070192201</v>
      </c>
      <c r="Q288">
        <v>7054.0434970450997</v>
      </c>
      <c r="R288">
        <v>73.469101786162099</v>
      </c>
      <c r="S288" s="2">
        <f>(Table2[[#This Row],[Close Price]]-Table2[[#This Row],[20D EMA]])/Table2[[#This Row],[20D EMA]]</f>
        <v>6.1366953051304206E-2</v>
      </c>
      <c r="T288" s="2">
        <f>(Table2[[#This Row],[Close Price]]-Table2[[#This Row],[50D EMA]])/Table2[[#This Row],[50D EMA]]</f>
        <v>0.1216382004201518</v>
      </c>
      <c r="U288" s="2">
        <f>(Table2[[#This Row],[Close Price]]-Table2[[#This Row],[200D EMA]])/Table2[[#This Row],[200D EMA]]</f>
        <v>0.2712566918188748</v>
      </c>
      <c r="V288">
        <v>2.1771356709279401</v>
      </c>
      <c r="W288">
        <v>8920.5</v>
      </c>
      <c r="X288">
        <v>9060</v>
      </c>
      <c r="Y288">
        <v>8878.4</v>
      </c>
      <c r="Z288">
        <v>9120</v>
      </c>
      <c r="AA288">
        <v>8878.4</v>
      </c>
      <c r="AB288">
        <v>9120</v>
      </c>
      <c r="AC288" s="2">
        <f>(Table2[[#This Row],[Close Price]]/Table2[[#This Row],[Day Low]])-1</f>
        <v>5.2687629617174103E-3</v>
      </c>
      <c r="AD288" s="2">
        <f>(Table2[[#This Row],[Day High]]/Table2[[#This Row],[Close Price]])-1</f>
        <v>1.0315026484527534E-2</v>
      </c>
      <c r="AE288" s="2">
        <f>(Table2[[#This Row],[Close Price]]/Table2[[#This Row],[Current Week Low]])-1</f>
        <v>1.0035591998558413E-2</v>
      </c>
      <c r="AF288" s="2">
        <f>(Table2[[#This Row],[Current Week High]]/Table2[[#This Row],[Close Price]])-1</f>
        <v>1.7005854474491322E-2</v>
      </c>
      <c r="AG288" s="2">
        <f>(Table2[[#This Row],[Close Price]]/Table2[[#This Row],[Current Month Low]])-1</f>
        <v>1.0035591998558413E-2</v>
      </c>
      <c r="AH288" s="2">
        <f>(Table2[[#This Row],[Current Month High]]/Table2[[#This Row],[Close Price]])-1</f>
        <v>1.7005854474491322E-2</v>
      </c>
      <c r="AI288">
        <v>3.02536938946194</v>
      </c>
      <c r="AJ288">
        <v>62.454710144927503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0.04</v>
      </c>
      <c r="AM288" t="s">
        <v>10359</v>
      </c>
      <c r="AN288">
        <v>14.15</v>
      </c>
      <c r="AO288" t="s">
        <v>10359</v>
      </c>
      <c r="AP288">
        <v>1.5894010564521999E-2</v>
      </c>
      <c r="AQ288">
        <f>(Table2[[#This Row],[Sharpe Ratio]]-AVERAGE(Table2[Sharpe Ratio]))/_xlfn.STDEV.P(Table2[Sharpe Ratio])</f>
        <v>-0.54546735104021304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0.95307092800119797</v>
      </c>
      <c r="AS288">
        <f>_xlfn.RANK.AVG(Table2[[#This Row],[1Y Return vs Nifty Z-Score]],Table2[1Y Return vs Nifty Z-Score])</f>
        <v>262</v>
      </c>
      <c r="AT288">
        <f>_xlfn.RANK.AVG(Table2[[#This Row],[6M Return vs Nifty Z-Score]],Table2[6M Return vs Nifty Z-Score])</f>
        <v>184</v>
      </c>
      <c r="AU288">
        <f>_xlfn.RANK.AVG(Table2[[#This Row],[Sharpe Ratio Z-Score]],Table2[Sharpe Ratio Z-Score])</f>
        <v>481</v>
      </c>
      <c r="AV288">
        <f>(Table2[[#This Row],[Rank 1Y]]+Table2[[#This Row],[Rank 6M]]+Table2[[#This Row],[Rank Sharpe]])/3</f>
        <v>309</v>
      </c>
    </row>
    <row r="289" spans="1:48" x14ac:dyDescent="0.3">
      <c r="A289" t="s">
        <v>1715</v>
      </c>
      <c r="B289" t="s">
        <v>1716</v>
      </c>
      <c r="C289" t="s">
        <v>10329</v>
      </c>
      <c r="D289" t="s">
        <v>121</v>
      </c>
      <c r="E289">
        <v>4788.96270723</v>
      </c>
      <c r="F289">
        <v>279.55</v>
      </c>
      <c r="G289">
        <v>38.331786392403998</v>
      </c>
      <c r="H289">
        <f>(Table2[[#This Row],[1Y Return vs Nifty]]-AVERAGE(Table2[1Y Return vs Nifty]))/_xlfn.STDEV.P(Table2[1Y Return vs Nifty])</f>
        <v>0.25191640238049595</v>
      </c>
      <c r="I289">
        <v>-0.80688987877194895</v>
      </c>
      <c r="J289">
        <f>(Table2[[#This Row],[1M Return vs Nifty]]-AVERAGE(Table2[1M Return vs Nifty]))/_xlfn.STDEV.P(Table2[1M Return vs Nifty])</f>
        <v>-0.28667475010229265</v>
      </c>
      <c r="K289">
        <v>1.51043533613335</v>
      </c>
      <c r="L289">
        <f>(Table2[[#This Row],[6M Return vs Nifty]]-AVERAGE(Table2[6M Return vs Nifty]))/_xlfn.STDEV.P(Table2[6M Return vs Nifty])</f>
        <v>-0.22701613814917815</v>
      </c>
      <c r="M289">
        <v>-0.49110320182543699</v>
      </c>
      <c r="N289">
        <f>(Table2[[#This Row],[1W Return vs Nifty]]-AVERAGE(Table2[1W Return vs Nifty]))/_xlfn.STDEV.P(Table2[1W Return vs Nifty])</f>
        <v>0.1516739299181864</v>
      </c>
      <c r="O289">
        <v>276.11</v>
      </c>
      <c r="P289">
        <v>275.74003437648298</v>
      </c>
      <c r="Q289">
        <v>246.99727450585999</v>
      </c>
      <c r="R289">
        <v>60.068917089281001</v>
      </c>
      <c r="S289" s="2">
        <f>(Table2[[#This Row],[Close Price]]-Table2[[#This Row],[20D EMA]])/Table2[[#This Row],[20D EMA]]</f>
        <v>1.2458802651117299E-2</v>
      </c>
      <c r="T289" s="2">
        <f>(Table2[[#This Row],[Close Price]]-Table2[[#This Row],[50D EMA]])/Table2[[#This Row],[50D EMA]]</f>
        <v>1.3817237791140169E-2</v>
      </c>
      <c r="U289" s="2">
        <f>(Table2[[#This Row],[Close Price]]-Table2[[#This Row],[200D EMA]])/Table2[[#This Row],[200D EMA]]</f>
        <v>0.13179386517225603</v>
      </c>
      <c r="V289">
        <v>0.45362377400294801</v>
      </c>
      <c r="W289">
        <v>278.39999999999998</v>
      </c>
      <c r="X289">
        <v>283.25</v>
      </c>
      <c r="Y289">
        <v>278.39999999999998</v>
      </c>
      <c r="Z289">
        <v>286</v>
      </c>
      <c r="AA289">
        <v>278.39999999999998</v>
      </c>
      <c r="AB289">
        <v>286</v>
      </c>
      <c r="AC289" s="2">
        <f>(Table2[[#This Row],[Close Price]]/Table2[[#This Row],[Day Low]])-1</f>
        <v>4.1307471264369067E-3</v>
      </c>
      <c r="AD289" s="2">
        <f>(Table2[[#This Row],[Day High]]/Table2[[#This Row],[Close Price]])-1</f>
        <v>1.3235557145412136E-2</v>
      </c>
      <c r="AE289" s="2">
        <f>(Table2[[#This Row],[Close Price]]/Table2[[#This Row],[Current Week Low]])-1</f>
        <v>4.1307471264369067E-3</v>
      </c>
      <c r="AF289" s="2">
        <f>(Table2[[#This Row],[Current Week High]]/Table2[[#This Row],[Close Price]])-1</f>
        <v>2.3072795564299753E-2</v>
      </c>
      <c r="AG289" s="2">
        <f>(Table2[[#This Row],[Close Price]]/Table2[[#This Row],[Current Month Low]])-1</f>
        <v>4.1307471264369067E-3</v>
      </c>
      <c r="AH289" s="2">
        <f>(Table2[[#This Row],[Current Month High]]/Table2[[#This Row],[Close Price]])-1</f>
        <v>2.3072795564299753E-2</v>
      </c>
      <c r="AI289">
        <v>14.630656412090801</v>
      </c>
      <c r="AJ289">
        <v>116.035548686244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</v>
      </c>
      <c r="AM289">
        <v>0</v>
      </c>
      <c r="AN289">
        <v>6.29</v>
      </c>
      <c r="AO289" t="s">
        <v>10359</v>
      </c>
      <c r="AP289">
        <v>7.7821472972562006E-2</v>
      </c>
      <c r="AQ289">
        <f>(Table2[[#This Row],[Sharpe Ratio]]-AVERAGE(Table2[Sharpe Ratio]))/_xlfn.STDEV.P(Table2[Sharpe Ratio])</f>
        <v>0.16306402834446693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5.2963472391678479E-2</v>
      </c>
      <c r="AS289">
        <f>_xlfn.RANK.AVG(Table2[[#This Row],[1Y Return vs Nifty Z-Score]],Table2[1Y Return vs Nifty Z-Score])</f>
        <v>226</v>
      </c>
      <c r="AT289">
        <f>_xlfn.RANK.AVG(Table2[[#This Row],[6M Return vs Nifty Z-Score]],Table2[6M Return vs Nifty Z-Score])</f>
        <v>399</v>
      </c>
      <c r="AU289">
        <f>_xlfn.RANK.AVG(Table2[[#This Row],[Sharpe Ratio Z-Score]],Table2[Sharpe Ratio Z-Score])</f>
        <v>302</v>
      </c>
      <c r="AV289">
        <f>(Table2[[#This Row],[Rank 1Y]]+Table2[[#This Row],[Rank 6M]]+Table2[[#This Row],[Rank Sharpe]])/3</f>
        <v>309</v>
      </c>
    </row>
    <row r="290" spans="1:48" x14ac:dyDescent="0.3">
      <c r="A290" t="s">
        <v>563</v>
      </c>
      <c r="B290" t="s">
        <v>564</v>
      </c>
      <c r="C290" t="s">
        <v>10312</v>
      </c>
      <c r="D290" t="s">
        <v>18</v>
      </c>
      <c r="E290">
        <v>35682.911099719997</v>
      </c>
      <c r="F290">
        <v>203.7</v>
      </c>
      <c r="G290">
        <v>77.997630565828999</v>
      </c>
      <c r="H290">
        <f>(Table2[[#This Row],[1Y Return vs Nifty]]-AVERAGE(Table2[1Y Return vs Nifty]))/_xlfn.STDEV.P(Table2[1Y Return vs Nifty])</f>
        <v>0.91474151353058186</v>
      </c>
      <c r="I290">
        <v>-5.9639689787678396</v>
      </c>
      <c r="J290">
        <f>(Table2[[#This Row],[1M Return vs Nifty]]-AVERAGE(Table2[1M Return vs Nifty]))/_xlfn.STDEV.P(Table2[1M Return vs Nifty])</f>
        <v>-0.80932668403224461</v>
      </c>
      <c r="K290">
        <v>-24.071666413326</v>
      </c>
      <c r="L290">
        <f>(Table2[[#This Row],[6M Return vs Nifty]]-AVERAGE(Table2[6M Return vs Nifty]))/_xlfn.STDEV.P(Table2[6M Return vs Nifty])</f>
        <v>-1.099816740776439</v>
      </c>
      <c r="M290">
        <v>-5.0099203150668599</v>
      </c>
      <c r="N290">
        <f>(Table2[[#This Row],[1W Return vs Nifty]]-AVERAGE(Table2[1W Return vs Nifty]))/_xlfn.STDEV.P(Table2[1W Return vs Nifty])</f>
        <v>-0.94556918597630601</v>
      </c>
      <c r="O290">
        <v>209.22</v>
      </c>
      <c r="P290">
        <v>212.63267413271001</v>
      </c>
      <c r="Q290">
        <v>191.69666101037001</v>
      </c>
      <c r="R290">
        <v>34.477590338722003</v>
      </c>
      <c r="S290" s="2">
        <f>(Table2[[#This Row],[Close Price]]-Table2[[#This Row],[20D EMA]])/Table2[[#This Row],[20D EMA]]</f>
        <v>-2.6383710926297727E-2</v>
      </c>
      <c r="T290" s="2">
        <f>(Table2[[#This Row],[Close Price]]-Table2[[#This Row],[50D EMA]])/Table2[[#This Row],[50D EMA]]</f>
        <v>-4.2009884742054679E-2</v>
      </c>
      <c r="U290" s="2">
        <f>(Table2[[#This Row],[Close Price]]-Table2[[#This Row],[200D EMA]])/Table2[[#This Row],[200D EMA]]</f>
        <v>6.2616317500598762E-2</v>
      </c>
      <c r="V290">
        <v>0.35793409877511201</v>
      </c>
      <c r="W290">
        <v>202.8</v>
      </c>
      <c r="X290">
        <v>205.53</v>
      </c>
      <c r="Y290">
        <v>202.4</v>
      </c>
      <c r="Z290">
        <v>210.35</v>
      </c>
      <c r="AA290">
        <v>202.4</v>
      </c>
      <c r="AB290">
        <v>210.35</v>
      </c>
      <c r="AC290" s="2">
        <f>(Table2[[#This Row],[Close Price]]/Table2[[#This Row],[Day Low]])-1</f>
        <v>4.4378698224851743E-3</v>
      </c>
      <c r="AD290" s="2">
        <f>(Table2[[#This Row],[Day High]]/Table2[[#This Row],[Close Price]])-1</f>
        <v>8.9837997054491581E-3</v>
      </c>
      <c r="AE290" s="2">
        <f>(Table2[[#This Row],[Close Price]]/Table2[[#This Row],[Current Week Low]])-1</f>
        <v>6.4229249011857892E-3</v>
      </c>
      <c r="AF290" s="2">
        <f>(Table2[[#This Row],[Current Week High]]/Table2[[#This Row],[Close Price]])-1</f>
        <v>3.2646048109965742E-2</v>
      </c>
      <c r="AG290" s="2">
        <f>(Table2[[#This Row],[Close Price]]/Table2[[#This Row],[Current Month Low]])-1</f>
        <v>6.4229249011857892E-3</v>
      </c>
      <c r="AH290" s="2">
        <f>(Table2[[#This Row],[Current Month High]]/Table2[[#This Row],[Close Price]])-1</f>
        <v>3.2646048109965742E-2</v>
      </c>
      <c r="AI290">
        <v>41.9980363279332</v>
      </c>
      <c r="AJ290">
        <v>138.52459016393399</v>
      </c>
      <c r="AK290" t="str">
        <f>IF(AND(Table2[[#This Row],[20D EMA]]&gt;Table2[[#This Row],[50D EMA]],Table2[[#This Row],[50D EMA]]&gt;Table2[[#This Row],[200D EMA]]),"Uptrend","Downtrend/NoTrend")</f>
        <v>Downtrend/NoTrend</v>
      </c>
      <c r="AL290">
        <v>-0.12</v>
      </c>
      <c r="AM290" t="s">
        <v>10358</v>
      </c>
      <c r="AN290">
        <v>0.01</v>
      </c>
      <c r="AO290" t="s">
        <v>10359</v>
      </c>
      <c r="AP290">
        <v>0.134692541006012</v>
      </c>
      <c r="AQ290">
        <f>(Table2[[#This Row],[Sharpe Ratio]]-AVERAGE(Table2[Sharpe Ratio]))/_xlfn.STDEV.P(Table2[Sharpe Ratio])</f>
        <v>0.81374362531094679</v>
      </c>
      <c r="AR2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0">
        <f>_xlfn.RANK.AVG(Table2[[#This Row],[1Y Return vs Nifty Z-Score]],Table2[1Y Return vs Nifty Z-Score])</f>
        <v>108</v>
      </c>
      <c r="AT290">
        <f>_xlfn.RANK.AVG(Table2[[#This Row],[6M Return vs Nifty Z-Score]],Table2[6M Return vs Nifty Z-Score])</f>
        <v>667</v>
      </c>
      <c r="AU290">
        <f>_xlfn.RANK.AVG(Table2[[#This Row],[Sharpe Ratio Z-Score]],Table2[Sharpe Ratio Z-Score])</f>
        <v>154</v>
      </c>
      <c r="AV290">
        <f>(Table2[[#This Row],[Rank 1Y]]+Table2[[#This Row],[Rank 6M]]+Table2[[#This Row],[Rank Sharpe]])/3</f>
        <v>309.66666666666669</v>
      </c>
    </row>
    <row r="291" spans="1:48" x14ac:dyDescent="0.3">
      <c r="A291" t="s">
        <v>724</v>
      </c>
      <c r="B291" t="s">
        <v>725</v>
      </c>
      <c r="C291" t="s">
        <v>10317</v>
      </c>
      <c r="D291" t="s">
        <v>46</v>
      </c>
      <c r="E291">
        <v>23806.383062000001</v>
      </c>
      <c r="F291">
        <v>928.1</v>
      </c>
      <c r="G291">
        <v>6.8867788850633396</v>
      </c>
      <c r="H291">
        <f>(Table2[[#This Row],[1Y Return vs Nifty]]-AVERAGE(Table2[1Y Return vs Nifty]))/_xlfn.STDEV.P(Table2[1Y Return vs Nifty])</f>
        <v>-0.27353669285785714</v>
      </c>
      <c r="I291">
        <v>5.0196183592010604</v>
      </c>
      <c r="J291">
        <f>(Table2[[#This Row],[1M Return vs Nifty]]-AVERAGE(Table2[1M Return vs Nifty]))/_xlfn.STDEV.P(Table2[1M Return vs Nifty])</f>
        <v>0.30382148615629356</v>
      </c>
      <c r="K291">
        <v>14.1541685215731</v>
      </c>
      <c r="L291">
        <f>(Table2[[#This Row],[6M Return vs Nifty]]-AVERAGE(Table2[6M Return vs Nifty]))/_xlfn.STDEV.P(Table2[6M Return vs Nifty])</f>
        <v>0.20435803320651724</v>
      </c>
      <c r="M291">
        <v>6.4704860709999004</v>
      </c>
      <c r="N291">
        <f>(Table2[[#This Row],[1W Return vs Nifty]]-AVERAGE(Table2[1W Return vs Nifty]))/_xlfn.STDEV.P(Table2[1W Return vs Nifty])</f>
        <v>1.842062302333038</v>
      </c>
      <c r="O291">
        <v>875.41</v>
      </c>
      <c r="P291">
        <v>858.68628332115395</v>
      </c>
      <c r="Q291">
        <v>759.34479019535604</v>
      </c>
      <c r="R291">
        <v>70.917859026496004</v>
      </c>
      <c r="S291" s="2">
        <f>(Table2[[#This Row],[Close Price]]-Table2[[#This Row],[20D EMA]])/Table2[[#This Row],[20D EMA]]</f>
        <v>6.0188940039524401E-2</v>
      </c>
      <c r="T291" s="2">
        <f>(Table2[[#This Row],[Close Price]]-Table2[[#This Row],[50D EMA]])/Table2[[#This Row],[50D EMA]]</f>
        <v>8.0837108996749771E-2</v>
      </c>
      <c r="U291" s="2">
        <f>(Table2[[#This Row],[Close Price]]-Table2[[#This Row],[200D EMA]])/Table2[[#This Row],[200D EMA]]</f>
        <v>0.22223792404136791</v>
      </c>
      <c r="V291">
        <v>2.3197414773383702</v>
      </c>
      <c r="W291">
        <v>924.75</v>
      </c>
      <c r="X291">
        <v>936.4</v>
      </c>
      <c r="Y291">
        <v>920.8</v>
      </c>
      <c r="Z291">
        <v>959.9</v>
      </c>
      <c r="AA291">
        <v>920.8</v>
      </c>
      <c r="AB291">
        <v>959.9</v>
      </c>
      <c r="AC291" s="2">
        <f>(Table2[[#This Row],[Close Price]]/Table2[[#This Row],[Day Low]])-1</f>
        <v>3.6226007028927754E-3</v>
      </c>
      <c r="AD291" s="2">
        <f>(Table2[[#This Row],[Day High]]/Table2[[#This Row],[Close Price]])-1</f>
        <v>8.94300183169916E-3</v>
      </c>
      <c r="AE291" s="2">
        <f>(Table2[[#This Row],[Close Price]]/Table2[[#This Row],[Current Week Low]])-1</f>
        <v>7.9278887923546204E-3</v>
      </c>
      <c r="AF291" s="2">
        <f>(Table2[[#This Row],[Current Week High]]/Table2[[#This Row],[Close Price]])-1</f>
        <v>3.4263549186509978E-2</v>
      </c>
      <c r="AG291" s="2">
        <f>(Table2[[#This Row],[Close Price]]/Table2[[#This Row],[Current Month Low]])-1</f>
        <v>7.9278887923546204E-3</v>
      </c>
      <c r="AH291" s="2">
        <f>(Table2[[#This Row],[Current Month High]]/Table2[[#This Row],[Close Price]])-1</f>
        <v>3.4263549186509978E-2</v>
      </c>
      <c r="AI291">
        <v>4.40685270983729</v>
      </c>
      <c r="AJ291">
        <v>68.730115444050497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0.02</v>
      </c>
      <c r="AM291" t="s">
        <v>10359</v>
      </c>
      <c r="AN291">
        <v>13.58</v>
      </c>
      <c r="AO291" t="s">
        <v>10359</v>
      </c>
      <c r="AP291">
        <v>8.0770044300839006E-2</v>
      </c>
      <c r="AQ291">
        <f>(Table2[[#This Row],[Sharpe Ratio]]-AVERAGE(Table2[Sharpe Ratio]))/_xlfn.STDEV.P(Table2[Sharpe Ratio])</f>
        <v>0.19679955098986096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2.2735046798278526</v>
      </c>
      <c r="AS291">
        <f>_xlfn.RANK.AVG(Table2[[#This Row],[1Y Return vs Nifty Z-Score]],Table2[1Y Return vs Nifty Z-Score])</f>
        <v>379</v>
      </c>
      <c r="AT291">
        <f>_xlfn.RANK.AVG(Table2[[#This Row],[6M Return vs Nifty Z-Score]],Table2[6M Return vs Nifty Z-Score])</f>
        <v>260</v>
      </c>
      <c r="AU291">
        <f>_xlfn.RANK.AVG(Table2[[#This Row],[Sharpe Ratio Z-Score]],Table2[Sharpe Ratio Z-Score])</f>
        <v>290</v>
      </c>
      <c r="AV291">
        <f>(Table2[[#This Row],[Rank 1Y]]+Table2[[#This Row],[Rank 6M]]+Table2[[#This Row],[Rank Sharpe]])/3</f>
        <v>309.66666666666669</v>
      </c>
    </row>
    <row r="292" spans="1:48" x14ac:dyDescent="0.3">
      <c r="A292" t="s">
        <v>936</v>
      </c>
      <c r="B292" t="s">
        <v>937</v>
      </c>
      <c r="C292" t="s">
        <v>10317</v>
      </c>
      <c r="D292" t="s">
        <v>273</v>
      </c>
      <c r="E292">
        <v>15844.3639978149</v>
      </c>
      <c r="F292">
        <v>680.65</v>
      </c>
      <c r="G292">
        <v>51.048448677521002</v>
      </c>
      <c r="H292">
        <f>(Table2[[#This Row],[1Y Return vs Nifty]]-AVERAGE(Table2[1Y Return vs Nifty]))/_xlfn.STDEV.P(Table2[1Y Return vs Nifty])</f>
        <v>0.46441466803540726</v>
      </c>
      <c r="I292">
        <v>3.6213750595691399</v>
      </c>
      <c r="J292">
        <f>(Table2[[#This Row],[1M Return vs Nifty]]-AVERAGE(Table2[1M Return vs Nifty]))/_xlfn.STDEV.P(Table2[1M Return vs Nifty])</f>
        <v>0.16211441700201146</v>
      </c>
      <c r="K292">
        <v>2.4381224794868199</v>
      </c>
      <c r="L292">
        <f>(Table2[[#This Row],[6M Return vs Nifty]]-AVERAGE(Table2[6M Return vs Nifty]))/_xlfn.STDEV.P(Table2[6M Return vs Nifty])</f>
        <v>-0.19536565431879535</v>
      </c>
      <c r="M292">
        <v>-1.06974422184692</v>
      </c>
      <c r="N292">
        <f>(Table2[[#This Row],[1W Return vs Nifty]]-AVERAGE(Table2[1W Return vs Nifty]))/_xlfn.STDEV.P(Table2[1W Return vs Nifty])</f>
        <v>1.1170373371878643E-2</v>
      </c>
      <c r="O292">
        <v>674.18</v>
      </c>
      <c r="P292">
        <v>678.44144029020197</v>
      </c>
      <c r="Q292">
        <v>595.667386977619</v>
      </c>
      <c r="R292">
        <v>54.370486103751098</v>
      </c>
      <c r="S292" s="2">
        <f>(Table2[[#This Row],[Close Price]]-Table2[[#This Row],[20D EMA]])/Table2[[#This Row],[20D EMA]]</f>
        <v>9.5968435729330854E-3</v>
      </c>
      <c r="T292" s="2">
        <f>(Table2[[#This Row],[Close Price]]-Table2[[#This Row],[50D EMA]])/Table2[[#This Row],[50D EMA]]</f>
        <v>3.2553431713329643E-3</v>
      </c>
      <c r="U292" s="2">
        <f>(Table2[[#This Row],[Close Price]]-Table2[[#This Row],[200D EMA]])/Table2[[#This Row],[200D EMA]]</f>
        <v>0.14266789634661337</v>
      </c>
      <c r="V292">
        <v>0.64255954037934404</v>
      </c>
      <c r="W292">
        <v>671.25</v>
      </c>
      <c r="X292">
        <v>684.5</v>
      </c>
      <c r="Y292">
        <v>668.35</v>
      </c>
      <c r="Z292">
        <v>693.5</v>
      </c>
      <c r="AA292">
        <v>668.35</v>
      </c>
      <c r="AB292">
        <v>693.5</v>
      </c>
      <c r="AC292" s="2">
        <f>(Table2[[#This Row],[Close Price]]/Table2[[#This Row],[Day Low]])-1</f>
        <v>1.4003724394785921E-2</v>
      </c>
      <c r="AD292" s="2">
        <f>(Table2[[#This Row],[Day High]]/Table2[[#This Row],[Close Price]])-1</f>
        <v>5.6563578931903002E-3</v>
      </c>
      <c r="AE292" s="2">
        <f>(Table2[[#This Row],[Close Price]]/Table2[[#This Row],[Current Week Low]])-1</f>
        <v>1.8403531084012714E-2</v>
      </c>
      <c r="AF292" s="2">
        <f>(Table2[[#This Row],[Current Week High]]/Table2[[#This Row],[Close Price]])-1</f>
        <v>1.887901270844039E-2</v>
      </c>
      <c r="AG292" s="2">
        <f>(Table2[[#This Row],[Close Price]]/Table2[[#This Row],[Current Month Low]])-1</f>
        <v>1.8403531084012714E-2</v>
      </c>
      <c r="AH292" s="2">
        <f>(Table2[[#This Row],[Current Month High]]/Table2[[#This Row],[Close Price]])-1</f>
        <v>1.887901270844039E-2</v>
      </c>
      <c r="AI292">
        <v>21.648424300301102</v>
      </c>
      <c r="AJ292">
        <v>169.03162055335901</v>
      </c>
      <c r="AK292" t="str">
        <f>IF(AND(Table2[[#This Row],[20D EMA]]&gt;Table2[[#This Row],[50D EMA]],Table2[[#This Row],[50D EMA]]&gt;Table2[[#This Row],[200D EMA]]),"Uptrend","Downtrend/NoTrend")</f>
        <v>Downtrend/NoTrend</v>
      </c>
      <c r="AL292">
        <v>-0.14000000000000001</v>
      </c>
      <c r="AM292" t="s">
        <v>10358</v>
      </c>
      <c r="AN292">
        <v>2.64</v>
      </c>
      <c r="AO292" t="s">
        <v>10359</v>
      </c>
      <c r="AP292">
        <v>6.0921669765273002E-2</v>
      </c>
      <c r="AQ292">
        <f>(Table2[[#This Row],[Sharpe Ratio]]-AVERAGE(Table2[Sharpe Ratio]))/_xlfn.STDEV.P(Table2[Sharpe Ratio])</f>
        <v>-3.0291882138238944E-2</v>
      </c>
      <c r="AR2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2">
        <f>_xlfn.RANK.AVG(Table2[[#This Row],[1Y Return vs Nifty Z-Score]],Table2[1Y Return vs Nifty Z-Score])</f>
        <v>183</v>
      </c>
      <c r="AT292">
        <f>_xlfn.RANK.AVG(Table2[[#This Row],[6M Return vs Nifty Z-Score]],Table2[6M Return vs Nifty Z-Score])</f>
        <v>384</v>
      </c>
      <c r="AU292">
        <f>_xlfn.RANK.AVG(Table2[[#This Row],[Sharpe Ratio Z-Score]],Table2[Sharpe Ratio Z-Score])</f>
        <v>362</v>
      </c>
      <c r="AV292">
        <f>(Table2[[#This Row],[Rank 1Y]]+Table2[[#This Row],[Rank 6M]]+Table2[[#This Row],[Rank Sharpe]])/3</f>
        <v>309.66666666666669</v>
      </c>
    </row>
    <row r="293" spans="1:48" x14ac:dyDescent="0.3">
      <c r="A293" t="s">
        <v>1976</v>
      </c>
      <c r="B293" t="s">
        <v>1977</v>
      </c>
      <c r="C293" t="s">
        <v>10327</v>
      </c>
      <c r="D293" t="s">
        <v>276</v>
      </c>
      <c r="E293">
        <v>3434.0975447999999</v>
      </c>
      <c r="F293">
        <v>334.3</v>
      </c>
      <c r="G293">
        <v>10.331363870733901</v>
      </c>
      <c r="H293">
        <f>(Table2[[#This Row],[1Y Return vs Nifty]]-AVERAGE(Table2[1Y Return vs Nifty]))/_xlfn.STDEV.P(Table2[1Y Return vs Nifty])</f>
        <v>-0.21597690877735956</v>
      </c>
      <c r="I293">
        <v>-0.32899242932039402</v>
      </c>
      <c r="J293">
        <f>(Table2[[#This Row],[1M Return vs Nifty]]-AVERAGE(Table2[1M Return vs Nifty]))/_xlfn.STDEV.P(Table2[1M Return vs Nifty])</f>
        <v>-0.23824151467329838</v>
      </c>
      <c r="K293">
        <v>21.832982957068001</v>
      </c>
      <c r="L293">
        <f>(Table2[[#This Row],[6M Return vs Nifty]]-AVERAGE(Table2[6M Return vs Nifty]))/_xlfn.STDEV.P(Table2[6M Return vs Nifty])</f>
        <v>0.4663409590974481</v>
      </c>
      <c r="M293">
        <v>-2.4730786475915099</v>
      </c>
      <c r="N293">
        <f>(Table2[[#This Row],[1W Return vs Nifty]]-AVERAGE(Table2[1W Return vs Nifty]))/_xlfn.STDEV.P(Table2[1W Return vs Nifty])</f>
        <v>-0.32958230578257347</v>
      </c>
      <c r="O293">
        <v>333.09</v>
      </c>
      <c r="P293">
        <v>320.11524013774101</v>
      </c>
      <c r="Q293">
        <v>273.49146589399697</v>
      </c>
      <c r="R293">
        <v>49.892936826029697</v>
      </c>
      <c r="S293" s="2">
        <f>(Table2[[#This Row],[Close Price]]-Table2[[#This Row],[20D EMA]])/Table2[[#This Row],[20D EMA]]</f>
        <v>3.6326518358402726E-3</v>
      </c>
      <c r="T293" s="2">
        <f>(Table2[[#This Row],[Close Price]]-Table2[[#This Row],[50D EMA]])/Table2[[#This Row],[50D EMA]]</f>
        <v>4.4311416901474297E-2</v>
      </c>
      <c r="U293" s="2">
        <f>(Table2[[#This Row],[Close Price]]-Table2[[#This Row],[200D EMA]])/Table2[[#This Row],[200D EMA]]</f>
        <v>0.22234161459930862</v>
      </c>
      <c r="V293">
        <v>0.77367200571013806</v>
      </c>
      <c r="W293">
        <v>331</v>
      </c>
      <c r="X293">
        <v>337.6</v>
      </c>
      <c r="Y293">
        <v>331</v>
      </c>
      <c r="Z293">
        <v>341.45</v>
      </c>
      <c r="AA293">
        <v>331</v>
      </c>
      <c r="AB293">
        <v>341.45</v>
      </c>
      <c r="AC293" s="2">
        <f>(Table2[[#This Row],[Close Price]]/Table2[[#This Row],[Day Low]])-1</f>
        <v>9.9697885196374791E-3</v>
      </c>
      <c r="AD293" s="2">
        <f>(Table2[[#This Row],[Day High]]/Table2[[#This Row],[Close Price]])-1</f>
        <v>9.8713730182471426E-3</v>
      </c>
      <c r="AE293" s="2">
        <f>(Table2[[#This Row],[Close Price]]/Table2[[#This Row],[Current Week Low]])-1</f>
        <v>9.9697885196374791E-3</v>
      </c>
      <c r="AF293" s="2">
        <f>(Table2[[#This Row],[Current Week High]]/Table2[[#This Row],[Close Price]])-1</f>
        <v>2.1387974872868698E-2</v>
      </c>
      <c r="AG293" s="2">
        <f>(Table2[[#This Row],[Close Price]]/Table2[[#This Row],[Current Month Low]])-1</f>
        <v>9.9697885196374791E-3</v>
      </c>
      <c r="AH293" s="2">
        <f>(Table2[[#This Row],[Current Month High]]/Table2[[#This Row],[Close Price]])-1</f>
        <v>2.1387974872868698E-2</v>
      </c>
      <c r="AI293">
        <v>8.5402333233622407</v>
      </c>
      <c r="AJ293">
        <v>77.206467002385295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0.09</v>
      </c>
      <c r="AM293" t="s">
        <v>10359</v>
      </c>
      <c r="AN293">
        <v>3.9</v>
      </c>
      <c r="AO293" t="s">
        <v>10359</v>
      </c>
      <c r="AP293">
        <v>4.9874077838146999E-2</v>
      </c>
      <c r="AQ293">
        <f>(Table2[[#This Row],[Sharpe Ratio]]-AVERAGE(Table2[Sharpe Ratio]))/_xlfn.STDEV.P(Table2[Sharpe Ratio])</f>
        <v>-0.15669082119745339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-0.47415059133323673</v>
      </c>
      <c r="AS293">
        <f>_xlfn.RANK.AVG(Table2[[#This Row],[1Y Return vs Nifty Z-Score]],Table2[1Y Return vs Nifty Z-Score])</f>
        <v>360</v>
      </c>
      <c r="AT293">
        <f>_xlfn.RANK.AVG(Table2[[#This Row],[6M Return vs Nifty Z-Score]],Table2[6M Return vs Nifty Z-Score])</f>
        <v>190</v>
      </c>
      <c r="AU293">
        <f>_xlfn.RANK.AVG(Table2[[#This Row],[Sharpe Ratio Z-Score]],Table2[Sharpe Ratio Z-Score])</f>
        <v>381</v>
      </c>
      <c r="AV293">
        <f>(Table2[[#This Row],[Rank 1Y]]+Table2[[#This Row],[Rank 6M]]+Table2[[#This Row],[Rank Sharpe]])/3</f>
        <v>310.33333333333331</v>
      </c>
    </row>
    <row r="294" spans="1:48" x14ac:dyDescent="0.3">
      <c r="A294" t="s">
        <v>1654</v>
      </c>
      <c r="B294" t="s">
        <v>1655</v>
      </c>
      <c r="C294" t="s">
        <v>10316</v>
      </c>
      <c r="D294" t="s">
        <v>989</v>
      </c>
      <c r="E294">
        <v>5312.7904584300004</v>
      </c>
      <c r="F294">
        <v>41.39</v>
      </c>
      <c r="G294">
        <v>15.9246445977119</v>
      </c>
      <c r="H294">
        <f>(Table2[[#This Row],[1Y Return vs Nifty]]-AVERAGE(Table2[1Y Return vs Nifty]))/_xlfn.STDEV.P(Table2[1Y Return vs Nifty])</f>
        <v>-0.12251193918428437</v>
      </c>
      <c r="I294">
        <v>-0.68891532946124601</v>
      </c>
      <c r="J294">
        <f>(Table2[[#This Row],[1M Return vs Nifty]]-AVERAGE(Table2[1M Return vs Nifty]))/_xlfn.STDEV.P(Table2[1M Return vs Nifty])</f>
        <v>-0.27471844205345886</v>
      </c>
      <c r="K294">
        <v>4.9548237805217799</v>
      </c>
      <c r="L294">
        <f>(Table2[[#This Row],[6M Return vs Nifty]]-AVERAGE(Table2[6M Return vs Nifty]))/_xlfn.STDEV.P(Table2[6M Return vs Nifty])</f>
        <v>-0.1095017783289132</v>
      </c>
      <c r="M294">
        <v>2.4306047054417399</v>
      </c>
      <c r="N294">
        <f>(Table2[[#This Row],[1W Return vs Nifty]]-AVERAGE(Table2[1W Return vs Nifty]))/_xlfn.STDEV.P(Table2[1W Return vs Nifty])</f>
        <v>0.86111266301261402</v>
      </c>
      <c r="O294">
        <v>41.17</v>
      </c>
      <c r="P294">
        <v>40.321234062552499</v>
      </c>
      <c r="Q294">
        <v>34.480335639544201</v>
      </c>
      <c r="R294">
        <v>54.223935572384903</v>
      </c>
      <c r="S294" s="2">
        <f>(Table2[[#This Row],[Close Price]]-Table2[[#This Row],[20D EMA]])/Table2[[#This Row],[20D EMA]]</f>
        <v>5.3436968666504461E-3</v>
      </c>
      <c r="T294" s="2">
        <f>(Table2[[#This Row],[Close Price]]-Table2[[#This Row],[50D EMA]])/Table2[[#This Row],[50D EMA]]</f>
        <v>2.6506280432525148E-2</v>
      </c>
      <c r="U294" s="2">
        <f>(Table2[[#This Row],[Close Price]]-Table2[[#This Row],[200D EMA]])/Table2[[#This Row],[200D EMA]]</f>
        <v>0.20039434745325871</v>
      </c>
      <c r="V294">
        <v>0.69268352483154005</v>
      </c>
      <c r="W294">
        <v>41.25</v>
      </c>
      <c r="X294">
        <v>41.79</v>
      </c>
      <c r="Y294">
        <v>41.25</v>
      </c>
      <c r="Z294">
        <v>42.95</v>
      </c>
      <c r="AA294">
        <v>41.25</v>
      </c>
      <c r="AB294">
        <v>42.95</v>
      </c>
      <c r="AC294" s="2">
        <f>(Table2[[#This Row],[Close Price]]/Table2[[#This Row],[Day Low]])-1</f>
        <v>3.3939393939395046E-3</v>
      </c>
      <c r="AD294" s="2">
        <f>(Table2[[#This Row],[Day High]]/Table2[[#This Row],[Close Price]])-1</f>
        <v>9.6641700893935756E-3</v>
      </c>
      <c r="AE294" s="2">
        <f>(Table2[[#This Row],[Close Price]]/Table2[[#This Row],[Current Week Low]])-1</f>
        <v>3.3939393939395046E-3</v>
      </c>
      <c r="AF294" s="2">
        <f>(Table2[[#This Row],[Current Week High]]/Table2[[#This Row],[Close Price]])-1</f>
        <v>3.76902633486349E-2</v>
      </c>
      <c r="AG294" s="2">
        <f>(Table2[[#This Row],[Close Price]]/Table2[[#This Row],[Current Month Low]])-1</f>
        <v>3.3939393939395046E-3</v>
      </c>
      <c r="AH294" s="2">
        <f>(Table2[[#This Row],[Current Month High]]/Table2[[#This Row],[Close Price]])-1</f>
        <v>3.76902633486349E-2</v>
      </c>
      <c r="AI294">
        <v>11.3795602802609</v>
      </c>
      <c r="AJ294">
        <v>83.955555555555506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-0.11</v>
      </c>
      <c r="AM294" t="s">
        <v>10358</v>
      </c>
      <c r="AN294">
        <v>4.49</v>
      </c>
      <c r="AO294" t="s">
        <v>10359</v>
      </c>
      <c r="AP294">
        <v>9.7803703547320001E-2</v>
      </c>
      <c r="AQ294">
        <f>(Table2[[#This Row],[Sharpe Ratio]]-AVERAGE(Table2[Sharpe Ratio]))/_xlfn.STDEV.P(Table2[Sharpe Ratio])</f>
        <v>0.39168695009489668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0.74606745354085424</v>
      </c>
      <c r="AS294">
        <f>_xlfn.RANK.AVG(Table2[[#This Row],[1Y Return vs Nifty Z-Score]],Table2[1Y Return vs Nifty Z-Score])</f>
        <v>338</v>
      </c>
      <c r="AT294">
        <f>_xlfn.RANK.AVG(Table2[[#This Row],[6M Return vs Nifty Z-Score]],Table2[6M Return vs Nifty Z-Score])</f>
        <v>358</v>
      </c>
      <c r="AU294">
        <f>_xlfn.RANK.AVG(Table2[[#This Row],[Sharpe Ratio Z-Score]],Table2[Sharpe Ratio Z-Score])</f>
        <v>236</v>
      </c>
      <c r="AV294">
        <f>(Table2[[#This Row],[Rank 1Y]]+Table2[[#This Row],[Rank 6M]]+Table2[[#This Row],[Rank Sharpe]])/3</f>
        <v>310.66666666666669</v>
      </c>
    </row>
    <row r="295" spans="1:48" x14ac:dyDescent="0.3">
      <c r="A295" t="s">
        <v>1575</v>
      </c>
      <c r="B295" t="s">
        <v>1576</v>
      </c>
      <c r="C295" t="s">
        <v>10318</v>
      </c>
      <c r="D295" t="s">
        <v>195</v>
      </c>
      <c r="E295">
        <v>6163.0216740400001</v>
      </c>
      <c r="F295">
        <v>675.1</v>
      </c>
      <c r="G295">
        <v>38.261297480015799</v>
      </c>
      <c r="H295">
        <f>(Table2[[#This Row],[1Y Return vs Nifty]]-AVERAGE(Table2[1Y Return vs Nifty]))/_xlfn.STDEV.P(Table2[1Y Return vs Nifty])</f>
        <v>0.25073851691852811</v>
      </c>
      <c r="I295">
        <v>3.6195213706017801</v>
      </c>
      <c r="J295">
        <f>(Table2[[#This Row],[1M Return vs Nifty]]-AVERAGE(Table2[1M Return vs Nifty]))/_xlfn.STDEV.P(Table2[1M Return vs Nifty])</f>
        <v>0.16192655210699833</v>
      </c>
      <c r="K295">
        <v>27.2422801801277</v>
      </c>
      <c r="L295">
        <f>(Table2[[#This Row],[6M Return vs Nifty]]-AVERAGE(Table2[6M Return vs Nifty]))/_xlfn.STDEV.P(Table2[6M Return vs Nifty])</f>
        <v>0.65089334350723382</v>
      </c>
      <c r="M295">
        <v>1.6789299385955501</v>
      </c>
      <c r="N295">
        <f>(Table2[[#This Row],[1W Return vs Nifty]]-AVERAGE(Table2[1W Return vs Nifty]))/_xlfn.STDEV.P(Table2[1W Return vs Nifty])</f>
        <v>0.67859366685833988</v>
      </c>
      <c r="O295">
        <v>646.59</v>
      </c>
      <c r="P295">
        <v>621.388539180149</v>
      </c>
      <c r="Q295">
        <v>540.10778167302794</v>
      </c>
      <c r="R295">
        <v>64.964039476832596</v>
      </c>
      <c r="S295" s="2">
        <f>(Table2[[#This Row],[Close Price]]-Table2[[#This Row],[20D EMA]])/Table2[[#This Row],[20D EMA]]</f>
        <v>4.4092856369569569E-2</v>
      </c>
      <c r="T295" s="2">
        <f>(Table2[[#This Row],[Close Price]]-Table2[[#This Row],[50D EMA]])/Table2[[#This Row],[50D EMA]]</f>
        <v>8.6437804100341381E-2</v>
      </c>
      <c r="U295" s="2">
        <f>(Table2[[#This Row],[Close Price]]-Table2[[#This Row],[200D EMA]])/Table2[[#This Row],[200D EMA]]</f>
        <v>0.24993570340501792</v>
      </c>
      <c r="V295">
        <v>1.8931032939466901</v>
      </c>
      <c r="W295">
        <v>671.95</v>
      </c>
      <c r="X295">
        <v>687.95</v>
      </c>
      <c r="Y295">
        <v>671.95</v>
      </c>
      <c r="Z295">
        <v>696.25</v>
      </c>
      <c r="AA295">
        <v>671.95</v>
      </c>
      <c r="AB295">
        <v>696.25</v>
      </c>
      <c r="AC295" s="2">
        <f>(Table2[[#This Row],[Close Price]]/Table2[[#This Row],[Day Low]])-1</f>
        <v>4.6878487982735528E-3</v>
      </c>
      <c r="AD295" s="2">
        <f>(Table2[[#This Row],[Day High]]/Table2[[#This Row],[Close Price]])-1</f>
        <v>1.9034217153014454E-2</v>
      </c>
      <c r="AE295" s="2">
        <f>(Table2[[#This Row],[Close Price]]/Table2[[#This Row],[Current Week Low]])-1</f>
        <v>4.6878487982735528E-3</v>
      </c>
      <c r="AF295" s="2">
        <f>(Table2[[#This Row],[Current Week High]]/Table2[[#This Row],[Close Price]])-1</f>
        <v>3.132869204562283E-2</v>
      </c>
      <c r="AG295" s="2">
        <f>(Table2[[#This Row],[Close Price]]/Table2[[#This Row],[Current Month Low]])-1</f>
        <v>4.6878487982735528E-3</v>
      </c>
      <c r="AH295" s="2">
        <f>(Table2[[#This Row],[Current Month High]]/Table2[[#This Row],[Close Price]])-1</f>
        <v>3.132869204562283E-2</v>
      </c>
      <c r="AI295">
        <v>6.9026810842838202</v>
      </c>
      <c r="AJ295">
        <v>81.918620317973506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-0.02</v>
      </c>
      <c r="AM295" t="s">
        <v>10358</v>
      </c>
      <c r="AN295">
        <v>15.25</v>
      </c>
      <c r="AO295" t="s">
        <v>10359</v>
      </c>
      <c r="AQ295">
        <f>(Table2[[#This Row],[Sharpe Ratio]]-AVERAGE(Table2[Sharpe Ratio]))/_xlfn.STDEV.P(Table2[Sharpe Ratio])</f>
        <v>-0.72731567472953296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1.0148364046615672</v>
      </c>
      <c r="AS295">
        <f>_xlfn.RANK.AVG(Table2[[#This Row],[1Y Return vs Nifty Z-Score]],Table2[1Y Return vs Nifty Z-Score])</f>
        <v>227</v>
      </c>
      <c r="AT295">
        <f>_xlfn.RANK.AVG(Table2[[#This Row],[6M Return vs Nifty Z-Score]],Table2[6M Return vs Nifty Z-Score])</f>
        <v>158</v>
      </c>
      <c r="AU295">
        <f>_xlfn.RANK.AVG(Table2[[#This Row],[Sharpe Ratio Z-Score]],Table2[Sharpe Ratio Z-Score])</f>
        <v>548</v>
      </c>
      <c r="AV295">
        <f>(Table2[[#This Row],[Rank 1Y]]+Table2[[#This Row],[Rank 6M]]+Table2[[#This Row],[Rank Sharpe]])/3</f>
        <v>311</v>
      </c>
    </row>
    <row r="296" spans="1:48" x14ac:dyDescent="0.3">
      <c r="A296" t="s">
        <v>341</v>
      </c>
      <c r="B296" t="s">
        <v>342</v>
      </c>
      <c r="C296" t="s">
        <v>10314</v>
      </c>
      <c r="D296" t="s">
        <v>34</v>
      </c>
      <c r="E296">
        <v>74870.992883885003</v>
      </c>
      <c r="F296">
        <v>550.04999999999995</v>
      </c>
      <c r="G296">
        <v>13.3197256363453</v>
      </c>
      <c r="H296">
        <f>(Table2[[#This Row],[1Y Return vs Nifty]]-AVERAGE(Table2[1Y Return vs Nifty]))/_xlfn.STDEV.P(Table2[1Y Return vs Nifty])</f>
        <v>-0.16604071655142685</v>
      </c>
      <c r="I296">
        <v>-5.9815137513311196</v>
      </c>
      <c r="J296">
        <f>(Table2[[#This Row],[1M Return vs Nifty]]-AVERAGE(Table2[1M Return vs Nifty]))/_xlfn.STDEV.P(Table2[1M Return vs Nifty])</f>
        <v>-0.81110478538239983</v>
      </c>
      <c r="K296">
        <v>-8.4229732739834304</v>
      </c>
      <c r="L296">
        <f>(Table2[[#This Row],[6M Return vs Nifty]]-AVERAGE(Table2[6M Return vs Nifty]))/_xlfn.STDEV.P(Table2[6M Return vs Nifty])</f>
        <v>-0.56592046688502873</v>
      </c>
      <c r="M296">
        <v>-0.56862507229411396</v>
      </c>
      <c r="N296">
        <f>(Table2[[#This Row],[1W Return vs Nifty]]-AVERAGE(Table2[1W Return vs Nifty]))/_xlfn.STDEV.P(Table2[1W Return vs Nifty])</f>
        <v>0.13285034476937183</v>
      </c>
      <c r="O296">
        <v>558.78</v>
      </c>
      <c r="P296">
        <v>557.71425695987398</v>
      </c>
      <c r="Q296">
        <v>508.79455129788499</v>
      </c>
      <c r="R296">
        <v>47.0167758841758</v>
      </c>
      <c r="S296" s="2">
        <f>(Table2[[#This Row],[Close Price]]-Table2[[#This Row],[20D EMA]])/Table2[[#This Row],[20D EMA]]</f>
        <v>-1.5623322237732235E-2</v>
      </c>
      <c r="T296" s="2">
        <f>(Table2[[#This Row],[Close Price]]-Table2[[#This Row],[50D EMA]])/Table2[[#This Row],[50D EMA]]</f>
        <v>-1.3742264724685793E-2</v>
      </c>
      <c r="U296" s="2">
        <f>(Table2[[#This Row],[Close Price]]-Table2[[#This Row],[200D EMA]])/Table2[[#This Row],[200D EMA]]</f>
        <v>8.1084690464700057E-2</v>
      </c>
      <c r="V296">
        <v>0.63953886311071695</v>
      </c>
      <c r="W296">
        <v>548.29999999999995</v>
      </c>
      <c r="X296">
        <v>558.4</v>
      </c>
      <c r="Y296">
        <v>548.29999999999995</v>
      </c>
      <c r="Z296">
        <v>567.9</v>
      </c>
      <c r="AA296">
        <v>548.29999999999995</v>
      </c>
      <c r="AB296">
        <v>567.9</v>
      </c>
      <c r="AC296" s="2">
        <f>(Table2[[#This Row],[Close Price]]/Table2[[#This Row],[Day Low]])-1</f>
        <v>3.1916833850083037E-3</v>
      </c>
      <c r="AD296" s="2">
        <f>(Table2[[#This Row],[Day High]]/Table2[[#This Row],[Close Price]])-1</f>
        <v>1.5180438141987107E-2</v>
      </c>
      <c r="AE296" s="2">
        <f>(Table2[[#This Row],[Close Price]]/Table2[[#This Row],[Current Week Low]])-1</f>
        <v>3.1916833850083037E-3</v>
      </c>
      <c r="AF296" s="2">
        <f>(Table2[[#This Row],[Current Week High]]/Table2[[#This Row],[Close Price]])-1</f>
        <v>3.2451595309517467E-2</v>
      </c>
      <c r="AG296" s="2">
        <f>(Table2[[#This Row],[Close Price]]/Table2[[#This Row],[Current Month Low]])-1</f>
        <v>3.1916833850083037E-3</v>
      </c>
      <c r="AH296" s="2">
        <f>(Table2[[#This Row],[Current Month High]]/Table2[[#This Row],[Close Price]])-1</f>
        <v>3.2451595309517467E-2</v>
      </c>
      <c r="AI296">
        <v>15.025906735751301</v>
      </c>
      <c r="AJ296">
        <v>45.458151527171701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-0.02</v>
      </c>
      <c r="AM296" t="s">
        <v>10358</v>
      </c>
      <c r="AN296">
        <v>-0.02</v>
      </c>
      <c r="AO296" t="s">
        <v>10358</v>
      </c>
      <c r="AP296">
        <v>0.18113582437861001</v>
      </c>
      <c r="AQ296">
        <f>(Table2[[#This Row],[Sharpe Ratio]]-AVERAGE(Table2[Sharpe Ratio]))/_xlfn.STDEV.P(Table2[Sharpe Ratio])</f>
        <v>1.3451156911372417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-6.5099932912241837E-2</v>
      </c>
      <c r="AS296">
        <f>_xlfn.RANK.AVG(Table2[[#This Row],[1Y Return vs Nifty Z-Score]],Table2[1Y Return vs Nifty Z-Score])</f>
        <v>352</v>
      </c>
      <c r="AT296">
        <f>_xlfn.RANK.AVG(Table2[[#This Row],[6M Return vs Nifty Z-Score]],Table2[6M Return vs Nifty Z-Score])</f>
        <v>510</v>
      </c>
      <c r="AU296">
        <f>_xlfn.RANK.AVG(Table2[[#This Row],[Sharpe Ratio Z-Score]],Table2[Sharpe Ratio Z-Score])</f>
        <v>72</v>
      </c>
      <c r="AV296">
        <f>(Table2[[#This Row],[Rank 1Y]]+Table2[[#This Row],[Rank 6M]]+Table2[[#This Row],[Rank Sharpe]])/3</f>
        <v>311.33333333333331</v>
      </c>
    </row>
    <row r="297" spans="1:48" x14ac:dyDescent="0.3">
      <c r="A297" t="s">
        <v>398</v>
      </c>
      <c r="B297" t="s">
        <v>399</v>
      </c>
      <c r="C297" t="s">
        <v>10319</v>
      </c>
      <c r="D297" t="s">
        <v>204</v>
      </c>
      <c r="E297">
        <v>60457.478037649998</v>
      </c>
      <c r="F297">
        <v>3841.75</v>
      </c>
      <c r="G297">
        <v>-11.7494540721723</v>
      </c>
      <c r="H297">
        <f>(Table2[[#This Row],[1Y Return vs Nifty]]-AVERAGE(Table2[1Y Return vs Nifty]))/_xlfn.STDEV.P(Table2[1Y Return vs Nifty])</f>
        <v>-0.58495230593018588</v>
      </c>
      <c r="I297">
        <v>-3.66748976926162</v>
      </c>
      <c r="J297">
        <f>(Table2[[#This Row],[1M Return vs Nifty]]-AVERAGE(Table2[1M Return vs Nifty]))/_xlfn.STDEV.P(Table2[1M Return vs Nifty])</f>
        <v>-0.57658654629045403</v>
      </c>
      <c r="K297">
        <v>20.863171270044202</v>
      </c>
      <c r="L297">
        <f>(Table2[[#This Row],[6M Return vs Nifty]]-AVERAGE(Table2[6M Return vs Nifty]))/_xlfn.STDEV.P(Table2[6M Return vs Nifty])</f>
        <v>0.43325328580308237</v>
      </c>
      <c r="M297">
        <v>-4.6861713609346296</v>
      </c>
      <c r="N297">
        <f>(Table2[[#This Row],[1W Return vs Nifty]]-AVERAGE(Table2[1W Return vs Nifty]))/_xlfn.STDEV.P(Table2[1W Return vs Nifty])</f>
        <v>-0.86695761522724812</v>
      </c>
      <c r="O297">
        <v>3973.73</v>
      </c>
      <c r="P297">
        <v>4052.0747487849799</v>
      </c>
      <c r="Q297">
        <v>3696.82182795787</v>
      </c>
      <c r="R297">
        <v>38.160518406748601</v>
      </c>
      <c r="S297" s="2">
        <f>(Table2[[#This Row],[Close Price]]-Table2[[#This Row],[20D EMA]])/Table2[[#This Row],[20D EMA]]</f>
        <v>-3.3213127212971191E-2</v>
      </c>
      <c r="T297" s="2">
        <f>(Table2[[#This Row],[Close Price]]-Table2[[#This Row],[50D EMA]])/Table2[[#This Row],[50D EMA]]</f>
        <v>-5.1905446425450578E-2</v>
      </c>
      <c r="U297" s="2">
        <f>(Table2[[#This Row],[Close Price]]-Table2[[#This Row],[200D EMA]])/Table2[[#This Row],[200D EMA]]</f>
        <v>3.9203450635917854E-2</v>
      </c>
      <c r="V297">
        <v>0.503750246104545</v>
      </c>
      <c r="W297">
        <v>3830</v>
      </c>
      <c r="X297">
        <v>3899</v>
      </c>
      <c r="Y297">
        <v>3830</v>
      </c>
      <c r="Z297">
        <v>3975.65</v>
      </c>
      <c r="AA297">
        <v>3830</v>
      </c>
      <c r="AB297">
        <v>3975.65</v>
      </c>
      <c r="AC297" s="2">
        <f>(Table2[[#This Row],[Close Price]]/Table2[[#This Row],[Day Low]])-1</f>
        <v>3.0678851174934518E-3</v>
      </c>
      <c r="AD297" s="2">
        <f>(Table2[[#This Row],[Day High]]/Table2[[#This Row],[Close Price]])-1</f>
        <v>1.4902062861976928E-2</v>
      </c>
      <c r="AE297" s="2">
        <f>(Table2[[#This Row],[Close Price]]/Table2[[#This Row],[Current Week Low]])-1</f>
        <v>3.0678851174934518E-3</v>
      </c>
      <c r="AF297" s="2">
        <f>(Table2[[#This Row],[Current Week High]]/Table2[[#This Row],[Close Price]])-1</f>
        <v>3.485390772434438E-2</v>
      </c>
      <c r="AG297" s="2">
        <f>(Table2[[#This Row],[Close Price]]/Table2[[#This Row],[Current Month Low]])-1</f>
        <v>3.0678851174934518E-3</v>
      </c>
      <c r="AH297" s="2">
        <f>(Table2[[#This Row],[Current Month High]]/Table2[[#This Row],[Close Price]])-1</f>
        <v>3.485390772434438E-2</v>
      </c>
      <c r="AI297">
        <v>28.873560226459301</v>
      </c>
      <c r="AJ297">
        <v>47.069519944874003</v>
      </c>
      <c r="AK297" t="str">
        <f>IF(AND(Table2[[#This Row],[20D EMA]]&gt;Table2[[#This Row],[50D EMA]],Table2[[#This Row],[50D EMA]]&gt;Table2[[#This Row],[200D EMA]]),"Uptrend","Downtrend/NoTrend")</f>
        <v>Downtrend/NoTrend</v>
      </c>
      <c r="AL297">
        <v>-0.17</v>
      </c>
      <c r="AM297" t="s">
        <v>10358</v>
      </c>
      <c r="AN297">
        <v>-4.72</v>
      </c>
      <c r="AO297" t="s">
        <v>10358</v>
      </c>
      <c r="AP297">
        <v>0.106553004271443</v>
      </c>
      <c r="AQ297">
        <f>(Table2[[#This Row],[Sharpe Ratio]]-AVERAGE(Table2[Sharpe Ratio]))/_xlfn.STDEV.P(Table2[Sharpe Ratio])</f>
        <v>0.49179042389571265</v>
      </c>
      <c r="AR2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7">
        <f>_xlfn.RANK.AVG(Table2[[#This Row],[1Y Return vs Nifty Z-Score]],Table2[1Y Return vs Nifty Z-Score])</f>
        <v>515</v>
      </c>
      <c r="AT297">
        <f>_xlfn.RANK.AVG(Table2[[#This Row],[6M Return vs Nifty Z-Score]],Table2[6M Return vs Nifty Z-Score])</f>
        <v>203</v>
      </c>
      <c r="AU297">
        <f>_xlfn.RANK.AVG(Table2[[#This Row],[Sharpe Ratio Z-Score]],Table2[Sharpe Ratio Z-Score])</f>
        <v>216</v>
      </c>
      <c r="AV297">
        <f>(Table2[[#This Row],[Rank 1Y]]+Table2[[#This Row],[Rank 6M]]+Table2[[#This Row],[Rank Sharpe]])/3</f>
        <v>311.33333333333331</v>
      </c>
    </row>
    <row r="298" spans="1:48" x14ac:dyDescent="0.3">
      <c r="A298" t="s">
        <v>323</v>
      </c>
      <c r="B298" t="s">
        <v>324</v>
      </c>
      <c r="C298" t="s">
        <v>10326</v>
      </c>
      <c r="D298" t="s">
        <v>138</v>
      </c>
      <c r="E298">
        <v>80250.020668650002</v>
      </c>
      <c r="F298">
        <v>2892.75</v>
      </c>
      <c r="G298">
        <v>45.193243125120901</v>
      </c>
      <c r="H298">
        <f>(Table2[[#This Row],[1Y Return vs Nifty]]-AVERAGE(Table2[1Y Return vs Nifty]))/_xlfn.STDEV.P(Table2[1Y Return vs Nifty])</f>
        <v>0.36657287613737066</v>
      </c>
      <c r="I298">
        <v>-3.1671076657268298</v>
      </c>
      <c r="J298">
        <f>(Table2[[#This Row],[1M Return vs Nifty]]-AVERAGE(Table2[1M Return vs Nifty]))/_xlfn.STDEV.P(Table2[1M Return vs Nifty])</f>
        <v>-0.52587456979263303</v>
      </c>
      <c r="K298">
        <v>3.1137274989046402</v>
      </c>
      <c r="L298">
        <f>(Table2[[#This Row],[6M Return vs Nifty]]-AVERAGE(Table2[6M Return vs Nifty]))/_xlfn.STDEV.P(Table2[6M Return vs Nifty])</f>
        <v>-0.17231561433924839</v>
      </c>
      <c r="M298">
        <v>-1.1082548794306999</v>
      </c>
      <c r="N298">
        <f>(Table2[[#This Row],[1W Return vs Nifty]]-AVERAGE(Table2[1W Return vs Nifty]))/_xlfn.STDEV.P(Table2[1W Return vs Nifty])</f>
        <v>1.8193523273332213E-3</v>
      </c>
      <c r="O298">
        <v>2934.67</v>
      </c>
      <c r="P298">
        <v>2973.7243076622299</v>
      </c>
      <c r="Q298">
        <v>2593.79413605736</v>
      </c>
      <c r="R298">
        <v>42.515165526764903</v>
      </c>
      <c r="S298" s="2">
        <f>(Table2[[#This Row],[Close Price]]-Table2[[#This Row],[20D EMA]])/Table2[[#This Row],[20D EMA]]</f>
        <v>-1.428439994956846E-2</v>
      </c>
      <c r="T298" s="2">
        <f>(Table2[[#This Row],[Close Price]]-Table2[[#This Row],[50D EMA]])/Table2[[#This Row],[50D EMA]]</f>
        <v>-2.7229930983712205E-2</v>
      </c>
      <c r="U298" s="2">
        <f>(Table2[[#This Row],[Close Price]]-Table2[[#This Row],[200D EMA]])/Table2[[#This Row],[200D EMA]]</f>
        <v>0.11525813085423245</v>
      </c>
      <c r="V298">
        <v>0.56103933576599796</v>
      </c>
      <c r="W298">
        <v>2881.05</v>
      </c>
      <c r="X298">
        <v>2947.7</v>
      </c>
      <c r="Y298">
        <v>2881</v>
      </c>
      <c r="Z298">
        <v>2947.7</v>
      </c>
      <c r="AA298">
        <v>2881</v>
      </c>
      <c r="AB298">
        <v>2947.7</v>
      </c>
      <c r="AC298" s="2">
        <f>(Table2[[#This Row],[Close Price]]/Table2[[#This Row],[Day Low]])-1</f>
        <v>4.0610194200030314E-3</v>
      </c>
      <c r="AD298" s="2">
        <f>(Table2[[#This Row],[Day High]]/Table2[[#This Row],[Close Price]])-1</f>
        <v>1.8995765275257037E-2</v>
      </c>
      <c r="AE298" s="2">
        <f>(Table2[[#This Row],[Close Price]]/Table2[[#This Row],[Current Week Low]])-1</f>
        <v>4.0784449843804804E-3</v>
      </c>
      <c r="AF298" s="2">
        <f>(Table2[[#This Row],[Current Week High]]/Table2[[#This Row],[Close Price]])-1</f>
        <v>1.8995765275257037E-2</v>
      </c>
      <c r="AG298" s="2">
        <f>(Table2[[#This Row],[Close Price]]/Table2[[#This Row],[Current Month Low]])-1</f>
        <v>4.0784449843804804E-3</v>
      </c>
      <c r="AH298" s="2">
        <f>(Table2[[#This Row],[Current Month High]]/Table2[[#This Row],[Close Price]])-1</f>
        <v>1.8995765275257037E-2</v>
      </c>
      <c r="AI298">
        <v>17.628554143980601</v>
      </c>
      <c r="AJ298">
        <v>88.821801566579595</v>
      </c>
      <c r="AK298" t="str">
        <f>IF(AND(Table2[[#This Row],[20D EMA]]&gt;Table2[[#This Row],[50D EMA]],Table2[[#This Row],[50D EMA]]&gt;Table2[[#This Row],[200D EMA]]),"Uptrend","Downtrend/NoTrend")</f>
        <v>Downtrend/NoTrend</v>
      </c>
      <c r="AL298">
        <v>0.02</v>
      </c>
      <c r="AM298" t="s">
        <v>10359</v>
      </c>
      <c r="AN298">
        <v>-1.62</v>
      </c>
      <c r="AO298" t="s">
        <v>10358</v>
      </c>
      <c r="AP298">
        <v>6.2150449610822001E-2</v>
      </c>
      <c r="AQ298">
        <f>(Table2[[#This Row],[Sharpe Ratio]]-AVERAGE(Table2[Sharpe Ratio]))/_xlfn.STDEV.P(Table2[Sharpe Ratio])</f>
        <v>-1.6233029327665963E-2</v>
      </c>
      <c r="AR2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8">
        <f>_xlfn.RANK.AVG(Table2[[#This Row],[1Y Return vs Nifty Z-Score]],Table2[1Y Return vs Nifty Z-Score])</f>
        <v>202</v>
      </c>
      <c r="AT298">
        <f>_xlfn.RANK.AVG(Table2[[#This Row],[6M Return vs Nifty Z-Score]],Table2[6M Return vs Nifty Z-Score])</f>
        <v>379</v>
      </c>
      <c r="AU298">
        <f>_xlfn.RANK.AVG(Table2[[#This Row],[Sharpe Ratio Z-Score]],Table2[Sharpe Ratio Z-Score])</f>
        <v>354</v>
      </c>
      <c r="AV298">
        <f>(Table2[[#This Row],[Rank 1Y]]+Table2[[#This Row],[Rank 6M]]+Table2[[#This Row],[Rank Sharpe]])/3</f>
        <v>311.66666666666669</v>
      </c>
    </row>
    <row r="299" spans="1:48" x14ac:dyDescent="0.3">
      <c r="A299" t="s">
        <v>1709</v>
      </c>
      <c r="B299" t="s">
        <v>1710</v>
      </c>
      <c r="C299" t="s">
        <v>10317</v>
      </c>
      <c r="D299" t="s">
        <v>46</v>
      </c>
      <c r="E299">
        <v>4822.0480658349998</v>
      </c>
      <c r="F299">
        <v>698.35</v>
      </c>
      <c r="G299">
        <v>8.3795827965651798E-2</v>
      </c>
      <c r="H299">
        <f>(Table2[[#This Row],[1Y Return vs Nifty]]-AVERAGE(Table2[1Y Return vs Nifty]))/_xlfn.STDEV.P(Table2[1Y Return vs Nifty])</f>
        <v>-0.38721605844145807</v>
      </c>
      <c r="I299">
        <v>-5.7576606845048097</v>
      </c>
      <c r="J299">
        <f>(Table2[[#This Row],[1M Return vs Nifty]]-AVERAGE(Table2[1M Return vs Nifty]))/_xlfn.STDEV.P(Table2[1M Return vs Nifty])</f>
        <v>-0.78841805981074531</v>
      </c>
      <c r="K299">
        <v>4.7604893194981797</v>
      </c>
      <c r="L299">
        <f>(Table2[[#This Row],[6M Return vs Nifty]]-AVERAGE(Table2[6M Return vs Nifty]))/_xlfn.STDEV.P(Table2[6M Return vs Nifty])</f>
        <v>-0.116132008962572</v>
      </c>
      <c r="M299">
        <v>-3.5452075842997601</v>
      </c>
      <c r="N299">
        <f>(Table2[[#This Row],[1W Return vs Nifty]]-AVERAGE(Table2[1W Return vs Nifty]))/_xlfn.STDEV.P(Table2[1W Return vs Nifty])</f>
        <v>-0.58991284487592655</v>
      </c>
      <c r="O299">
        <v>703.9</v>
      </c>
      <c r="P299">
        <v>673.37704823960598</v>
      </c>
      <c r="Q299">
        <v>612.55459323340494</v>
      </c>
      <c r="R299">
        <v>43.757768074789603</v>
      </c>
      <c r="S299" s="2">
        <f>(Table2[[#This Row],[Close Price]]-Table2[[#This Row],[20D EMA]])/Table2[[#This Row],[20D EMA]]</f>
        <v>-7.8846427049296137E-3</v>
      </c>
      <c r="T299" s="2">
        <f>(Table2[[#This Row],[Close Price]]-Table2[[#This Row],[50D EMA]])/Table2[[#This Row],[50D EMA]]</f>
        <v>3.7086134470546997E-2</v>
      </c>
      <c r="U299" s="2">
        <f>(Table2[[#This Row],[Close Price]]-Table2[[#This Row],[200D EMA]])/Table2[[#This Row],[200D EMA]]</f>
        <v>0.14006164954819628</v>
      </c>
      <c r="V299">
        <v>0.40728301704779901</v>
      </c>
      <c r="W299">
        <v>695.25</v>
      </c>
      <c r="X299">
        <v>718.6</v>
      </c>
      <c r="Y299">
        <v>689.5</v>
      </c>
      <c r="Z299">
        <v>718.6</v>
      </c>
      <c r="AA299">
        <v>689.5</v>
      </c>
      <c r="AB299">
        <v>718.6</v>
      </c>
      <c r="AC299" s="2">
        <f>(Table2[[#This Row],[Close Price]]/Table2[[#This Row],[Day Low]])-1</f>
        <v>4.4588277597985559E-3</v>
      </c>
      <c r="AD299" s="2">
        <f>(Table2[[#This Row],[Day High]]/Table2[[#This Row],[Close Price]])-1</f>
        <v>2.8996921314527135E-2</v>
      </c>
      <c r="AE299" s="2">
        <f>(Table2[[#This Row],[Close Price]]/Table2[[#This Row],[Current Week Low]])-1</f>
        <v>1.2835387962291556E-2</v>
      </c>
      <c r="AF299" s="2">
        <f>(Table2[[#This Row],[Current Week High]]/Table2[[#This Row],[Close Price]])-1</f>
        <v>2.8996921314527135E-2</v>
      </c>
      <c r="AG299" s="2">
        <f>(Table2[[#This Row],[Close Price]]/Table2[[#This Row],[Current Month Low]])-1</f>
        <v>1.2835387962291556E-2</v>
      </c>
      <c r="AH299" s="2">
        <f>(Table2[[#This Row],[Current Month High]]/Table2[[#This Row],[Close Price]])-1</f>
        <v>2.8996921314527135E-2</v>
      </c>
      <c r="AI299">
        <v>44.4905849502398</v>
      </c>
      <c r="AJ299">
        <v>63.643819566490897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0.31</v>
      </c>
      <c r="AM299" t="s">
        <v>10359</v>
      </c>
      <c r="AN299">
        <v>3.15</v>
      </c>
      <c r="AO299" t="s">
        <v>10359</v>
      </c>
      <c r="AP299">
        <v>0.14022007597515199</v>
      </c>
      <c r="AQ299">
        <f>(Table2[[#This Row],[Sharpe Ratio]]-AVERAGE(Table2[Sharpe Ratio]))/_xlfn.STDEV.P(Table2[Sharpe Ratio])</f>
        <v>0.87698587396755157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-1.0046930981231503</v>
      </c>
      <c r="AS299">
        <f>_xlfn.RANK.AVG(Table2[[#This Row],[1Y Return vs Nifty Z-Score]],Table2[1Y Return vs Nifty Z-Score])</f>
        <v>430</v>
      </c>
      <c r="AT299">
        <f>_xlfn.RANK.AVG(Table2[[#This Row],[6M Return vs Nifty Z-Score]],Table2[6M Return vs Nifty Z-Score])</f>
        <v>363</v>
      </c>
      <c r="AU299">
        <f>_xlfn.RANK.AVG(Table2[[#This Row],[Sharpe Ratio Z-Score]],Table2[Sharpe Ratio Z-Score])</f>
        <v>144</v>
      </c>
      <c r="AV299">
        <f>(Table2[[#This Row],[Rank 1Y]]+Table2[[#This Row],[Rank 6M]]+Table2[[#This Row],[Rank Sharpe]])/3</f>
        <v>312.33333333333331</v>
      </c>
    </row>
    <row r="300" spans="1:48" x14ac:dyDescent="0.3">
      <c r="A300" t="s">
        <v>615</v>
      </c>
      <c r="B300" t="s">
        <v>616</v>
      </c>
      <c r="C300" t="s">
        <v>10318</v>
      </c>
      <c r="D300" t="s">
        <v>54</v>
      </c>
      <c r="E300">
        <v>30602.31604048</v>
      </c>
      <c r="F300">
        <v>1924.65</v>
      </c>
      <c r="G300">
        <v>8.34738873488911</v>
      </c>
      <c r="H300">
        <f>(Table2[[#This Row],[1Y Return vs Nifty]]-AVERAGE(Table2[1Y Return vs Nifty]))/_xlfn.STDEV.P(Table2[1Y Return vs Nifty])</f>
        <v>-0.24912957620039053</v>
      </c>
      <c r="I300">
        <v>3.9833015188833998</v>
      </c>
      <c r="J300">
        <f>(Table2[[#This Row],[1M Return vs Nifty]]-AVERAGE(Table2[1M Return vs Nifty]))/_xlfn.STDEV.P(Table2[1M Return vs Nifty])</f>
        <v>0.1987943980985141</v>
      </c>
      <c r="K300">
        <v>9.8232015574452909</v>
      </c>
      <c r="L300">
        <f>(Table2[[#This Row],[6M Return vs Nifty]]-AVERAGE(Table2[6M Return vs Nifty]))/_xlfn.STDEV.P(Table2[6M Return vs Nifty])</f>
        <v>5.6595718238420509E-2</v>
      </c>
      <c r="M300">
        <v>1.15923681064378</v>
      </c>
      <c r="N300">
        <f>(Table2[[#This Row],[1W Return vs Nifty]]-AVERAGE(Table2[1W Return vs Nifty]))/_xlfn.STDEV.P(Table2[1W Return vs Nifty])</f>
        <v>0.55240362802011833</v>
      </c>
      <c r="O300">
        <v>1930.93</v>
      </c>
      <c r="P300">
        <v>1883.6933150514899</v>
      </c>
      <c r="Q300">
        <v>1707.6403941590399</v>
      </c>
      <c r="R300">
        <v>61.851158097089602</v>
      </c>
      <c r="S300" s="2">
        <f>(Table2[[#This Row],[Close Price]]-Table2[[#This Row],[20D EMA]])/Table2[[#This Row],[20D EMA]]</f>
        <v>-3.2523188308224392E-3</v>
      </c>
      <c r="T300" s="2">
        <f>(Table2[[#This Row],[Close Price]]-Table2[[#This Row],[50D EMA]])/Table2[[#This Row],[50D EMA]]</f>
        <v>2.1742756435588172E-2</v>
      </c>
      <c r="U300" s="2">
        <f>(Table2[[#This Row],[Close Price]]-Table2[[#This Row],[200D EMA]])/Table2[[#This Row],[200D EMA]]</f>
        <v>0.12708156037022694</v>
      </c>
      <c r="V300">
        <v>0.78952381963620599</v>
      </c>
      <c r="W300">
        <v>1905</v>
      </c>
      <c r="X300">
        <v>1991.35</v>
      </c>
      <c r="Y300">
        <v>1905</v>
      </c>
      <c r="Z300">
        <v>1991.35</v>
      </c>
      <c r="AA300">
        <v>1905</v>
      </c>
      <c r="AB300">
        <v>1991.35</v>
      </c>
      <c r="AC300" s="2">
        <f>(Table2[[#This Row],[Close Price]]/Table2[[#This Row],[Day Low]])-1</f>
        <v>1.0314960629921321E-2</v>
      </c>
      <c r="AD300" s="2">
        <f>(Table2[[#This Row],[Day High]]/Table2[[#This Row],[Close Price]])-1</f>
        <v>3.4655651676928079E-2</v>
      </c>
      <c r="AE300" s="2">
        <f>(Table2[[#This Row],[Close Price]]/Table2[[#This Row],[Current Week Low]])-1</f>
        <v>1.0314960629921321E-2</v>
      </c>
      <c r="AF300" s="2">
        <f>(Table2[[#This Row],[Current Week High]]/Table2[[#This Row],[Close Price]])-1</f>
        <v>3.4655651676928079E-2</v>
      </c>
      <c r="AG300" s="2">
        <f>(Table2[[#This Row],[Close Price]]/Table2[[#This Row],[Current Month Low]])-1</f>
        <v>1.0314960629921321E-2</v>
      </c>
      <c r="AH300" s="2">
        <f>(Table2[[#This Row],[Current Month High]]/Table2[[#This Row],[Close Price]])-1</f>
        <v>3.4655651676928079E-2</v>
      </c>
      <c r="AI300">
        <v>5.4737224949990804</v>
      </c>
      <c r="AJ300">
        <v>54.658684559443898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-0.12</v>
      </c>
      <c r="AM300" t="s">
        <v>10358</v>
      </c>
      <c r="AN300">
        <v>-2.13</v>
      </c>
      <c r="AO300" t="s">
        <v>10358</v>
      </c>
      <c r="AP300">
        <v>8.8185869887492996E-2</v>
      </c>
      <c r="AQ300">
        <f>(Table2[[#This Row],[Sharpe Ratio]]-AVERAGE(Table2[Sharpe Ratio]))/_xlfn.STDEV.P(Table2[Sharpe Ratio])</f>
        <v>0.28164632054691596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0.84031048870357838</v>
      </c>
      <c r="AS300">
        <f>_xlfn.RANK.AVG(Table2[[#This Row],[1Y Return vs Nifty Z-Score]],Table2[1Y Return vs Nifty Z-Score])</f>
        <v>372</v>
      </c>
      <c r="AT300">
        <f>_xlfn.RANK.AVG(Table2[[#This Row],[6M Return vs Nifty Z-Score]],Table2[6M Return vs Nifty Z-Score])</f>
        <v>305</v>
      </c>
      <c r="AU300">
        <f>_xlfn.RANK.AVG(Table2[[#This Row],[Sharpe Ratio Z-Score]],Table2[Sharpe Ratio Z-Score])</f>
        <v>261</v>
      </c>
      <c r="AV300">
        <f>(Table2[[#This Row],[Rank 1Y]]+Table2[[#This Row],[Rank 6M]]+Table2[[#This Row],[Rank Sharpe]])/3</f>
        <v>312.66666666666669</v>
      </c>
    </row>
    <row r="301" spans="1:48" x14ac:dyDescent="0.3">
      <c r="A301" t="s">
        <v>426</v>
      </c>
      <c r="B301" t="s">
        <v>427</v>
      </c>
      <c r="C301" t="s">
        <v>10312</v>
      </c>
      <c r="D301" t="s">
        <v>428</v>
      </c>
      <c r="E301">
        <v>54900.003220799998</v>
      </c>
      <c r="F301">
        <v>360</v>
      </c>
      <c r="G301">
        <v>34.311733578408202</v>
      </c>
      <c r="H301">
        <f>(Table2[[#This Row],[1Y Return vs Nifty]]-AVERAGE(Table2[1Y Return vs Nifty]))/_xlfn.STDEV.P(Table2[1Y Return vs Nifty])</f>
        <v>0.1847404224211136</v>
      </c>
      <c r="I301">
        <v>0.79527668790246098</v>
      </c>
      <c r="J301">
        <f>(Table2[[#This Row],[1M Return vs Nifty]]-AVERAGE(Table2[1M Return vs Nifty]))/_xlfn.STDEV.P(Table2[1M Return vs Nifty])</f>
        <v>-0.12430077089554378</v>
      </c>
      <c r="K301">
        <v>10.660969486667501</v>
      </c>
      <c r="L301">
        <f>(Table2[[#This Row],[6M Return vs Nifty]]-AVERAGE(Table2[6M Return vs Nifty]))/_xlfn.STDEV.P(Table2[6M Return vs Nifty])</f>
        <v>8.5178371870559641E-2</v>
      </c>
      <c r="M301">
        <v>-2.26223106290889</v>
      </c>
      <c r="N301">
        <f>(Table2[[#This Row],[1W Return vs Nifty]]-AVERAGE(Table2[1W Return vs Nifty]))/_xlfn.STDEV.P(Table2[1W Return vs Nifty])</f>
        <v>-0.27838504442006751</v>
      </c>
      <c r="O301">
        <v>366.34</v>
      </c>
      <c r="P301">
        <v>353.39548297934698</v>
      </c>
      <c r="Q301">
        <v>301.99823933581803</v>
      </c>
      <c r="R301">
        <v>43.235344660791696</v>
      </c>
      <c r="S301" s="2">
        <f>(Table2[[#This Row],[Close Price]]-Table2[[#This Row],[20D EMA]])/Table2[[#This Row],[20D EMA]]</f>
        <v>-1.7306327455369263E-2</v>
      </c>
      <c r="T301" s="2">
        <f>(Table2[[#This Row],[Close Price]]-Table2[[#This Row],[50D EMA]])/Table2[[#This Row],[50D EMA]]</f>
        <v>1.8688742043256389E-2</v>
      </c>
      <c r="U301" s="2">
        <f>(Table2[[#This Row],[Close Price]]-Table2[[#This Row],[200D EMA]])/Table2[[#This Row],[200D EMA]]</f>
        <v>0.19205992985834858</v>
      </c>
      <c r="V301">
        <v>0.57119631498428103</v>
      </c>
      <c r="W301">
        <v>359.1</v>
      </c>
      <c r="X301">
        <v>367</v>
      </c>
      <c r="Y301">
        <v>359.1</v>
      </c>
      <c r="Z301">
        <v>372.25</v>
      </c>
      <c r="AA301">
        <v>359.1</v>
      </c>
      <c r="AB301">
        <v>372.25</v>
      </c>
      <c r="AC301" s="2">
        <f>(Table2[[#This Row],[Close Price]]/Table2[[#This Row],[Day Low]])-1</f>
        <v>2.5062656641603454E-3</v>
      </c>
      <c r="AD301" s="2">
        <f>(Table2[[#This Row],[Day High]]/Table2[[#This Row],[Close Price]])-1</f>
        <v>1.9444444444444375E-2</v>
      </c>
      <c r="AE301" s="2">
        <f>(Table2[[#This Row],[Close Price]]/Table2[[#This Row],[Current Week Low]])-1</f>
        <v>2.5062656641603454E-3</v>
      </c>
      <c r="AF301" s="2">
        <f>(Table2[[#This Row],[Current Week High]]/Table2[[#This Row],[Close Price]])-1</f>
        <v>3.4027777777777768E-2</v>
      </c>
      <c r="AG301" s="2">
        <f>(Table2[[#This Row],[Close Price]]/Table2[[#This Row],[Current Month Low]])-1</f>
        <v>2.5062656641603454E-3</v>
      </c>
      <c r="AH301" s="2">
        <f>(Table2[[#This Row],[Current Month High]]/Table2[[#This Row],[Close Price]])-1</f>
        <v>3.4027777777777768E-2</v>
      </c>
      <c r="AI301">
        <v>6.7222222222222197</v>
      </c>
      <c r="AJ301">
        <v>87.793427230046902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0.05</v>
      </c>
      <c r="AM301" t="s">
        <v>10359</v>
      </c>
      <c r="AN301">
        <v>-2.94</v>
      </c>
      <c r="AO301" t="s">
        <v>10358</v>
      </c>
      <c r="AP301">
        <v>4.6027291654384003E-2</v>
      </c>
      <c r="AQ301">
        <f>(Table2[[#This Row],[Sharpe Ratio]]-AVERAGE(Table2[Sharpe Ratio]))/_xlfn.STDEV.P(Table2[Sharpe Ratio])</f>
        <v>-0.20070309967611533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-0.33347012070005339</v>
      </c>
      <c r="AS301">
        <f>_xlfn.RANK.AVG(Table2[[#This Row],[1Y Return vs Nifty Z-Score]],Table2[1Y Return vs Nifty Z-Score])</f>
        <v>251</v>
      </c>
      <c r="AT301">
        <f>_xlfn.RANK.AVG(Table2[[#This Row],[6M Return vs Nifty Z-Score]],Table2[6M Return vs Nifty Z-Score])</f>
        <v>297</v>
      </c>
      <c r="AU301">
        <f>_xlfn.RANK.AVG(Table2[[#This Row],[Sharpe Ratio Z-Score]],Table2[Sharpe Ratio Z-Score])</f>
        <v>392</v>
      </c>
      <c r="AV301">
        <f>(Table2[[#This Row],[Rank 1Y]]+Table2[[#This Row],[Rank 6M]]+Table2[[#This Row],[Rank Sharpe]])/3</f>
        <v>313.33333333333331</v>
      </c>
    </row>
    <row r="302" spans="1:48" x14ac:dyDescent="0.3">
      <c r="A302" t="s">
        <v>1362</v>
      </c>
      <c r="B302" t="s">
        <v>1363</v>
      </c>
      <c r="C302" t="s">
        <v>10317</v>
      </c>
      <c r="D302" t="s">
        <v>46</v>
      </c>
      <c r="E302">
        <v>8261.2408369999994</v>
      </c>
      <c r="F302">
        <v>1222.95</v>
      </c>
      <c r="G302">
        <v>40.4692401258988</v>
      </c>
      <c r="H302">
        <f>(Table2[[#This Row],[1Y Return vs Nifty]]-AVERAGE(Table2[1Y Return vs Nifty]))/_xlfn.STDEV.P(Table2[1Y Return vs Nifty])</f>
        <v>0.28763373143285592</v>
      </c>
      <c r="I302">
        <v>-7.6817596107324304</v>
      </c>
      <c r="J302">
        <f>(Table2[[#This Row],[1M Return vs Nifty]]-AVERAGE(Table2[1M Return vs Nifty]))/_xlfn.STDEV.P(Table2[1M Return vs Nifty])</f>
        <v>-0.98341875795132883</v>
      </c>
      <c r="K302">
        <v>-13.5870521163029</v>
      </c>
      <c r="L302">
        <f>(Table2[[#This Row],[6M Return vs Nifty]]-AVERAGE(Table2[6M Return vs Nifty]))/_xlfn.STDEV.P(Table2[6M Return vs Nifty])</f>
        <v>-0.7421065820734094</v>
      </c>
      <c r="M302">
        <v>-4.3979696437472899</v>
      </c>
      <c r="N302">
        <f>(Table2[[#This Row],[1W Return vs Nifty]]-AVERAGE(Table2[1W Return vs Nifty]))/_xlfn.STDEV.P(Table2[1W Return vs Nifty])</f>
        <v>-0.79697749825235586</v>
      </c>
      <c r="O302">
        <v>1299.28</v>
      </c>
      <c r="P302">
        <v>1301.8859044436999</v>
      </c>
      <c r="Q302">
        <v>1111.1360309363399</v>
      </c>
      <c r="R302">
        <v>30.644526128193998</v>
      </c>
      <c r="S302" s="2">
        <f>(Table2[[#This Row],[Close Price]]-Table2[[#This Row],[20D EMA]])/Table2[[#This Row],[20D EMA]]</f>
        <v>-5.8747921925989724E-2</v>
      </c>
      <c r="T302" s="2">
        <f>(Table2[[#This Row],[Close Price]]-Table2[[#This Row],[50D EMA]])/Table2[[#This Row],[50D EMA]]</f>
        <v>-6.063196795838223E-2</v>
      </c>
      <c r="U302" s="2">
        <f>(Table2[[#This Row],[Close Price]]-Table2[[#This Row],[200D EMA]])/Table2[[#This Row],[200D EMA]]</f>
        <v>0.10063031523641254</v>
      </c>
      <c r="V302">
        <v>0.53896092166832299</v>
      </c>
      <c r="W302">
        <v>1215.5999999999999</v>
      </c>
      <c r="X302">
        <v>1245.5</v>
      </c>
      <c r="Y302">
        <v>1215.5999999999999</v>
      </c>
      <c r="Z302">
        <v>1285</v>
      </c>
      <c r="AA302">
        <v>1215.5999999999999</v>
      </c>
      <c r="AB302">
        <v>1285</v>
      </c>
      <c r="AC302" s="2">
        <f>(Table2[[#This Row],[Close Price]]/Table2[[#This Row],[Day Low]])-1</f>
        <v>6.0463968410662261E-3</v>
      </c>
      <c r="AD302" s="2">
        <f>(Table2[[#This Row],[Day High]]/Table2[[#This Row],[Close Price]])-1</f>
        <v>1.8439020401488149E-2</v>
      </c>
      <c r="AE302" s="2">
        <f>(Table2[[#This Row],[Close Price]]/Table2[[#This Row],[Current Week Low]])-1</f>
        <v>6.0463968410662261E-3</v>
      </c>
      <c r="AF302" s="2">
        <f>(Table2[[#This Row],[Current Week High]]/Table2[[#This Row],[Close Price]])-1</f>
        <v>5.0737969663518401E-2</v>
      </c>
      <c r="AG302" s="2">
        <f>(Table2[[#This Row],[Close Price]]/Table2[[#This Row],[Current Month Low]])-1</f>
        <v>6.0463968410662261E-3</v>
      </c>
      <c r="AH302" s="2">
        <f>(Table2[[#This Row],[Current Month High]]/Table2[[#This Row],[Close Price]])-1</f>
        <v>5.0737969663518401E-2</v>
      </c>
      <c r="AI302">
        <v>26.125352630933399</v>
      </c>
      <c r="AJ302">
        <v>88.146153846153794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0.1</v>
      </c>
      <c r="AM302" t="s">
        <v>10359</v>
      </c>
      <c r="AN302">
        <v>-7.38</v>
      </c>
      <c r="AO302" t="s">
        <v>10358</v>
      </c>
      <c r="AP302">
        <v>0.134510842980756</v>
      </c>
      <c r="AQ302">
        <f>(Table2[[#This Row],[Sharpe Ratio]]-AVERAGE(Table2[Sharpe Ratio]))/_xlfn.STDEV.P(Table2[Sharpe Ratio])</f>
        <v>0.81166476162979273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221</v>
      </c>
      <c r="AT302">
        <f>_xlfn.RANK.AVG(Table2[[#This Row],[6M Return vs Nifty Z-Score]],Table2[6M Return vs Nifty Z-Score])</f>
        <v>566</v>
      </c>
      <c r="AU302">
        <f>_xlfn.RANK.AVG(Table2[[#This Row],[Sharpe Ratio Z-Score]],Table2[Sharpe Ratio Z-Score])</f>
        <v>155</v>
      </c>
      <c r="AV302">
        <f>(Table2[[#This Row],[Rank 1Y]]+Table2[[#This Row],[Rank 6M]]+Table2[[#This Row],[Rank Sharpe]])/3</f>
        <v>314</v>
      </c>
    </row>
    <row r="303" spans="1:48" x14ac:dyDescent="0.3">
      <c r="A303" t="s">
        <v>81</v>
      </c>
      <c r="B303" t="s">
        <v>82</v>
      </c>
      <c r="C303" t="s">
        <v>10323</v>
      </c>
      <c r="D303" t="s">
        <v>83</v>
      </c>
      <c r="E303">
        <v>322832.76533025003</v>
      </c>
      <c r="F303">
        <v>1479.55</v>
      </c>
      <c r="G303">
        <v>54.629501439597298</v>
      </c>
      <c r="H303">
        <f>(Table2[[#This Row],[1Y Return vs Nifty]]-AVERAGE(Table2[1Y Return vs Nifty]))/_xlfn.STDEV.P(Table2[1Y Return vs Nifty])</f>
        <v>0.52425485912474246</v>
      </c>
      <c r="I303">
        <v>-6.1834948396490601</v>
      </c>
      <c r="J303">
        <f>(Table2[[#This Row],[1M Return vs Nifty]]-AVERAGE(Table2[1M Return vs Nifty]))/_xlfn.STDEV.P(Table2[1M Return vs Nifty])</f>
        <v>-0.8315748624123861</v>
      </c>
      <c r="K303">
        <v>-2.76504662443724</v>
      </c>
      <c r="L303">
        <f>(Table2[[#This Row],[6M Return vs Nifty]]-AVERAGE(Table2[6M Return vs Nifty]))/_xlfn.STDEV.P(Table2[6M Return vs Nifty])</f>
        <v>-0.37288543646775191</v>
      </c>
      <c r="M303">
        <v>-0.40792552439282598</v>
      </c>
      <c r="N303">
        <f>(Table2[[#This Row],[1W Return vs Nifty]]-AVERAGE(Table2[1W Return vs Nifty]))/_xlfn.STDEV.P(Table2[1W Return vs Nifty])</f>
        <v>0.17187083801866901</v>
      </c>
      <c r="O303">
        <v>1491.68</v>
      </c>
      <c r="P303">
        <v>1480.34597015547</v>
      </c>
      <c r="Q303">
        <v>1298.4513466805399</v>
      </c>
      <c r="R303">
        <v>53.162006278600202</v>
      </c>
      <c r="S303" s="2">
        <f>(Table2[[#This Row],[Close Price]]-Table2[[#This Row],[20D EMA]])/Table2[[#This Row],[20D EMA]]</f>
        <v>-8.1317708891988291E-3</v>
      </c>
      <c r="T303" s="2">
        <f>(Table2[[#This Row],[Close Price]]-Table2[[#This Row],[50D EMA]])/Table2[[#This Row],[50D EMA]]</f>
        <v>-5.3769197979203719E-4</v>
      </c>
      <c r="U303" s="2">
        <f>(Table2[[#This Row],[Close Price]]-Table2[[#This Row],[200D EMA]])/Table2[[#This Row],[200D EMA]]</f>
        <v>0.13947280641853424</v>
      </c>
      <c r="V303">
        <v>0.29415687173049998</v>
      </c>
      <c r="W303">
        <v>1476.6</v>
      </c>
      <c r="X303">
        <v>1498.1</v>
      </c>
      <c r="Y303">
        <v>1476.6</v>
      </c>
      <c r="Z303">
        <v>1499.5</v>
      </c>
      <c r="AA303">
        <v>1476.6</v>
      </c>
      <c r="AB303">
        <v>1499.5</v>
      </c>
      <c r="AC303" s="2">
        <f>(Table2[[#This Row],[Close Price]]/Table2[[#This Row],[Day Low]])-1</f>
        <v>1.9978328592713535E-3</v>
      </c>
      <c r="AD303" s="2">
        <f>(Table2[[#This Row],[Day High]]/Table2[[#This Row],[Close Price]])-1</f>
        <v>1.2537595890642406E-2</v>
      </c>
      <c r="AE303" s="2">
        <f>(Table2[[#This Row],[Close Price]]/Table2[[#This Row],[Current Week Low]])-1</f>
        <v>1.9978328592713535E-3</v>
      </c>
      <c r="AF303" s="2">
        <f>(Table2[[#This Row],[Current Week High]]/Table2[[#This Row],[Close Price]])-1</f>
        <v>1.348382954276639E-2</v>
      </c>
      <c r="AG303" s="2">
        <f>(Table2[[#This Row],[Close Price]]/Table2[[#This Row],[Current Month Low]])-1</f>
        <v>1.9978328592713535E-3</v>
      </c>
      <c r="AH303" s="2">
        <f>(Table2[[#This Row],[Current Month High]]/Table2[[#This Row],[Close Price]])-1</f>
        <v>1.348382954276639E-2</v>
      </c>
      <c r="AI303">
        <v>9.5873745395559595</v>
      </c>
      <c r="AJ303">
        <v>96.096752816434702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0.01</v>
      </c>
      <c r="AM303" t="s">
        <v>10359</v>
      </c>
      <c r="AN303">
        <v>-0.93</v>
      </c>
      <c r="AO303" t="s">
        <v>10358</v>
      </c>
      <c r="AP303">
        <v>7.1361327419431006E-2</v>
      </c>
      <c r="AQ303">
        <f>(Table2[[#This Row],[Sharpe Ratio]]-AVERAGE(Table2[Sharpe Ratio]))/_xlfn.STDEV.P(Table2[Sharpe Ratio])</f>
        <v>8.915149161518128E-2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-0.41918311012154519</v>
      </c>
      <c r="AS303">
        <f>_xlfn.RANK.AVG(Table2[[#This Row],[1Y Return vs Nifty Z-Score]],Table2[1Y Return vs Nifty Z-Score])</f>
        <v>171</v>
      </c>
      <c r="AT303">
        <f>_xlfn.RANK.AVG(Table2[[#This Row],[6M Return vs Nifty Z-Score]],Table2[6M Return vs Nifty Z-Score])</f>
        <v>455</v>
      </c>
      <c r="AU303">
        <f>_xlfn.RANK.AVG(Table2[[#This Row],[Sharpe Ratio Z-Score]],Table2[Sharpe Ratio Z-Score])</f>
        <v>328</v>
      </c>
      <c r="AV303">
        <f>(Table2[[#This Row],[Rank 1Y]]+Table2[[#This Row],[Rank 6M]]+Table2[[#This Row],[Rank Sharpe]])/3</f>
        <v>318</v>
      </c>
    </row>
    <row r="304" spans="1:48" x14ac:dyDescent="0.3">
      <c r="A304" t="s">
        <v>942</v>
      </c>
      <c r="B304" t="s">
        <v>943</v>
      </c>
      <c r="C304" t="s">
        <v>10318</v>
      </c>
      <c r="D304" t="s">
        <v>54</v>
      </c>
      <c r="E304">
        <v>15686.50210353</v>
      </c>
      <c r="F304">
        <v>7132.25</v>
      </c>
      <c r="G304">
        <v>30.3332758748553</v>
      </c>
      <c r="H304">
        <f>(Table2[[#This Row],[1Y Return vs Nifty]]-AVERAGE(Table2[1Y Return vs Nifty]))/_xlfn.STDEV.P(Table2[1Y Return vs Nifty])</f>
        <v>0.11825950604293406</v>
      </c>
      <c r="I304">
        <v>3.7300609927927999</v>
      </c>
      <c r="J304">
        <f>(Table2[[#This Row],[1M Return vs Nifty]]-AVERAGE(Table2[1M Return vs Nifty]))/_xlfn.STDEV.P(Table2[1M Return vs Nifty])</f>
        <v>0.17312935629010048</v>
      </c>
      <c r="K304">
        <v>18.985684336600599</v>
      </c>
      <c r="L304">
        <f>(Table2[[#This Row],[6M Return vs Nifty]]-AVERAGE(Table2[6M Return vs Nifty]))/_xlfn.STDEV.P(Table2[6M Return vs Nifty])</f>
        <v>0.36919788711133816</v>
      </c>
      <c r="M304">
        <v>-8.1898678205891098E-2</v>
      </c>
      <c r="N304">
        <f>(Table2[[#This Row],[1W Return vs Nifty]]-AVERAGE(Table2[1W Return vs Nifty]))/_xlfn.STDEV.P(Table2[1W Return vs Nifty])</f>
        <v>0.2510355184230062</v>
      </c>
      <c r="O304">
        <v>6776.24</v>
      </c>
      <c r="P304">
        <v>6558.7589825511805</v>
      </c>
      <c r="Q304">
        <v>5752.3482571773202</v>
      </c>
      <c r="R304">
        <v>59.708827853370401</v>
      </c>
      <c r="S304" s="2">
        <f>(Table2[[#This Row],[Close Price]]-Table2[[#This Row],[20D EMA]])/Table2[[#This Row],[20D EMA]]</f>
        <v>5.2537985667567885E-2</v>
      </c>
      <c r="T304" s="2">
        <f>(Table2[[#This Row],[Close Price]]-Table2[[#This Row],[50D EMA]])/Table2[[#This Row],[50D EMA]]</f>
        <v>8.7438952852898863E-2</v>
      </c>
      <c r="U304" s="2">
        <f>(Table2[[#This Row],[Close Price]]-Table2[[#This Row],[200D EMA]])/Table2[[#This Row],[200D EMA]]</f>
        <v>0.23988494457041065</v>
      </c>
      <c r="V304">
        <v>0.688887786655769</v>
      </c>
      <c r="W304">
        <v>6849.05</v>
      </c>
      <c r="X304">
        <v>7159.15</v>
      </c>
      <c r="Y304">
        <v>6700</v>
      </c>
      <c r="Z304">
        <v>7159.15</v>
      </c>
      <c r="AA304">
        <v>6700</v>
      </c>
      <c r="AB304">
        <v>7159.15</v>
      </c>
      <c r="AC304" s="2">
        <f>(Table2[[#This Row],[Close Price]]/Table2[[#This Row],[Day Low]])-1</f>
        <v>4.134880019856757E-2</v>
      </c>
      <c r="AD304" s="2">
        <f>(Table2[[#This Row],[Day High]]/Table2[[#This Row],[Close Price]])-1</f>
        <v>3.771600827228383E-3</v>
      </c>
      <c r="AE304" s="2">
        <f>(Table2[[#This Row],[Close Price]]/Table2[[#This Row],[Current Week Low]])-1</f>
        <v>6.4514925373134302E-2</v>
      </c>
      <c r="AF304" s="2">
        <f>(Table2[[#This Row],[Current Week High]]/Table2[[#This Row],[Close Price]])-1</f>
        <v>3.771600827228383E-3</v>
      </c>
      <c r="AG304" s="2">
        <f>(Table2[[#This Row],[Close Price]]/Table2[[#This Row],[Current Month Low]])-1</f>
        <v>6.4514925373134302E-2</v>
      </c>
      <c r="AH304" s="2">
        <f>(Table2[[#This Row],[Current Month High]]/Table2[[#This Row],[Close Price]])-1</f>
        <v>3.771600827228383E-3</v>
      </c>
      <c r="AI304">
        <v>5.7113814013810504</v>
      </c>
      <c r="AJ304">
        <v>61.794538048618897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-0.06</v>
      </c>
      <c r="AM304" t="s">
        <v>10358</v>
      </c>
      <c r="AN304">
        <v>6.13</v>
      </c>
      <c r="AO304" t="s">
        <v>10359</v>
      </c>
      <c r="AP304">
        <v>1.9169123156704E-2</v>
      </c>
      <c r="AQ304">
        <f>(Table2[[#This Row],[Sharpe Ratio]]-AVERAGE(Table2[Sharpe Ratio]))/_xlfn.STDEV.P(Table2[Sharpe Ratio])</f>
        <v>-0.50799576812133063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0.40362649974604825</v>
      </c>
      <c r="AS304">
        <f>_xlfn.RANK.AVG(Table2[[#This Row],[1Y Return vs Nifty Z-Score]],Table2[1Y Return vs Nifty Z-Score])</f>
        <v>263</v>
      </c>
      <c r="AT304">
        <f>_xlfn.RANK.AVG(Table2[[#This Row],[6M Return vs Nifty Z-Score]],Table2[6M Return vs Nifty Z-Score])</f>
        <v>218</v>
      </c>
      <c r="AU304">
        <f>_xlfn.RANK.AVG(Table2[[#This Row],[Sharpe Ratio Z-Score]],Table2[Sharpe Ratio Z-Score])</f>
        <v>473</v>
      </c>
      <c r="AV304">
        <f>(Table2[[#This Row],[Rank 1Y]]+Table2[[#This Row],[Rank 6M]]+Table2[[#This Row],[Rank Sharpe]])/3</f>
        <v>318</v>
      </c>
    </row>
    <row r="305" spans="1:48" x14ac:dyDescent="0.3">
      <c r="A305" t="s">
        <v>190</v>
      </c>
      <c r="B305" t="s">
        <v>191</v>
      </c>
      <c r="C305" t="s">
        <v>10319</v>
      </c>
      <c r="D305" t="s">
        <v>192</v>
      </c>
      <c r="E305">
        <v>134617.25044845001</v>
      </c>
      <c r="F305">
        <v>4865.8</v>
      </c>
      <c r="G305">
        <v>11.616799396972301</v>
      </c>
      <c r="H305">
        <f>(Table2[[#This Row],[1Y Return vs Nifty]]-AVERAGE(Table2[1Y Return vs Nifty]))/_xlfn.STDEV.P(Table2[1Y Return vs Nifty])</f>
        <v>-0.19449699417299407</v>
      </c>
      <c r="I305">
        <v>3.35905215021354</v>
      </c>
      <c r="J305">
        <f>(Table2[[#This Row],[1M Return vs Nifty]]-AVERAGE(Table2[1M Return vs Nifty]))/_xlfn.STDEV.P(Table2[1M Return vs Nifty])</f>
        <v>0.13552890740822898</v>
      </c>
      <c r="K305">
        <v>16.7391101147821</v>
      </c>
      <c r="L305">
        <f>(Table2[[#This Row],[6M Return vs Nifty]]-AVERAGE(Table2[6M Return vs Nifty]))/_xlfn.STDEV.P(Table2[6M Return vs Nifty])</f>
        <v>0.29255010602386383</v>
      </c>
      <c r="M305">
        <v>-0.185224311640381</v>
      </c>
      <c r="N305">
        <f>(Table2[[#This Row],[1W Return vs Nifty]]-AVERAGE(Table2[1W Return vs Nifty]))/_xlfn.STDEV.P(Table2[1W Return vs Nifty])</f>
        <v>0.22594635523266249</v>
      </c>
      <c r="O305">
        <v>4870.1499999999996</v>
      </c>
      <c r="P305">
        <v>4814.8828763295296</v>
      </c>
      <c r="Q305">
        <v>4372.8834398346298</v>
      </c>
      <c r="R305">
        <v>54.695083250398</v>
      </c>
      <c r="S305" s="2">
        <f>(Table2[[#This Row],[Close Price]]-Table2[[#This Row],[20D EMA]])/Table2[[#This Row],[20D EMA]]</f>
        <v>-8.9319630812181449E-4</v>
      </c>
      <c r="T305" s="2">
        <f>(Table2[[#This Row],[Close Price]]-Table2[[#This Row],[50D EMA]])/Table2[[#This Row],[50D EMA]]</f>
        <v>1.0574945430299978E-2</v>
      </c>
      <c r="U305" s="2">
        <f>(Table2[[#This Row],[Close Price]]-Table2[[#This Row],[200D EMA]])/Table2[[#This Row],[200D EMA]]</f>
        <v>0.11272117515760061</v>
      </c>
      <c r="V305">
        <v>0.626302470468596</v>
      </c>
      <c r="W305">
        <v>4856.05</v>
      </c>
      <c r="X305">
        <v>4940</v>
      </c>
      <c r="Y305">
        <v>4856.05</v>
      </c>
      <c r="Z305">
        <v>5011</v>
      </c>
      <c r="AA305">
        <v>4856.05</v>
      </c>
      <c r="AB305">
        <v>5011</v>
      </c>
      <c r="AC305" s="2">
        <f>(Table2[[#This Row],[Close Price]]/Table2[[#This Row],[Day Low]])-1</f>
        <v>2.0078046972333841E-3</v>
      </c>
      <c r="AD305" s="2">
        <f>(Table2[[#This Row],[Day High]]/Table2[[#This Row],[Close Price]])-1</f>
        <v>1.5249290969624685E-2</v>
      </c>
      <c r="AE305" s="2">
        <f>(Table2[[#This Row],[Close Price]]/Table2[[#This Row],[Current Week Low]])-1</f>
        <v>2.0078046972333841E-3</v>
      </c>
      <c r="AF305" s="2">
        <f>(Table2[[#This Row],[Current Week High]]/Table2[[#This Row],[Close Price]])-1</f>
        <v>2.9840930576678026E-2</v>
      </c>
      <c r="AG305" s="2">
        <f>(Table2[[#This Row],[Close Price]]/Table2[[#This Row],[Current Month Low]])-1</f>
        <v>2.0078046972333841E-3</v>
      </c>
      <c r="AH305" s="2">
        <f>(Table2[[#This Row],[Current Month High]]/Table2[[#This Row],[Close Price]])-1</f>
        <v>2.9840930576678026E-2</v>
      </c>
      <c r="AI305">
        <v>3.9685149410168798</v>
      </c>
      <c r="AJ305">
        <v>48.574045801526701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-0.01</v>
      </c>
      <c r="AM305" t="s">
        <v>10358</v>
      </c>
      <c r="AN305">
        <v>0.99</v>
      </c>
      <c r="AO305" t="s">
        <v>10359</v>
      </c>
      <c r="AP305">
        <v>6.0207191016466002E-2</v>
      </c>
      <c r="AQ305">
        <f>(Table2[[#This Row],[Sharpe Ratio]]-AVERAGE(Table2[Sharpe Ratio]))/_xlfn.STDEV.P(Table2[Sharpe Ratio])</f>
        <v>-3.8466455966207395E-2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0.42106191852555386</v>
      </c>
      <c r="AS305">
        <f>_xlfn.RANK.AVG(Table2[[#This Row],[1Y Return vs Nifty Z-Score]],Table2[1Y Return vs Nifty Z-Score])</f>
        <v>358</v>
      </c>
      <c r="AT305">
        <f>_xlfn.RANK.AVG(Table2[[#This Row],[6M Return vs Nifty Z-Score]],Table2[6M Return vs Nifty Z-Score])</f>
        <v>234</v>
      </c>
      <c r="AU305">
        <f>_xlfn.RANK.AVG(Table2[[#This Row],[Sharpe Ratio Z-Score]],Table2[Sharpe Ratio Z-Score])</f>
        <v>365</v>
      </c>
      <c r="AV305">
        <f>(Table2[[#This Row],[Rank 1Y]]+Table2[[#This Row],[Rank 6M]]+Table2[[#This Row],[Rank Sharpe]])/3</f>
        <v>319</v>
      </c>
    </row>
    <row r="306" spans="1:48" x14ac:dyDescent="0.3">
      <c r="A306" t="s">
        <v>314</v>
      </c>
      <c r="B306" t="s">
        <v>315</v>
      </c>
      <c r="C306" t="s">
        <v>10318</v>
      </c>
      <c r="D306" t="s">
        <v>281</v>
      </c>
      <c r="E306">
        <v>85719.010218590003</v>
      </c>
      <c r="F306">
        <v>871.8</v>
      </c>
      <c r="G306">
        <v>21.611512517434701</v>
      </c>
      <c r="H306">
        <f>(Table2[[#This Row],[1Y Return vs Nifty]]-AVERAGE(Table2[1Y Return vs Nifty]))/_xlfn.STDEV.P(Table2[1Y Return vs Nifty])</f>
        <v>-2.7483106708017176E-2</v>
      </c>
      <c r="I306">
        <v>-4.9610295004539804</v>
      </c>
      <c r="J306">
        <f>(Table2[[#This Row],[1M Return vs Nifty]]-AVERAGE(Table2[1M Return vs Nifty]))/_xlfn.STDEV.P(Table2[1M Return vs Nifty])</f>
        <v>-0.70768227490230651</v>
      </c>
      <c r="K306">
        <v>3.6789629997105102</v>
      </c>
      <c r="L306">
        <f>(Table2[[#This Row],[6M Return vs Nifty]]-AVERAGE(Table2[6M Return vs Nifty]))/_xlfn.STDEV.P(Table2[6M Return vs Nifty])</f>
        <v>-0.1530311204160659</v>
      </c>
      <c r="M306">
        <v>0.565339976207197</v>
      </c>
      <c r="N306">
        <f>(Table2[[#This Row],[1W Return vs Nifty]]-AVERAGE(Table2[1W Return vs Nifty]))/_xlfn.STDEV.P(Table2[1W Return vs Nifty])</f>
        <v>0.40819570882207118</v>
      </c>
      <c r="O306">
        <v>874.76</v>
      </c>
      <c r="P306">
        <v>879.20601689318505</v>
      </c>
      <c r="Q306">
        <v>797.81976640970504</v>
      </c>
      <c r="R306">
        <v>59.079222861972298</v>
      </c>
      <c r="S306" s="2">
        <f>(Table2[[#This Row],[Close Price]]-Table2[[#This Row],[20D EMA]])/Table2[[#This Row],[20D EMA]]</f>
        <v>-3.3837852668160825E-3</v>
      </c>
      <c r="T306" s="2">
        <f>(Table2[[#This Row],[Close Price]]-Table2[[#This Row],[50D EMA]])/Table2[[#This Row],[50D EMA]]</f>
        <v>-8.4235284459897586E-3</v>
      </c>
      <c r="U306" s="2">
        <f>(Table2[[#This Row],[Close Price]]-Table2[[#This Row],[200D EMA]])/Table2[[#This Row],[200D EMA]]</f>
        <v>9.2728002871144438E-2</v>
      </c>
      <c r="V306">
        <v>0.74789648537215003</v>
      </c>
      <c r="W306">
        <v>865</v>
      </c>
      <c r="X306">
        <v>892</v>
      </c>
      <c r="Y306">
        <v>863.2</v>
      </c>
      <c r="Z306">
        <v>892</v>
      </c>
      <c r="AA306">
        <v>863.2</v>
      </c>
      <c r="AB306">
        <v>892</v>
      </c>
      <c r="AC306" s="2">
        <f>(Table2[[#This Row],[Close Price]]/Table2[[#This Row],[Day Low]])-1</f>
        <v>7.8612716763004631E-3</v>
      </c>
      <c r="AD306" s="2">
        <f>(Table2[[#This Row],[Day High]]/Table2[[#This Row],[Close Price]])-1</f>
        <v>2.3170451938518077E-2</v>
      </c>
      <c r="AE306" s="2">
        <f>(Table2[[#This Row],[Close Price]]/Table2[[#This Row],[Current Week Low]])-1</f>
        <v>9.9629286376272663E-3</v>
      </c>
      <c r="AF306" s="2">
        <f>(Table2[[#This Row],[Current Week High]]/Table2[[#This Row],[Close Price]])-1</f>
        <v>2.3170451938518077E-2</v>
      </c>
      <c r="AG306" s="2">
        <f>(Table2[[#This Row],[Close Price]]/Table2[[#This Row],[Current Month Low]])-1</f>
        <v>9.9629286376272663E-3</v>
      </c>
      <c r="AH306" s="2">
        <f>(Table2[[#This Row],[Current Month High]]/Table2[[#This Row],[Close Price]])-1</f>
        <v>2.3170451938518077E-2</v>
      </c>
      <c r="AI306">
        <v>12.3996329433356</v>
      </c>
      <c r="AJ306">
        <v>64.165332831183505</v>
      </c>
      <c r="AK306" t="str">
        <f>IF(AND(Table2[[#This Row],[20D EMA]]&gt;Table2[[#This Row],[50D EMA]],Table2[[#This Row],[50D EMA]]&gt;Table2[[#This Row],[200D EMA]]),"Uptrend","Downtrend/NoTrend")</f>
        <v>Downtrend/NoTrend</v>
      </c>
      <c r="AL306">
        <v>-0.16</v>
      </c>
      <c r="AM306" t="s">
        <v>10358</v>
      </c>
      <c r="AN306">
        <v>-1.51</v>
      </c>
      <c r="AO306" t="s">
        <v>10358</v>
      </c>
      <c r="AP306">
        <v>8.5078559388465994E-2</v>
      </c>
      <c r="AQ306">
        <f>(Table2[[#This Row],[Sharpe Ratio]]-AVERAGE(Table2[Sharpe Ratio]))/_xlfn.STDEV.P(Table2[Sharpe Ratio])</f>
        <v>0.24609461362332877</v>
      </c>
      <c r="AR3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6">
        <f>_xlfn.RANK.AVG(Table2[[#This Row],[1Y Return vs Nifty Z-Score]],Table2[1Y Return vs Nifty Z-Score])</f>
        <v>310</v>
      </c>
      <c r="AT306">
        <f>_xlfn.RANK.AVG(Table2[[#This Row],[6M Return vs Nifty Z-Score]],Table2[6M Return vs Nifty Z-Score])</f>
        <v>373</v>
      </c>
      <c r="AU306">
        <f>_xlfn.RANK.AVG(Table2[[#This Row],[Sharpe Ratio Z-Score]],Table2[Sharpe Ratio Z-Score])</f>
        <v>274</v>
      </c>
      <c r="AV306">
        <f>(Table2[[#This Row],[Rank 1Y]]+Table2[[#This Row],[Rank 6M]]+Table2[[#This Row],[Rank Sharpe]])/3</f>
        <v>319</v>
      </c>
    </row>
    <row r="307" spans="1:48" x14ac:dyDescent="0.3">
      <c r="A307" t="s">
        <v>288</v>
      </c>
      <c r="B307" t="s">
        <v>289</v>
      </c>
      <c r="C307" t="s">
        <v>10322</v>
      </c>
      <c r="D307" t="s">
        <v>135</v>
      </c>
      <c r="E307">
        <v>97742.826916880003</v>
      </c>
      <c r="F307">
        <v>7445.45</v>
      </c>
      <c r="G307">
        <v>37.694057468596903</v>
      </c>
      <c r="H307">
        <f>(Table2[[#This Row],[1Y Return vs Nifty]]-AVERAGE(Table2[1Y Return vs Nifty]))/_xlfn.STDEV.P(Table2[1Y Return vs Nifty])</f>
        <v>0.24125980969692809</v>
      </c>
      <c r="I307">
        <v>4.8215159706354704</v>
      </c>
      <c r="J307">
        <f>(Table2[[#This Row],[1M Return vs Nifty]]-AVERAGE(Table2[1M Return vs Nifty]))/_xlfn.STDEV.P(Table2[1M Return vs Nifty])</f>
        <v>0.28374450178348631</v>
      </c>
      <c r="K307">
        <v>31.3934061596579</v>
      </c>
      <c r="L307">
        <f>(Table2[[#This Row],[6M Return vs Nifty]]-AVERAGE(Table2[6M Return vs Nifty]))/_xlfn.STDEV.P(Table2[6M Return vs Nifty])</f>
        <v>0.79251991086275642</v>
      </c>
      <c r="M307">
        <v>-0.14219002909032</v>
      </c>
      <c r="N307">
        <f>(Table2[[#This Row],[1W Return vs Nifty]]-AVERAGE(Table2[1W Return vs Nifty]))/_xlfn.STDEV.P(Table2[1W Return vs Nifty])</f>
        <v>0.236395786818895</v>
      </c>
      <c r="O307">
        <v>7381.31</v>
      </c>
      <c r="P307">
        <v>7053.8323115046496</v>
      </c>
      <c r="Q307">
        <v>6015.0185170452696</v>
      </c>
      <c r="R307">
        <v>61.0347720635393</v>
      </c>
      <c r="S307" s="2">
        <f>(Table2[[#This Row],[Close Price]]-Table2[[#This Row],[20D EMA]])/Table2[[#This Row],[20D EMA]]</f>
        <v>8.6895144628798167E-3</v>
      </c>
      <c r="T307" s="2">
        <f>(Table2[[#This Row],[Close Price]]-Table2[[#This Row],[50D EMA]])/Table2[[#This Row],[50D EMA]]</f>
        <v>5.5518429018596049E-2</v>
      </c>
      <c r="U307" s="2">
        <f>(Table2[[#This Row],[Close Price]]-Table2[[#This Row],[200D EMA]])/Table2[[#This Row],[200D EMA]]</f>
        <v>0.23780998826540514</v>
      </c>
      <c r="V307">
        <v>0.68652701005642303</v>
      </c>
      <c r="W307">
        <v>7430</v>
      </c>
      <c r="X307">
        <v>7644</v>
      </c>
      <c r="Y307">
        <v>7430</v>
      </c>
      <c r="Z307">
        <v>7746.5</v>
      </c>
      <c r="AA307">
        <v>7430</v>
      </c>
      <c r="AB307">
        <v>7746.5</v>
      </c>
      <c r="AC307" s="2">
        <f>(Table2[[#This Row],[Close Price]]/Table2[[#This Row],[Day Low]])-1</f>
        <v>2.0794078061912025E-3</v>
      </c>
      <c r="AD307" s="2">
        <f>(Table2[[#This Row],[Day High]]/Table2[[#This Row],[Close Price]])-1</f>
        <v>2.6667293447676155E-2</v>
      </c>
      <c r="AE307" s="2">
        <f>(Table2[[#This Row],[Close Price]]/Table2[[#This Row],[Current Week Low]])-1</f>
        <v>2.0794078061912025E-3</v>
      </c>
      <c r="AF307" s="2">
        <f>(Table2[[#This Row],[Current Week High]]/Table2[[#This Row],[Close Price]])-1</f>
        <v>4.0434090619102969E-2</v>
      </c>
      <c r="AG307" s="2">
        <f>(Table2[[#This Row],[Close Price]]/Table2[[#This Row],[Current Month Low]])-1</f>
        <v>2.0794078061912025E-3</v>
      </c>
      <c r="AH307" s="2">
        <f>(Table2[[#This Row],[Current Month High]]/Table2[[#This Row],[Close Price]])-1</f>
        <v>4.0434090619102969E-2</v>
      </c>
      <c r="AI307">
        <v>4.0434090619102898</v>
      </c>
      <c r="AJ307">
        <v>87.446029128535599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-0.03</v>
      </c>
      <c r="AM307" t="s">
        <v>10358</v>
      </c>
      <c r="AN307">
        <v>0.37</v>
      </c>
      <c r="AO307" t="s">
        <v>10359</v>
      </c>
      <c r="AP307">
        <v>-1.1233325484676E-2</v>
      </c>
      <c r="AQ307">
        <f>(Table2[[#This Row],[Sharpe Ratio]]-AVERAGE(Table2[Sharpe Ratio]))/_xlfn.STDEV.P(Table2[Sharpe Ratio])</f>
        <v>-0.855839649251396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0.69808035991066975</v>
      </c>
      <c r="AS307">
        <f>_xlfn.RANK.AVG(Table2[[#This Row],[1Y Return vs Nifty Z-Score]],Table2[1Y Return vs Nifty Z-Score])</f>
        <v>230</v>
      </c>
      <c r="AT307">
        <f>_xlfn.RANK.AVG(Table2[[#This Row],[6M Return vs Nifty Z-Score]],Table2[6M Return vs Nifty Z-Score])</f>
        <v>134</v>
      </c>
      <c r="AU307">
        <f>_xlfn.RANK.AVG(Table2[[#This Row],[Sharpe Ratio Z-Score]],Table2[Sharpe Ratio Z-Score])</f>
        <v>594</v>
      </c>
      <c r="AV307">
        <f>(Table2[[#This Row],[Rank 1Y]]+Table2[[#This Row],[Rank 6M]]+Table2[[#This Row],[Rank Sharpe]])/3</f>
        <v>319.33333333333331</v>
      </c>
    </row>
    <row r="308" spans="1:48" x14ac:dyDescent="0.3">
      <c r="A308" t="s">
        <v>1785</v>
      </c>
      <c r="B308" t="s">
        <v>1786</v>
      </c>
      <c r="C308" t="s">
        <v>627</v>
      </c>
      <c r="D308" t="s">
        <v>627</v>
      </c>
      <c r="E308">
        <v>4395.2692069000004</v>
      </c>
      <c r="F308">
        <v>214.19</v>
      </c>
      <c r="G308">
        <v>27.5947159169061</v>
      </c>
      <c r="H308">
        <f>(Table2[[#This Row],[1Y Return vs Nifty]]-AVERAGE(Table2[1Y Return vs Nifty]))/_xlfn.STDEV.P(Table2[1Y Return vs Nifty])</f>
        <v>7.2497557788849587E-2</v>
      </c>
      <c r="I308">
        <v>-4.2051567591566403</v>
      </c>
      <c r="J308">
        <f>(Table2[[#This Row],[1M Return vs Nifty]]-AVERAGE(Table2[1M Return vs Nifty]))/_xlfn.STDEV.P(Table2[1M Return vs Nifty])</f>
        <v>-0.63107721564612718</v>
      </c>
      <c r="K308">
        <v>1.3912429505234301</v>
      </c>
      <c r="L308">
        <f>(Table2[[#This Row],[6M Return vs Nifty]]-AVERAGE(Table2[6M Return vs Nifty]))/_xlfn.STDEV.P(Table2[6M Return vs Nifty])</f>
        <v>-0.23108269948990606</v>
      </c>
      <c r="M308">
        <v>-4.3817465570373901</v>
      </c>
      <c r="N308">
        <f>(Table2[[#This Row],[1W Return vs Nifty]]-AVERAGE(Table2[1W Return vs Nifty]))/_xlfn.STDEV.P(Table2[1W Return vs Nifty])</f>
        <v>-0.79303826597875138</v>
      </c>
      <c r="O308">
        <v>217.59</v>
      </c>
      <c r="P308">
        <v>211.731464938969</v>
      </c>
      <c r="Q308">
        <v>180.883019891044</v>
      </c>
      <c r="R308">
        <v>39.270386619041297</v>
      </c>
      <c r="S308" s="2">
        <f>(Table2[[#This Row],[Close Price]]-Table2[[#This Row],[20D EMA]])/Table2[[#This Row],[20D EMA]]</f>
        <v>-1.5625718093662418E-2</v>
      </c>
      <c r="T308" s="2">
        <f>(Table2[[#This Row],[Close Price]]-Table2[[#This Row],[50D EMA]])/Table2[[#This Row],[50D EMA]]</f>
        <v>1.161157158072687E-2</v>
      </c>
      <c r="U308" s="2">
        <f>(Table2[[#This Row],[Close Price]]-Table2[[#This Row],[200D EMA]])/Table2[[#This Row],[200D EMA]]</f>
        <v>0.18413547125108073</v>
      </c>
      <c r="V308">
        <v>0.55228816632803501</v>
      </c>
      <c r="W308">
        <v>212.19</v>
      </c>
      <c r="X308">
        <v>218.25</v>
      </c>
      <c r="Y308">
        <v>211</v>
      </c>
      <c r="Z308">
        <v>218.25</v>
      </c>
      <c r="AA308">
        <v>211</v>
      </c>
      <c r="AB308">
        <v>218.25</v>
      </c>
      <c r="AC308" s="2">
        <f>(Table2[[#This Row],[Close Price]]/Table2[[#This Row],[Day Low]])-1</f>
        <v>9.4255148687496515E-3</v>
      </c>
      <c r="AD308" s="2">
        <f>(Table2[[#This Row],[Day High]]/Table2[[#This Row],[Close Price]])-1</f>
        <v>1.8955133292870796E-2</v>
      </c>
      <c r="AE308" s="2">
        <f>(Table2[[#This Row],[Close Price]]/Table2[[#This Row],[Current Week Low]])-1</f>
        <v>1.5118483412322359E-2</v>
      </c>
      <c r="AF308" s="2">
        <f>(Table2[[#This Row],[Current Week High]]/Table2[[#This Row],[Close Price]])-1</f>
        <v>1.8955133292870796E-2</v>
      </c>
      <c r="AG308" s="2">
        <f>(Table2[[#This Row],[Close Price]]/Table2[[#This Row],[Current Month Low]])-1</f>
        <v>1.5118483412322359E-2</v>
      </c>
      <c r="AH308" s="2">
        <f>(Table2[[#This Row],[Current Month High]]/Table2[[#This Row],[Close Price]])-1</f>
        <v>1.8955133292870796E-2</v>
      </c>
      <c r="AI308">
        <v>13.5440496755217</v>
      </c>
      <c r="AJ308">
        <v>68.852975955853296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0.11</v>
      </c>
      <c r="AM308" t="s">
        <v>10359</v>
      </c>
      <c r="AN308">
        <v>0.45</v>
      </c>
      <c r="AO308" t="s">
        <v>10359</v>
      </c>
      <c r="AP308">
        <v>8.1656695040710006E-2</v>
      </c>
      <c r="AQ308">
        <f>(Table2[[#This Row],[Sharpe Ratio]]-AVERAGE(Table2[Sharpe Ratio]))/_xlfn.STDEV.P(Table2[Sharpe Ratio])</f>
        <v>0.20694399817572992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-1.3757566251502051</v>
      </c>
      <c r="AS308">
        <f>_xlfn.RANK.AVG(Table2[[#This Row],[1Y Return vs Nifty Z-Score]],Table2[1Y Return vs Nifty Z-Score])</f>
        <v>275</v>
      </c>
      <c r="AT308">
        <f>_xlfn.RANK.AVG(Table2[[#This Row],[6M Return vs Nifty Z-Score]],Table2[6M Return vs Nifty Z-Score])</f>
        <v>401</v>
      </c>
      <c r="AU308">
        <f>_xlfn.RANK.AVG(Table2[[#This Row],[Sharpe Ratio Z-Score]],Table2[Sharpe Ratio Z-Score])</f>
        <v>286</v>
      </c>
      <c r="AV308">
        <f>(Table2[[#This Row],[Rank 1Y]]+Table2[[#This Row],[Rank 6M]]+Table2[[#This Row],[Rank Sharpe]])/3</f>
        <v>320.66666666666669</v>
      </c>
    </row>
    <row r="309" spans="1:48" x14ac:dyDescent="0.3">
      <c r="A309" t="s">
        <v>355</v>
      </c>
      <c r="B309" t="s">
        <v>356</v>
      </c>
      <c r="C309" t="s">
        <v>10316</v>
      </c>
      <c r="D309" t="s">
        <v>357</v>
      </c>
      <c r="E309">
        <v>71293.076324084905</v>
      </c>
      <c r="F309">
        <v>1950.55</v>
      </c>
      <c r="G309">
        <v>25.642058495064401</v>
      </c>
      <c r="H309">
        <f>(Table2[[#This Row],[1Y Return vs Nifty]]-AVERAGE(Table2[1Y Return vs Nifty]))/_xlfn.STDEV.P(Table2[1Y Return vs Nifty])</f>
        <v>3.9868216358183918E-2</v>
      </c>
      <c r="I309">
        <v>16.160381153761499</v>
      </c>
      <c r="J309">
        <f>(Table2[[#This Row],[1M Return vs Nifty]]-AVERAGE(Table2[1M Return vs Nifty]))/_xlfn.STDEV.P(Table2[1M Return vs Nifty])</f>
        <v>1.432898839272035</v>
      </c>
      <c r="K309">
        <v>8.9401613113735205</v>
      </c>
      <c r="L309">
        <f>(Table2[[#This Row],[6M Return vs Nifty]]-AVERAGE(Table2[6M Return vs Nifty]))/_xlfn.STDEV.P(Table2[6M Return vs Nifty])</f>
        <v>2.6468480591425602E-2</v>
      </c>
      <c r="M309">
        <v>3.22225065502096</v>
      </c>
      <c r="N309">
        <f>(Table2[[#This Row],[1W Return vs Nifty]]-AVERAGE(Table2[1W Return vs Nifty]))/_xlfn.STDEV.P(Table2[1W Return vs Nifty])</f>
        <v>1.0533373197388689</v>
      </c>
      <c r="O309">
        <v>1859.57</v>
      </c>
      <c r="P309">
        <v>1740.9075104239901</v>
      </c>
      <c r="Q309">
        <v>1540.4896172808999</v>
      </c>
      <c r="R309">
        <v>81.901010698363507</v>
      </c>
      <c r="S309" s="2">
        <f>(Table2[[#This Row],[Close Price]]-Table2[[#This Row],[20D EMA]])/Table2[[#This Row],[20D EMA]]</f>
        <v>4.8925289179756623E-2</v>
      </c>
      <c r="T309" s="2">
        <f>(Table2[[#This Row],[Close Price]]-Table2[[#This Row],[50D EMA]])/Table2[[#This Row],[50D EMA]]</f>
        <v>0.12042138271030402</v>
      </c>
      <c r="U309" s="2">
        <f>(Table2[[#This Row],[Close Price]]-Table2[[#This Row],[200D EMA]])/Table2[[#This Row],[200D EMA]]</f>
        <v>0.2661883456526587</v>
      </c>
      <c r="V309">
        <v>0.78252811789649901</v>
      </c>
      <c r="W309">
        <v>1920.2</v>
      </c>
      <c r="X309">
        <v>1992.2</v>
      </c>
      <c r="Y309">
        <v>1920.2</v>
      </c>
      <c r="Z309">
        <v>1992.2</v>
      </c>
      <c r="AA309">
        <v>1920.2</v>
      </c>
      <c r="AB309">
        <v>1992.2</v>
      </c>
      <c r="AC309" s="2">
        <f>(Table2[[#This Row],[Close Price]]/Table2[[#This Row],[Day Low]])-1</f>
        <v>1.5805645245286826E-2</v>
      </c>
      <c r="AD309" s="2">
        <f>(Table2[[#This Row],[Day High]]/Table2[[#This Row],[Close Price]])-1</f>
        <v>2.135295173156293E-2</v>
      </c>
      <c r="AE309" s="2">
        <f>(Table2[[#This Row],[Close Price]]/Table2[[#This Row],[Current Week Low]])-1</f>
        <v>1.5805645245286826E-2</v>
      </c>
      <c r="AF309" s="2">
        <f>(Table2[[#This Row],[Current Week High]]/Table2[[#This Row],[Close Price]])-1</f>
        <v>2.135295173156293E-2</v>
      </c>
      <c r="AG309" s="2">
        <f>(Table2[[#This Row],[Close Price]]/Table2[[#This Row],[Current Month Low]])-1</f>
        <v>1.5805645245286826E-2</v>
      </c>
      <c r="AH309" s="2">
        <f>(Table2[[#This Row],[Current Month High]]/Table2[[#This Row],[Close Price]])-1</f>
        <v>2.135295173156293E-2</v>
      </c>
      <c r="AI309">
        <v>2.1352951731562899</v>
      </c>
      <c r="AJ309">
        <v>66.720800034189395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0.18</v>
      </c>
      <c r="AM309" t="s">
        <v>10359</v>
      </c>
      <c r="AN309">
        <v>6.87</v>
      </c>
      <c r="AO309" t="s">
        <v>10359</v>
      </c>
      <c r="AP309">
        <v>6.0986405469974997E-2</v>
      </c>
      <c r="AQ309">
        <f>(Table2[[#This Row],[Sharpe Ratio]]-AVERAGE(Table2[Sharpe Ratio]))/_xlfn.STDEV.P(Table2[Sharpe Ratio])</f>
        <v>-2.9551220784383946E-2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2.5230216351761294</v>
      </c>
      <c r="AS309">
        <f>_xlfn.RANK.AVG(Table2[[#This Row],[1Y Return vs Nifty Z-Score]],Table2[1Y Return vs Nifty Z-Score])</f>
        <v>287</v>
      </c>
      <c r="AT309">
        <f>_xlfn.RANK.AVG(Table2[[#This Row],[6M Return vs Nifty Z-Score]],Table2[6M Return vs Nifty Z-Score])</f>
        <v>316</v>
      </c>
      <c r="AU309">
        <f>_xlfn.RANK.AVG(Table2[[#This Row],[Sharpe Ratio Z-Score]],Table2[Sharpe Ratio Z-Score])</f>
        <v>361</v>
      </c>
      <c r="AV309">
        <f>(Table2[[#This Row],[Rank 1Y]]+Table2[[#This Row],[Rank 6M]]+Table2[[#This Row],[Rank Sharpe]])/3</f>
        <v>321.33333333333331</v>
      </c>
    </row>
    <row r="310" spans="1:48" x14ac:dyDescent="0.3">
      <c r="A310" t="s">
        <v>236</v>
      </c>
      <c r="B310" t="s">
        <v>237</v>
      </c>
      <c r="C310" t="s">
        <v>10314</v>
      </c>
      <c r="D310" t="s">
        <v>34</v>
      </c>
      <c r="E310">
        <v>114548.61827136</v>
      </c>
      <c r="F310">
        <v>60.47</v>
      </c>
      <c r="G310">
        <v>60.384864847958397</v>
      </c>
      <c r="H310">
        <f>(Table2[[#This Row],[1Y Return vs Nifty]]-AVERAGE(Table2[1Y Return vs Nifty]))/_xlfn.STDEV.P(Table2[1Y Return vs Nifty])</f>
        <v>0.62042826650710414</v>
      </c>
      <c r="I310">
        <v>-5.7005760038369004</v>
      </c>
      <c r="J310">
        <f>(Table2[[#This Row],[1M Return vs Nifty]]-AVERAGE(Table2[1M Return vs Nifty]))/_xlfn.STDEV.P(Table2[1M Return vs Nifty])</f>
        <v>-0.78263272703411979</v>
      </c>
      <c r="K310">
        <v>-17.2092679560165</v>
      </c>
      <c r="L310">
        <f>(Table2[[#This Row],[6M Return vs Nifty]]-AVERAGE(Table2[6M Return vs Nifty]))/_xlfn.STDEV.P(Table2[6M Return vs Nifty])</f>
        <v>-0.86568799061873569</v>
      </c>
      <c r="M310">
        <v>-2.4469402513346599</v>
      </c>
      <c r="N310">
        <f>(Table2[[#This Row],[1W Return vs Nifty]]-AVERAGE(Table2[1W Return vs Nifty]))/_xlfn.STDEV.P(Table2[1W Return vs Nifty])</f>
        <v>-0.32323547327428054</v>
      </c>
      <c r="O310">
        <v>61.7</v>
      </c>
      <c r="P310">
        <v>63.006139155299998</v>
      </c>
      <c r="Q310">
        <v>57.721653643032397</v>
      </c>
      <c r="R310">
        <v>34.643292698049699</v>
      </c>
      <c r="S310" s="2">
        <f>(Table2[[#This Row],[Close Price]]-Table2[[#This Row],[20D EMA]])/Table2[[#This Row],[20D EMA]]</f>
        <v>-1.9935170178282072E-2</v>
      </c>
      <c r="T310" s="2">
        <f>(Table2[[#This Row],[Close Price]]-Table2[[#This Row],[50D EMA]])/Table2[[#This Row],[50D EMA]]</f>
        <v>-4.0252254610440803E-2</v>
      </c>
      <c r="U310" s="2">
        <f>(Table2[[#This Row],[Close Price]]-Table2[[#This Row],[200D EMA]])/Table2[[#This Row],[200D EMA]]</f>
        <v>4.7613784143541352E-2</v>
      </c>
      <c r="V310">
        <v>0.31802495881218101</v>
      </c>
      <c r="W310">
        <v>60.37</v>
      </c>
      <c r="X310">
        <v>60.98</v>
      </c>
      <c r="Y310">
        <v>59.95</v>
      </c>
      <c r="Z310">
        <v>61.1</v>
      </c>
      <c r="AA310">
        <v>59.95</v>
      </c>
      <c r="AB310">
        <v>61.1</v>
      </c>
      <c r="AC310" s="2">
        <f>(Table2[[#This Row],[Close Price]]/Table2[[#This Row],[Day Low]])-1</f>
        <v>1.6564518800730177E-3</v>
      </c>
      <c r="AD310" s="2">
        <f>(Table2[[#This Row],[Day High]]/Table2[[#This Row],[Close Price]])-1</f>
        <v>8.4339341822390335E-3</v>
      </c>
      <c r="AE310" s="2">
        <f>(Table2[[#This Row],[Close Price]]/Table2[[#This Row],[Current Week Low]])-1</f>
        <v>8.6738949124269826E-3</v>
      </c>
      <c r="AF310" s="2">
        <f>(Table2[[#This Row],[Current Week High]]/Table2[[#This Row],[Close Price]])-1</f>
        <v>1.0418389283942453E-2</v>
      </c>
      <c r="AG310" s="2">
        <f>(Table2[[#This Row],[Close Price]]/Table2[[#This Row],[Current Month Low]])-1</f>
        <v>8.6738949124269826E-3</v>
      </c>
      <c r="AH310" s="2">
        <f>(Table2[[#This Row],[Current Month High]]/Table2[[#This Row],[Close Price]])-1</f>
        <v>1.0418389283942453E-2</v>
      </c>
      <c r="AI310">
        <v>38.498428973044497</v>
      </c>
      <c r="AJ310">
        <v>98.587848932676494</v>
      </c>
      <c r="AK310" t="str">
        <f>IF(AND(Table2[[#This Row],[20D EMA]]&gt;Table2[[#This Row],[50D EMA]],Table2[[#This Row],[50D EMA]]&gt;Table2[[#This Row],[200D EMA]]),"Uptrend","Downtrend/NoTrend")</f>
        <v>Downtrend/NoTrend</v>
      </c>
      <c r="AL310">
        <v>-0.14000000000000001</v>
      </c>
      <c r="AM310" t="s">
        <v>10358</v>
      </c>
      <c r="AN310">
        <v>-0.69</v>
      </c>
      <c r="AO310" t="s">
        <v>10358</v>
      </c>
      <c r="AP310">
        <v>0.109288156445321</v>
      </c>
      <c r="AQ310">
        <f>(Table2[[#This Row],[Sharpe Ratio]]-AVERAGE(Table2[Sharpe Ratio]))/_xlfn.STDEV.P(Table2[Sharpe Ratio])</f>
        <v>0.52308415154461407</v>
      </c>
      <c r="AR3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0">
        <f>_xlfn.RANK.AVG(Table2[[#This Row],[1Y Return vs Nifty Z-Score]],Table2[1Y Return vs Nifty Z-Score])</f>
        <v>153</v>
      </c>
      <c r="AT310">
        <f>_xlfn.RANK.AVG(Table2[[#This Row],[6M Return vs Nifty Z-Score]],Table2[6M Return vs Nifty Z-Score])</f>
        <v>601</v>
      </c>
      <c r="AU310">
        <f>_xlfn.RANK.AVG(Table2[[#This Row],[Sharpe Ratio Z-Score]],Table2[Sharpe Ratio Z-Score])</f>
        <v>213</v>
      </c>
      <c r="AV310">
        <f>(Table2[[#This Row],[Rank 1Y]]+Table2[[#This Row],[Rank 6M]]+Table2[[#This Row],[Rank Sharpe]])/3</f>
        <v>322.33333333333331</v>
      </c>
    </row>
    <row r="311" spans="1:48" x14ac:dyDescent="0.3">
      <c r="A311" t="s">
        <v>262</v>
      </c>
      <c r="B311" t="s">
        <v>263</v>
      </c>
      <c r="C311" t="s">
        <v>10314</v>
      </c>
      <c r="D311" t="s">
        <v>34</v>
      </c>
      <c r="E311">
        <v>102289.73425902</v>
      </c>
      <c r="F311">
        <v>111.42</v>
      </c>
      <c r="G311">
        <v>35.460782245076302</v>
      </c>
      <c r="H311">
        <f>(Table2[[#This Row],[1Y Return vs Nifty]]-AVERAGE(Table2[1Y Return vs Nifty]))/_xlfn.STDEV.P(Table2[1Y Return vs Nifty])</f>
        <v>0.20394128215502555</v>
      </c>
      <c r="I311">
        <v>2.5695269239832199</v>
      </c>
      <c r="J311">
        <f>(Table2[[#This Row],[1M Return vs Nifty]]-AVERAGE(Table2[1M Return vs Nifty]))/_xlfn.STDEV.P(Table2[1M Return vs Nifty])</f>
        <v>5.5513286477363595E-2</v>
      </c>
      <c r="K311">
        <v>-18.844775655164799</v>
      </c>
      <c r="L311">
        <f>(Table2[[#This Row],[6M Return vs Nifty]]-AVERAGE(Table2[6M Return vs Nifty]))/_xlfn.STDEV.P(Table2[6M Return vs Nifty])</f>
        <v>-0.92148763207893469</v>
      </c>
      <c r="M311">
        <v>9.1357288791328095E-2</v>
      </c>
      <c r="N311">
        <f>(Table2[[#This Row],[1W Return vs Nifty]]-AVERAGE(Table2[1W Return vs Nifty]))/_xlfn.STDEV.P(Table2[1W Return vs Nifty])</f>
        <v>0.29310491674370465</v>
      </c>
      <c r="O311">
        <v>111.04</v>
      </c>
      <c r="P311">
        <v>112.49329486362601</v>
      </c>
      <c r="Q311">
        <v>105.52201951073199</v>
      </c>
      <c r="R311">
        <v>63.549499871333801</v>
      </c>
      <c r="S311" s="2">
        <f>(Table2[[#This Row],[Close Price]]-Table2[[#This Row],[20D EMA]])/Table2[[#This Row],[20D EMA]]</f>
        <v>3.4221902017290656E-3</v>
      </c>
      <c r="T311" s="2">
        <f>(Table2[[#This Row],[Close Price]]-Table2[[#This Row],[50D EMA]])/Table2[[#This Row],[50D EMA]]</f>
        <v>-9.5409674410118685E-3</v>
      </c>
      <c r="U311" s="2">
        <f>(Table2[[#This Row],[Close Price]]-Table2[[#This Row],[200D EMA]])/Table2[[#This Row],[200D EMA]]</f>
        <v>5.5893362509690792E-2</v>
      </c>
      <c r="V311">
        <v>0.49802471379943097</v>
      </c>
      <c r="W311">
        <v>111.2</v>
      </c>
      <c r="X311">
        <v>113.46</v>
      </c>
      <c r="Y311">
        <v>110.01</v>
      </c>
      <c r="Z311">
        <v>113.46</v>
      </c>
      <c r="AA311">
        <v>110.01</v>
      </c>
      <c r="AB311">
        <v>113.46</v>
      </c>
      <c r="AC311" s="2">
        <f>(Table2[[#This Row],[Close Price]]/Table2[[#This Row],[Day Low]])-1</f>
        <v>1.9784172661869714E-3</v>
      </c>
      <c r="AD311" s="2">
        <f>(Table2[[#This Row],[Day High]]/Table2[[#This Row],[Close Price]])-1</f>
        <v>1.830910070005376E-2</v>
      </c>
      <c r="AE311" s="2">
        <f>(Table2[[#This Row],[Close Price]]/Table2[[#This Row],[Current Week Low]])-1</f>
        <v>1.2817016634851353E-2</v>
      </c>
      <c r="AF311" s="2">
        <f>(Table2[[#This Row],[Current Week High]]/Table2[[#This Row],[Close Price]])-1</f>
        <v>1.830910070005376E-2</v>
      </c>
      <c r="AG311" s="2">
        <f>(Table2[[#This Row],[Close Price]]/Table2[[#This Row],[Current Month Low]])-1</f>
        <v>1.2817016634851353E-2</v>
      </c>
      <c r="AH311" s="2">
        <f>(Table2[[#This Row],[Current Month High]]/Table2[[#This Row],[Close Price]])-1</f>
        <v>1.830910070005376E-2</v>
      </c>
      <c r="AI311">
        <v>15.6883862861245</v>
      </c>
      <c r="AJ311">
        <v>70.210815765352905</v>
      </c>
      <c r="AK311" t="str">
        <f>IF(AND(Table2[[#This Row],[20D EMA]]&gt;Table2[[#This Row],[50D EMA]],Table2[[#This Row],[50D EMA]]&gt;Table2[[#This Row],[200D EMA]]),"Uptrend","Downtrend/NoTrend")</f>
        <v>Downtrend/NoTrend</v>
      </c>
      <c r="AL311">
        <v>-0.12</v>
      </c>
      <c r="AM311" t="s">
        <v>10358</v>
      </c>
      <c r="AN311">
        <v>3.53</v>
      </c>
      <c r="AO311" t="s">
        <v>10359</v>
      </c>
      <c r="AP311">
        <v>0.15915151581084699</v>
      </c>
      <c r="AQ311">
        <f>(Table2[[#This Row],[Sharpe Ratio]]-AVERAGE(Table2[Sharpe Ratio]))/_xlfn.STDEV.P(Table2[Sharpe Ratio])</f>
        <v>1.0935863716940917</v>
      </c>
      <c r="AR3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1">
        <f>_xlfn.RANK.AVG(Table2[[#This Row],[1Y Return vs Nifty Z-Score]],Table2[1Y Return vs Nifty Z-Score])</f>
        <v>243</v>
      </c>
      <c r="AT311">
        <f>_xlfn.RANK.AVG(Table2[[#This Row],[6M Return vs Nifty Z-Score]],Table2[6M Return vs Nifty Z-Score])</f>
        <v>618</v>
      </c>
      <c r="AU311">
        <f>_xlfn.RANK.AVG(Table2[[#This Row],[Sharpe Ratio Z-Score]],Table2[Sharpe Ratio Z-Score])</f>
        <v>106</v>
      </c>
      <c r="AV311">
        <f>(Table2[[#This Row],[Rank 1Y]]+Table2[[#This Row],[Rank 6M]]+Table2[[#This Row],[Rank Sharpe]])/3</f>
        <v>322.33333333333331</v>
      </c>
    </row>
    <row r="312" spans="1:48" x14ac:dyDescent="0.3">
      <c r="A312" t="s">
        <v>363</v>
      </c>
      <c r="B312" t="s">
        <v>364</v>
      </c>
      <c r="C312" t="s">
        <v>10325</v>
      </c>
      <c r="D312" t="s">
        <v>365</v>
      </c>
      <c r="E312">
        <v>67368.065370149998</v>
      </c>
      <c r="F312">
        <v>5214.8</v>
      </c>
      <c r="G312">
        <v>-9.6084362498600395</v>
      </c>
      <c r="H312">
        <f>(Table2[[#This Row],[1Y Return vs Nifty]]-AVERAGE(Table2[1Y Return vs Nifty]))/_xlfn.STDEV.P(Table2[1Y Return vs Nifty])</f>
        <v>-0.54917542015803822</v>
      </c>
      <c r="I312">
        <v>4.8650406419122803</v>
      </c>
      <c r="J312">
        <f>(Table2[[#This Row],[1M Return vs Nifty]]-AVERAGE(Table2[1M Return vs Nifty]))/_xlfn.STDEV.P(Table2[1M Return vs Nifty])</f>
        <v>0.28815557502386152</v>
      </c>
      <c r="K312">
        <v>15.871437445430701</v>
      </c>
      <c r="L312">
        <f>(Table2[[#This Row],[6M Return vs Nifty]]-AVERAGE(Table2[6M Return vs Nifty]))/_xlfn.STDEV.P(Table2[6M Return vs Nifty])</f>
        <v>0.26294717362566433</v>
      </c>
      <c r="M312">
        <v>-3.2530571838448399</v>
      </c>
      <c r="N312">
        <f>(Table2[[#This Row],[1W Return vs Nifty]]-AVERAGE(Table2[1W Return vs Nifty]))/_xlfn.STDEV.P(Table2[1W Return vs Nifty])</f>
        <v>-0.51897392265983422</v>
      </c>
      <c r="O312">
        <v>5344.01</v>
      </c>
      <c r="P312">
        <v>5403.2363381687501</v>
      </c>
      <c r="Q312">
        <v>4871.2791585165096</v>
      </c>
      <c r="R312">
        <v>43.7419994935915</v>
      </c>
      <c r="S312" s="2">
        <f>(Table2[[#This Row],[Close Price]]-Table2[[#This Row],[20D EMA]])/Table2[[#This Row],[20D EMA]]</f>
        <v>-2.4178472719923808E-2</v>
      </c>
      <c r="T312" s="2">
        <f>(Table2[[#This Row],[Close Price]]-Table2[[#This Row],[50D EMA]])/Table2[[#This Row],[50D EMA]]</f>
        <v>-3.487471699833404E-2</v>
      </c>
      <c r="U312" s="2">
        <f>(Table2[[#This Row],[Close Price]]-Table2[[#This Row],[200D EMA]])/Table2[[#This Row],[200D EMA]]</f>
        <v>7.0519637718341271E-2</v>
      </c>
      <c r="V312">
        <v>0.72470165043241397</v>
      </c>
      <c r="W312">
        <v>5187.8999999999996</v>
      </c>
      <c r="X312">
        <v>5349.95</v>
      </c>
      <c r="Y312">
        <v>5187.8999999999996</v>
      </c>
      <c r="Z312">
        <v>5376.35</v>
      </c>
      <c r="AA312">
        <v>5187.8999999999996</v>
      </c>
      <c r="AB312">
        <v>5376.35</v>
      </c>
      <c r="AC312" s="2">
        <f>(Table2[[#This Row],[Close Price]]/Table2[[#This Row],[Day Low]])-1</f>
        <v>5.1851423504694072E-3</v>
      </c>
      <c r="AD312" s="2">
        <f>(Table2[[#This Row],[Day High]]/Table2[[#This Row],[Close Price]])-1</f>
        <v>2.5916621922221328E-2</v>
      </c>
      <c r="AE312" s="2">
        <f>(Table2[[#This Row],[Close Price]]/Table2[[#This Row],[Current Week Low]])-1</f>
        <v>5.1851423504694072E-3</v>
      </c>
      <c r="AF312" s="2">
        <f>(Table2[[#This Row],[Current Week High]]/Table2[[#This Row],[Close Price]])-1</f>
        <v>3.0979136304364552E-2</v>
      </c>
      <c r="AG312" s="2">
        <f>(Table2[[#This Row],[Close Price]]/Table2[[#This Row],[Current Month Low]])-1</f>
        <v>5.1851423504694072E-3</v>
      </c>
      <c r="AH312" s="2">
        <f>(Table2[[#This Row],[Current Month High]]/Table2[[#This Row],[Close Price]])-1</f>
        <v>3.0979136304364552E-2</v>
      </c>
      <c r="AI312">
        <v>23.878192835775099</v>
      </c>
      <c r="AJ312">
        <v>44.815329075256798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-0.21</v>
      </c>
      <c r="AM312" t="s">
        <v>10358</v>
      </c>
      <c r="AN312">
        <v>-0.86</v>
      </c>
      <c r="AO312" t="s">
        <v>10358</v>
      </c>
      <c r="AP312">
        <v>0.101145408056588</v>
      </c>
      <c r="AQ312">
        <f>(Table2[[#This Row],[Sharpe Ratio]]-AVERAGE(Table2[Sharpe Ratio]))/_xlfn.STDEV.P(Table2[Sharpe Ratio])</f>
        <v>0.42992043187147705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2">
        <f>_xlfn.RANK.AVG(Table2[[#This Row],[1Y Return vs Nifty Z-Score]],Table2[1Y Return vs Nifty Z-Score])</f>
        <v>498</v>
      </c>
      <c r="AT312">
        <f>_xlfn.RANK.AVG(Table2[[#This Row],[6M Return vs Nifty Z-Score]],Table2[6M Return vs Nifty Z-Score])</f>
        <v>246</v>
      </c>
      <c r="AU312">
        <f>_xlfn.RANK.AVG(Table2[[#This Row],[Sharpe Ratio Z-Score]],Table2[Sharpe Ratio Z-Score])</f>
        <v>231</v>
      </c>
      <c r="AV312">
        <f>(Table2[[#This Row],[Rank 1Y]]+Table2[[#This Row],[Rank 6M]]+Table2[[#This Row],[Rank Sharpe]])/3</f>
        <v>325</v>
      </c>
    </row>
    <row r="313" spans="1:48" x14ac:dyDescent="0.3">
      <c r="A313" t="s">
        <v>41</v>
      </c>
      <c r="B313" t="s">
        <v>42</v>
      </c>
      <c r="C313" t="s">
        <v>10316</v>
      </c>
      <c r="D313" t="s">
        <v>43</v>
      </c>
      <c r="E313">
        <v>637842.26094585401</v>
      </c>
      <c r="F313">
        <v>509.4</v>
      </c>
      <c r="G313">
        <v>-13.637542351141599</v>
      </c>
      <c r="H313">
        <f>(Table2[[#This Row],[1Y Return vs Nifty]]-AVERAGE(Table2[1Y Return vs Nifty]))/_xlfn.STDEV.P(Table2[1Y Return vs Nifty])</f>
        <v>-0.61650268256902352</v>
      </c>
      <c r="I313">
        <v>3.19511501208286</v>
      </c>
      <c r="J313">
        <f>(Table2[[#This Row],[1M Return vs Nifty]]-AVERAGE(Table2[1M Return vs Nifty]))/_xlfn.STDEV.P(Table2[1M Return vs Nifty])</f>
        <v>0.11891445170073173</v>
      </c>
      <c r="K313">
        <v>11.551828810672699</v>
      </c>
      <c r="L313">
        <f>(Table2[[#This Row],[6M Return vs Nifty]]-AVERAGE(Table2[6M Return vs Nifty]))/_xlfn.STDEV.P(Table2[6M Return vs Nifty])</f>
        <v>0.11557237790113468</v>
      </c>
      <c r="M313">
        <v>-0.56499264954506001</v>
      </c>
      <c r="N313">
        <f>(Table2[[#This Row],[1W Return vs Nifty]]-AVERAGE(Table2[1W Return vs Nifty]))/_xlfn.STDEV.P(Table2[1W Return vs Nifty])</f>
        <v>0.13373235675514988</v>
      </c>
      <c r="O313">
        <v>499.02</v>
      </c>
      <c r="P313">
        <v>481.25877700036102</v>
      </c>
      <c r="Q313">
        <v>449.42042101818299</v>
      </c>
      <c r="R313">
        <v>65.620289191094699</v>
      </c>
      <c r="S313" s="2">
        <f>(Table2[[#This Row],[Close Price]]-Table2[[#This Row],[20D EMA]])/Table2[[#This Row],[20D EMA]]</f>
        <v>2.0800769508236134E-2</v>
      </c>
      <c r="T313" s="2">
        <f>(Table2[[#This Row],[Close Price]]-Table2[[#This Row],[50D EMA]])/Table2[[#This Row],[50D EMA]]</f>
        <v>5.8474202122692602E-2</v>
      </c>
      <c r="U313" s="2">
        <f>(Table2[[#This Row],[Close Price]]-Table2[[#This Row],[200D EMA]])/Table2[[#This Row],[200D EMA]]</f>
        <v>0.13345984333762681</v>
      </c>
      <c r="V313">
        <v>0.64890667362656596</v>
      </c>
      <c r="W313">
        <v>507.9</v>
      </c>
      <c r="X313">
        <v>515.95000000000005</v>
      </c>
      <c r="Y313">
        <v>503.3</v>
      </c>
      <c r="Z313">
        <v>515.95000000000005</v>
      </c>
      <c r="AA313">
        <v>503.3</v>
      </c>
      <c r="AB313">
        <v>515.95000000000005</v>
      </c>
      <c r="AC313" s="2">
        <f>(Table2[[#This Row],[Close Price]]/Table2[[#This Row],[Day Low]])-1</f>
        <v>2.9533372711163519E-3</v>
      </c>
      <c r="AD313" s="2">
        <f>(Table2[[#This Row],[Day High]]/Table2[[#This Row],[Close Price]])-1</f>
        <v>1.2858264625049243E-2</v>
      </c>
      <c r="AE313" s="2">
        <f>(Table2[[#This Row],[Close Price]]/Table2[[#This Row],[Current Week Low]])-1</f>
        <v>1.2120007947546085E-2</v>
      </c>
      <c r="AF313" s="2">
        <f>(Table2[[#This Row],[Current Week High]]/Table2[[#This Row],[Close Price]])-1</f>
        <v>1.2858264625049243E-2</v>
      </c>
      <c r="AG313" s="2">
        <f>(Table2[[#This Row],[Close Price]]/Table2[[#This Row],[Current Month Low]])-1</f>
        <v>1.2120007947546085E-2</v>
      </c>
      <c r="AH313" s="2">
        <f>(Table2[[#This Row],[Current Month High]]/Table2[[#This Row],[Close Price]])-1</f>
        <v>1.2858264625049243E-2</v>
      </c>
      <c r="AI313">
        <v>1.2858264625049201</v>
      </c>
      <c r="AJ313">
        <v>27.557280580943999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7.0000000000000007E-2</v>
      </c>
      <c r="AM313" t="s">
        <v>10359</v>
      </c>
      <c r="AN313">
        <v>1.34</v>
      </c>
      <c r="AO313" t="s">
        <v>10359</v>
      </c>
      <c r="AP313">
        <v>0.13147280172206199</v>
      </c>
      <c r="AQ313">
        <f>(Table2[[#This Row],[Sharpe Ratio]]-AVERAGE(Table2[Sharpe Ratio]))/_xlfn.STDEV.P(Table2[Sharpe Ratio])</f>
        <v>0.77690558565279411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0.52862208944078692</v>
      </c>
      <c r="AS313">
        <f>_xlfn.RANK.AVG(Table2[[#This Row],[1Y Return vs Nifty Z-Score]],Table2[1Y Return vs Nifty Z-Score])</f>
        <v>527</v>
      </c>
      <c r="AT313">
        <f>_xlfn.RANK.AVG(Table2[[#This Row],[6M Return vs Nifty Z-Score]],Table2[6M Return vs Nifty Z-Score])</f>
        <v>290</v>
      </c>
      <c r="AU313">
        <f>_xlfn.RANK.AVG(Table2[[#This Row],[Sharpe Ratio Z-Score]],Table2[Sharpe Ratio Z-Score])</f>
        <v>160</v>
      </c>
      <c r="AV313">
        <f>(Table2[[#This Row],[Rank 1Y]]+Table2[[#This Row],[Rank 6M]]+Table2[[#This Row],[Rank Sharpe]])/3</f>
        <v>325.66666666666669</v>
      </c>
    </row>
    <row r="314" spans="1:48" x14ac:dyDescent="0.3">
      <c r="A314" t="s">
        <v>881</v>
      </c>
      <c r="B314" t="s">
        <v>882</v>
      </c>
      <c r="C314" t="s">
        <v>10312</v>
      </c>
      <c r="D314" t="s">
        <v>177</v>
      </c>
      <c r="E314">
        <v>17844.205595700001</v>
      </c>
      <c r="F314">
        <v>1832.05</v>
      </c>
      <c r="G314">
        <v>47.478203431398697</v>
      </c>
      <c r="H314">
        <f>(Table2[[#This Row],[1Y Return vs Nifty]]-AVERAGE(Table2[1Y Return vs Nifty]))/_xlfn.STDEV.P(Table2[1Y Return vs Nifty])</f>
        <v>0.40475507295033569</v>
      </c>
      <c r="I314">
        <v>-2.9368970034161599</v>
      </c>
      <c r="J314">
        <f>(Table2[[#This Row],[1M Return vs Nifty]]-AVERAGE(Table2[1M Return vs Nifty]))/_xlfn.STDEV.P(Table2[1M Return vs Nifty])</f>
        <v>-0.50254352414936132</v>
      </c>
      <c r="K314">
        <v>5.8715562598657396</v>
      </c>
      <c r="L314">
        <f>(Table2[[#This Row],[6M Return vs Nifty]]-AVERAGE(Table2[6M Return vs Nifty]))/_xlfn.STDEV.P(Table2[6M Return vs Nifty])</f>
        <v>-7.822504163794522E-2</v>
      </c>
      <c r="M314">
        <v>0.726991723200477</v>
      </c>
      <c r="N314">
        <f>(Table2[[#This Row],[1W Return vs Nifty]]-AVERAGE(Table2[1W Return vs Nifty]))/_xlfn.STDEV.P(Table2[1W Return vs Nifty])</f>
        <v>0.44744741167168339</v>
      </c>
      <c r="O314">
        <v>1795.51</v>
      </c>
      <c r="P314">
        <v>1725.6783518008899</v>
      </c>
      <c r="Q314">
        <v>1466.2125263226501</v>
      </c>
      <c r="R314">
        <v>53.858066444022498</v>
      </c>
      <c r="S314" s="2">
        <f>(Table2[[#This Row],[Close Price]]-Table2[[#This Row],[20D EMA]])/Table2[[#This Row],[20D EMA]]</f>
        <v>2.0350763849825378E-2</v>
      </c>
      <c r="T314" s="2">
        <f>(Table2[[#This Row],[Close Price]]-Table2[[#This Row],[50D EMA]])/Table2[[#This Row],[50D EMA]]</f>
        <v>6.1640483632481285E-2</v>
      </c>
      <c r="U314" s="2">
        <f>(Table2[[#This Row],[Close Price]]-Table2[[#This Row],[200D EMA]])/Table2[[#This Row],[200D EMA]]</f>
        <v>0.24951190029380832</v>
      </c>
      <c r="V314">
        <v>0.38939988662012098</v>
      </c>
      <c r="W314">
        <v>1801.55</v>
      </c>
      <c r="X314">
        <v>1835.3</v>
      </c>
      <c r="Y314">
        <v>1793.25</v>
      </c>
      <c r="Z314">
        <v>1849</v>
      </c>
      <c r="AA314">
        <v>1793.25</v>
      </c>
      <c r="AB314">
        <v>1849</v>
      </c>
      <c r="AC314" s="2">
        <f>(Table2[[#This Row],[Close Price]]/Table2[[#This Row],[Day Low]])-1</f>
        <v>1.6929865948766443E-2</v>
      </c>
      <c r="AD314" s="2">
        <f>(Table2[[#This Row],[Day High]]/Table2[[#This Row],[Close Price]])-1</f>
        <v>1.7739690510629735E-3</v>
      </c>
      <c r="AE314" s="2">
        <f>(Table2[[#This Row],[Close Price]]/Table2[[#This Row],[Current Week Low]])-1</f>
        <v>2.1636693154886366E-2</v>
      </c>
      <c r="AF314" s="2">
        <f>(Table2[[#This Row],[Current Week High]]/Table2[[#This Row],[Close Price]])-1</f>
        <v>9.2519308970824277E-3</v>
      </c>
      <c r="AG314" s="2">
        <f>(Table2[[#This Row],[Close Price]]/Table2[[#This Row],[Current Month Low]])-1</f>
        <v>2.1636693154886366E-2</v>
      </c>
      <c r="AH314" s="2">
        <f>(Table2[[#This Row],[Current Month High]]/Table2[[#This Row],[Close Price]])-1</f>
        <v>9.2519308970824277E-3</v>
      </c>
      <c r="AI314">
        <v>4.3721514150814702</v>
      </c>
      <c r="AJ314">
        <v>87.182630906768793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0.18</v>
      </c>
      <c r="AM314" t="s">
        <v>10359</v>
      </c>
      <c r="AN314">
        <v>0.78</v>
      </c>
      <c r="AO314" t="s">
        <v>10359</v>
      </c>
      <c r="AP314">
        <v>3.2621981574888E-2</v>
      </c>
      <c r="AQ314">
        <f>(Table2[[#This Row],[Sharpe Ratio]]-AVERAGE(Table2[Sharpe Ratio]))/_xlfn.STDEV.P(Table2[Sharpe Ratio])</f>
        <v>-0.35407742622484095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-8.2643507390128434E-2</v>
      </c>
      <c r="AS314">
        <f>_xlfn.RANK.AVG(Table2[[#This Row],[1Y Return vs Nifty Z-Score]],Table2[1Y Return vs Nifty Z-Score])</f>
        <v>197</v>
      </c>
      <c r="AT314">
        <f>_xlfn.RANK.AVG(Table2[[#This Row],[6M Return vs Nifty Z-Score]],Table2[6M Return vs Nifty Z-Score])</f>
        <v>345</v>
      </c>
      <c r="AU314">
        <f>_xlfn.RANK.AVG(Table2[[#This Row],[Sharpe Ratio Z-Score]],Table2[Sharpe Ratio Z-Score])</f>
        <v>435</v>
      </c>
      <c r="AV314">
        <f>(Table2[[#This Row],[Rank 1Y]]+Table2[[#This Row],[Rank 6M]]+Table2[[#This Row],[Rank Sharpe]])/3</f>
        <v>325.66666666666669</v>
      </c>
    </row>
    <row r="315" spans="1:48" x14ac:dyDescent="0.3">
      <c r="A315" t="s">
        <v>173</v>
      </c>
      <c r="B315" t="s">
        <v>174</v>
      </c>
      <c r="C315" t="s">
        <v>10312</v>
      </c>
      <c r="D315" t="s">
        <v>18</v>
      </c>
      <c r="E315">
        <v>155513.72921736</v>
      </c>
      <c r="F315">
        <v>355.4</v>
      </c>
      <c r="G315">
        <v>76.136469004488504</v>
      </c>
      <c r="H315">
        <f>(Table2[[#This Row],[1Y Return vs Nifty]]-AVERAGE(Table2[1Y Return vs Nifty]))/_xlfn.STDEV.P(Table2[1Y Return vs Nifty])</f>
        <v>0.88364108835444821</v>
      </c>
      <c r="I315">
        <v>3.0902102924828001</v>
      </c>
      <c r="J315">
        <f>(Table2[[#This Row],[1M Return vs Nifty]]-AVERAGE(Table2[1M Return vs Nifty]))/_xlfn.STDEV.P(Table2[1M Return vs Nifty])</f>
        <v>0.10828272519155441</v>
      </c>
      <c r="K315">
        <v>-1.98094009099039</v>
      </c>
      <c r="L315">
        <f>(Table2[[#This Row],[6M Return vs Nifty]]-AVERAGE(Table2[6M Return vs Nifty]))/_xlfn.STDEV.P(Table2[6M Return vs Nifty])</f>
        <v>-0.34613358231523511</v>
      </c>
      <c r="M315">
        <v>2.0292669127996001</v>
      </c>
      <c r="N315">
        <f>(Table2[[#This Row],[1W Return vs Nifty]]-AVERAGE(Table2[1W Return vs Nifty]))/_xlfn.STDEV.P(Table2[1W Return vs Nifty])</f>
        <v>0.76366124617290987</v>
      </c>
      <c r="O315">
        <v>345.98</v>
      </c>
      <c r="P315">
        <v>332.66052276367498</v>
      </c>
      <c r="Q315">
        <v>290.28590579050302</v>
      </c>
      <c r="R315">
        <v>72.333160508436606</v>
      </c>
      <c r="S315" s="2">
        <f>(Table2[[#This Row],[Close Price]]-Table2[[#This Row],[20D EMA]])/Table2[[#This Row],[20D EMA]]</f>
        <v>2.7227007341464705E-2</v>
      </c>
      <c r="T315" s="2">
        <f>(Table2[[#This Row],[Close Price]]-Table2[[#This Row],[50D EMA]])/Table2[[#This Row],[50D EMA]]</f>
        <v>6.8356404443214711E-2</v>
      </c>
      <c r="U315" s="2">
        <f>(Table2[[#This Row],[Close Price]]-Table2[[#This Row],[200D EMA]])/Table2[[#This Row],[200D EMA]]</f>
        <v>0.22431021593066688</v>
      </c>
      <c r="V315">
        <v>0.76532639305675398</v>
      </c>
      <c r="W315">
        <v>353.5</v>
      </c>
      <c r="X315">
        <v>359.7</v>
      </c>
      <c r="Y315">
        <v>353.5</v>
      </c>
      <c r="Z315">
        <v>367.2</v>
      </c>
      <c r="AA315">
        <v>353.5</v>
      </c>
      <c r="AB315">
        <v>367.2</v>
      </c>
      <c r="AC315" s="2">
        <f>(Table2[[#This Row],[Close Price]]/Table2[[#This Row],[Day Low]])-1</f>
        <v>5.3748231966053162E-3</v>
      </c>
      <c r="AD315" s="2">
        <f>(Table2[[#This Row],[Day High]]/Table2[[#This Row],[Close Price]])-1</f>
        <v>1.2099043331457615E-2</v>
      </c>
      <c r="AE315" s="2">
        <f>(Table2[[#This Row],[Close Price]]/Table2[[#This Row],[Current Week Low]])-1</f>
        <v>5.3748231966053162E-3</v>
      </c>
      <c r="AF315" s="2">
        <f>(Table2[[#This Row],[Current Week High]]/Table2[[#This Row],[Close Price]])-1</f>
        <v>3.3202025886325259E-2</v>
      </c>
      <c r="AG315" s="2">
        <f>(Table2[[#This Row],[Close Price]]/Table2[[#This Row],[Current Month Low]])-1</f>
        <v>5.3748231966053162E-3</v>
      </c>
      <c r="AH315" s="2">
        <f>(Table2[[#This Row],[Current Month High]]/Table2[[#This Row],[Close Price]])-1</f>
        <v>3.3202025886325259E-2</v>
      </c>
      <c r="AI315">
        <v>3.3202025886325202</v>
      </c>
      <c r="AJ315">
        <v>114.45165183285501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0.08</v>
      </c>
      <c r="AM315" t="s">
        <v>10359</v>
      </c>
      <c r="AN315">
        <v>6.89</v>
      </c>
      <c r="AO315" t="s">
        <v>10359</v>
      </c>
      <c r="AP315">
        <v>3.5254303306604E-2</v>
      </c>
      <c r="AQ315">
        <f>(Table2[[#This Row],[Sharpe Ratio]]-AVERAGE(Table2[Sharpe Ratio]))/_xlfn.STDEV.P(Table2[Sharpe Ratio])</f>
        <v>-0.32396021368239925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1.0854912637212781</v>
      </c>
      <c r="AS315">
        <f>_xlfn.RANK.AVG(Table2[[#This Row],[1Y Return vs Nifty Z-Score]],Table2[1Y Return vs Nifty Z-Score])</f>
        <v>112</v>
      </c>
      <c r="AT315">
        <f>_xlfn.RANK.AVG(Table2[[#This Row],[6M Return vs Nifty Z-Score]],Table2[6M Return vs Nifty Z-Score])</f>
        <v>440</v>
      </c>
      <c r="AU315">
        <f>_xlfn.RANK.AVG(Table2[[#This Row],[Sharpe Ratio Z-Score]],Table2[Sharpe Ratio Z-Score])</f>
        <v>426</v>
      </c>
      <c r="AV315">
        <f>(Table2[[#This Row],[Rank 1Y]]+Table2[[#This Row],[Rank 6M]]+Table2[[#This Row],[Rank Sharpe]])/3</f>
        <v>326</v>
      </c>
    </row>
    <row r="316" spans="1:48" x14ac:dyDescent="0.3">
      <c r="A316" t="s">
        <v>390</v>
      </c>
      <c r="B316" t="s">
        <v>391</v>
      </c>
      <c r="C316" t="s">
        <v>10327</v>
      </c>
      <c r="D316" t="s">
        <v>276</v>
      </c>
      <c r="E316">
        <v>61370.100449685</v>
      </c>
      <c r="F316">
        <v>7226.05</v>
      </c>
      <c r="G316">
        <v>-20.754339052318699</v>
      </c>
      <c r="H316">
        <f>(Table2[[#This Row],[1Y Return vs Nifty]]-AVERAGE(Table2[1Y Return vs Nifty]))/_xlfn.STDEV.P(Table2[1Y Return vs Nifty])</f>
        <v>-0.73542594420102136</v>
      </c>
      <c r="I316">
        <v>-11.4736502682932</v>
      </c>
      <c r="J316">
        <f>(Table2[[#This Row],[1M Return vs Nifty]]-AVERAGE(Table2[1M Return vs Nifty]))/_xlfn.STDEV.P(Table2[1M Return vs Nifty])</f>
        <v>-1.367713616920359</v>
      </c>
      <c r="K316">
        <v>19.877386164638899</v>
      </c>
      <c r="L316">
        <f>(Table2[[#This Row],[6M Return vs Nifty]]-AVERAGE(Table2[6M Return vs Nifty]))/_xlfn.STDEV.P(Table2[6M Return vs Nifty])</f>
        <v>0.39962063738017045</v>
      </c>
      <c r="M316">
        <v>-2.5141667316260898</v>
      </c>
      <c r="N316">
        <f>(Table2[[#This Row],[1W Return vs Nifty]]-AVERAGE(Table2[1W Return vs Nifty]))/_xlfn.STDEV.P(Table2[1W Return vs Nifty])</f>
        <v>-0.33955916836020011</v>
      </c>
      <c r="O316">
        <v>7434.38</v>
      </c>
      <c r="P316">
        <v>7778.1351022705403</v>
      </c>
      <c r="Q316">
        <v>7165.61703230688</v>
      </c>
      <c r="R316">
        <v>28.277766139324399</v>
      </c>
      <c r="S316" s="2">
        <f>(Table2[[#This Row],[Close Price]]-Table2[[#This Row],[20D EMA]])/Table2[[#This Row],[20D EMA]]</f>
        <v>-2.8022511628407468E-2</v>
      </c>
      <c r="T316" s="2">
        <f>(Table2[[#This Row],[Close Price]]-Table2[[#This Row],[50D EMA]])/Table2[[#This Row],[50D EMA]]</f>
        <v>-7.0979109389521816E-2</v>
      </c>
      <c r="U316" s="2">
        <f>(Table2[[#This Row],[Close Price]]-Table2[[#This Row],[200D EMA]])/Table2[[#This Row],[200D EMA]]</f>
        <v>8.4337423310026603E-3</v>
      </c>
      <c r="V316">
        <v>0.44288339102343799</v>
      </c>
      <c r="W316">
        <v>7192.45</v>
      </c>
      <c r="X316">
        <v>7260</v>
      </c>
      <c r="Y316">
        <v>7167.35</v>
      </c>
      <c r="Z316">
        <v>7319</v>
      </c>
      <c r="AA316">
        <v>7167.35</v>
      </c>
      <c r="AB316">
        <v>7319</v>
      </c>
      <c r="AC316" s="2">
        <f>(Table2[[#This Row],[Close Price]]/Table2[[#This Row],[Day Low]])-1</f>
        <v>4.6715653219695508E-3</v>
      </c>
      <c r="AD316" s="2">
        <f>(Table2[[#This Row],[Day High]]/Table2[[#This Row],[Close Price]])-1</f>
        <v>4.6982791428236137E-3</v>
      </c>
      <c r="AE316" s="2">
        <f>(Table2[[#This Row],[Close Price]]/Table2[[#This Row],[Current Week Low]])-1</f>
        <v>8.1899167753771707E-3</v>
      </c>
      <c r="AF316" s="2">
        <f>(Table2[[#This Row],[Current Week High]]/Table2[[#This Row],[Close Price]])-1</f>
        <v>1.2863182513267901E-2</v>
      </c>
      <c r="AG316" s="2">
        <f>(Table2[[#This Row],[Close Price]]/Table2[[#This Row],[Current Month Low]])-1</f>
        <v>8.1899167753771707E-3</v>
      </c>
      <c r="AH316" s="2">
        <f>(Table2[[#This Row],[Current Month High]]/Table2[[#This Row],[Close Price]])-1</f>
        <v>1.2863182513267901E-2</v>
      </c>
      <c r="AI316">
        <v>37.489361407684598</v>
      </c>
      <c r="AJ316">
        <v>35.700469483568</v>
      </c>
      <c r="AK316" t="str">
        <f>IF(AND(Table2[[#This Row],[20D EMA]]&gt;Table2[[#This Row],[50D EMA]],Table2[[#This Row],[50D EMA]]&gt;Table2[[#This Row],[200D EMA]]),"Uptrend","Downtrend/NoTrend")</f>
        <v>Downtrend/NoTrend</v>
      </c>
      <c r="AL316">
        <v>-0.27</v>
      </c>
      <c r="AM316" t="s">
        <v>10358</v>
      </c>
      <c r="AN316">
        <v>0.26</v>
      </c>
      <c r="AO316" t="s">
        <v>10359</v>
      </c>
      <c r="AP316">
        <v>0.113343726766317</v>
      </c>
      <c r="AQ316">
        <f>(Table2[[#This Row],[Sharpe Ratio]]-AVERAGE(Table2[Sharpe Ratio]))/_xlfn.STDEV.P(Table2[Sharpe Ratio])</f>
        <v>0.56948519434519562</v>
      </c>
      <c r="AR3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6">
        <f>_xlfn.RANK.AVG(Table2[[#This Row],[1Y Return vs Nifty Z-Score]],Table2[1Y Return vs Nifty Z-Score])</f>
        <v>569</v>
      </c>
      <c r="AT316">
        <f>_xlfn.RANK.AVG(Table2[[#This Row],[6M Return vs Nifty Z-Score]],Table2[6M Return vs Nifty Z-Score])</f>
        <v>211</v>
      </c>
      <c r="AU316">
        <f>_xlfn.RANK.AVG(Table2[[#This Row],[Sharpe Ratio Z-Score]],Table2[Sharpe Ratio Z-Score])</f>
        <v>200</v>
      </c>
      <c r="AV316">
        <f>(Table2[[#This Row],[Rank 1Y]]+Table2[[#This Row],[Rank 6M]]+Table2[[#This Row],[Rank Sharpe]])/3</f>
        <v>326.66666666666669</v>
      </c>
    </row>
    <row r="317" spans="1:48" x14ac:dyDescent="0.3">
      <c r="A317" t="s">
        <v>1473</v>
      </c>
      <c r="B317" t="s">
        <v>1474</v>
      </c>
      <c r="C317" t="s">
        <v>627</v>
      </c>
      <c r="D317" t="s">
        <v>474</v>
      </c>
      <c r="E317">
        <v>7129.6948482899998</v>
      </c>
      <c r="F317">
        <v>2336.6999999999998</v>
      </c>
      <c r="G317">
        <v>28.2894609454499</v>
      </c>
      <c r="H317">
        <f>(Table2[[#This Row],[1Y Return vs Nifty]]-AVERAGE(Table2[1Y Return vs Nifty]))/_xlfn.STDEV.P(Table2[1Y Return vs Nifty])</f>
        <v>8.410690231085606E-2</v>
      </c>
      <c r="I317">
        <v>12.924202855556601</v>
      </c>
      <c r="J317">
        <f>(Table2[[#This Row],[1M Return vs Nifty]]-AVERAGE(Table2[1M Return vs Nifty]))/_xlfn.STDEV.P(Table2[1M Return vs Nifty])</f>
        <v>1.1049234847539555</v>
      </c>
      <c r="K317">
        <v>89.145048656211301</v>
      </c>
      <c r="L317">
        <f>(Table2[[#This Row],[6M Return vs Nifty]]-AVERAGE(Table2[6M Return vs Nifty]))/_xlfn.STDEV.P(Table2[6M Return vs Nifty])</f>
        <v>2.762868902019092</v>
      </c>
      <c r="M317">
        <v>0.60082504662061198</v>
      </c>
      <c r="N317">
        <f>(Table2[[#This Row],[1W Return vs Nifty]]-AVERAGE(Table2[1W Return vs Nifty]))/_xlfn.STDEV.P(Table2[1W Return vs Nifty])</f>
        <v>0.4168120675399441</v>
      </c>
      <c r="O317">
        <v>2262.3200000000002</v>
      </c>
      <c r="P317">
        <v>2045.3475677047199</v>
      </c>
      <c r="Q317">
        <v>1630.20792985294</v>
      </c>
      <c r="R317">
        <v>65.268660125200796</v>
      </c>
      <c r="S317" s="2">
        <f>(Table2[[#This Row],[Close Price]]-Table2[[#This Row],[20D EMA]])/Table2[[#This Row],[20D EMA]]</f>
        <v>3.2877753810247733E-2</v>
      </c>
      <c r="T317" s="2">
        <f>(Table2[[#This Row],[Close Price]]-Table2[[#This Row],[50D EMA]])/Table2[[#This Row],[50D EMA]]</f>
        <v>0.1424464168807428</v>
      </c>
      <c r="U317" s="2">
        <f>(Table2[[#This Row],[Close Price]]-Table2[[#This Row],[200D EMA]])/Table2[[#This Row],[200D EMA]]</f>
        <v>0.43337543463599276</v>
      </c>
      <c r="V317">
        <v>0.67873896289037405</v>
      </c>
      <c r="W317">
        <v>2326</v>
      </c>
      <c r="X317">
        <v>2373.6</v>
      </c>
      <c r="Y317">
        <v>2319</v>
      </c>
      <c r="Z317">
        <v>2395.9</v>
      </c>
      <c r="AA317">
        <v>2319</v>
      </c>
      <c r="AB317">
        <v>2395.9</v>
      </c>
      <c r="AC317" s="2">
        <f>(Table2[[#This Row],[Close Price]]/Table2[[#This Row],[Day Low]])-1</f>
        <v>4.6001719690453857E-3</v>
      </c>
      <c r="AD317" s="2">
        <f>(Table2[[#This Row],[Day High]]/Table2[[#This Row],[Close Price]])-1</f>
        <v>1.5791500834510197E-2</v>
      </c>
      <c r="AE317" s="2">
        <f>(Table2[[#This Row],[Close Price]]/Table2[[#This Row],[Current Week Low]])-1</f>
        <v>7.6326002587321362E-3</v>
      </c>
      <c r="AF317" s="2">
        <f>(Table2[[#This Row],[Current Week High]]/Table2[[#This Row],[Close Price]])-1</f>
        <v>2.5334873967561178E-2</v>
      </c>
      <c r="AG317" s="2">
        <f>(Table2[[#This Row],[Close Price]]/Table2[[#This Row],[Current Month Low]])-1</f>
        <v>7.6326002587321362E-3</v>
      </c>
      <c r="AH317" s="2">
        <f>(Table2[[#This Row],[Current Month High]]/Table2[[#This Row],[Close Price]])-1</f>
        <v>2.5334873967561178E-2</v>
      </c>
      <c r="AI317">
        <v>6.6889202721787102</v>
      </c>
      <c r="AJ317">
        <v>118.026592022393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0.46</v>
      </c>
      <c r="AM317" t="s">
        <v>10359</v>
      </c>
      <c r="AN317">
        <v>2.8</v>
      </c>
      <c r="AO317" t="s">
        <v>10359</v>
      </c>
      <c r="AP317">
        <v>-7.9216965315999005E-2</v>
      </c>
      <c r="AQ317">
        <f>(Table2[[#This Row],[Sharpe Ratio]]-AVERAGE(Table2[Sharpe Ratio]))/_xlfn.STDEV.P(Table2[Sharpe Ratio])</f>
        <v>-1.6336616402106909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2.7350497164131569</v>
      </c>
      <c r="AS317">
        <f>_xlfn.RANK.AVG(Table2[[#This Row],[1Y Return vs Nifty Z-Score]],Table2[1Y Return vs Nifty Z-Score])</f>
        <v>272</v>
      </c>
      <c r="AT317">
        <f>_xlfn.RANK.AVG(Table2[[#This Row],[6M Return vs Nifty Z-Score]],Table2[6M Return vs Nifty Z-Score])</f>
        <v>11</v>
      </c>
      <c r="AU317">
        <f>_xlfn.RANK.AVG(Table2[[#This Row],[Sharpe Ratio Z-Score]],Table2[Sharpe Ratio Z-Score])</f>
        <v>699</v>
      </c>
      <c r="AV317">
        <f>(Table2[[#This Row],[Rank 1Y]]+Table2[[#This Row],[Rank 6M]]+Table2[[#This Row],[Rank Sharpe]])/3</f>
        <v>327.33333333333331</v>
      </c>
    </row>
    <row r="318" spans="1:48" x14ac:dyDescent="0.3">
      <c r="A318" t="s">
        <v>838</v>
      </c>
      <c r="B318" t="s">
        <v>839</v>
      </c>
      <c r="C318" t="s">
        <v>10325</v>
      </c>
      <c r="D318" t="s">
        <v>443</v>
      </c>
      <c r="E318">
        <v>19207.921458825</v>
      </c>
      <c r="F318">
        <v>310.95</v>
      </c>
      <c r="G318">
        <v>-7.28801760145892</v>
      </c>
      <c r="H318">
        <f>(Table2[[#This Row],[1Y Return vs Nifty]]-AVERAGE(Table2[1Y Return vs Nifty]))/_xlfn.STDEV.P(Table2[1Y Return vs Nifty])</f>
        <v>-0.51040070653246394</v>
      </c>
      <c r="I318">
        <v>1.27571881688021</v>
      </c>
      <c r="J318">
        <f>(Table2[[#This Row],[1M Return vs Nifty]]-AVERAGE(Table2[1M Return vs Nifty]))/_xlfn.STDEV.P(Table2[1M Return vs Nifty])</f>
        <v>-7.5609641094598112E-2</v>
      </c>
      <c r="K318">
        <v>27.070623781933101</v>
      </c>
      <c r="L318">
        <f>(Table2[[#This Row],[6M Return vs Nifty]]-AVERAGE(Table2[6M Return vs Nifty]))/_xlfn.STDEV.P(Table2[6M Return vs Nifty])</f>
        <v>0.6450368345598313</v>
      </c>
      <c r="M318">
        <v>6.5553919827417797</v>
      </c>
      <c r="N318">
        <f>(Table2[[#This Row],[1W Return vs Nifty]]-AVERAGE(Table2[1W Return vs Nifty]))/_xlfn.STDEV.P(Table2[1W Return vs Nifty])</f>
        <v>1.8626788541480097</v>
      </c>
      <c r="O318">
        <v>300.85000000000002</v>
      </c>
      <c r="P318">
        <v>303.91665733116702</v>
      </c>
      <c r="Q318">
        <v>271.37507548168401</v>
      </c>
      <c r="R318">
        <v>68.647200277756596</v>
      </c>
      <c r="S318" s="2">
        <f>(Table2[[#This Row],[Close Price]]-Table2[[#This Row],[20D EMA]])/Table2[[#This Row],[20D EMA]]</f>
        <v>3.3571547282698906E-2</v>
      </c>
      <c r="T318" s="2">
        <f>(Table2[[#This Row],[Close Price]]-Table2[[#This Row],[50D EMA]])/Table2[[#This Row],[50D EMA]]</f>
        <v>2.31423401750862E-2</v>
      </c>
      <c r="U318" s="2">
        <f>(Table2[[#This Row],[Close Price]]-Table2[[#This Row],[200D EMA]])/Table2[[#This Row],[200D EMA]]</f>
        <v>0.14583109538733974</v>
      </c>
      <c r="V318">
        <v>1.0902856595985999</v>
      </c>
      <c r="W318">
        <v>309.10000000000002</v>
      </c>
      <c r="X318">
        <v>314.14999999999998</v>
      </c>
      <c r="Y318">
        <v>305.95</v>
      </c>
      <c r="Z318">
        <v>314.14999999999998</v>
      </c>
      <c r="AA318">
        <v>305.95</v>
      </c>
      <c r="AB318">
        <v>314.14999999999998</v>
      </c>
      <c r="AC318" s="2">
        <f>(Table2[[#This Row],[Close Price]]/Table2[[#This Row],[Day Low]])-1</f>
        <v>5.9851180847620977E-3</v>
      </c>
      <c r="AD318" s="2">
        <f>(Table2[[#This Row],[Day High]]/Table2[[#This Row],[Close Price]])-1</f>
        <v>1.0291043576137637E-2</v>
      </c>
      <c r="AE318" s="2">
        <f>(Table2[[#This Row],[Close Price]]/Table2[[#This Row],[Current Week Low]])-1</f>
        <v>1.6342539630658681E-2</v>
      </c>
      <c r="AF318" s="2">
        <f>(Table2[[#This Row],[Current Week High]]/Table2[[#This Row],[Close Price]])-1</f>
        <v>1.0291043576137637E-2</v>
      </c>
      <c r="AG318" s="2">
        <f>(Table2[[#This Row],[Close Price]]/Table2[[#This Row],[Current Month Low]])-1</f>
        <v>1.6342539630658681E-2</v>
      </c>
      <c r="AH318" s="2">
        <f>(Table2[[#This Row],[Current Month High]]/Table2[[#This Row],[Close Price]])-1</f>
        <v>1.0291043576137637E-2</v>
      </c>
      <c r="AI318">
        <v>14.4557002733558</v>
      </c>
      <c r="AJ318">
        <v>67.357373519913807</v>
      </c>
      <c r="AK318" t="str">
        <f>IF(AND(Table2[[#This Row],[20D EMA]]&gt;Table2[[#This Row],[50D EMA]],Table2[[#This Row],[50D EMA]]&gt;Table2[[#This Row],[200D EMA]]),"Uptrend","Downtrend/NoTrend")</f>
        <v>Downtrend/NoTrend</v>
      </c>
      <c r="AL318">
        <v>-0.15</v>
      </c>
      <c r="AM318" t="s">
        <v>10358</v>
      </c>
      <c r="AN318">
        <v>8.7200000000000006</v>
      </c>
      <c r="AO318" t="s">
        <v>10359</v>
      </c>
      <c r="AP318">
        <v>6.4601945384253998E-2</v>
      </c>
      <c r="AQ318">
        <f>(Table2[[#This Row],[Sharpe Ratio]]-AVERAGE(Table2[Sharpe Ratio]))/_xlfn.STDEV.P(Table2[Sharpe Ratio])</f>
        <v>1.1815297123378428E-2</v>
      </c>
      <c r="AR3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8">
        <f>_xlfn.RANK.AVG(Table2[[#This Row],[1Y Return vs Nifty Z-Score]],Table2[1Y Return vs Nifty Z-Score])</f>
        <v>479</v>
      </c>
      <c r="AT318">
        <f>_xlfn.RANK.AVG(Table2[[#This Row],[6M Return vs Nifty Z-Score]],Table2[6M Return vs Nifty Z-Score])</f>
        <v>159</v>
      </c>
      <c r="AU318">
        <f>_xlfn.RANK.AVG(Table2[[#This Row],[Sharpe Ratio Z-Score]],Table2[Sharpe Ratio Z-Score])</f>
        <v>347</v>
      </c>
      <c r="AV318">
        <f>(Table2[[#This Row],[Rank 1Y]]+Table2[[#This Row],[Rank 6M]]+Table2[[#This Row],[Rank Sharpe]])/3</f>
        <v>328.33333333333331</v>
      </c>
    </row>
    <row r="319" spans="1:48" x14ac:dyDescent="0.3">
      <c r="A319" t="s">
        <v>211</v>
      </c>
      <c r="B319" t="s">
        <v>212</v>
      </c>
      <c r="C319" t="s">
        <v>10326</v>
      </c>
      <c r="D319" t="s">
        <v>138</v>
      </c>
      <c r="E319">
        <v>124819.65936036</v>
      </c>
      <c r="F319">
        <v>1229.5999999999999</v>
      </c>
      <c r="G319">
        <v>45.147267053917098</v>
      </c>
      <c r="H319">
        <f>(Table2[[#This Row],[1Y Return vs Nifty]]-AVERAGE(Table2[1Y Return vs Nifty]))/_xlfn.STDEV.P(Table2[1Y Return vs Nifty])</f>
        <v>0.36580460572384643</v>
      </c>
      <c r="I319">
        <v>2.0901873003418401</v>
      </c>
      <c r="J319">
        <f>(Table2[[#This Row],[1M Return vs Nifty]]-AVERAGE(Table2[1M Return vs Nifty]))/_xlfn.STDEV.P(Table2[1M Return vs Nifty])</f>
        <v>6.9338917371079764E-3</v>
      </c>
      <c r="K319">
        <v>-9.2016910595373602</v>
      </c>
      <c r="L319">
        <f>(Table2[[#This Row],[6M Return vs Nifty]]-AVERAGE(Table2[6M Return vs Nifty]))/_xlfn.STDEV.P(Table2[6M Return vs Nifty])</f>
        <v>-0.59248846974751446</v>
      </c>
      <c r="M319">
        <v>1.8399566332514301</v>
      </c>
      <c r="N319">
        <f>(Table2[[#This Row],[1W Return vs Nifty]]-AVERAGE(Table2[1W Return vs Nifty]))/_xlfn.STDEV.P(Table2[1W Return vs Nifty])</f>
        <v>0.71769359672022126</v>
      </c>
      <c r="O319">
        <v>1260.29</v>
      </c>
      <c r="P319">
        <v>1307.07087444019</v>
      </c>
      <c r="Q319">
        <v>1181.4578217943299</v>
      </c>
      <c r="R319">
        <v>51.163158406245103</v>
      </c>
      <c r="S319" s="2">
        <f>(Table2[[#This Row],[Close Price]]-Table2[[#This Row],[20D EMA]])/Table2[[#This Row],[20D EMA]]</f>
        <v>-2.4351538138047635E-2</v>
      </c>
      <c r="T319" s="2">
        <f>(Table2[[#This Row],[Close Price]]-Table2[[#This Row],[50D EMA]])/Table2[[#This Row],[50D EMA]]</f>
        <v>-5.9270599594203603E-2</v>
      </c>
      <c r="U319" s="2">
        <f>(Table2[[#This Row],[Close Price]]-Table2[[#This Row],[200D EMA]])/Table2[[#This Row],[200D EMA]]</f>
        <v>4.0748114166745661E-2</v>
      </c>
      <c r="V319">
        <v>1.03174725479322</v>
      </c>
      <c r="W319">
        <v>1221.45</v>
      </c>
      <c r="X319">
        <v>1259.45</v>
      </c>
      <c r="Y319">
        <v>1221.45</v>
      </c>
      <c r="Z319">
        <v>1269</v>
      </c>
      <c r="AA319">
        <v>1221.45</v>
      </c>
      <c r="AB319">
        <v>1269</v>
      </c>
      <c r="AC319" s="2">
        <f>(Table2[[#This Row],[Close Price]]/Table2[[#This Row],[Day Low]])-1</f>
        <v>6.6723975602767105E-3</v>
      </c>
      <c r="AD319" s="2">
        <f>(Table2[[#This Row],[Day High]]/Table2[[#This Row],[Close Price]])-1</f>
        <v>2.4276187378009295E-2</v>
      </c>
      <c r="AE319" s="2">
        <f>(Table2[[#This Row],[Close Price]]/Table2[[#This Row],[Current Week Low]])-1</f>
        <v>6.6723975602767105E-3</v>
      </c>
      <c r="AF319" s="2">
        <f>(Table2[[#This Row],[Current Week High]]/Table2[[#This Row],[Close Price]])-1</f>
        <v>3.2042940793754138E-2</v>
      </c>
      <c r="AG319" s="2">
        <f>(Table2[[#This Row],[Close Price]]/Table2[[#This Row],[Current Month Low]])-1</f>
        <v>6.6723975602767105E-3</v>
      </c>
      <c r="AH319" s="2">
        <f>(Table2[[#This Row],[Current Month High]]/Table2[[#This Row],[Close Price]])-1</f>
        <v>3.2042940793754138E-2</v>
      </c>
      <c r="AI319">
        <v>34.185914118412498</v>
      </c>
      <c r="AJ319">
        <v>81.330187288010606</v>
      </c>
      <c r="AK319" t="str">
        <f>IF(AND(Table2[[#This Row],[20D EMA]]&gt;Table2[[#This Row],[50D EMA]],Table2[[#This Row],[50D EMA]]&gt;Table2[[#This Row],[200D EMA]]),"Uptrend","Downtrend/NoTrend")</f>
        <v>Downtrend/NoTrend</v>
      </c>
      <c r="AL319">
        <v>-0.14000000000000001</v>
      </c>
      <c r="AM319" t="s">
        <v>10358</v>
      </c>
      <c r="AN319">
        <v>-5.14</v>
      </c>
      <c r="AO319" t="s">
        <v>10358</v>
      </c>
      <c r="AP319">
        <v>8.6454625560790005E-2</v>
      </c>
      <c r="AQ319">
        <f>(Table2[[#This Row],[Sharpe Ratio]]-AVERAGE(Table2[Sharpe Ratio]))/_xlfn.STDEV.P(Table2[Sharpe Ratio])</f>
        <v>0.26183861515817525</v>
      </c>
      <c r="AR3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9">
        <f>_xlfn.RANK.AVG(Table2[[#This Row],[1Y Return vs Nifty Z-Score]],Table2[1Y Return vs Nifty Z-Score])</f>
        <v>203</v>
      </c>
      <c r="AT319">
        <f>_xlfn.RANK.AVG(Table2[[#This Row],[6M Return vs Nifty Z-Score]],Table2[6M Return vs Nifty Z-Score])</f>
        <v>517</v>
      </c>
      <c r="AU319">
        <f>_xlfn.RANK.AVG(Table2[[#This Row],[Sharpe Ratio Z-Score]],Table2[Sharpe Ratio Z-Score])</f>
        <v>266</v>
      </c>
      <c r="AV319">
        <f>(Table2[[#This Row],[Rank 1Y]]+Table2[[#This Row],[Rank 6M]]+Table2[[#This Row],[Rank Sharpe]])/3</f>
        <v>328.66666666666669</v>
      </c>
    </row>
    <row r="320" spans="1:48" x14ac:dyDescent="0.3">
      <c r="A320" t="s">
        <v>597</v>
      </c>
      <c r="B320" t="s">
        <v>598</v>
      </c>
      <c r="C320" t="s">
        <v>10322</v>
      </c>
      <c r="D320" t="s">
        <v>113</v>
      </c>
      <c r="E320">
        <v>32315.41561014</v>
      </c>
      <c r="F320">
        <v>315.8</v>
      </c>
      <c r="G320">
        <v>13.7350936103468</v>
      </c>
      <c r="H320">
        <f>(Table2[[#This Row],[1Y Return vs Nifty]]-AVERAGE(Table2[1Y Return vs Nifty]))/_xlfn.STDEV.P(Table2[1Y Return vs Nifty])</f>
        <v>-0.15909982497901998</v>
      </c>
      <c r="I320">
        <v>-5.9779848868234797</v>
      </c>
      <c r="J320">
        <f>(Table2[[#This Row],[1M Return vs Nifty]]-AVERAGE(Table2[1M Return vs Nifty]))/_xlfn.STDEV.P(Table2[1M Return vs Nifty])</f>
        <v>-0.81074714730399677</v>
      </c>
      <c r="K320">
        <v>24.338943686380802</v>
      </c>
      <c r="L320">
        <f>(Table2[[#This Row],[6M Return vs Nifty]]-AVERAGE(Table2[6M Return vs Nifty]))/_xlfn.STDEV.P(Table2[6M Return vs Nifty])</f>
        <v>0.55183839226869591</v>
      </c>
      <c r="M320">
        <v>-2.3439524604197501</v>
      </c>
      <c r="N320">
        <f>(Table2[[#This Row],[1W Return vs Nifty]]-AVERAGE(Table2[1W Return vs Nifty]))/_xlfn.STDEV.P(Table2[1W Return vs Nifty])</f>
        <v>-0.29822834380417296</v>
      </c>
      <c r="O320">
        <v>318.87</v>
      </c>
      <c r="P320">
        <v>316.03330818567798</v>
      </c>
      <c r="Q320">
        <v>277.57373740635597</v>
      </c>
      <c r="R320">
        <v>52.824543465519596</v>
      </c>
      <c r="S320" s="2">
        <f>(Table2[[#This Row],[Close Price]]-Table2[[#This Row],[20D EMA]])/Table2[[#This Row],[20D EMA]]</f>
        <v>-9.6277479850722658E-3</v>
      </c>
      <c r="T320" s="2">
        <f>(Table2[[#This Row],[Close Price]]-Table2[[#This Row],[50D EMA]])/Table2[[#This Row],[50D EMA]]</f>
        <v>-7.3823922869830922E-4</v>
      </c>
      <c r="U320" s="2">
        <f>(Table2[[#This Row],[Close Price]]-Table2[[#This Row],[200D EMA]])/Table2[[#This Row],[200D EMA]]</f>
        <v>0.13771570376516723</v>
      </c>
      <c r="V320">
        <v>1.01066694084741</v>
      </c>
      <c r="W320">
        <v>315.25</v>
      </c>
      <c r="X320">
        <v>324.10000000000002</v>
      </c>
      <c r="Y320">
        <v>307.5</v>
      </c>
      <c r="Z320">
        <v>324.10000000000002</v>
      </c>
      <c r="AA320">
        <v>307.5</v>
      </c>
      <c r="AB320">
        <v>324.10000000000002</v>
      </c>
      <c r="AC320" s="2">
        <f>(Table2[[#This Row],[Close Price]]/Table2[[#This Row],[Day Low]])-1</f>
        <v>1.7446471054718415E-3</v>
      </c>
      <c r="AD320" s="2">
        <f>(Table2[[#This Row],[Day High]]/Table2[[#This Row],[Close Price]])-1</f>
        <v>2.6282457251425084E-2</v>
      </c>
      <c r="AE320" s="2">
        <f>(Table2[[#This Row],[Close Price]]/Table2[[#This Row],[Current Week Low]])-1</f>
        <v>2.6991869918699285E-2</v>
      </c>
      <c r="AF320" s="2">
        <f>(Table2[[#This Row],[Current Week High]]/Table2[[#This Row],[Close Price]])-1</f>
        <v>2.6282457251425084E-2</v>
      </c>
      <c r="AG320" s="2">
        <f>(Table2[[#This Row],[Close Price]]/Table2[[#This Row],[Current Month Low]])-1</f>
        <v>2.6991869918699285E-2</v>
      </c>
      <c r="AH320" s="2">
        <f>(Table2[[#This Row],[Current Month High]]/Table2[[#This Row],[Close Price]])-1</f>
        <v>2.6282457251425084E-2</v>
      </c>
      <c r="AI320">
        <v>10.4813172894236</v>
      </c>
      <c r="AJ320">
        <v>58.893081761006201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-0.11</v>
      </c>
      <c r="AM320" t="s">
        <v>10358</v>
      </c>
      <c r="AN320">
        <v>-1.1399999999999999</v>
      </c>
      <c r="AO320" t="s">
        <v>10358</v>
      </c>
      <c r="AP320">
        <v>2.5713595967126999E-2</v>
      </c>
      <c r="AQ320">
        <f>(Table2[[#This Row],[Sharpe Ratio]]-AVERAGE(Table2[Sharpe Ratio]))/_xlfn.STDEV.P(Table2[Sharpe Ratio])</f>
        <v>-0.43311841698490616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-1.1493553408033998</v>
      </c>
      <c r="AS320">
        <f>_xlfn.RANK.AVG(Table2[[#This Row],[1Y Return vs Nifty Z-Score]],Table2[1Y Return vs Nifty Z-Score])</f>
        <v>350</v>
      </c>
      <c r="AT320">
        <f>_xlfn.RANK.AVG(Table2[[#This Row],[6M Return vs Nifty Z-Score]],Table2[6M Return vs Nifty Z-Score])</f>
        <v>179</v>
      </c>
      <c r="AU320">
        <f>_xlfn.RANK.AVG(Table2[[#This Row],[Sharpe Ratio Z-Score]],Table2[Sharpe Ratio Z-Score])</f>
        <v>457</v>
      </c>
      <c r="AV320">
        <f>(Table2[[#This Row],[Rank 1Y]]+Table2[[#This Row],[Rank 6M]]+Table2[[#This Row],[Rank Sharpe]])/3</f>
        <v>328.66666666666669</v>
      </c>
    </row>
    <row r="321" spans="1:48" x14ac:dyDescent="0.3">
      <c r="A321" t="s">
        <v>351</v>
      </c>
      <c r="B321" t="s">
        <v>352</v>
      </c>
      <c r="C321" t="s">
        <v>10318</v>
      </c>
      <c r="D321" t="s">
        <v>54</v>
      </c>
      <c r="E321">
        <v>72619.596225000001</v>
      </c>
      <c r="F321">
        <v>6108.75</v>
      </c>
      <c r="G321">
        <v>37.261386567583202</v>
      </c>
      <c r="H321">
        <f>(Table2[[#This Row],[1Y Return vs Nifty]]-AVERAGE(Table2[1Y Return vs Nifty]))/_xlfn.STDEV.P(Table2[1Y Return vs Nifty])</f>
        <v>0.23402978235143793</v>
      </c>
      <c r="I321">
        <v>14.6548526751479</v>
      </c>
      <c r="J321">
        <f>(Table2[[#This Row],[1M Return vs Nifty]]-AVERAGE(Table2[1M Return vs Nifty]))/_xlfn.STDEV.P(Table2[1M Return vs Nifty])</f>
        <v>1.2803187923740453</v>
      </c>
      <c r="K321">
        <v>6.23204361537202</v>
      </c>
      <c r="L321">
        <f>(Table2[[#This Row],[6M Return vs Nifty]]-AVERAGE(Table2[6M Return vs Nifty]))/_xlfn.STDEV.P(Table2[6M Return vs Nifty])</f>
        <v>-6.5926068543131433E-2</v>
      </c>
      <c r="M321">
        <v>3.04231812893565</v>
      </c>
      <c r="N321">
        <f>(Table2[[#This Row],[1W Return vs Nifty]]-AVERAGE(Table2[1W Return vs Nifty]))/_xlfn.STDEV.P(Table2[1W Return vs Nifty])</f>
        <v>1.0096467430624887</v>
      </c>
      <c r="O321">
        <v>5805.02</v>
      </c>
      <c r="P321">
        <v>5530.99224966971</v>
      </c>
      <c r="Q321">
        <v>4995.3013940686897</v>
      </c>
      <c r="R321">
        <v>73.439549573835905</v>
      </c>
      <c r="S321" s="2">
        <f>(Table2[[#This Row],[Close Price]]-Table2[[#This Row],[20D EMA]])/Table2[[#This Row],[20D EMA]]</f>
        <v>5.2321955824441525E-2</v>
      </c>
      <c r="T321" s="2">
        <f>(Table2[[#This Row],[Close Price]]-Table2[[#This Row],[50D EMA]])/Table2[[#This Row],[50D EMA]]</f>
        <v>0.10445824623326702</v>
      </c>
      <c r="U321" s="2">
        <f>(Table2[[#This Row],[Close Price]]-Table2[[#This Row],[200D EMA]])/Table2[[#This Row],[200D EMA]]</f>
        <v>0.2228991842721231</v>
      </c>
      <c r="V321">
        <v>1.0279258312130599</v>
      </c>
      <c r="W321">
        <v>6040.05</v>
      </c>
      <c r="X321">
        <v>6170</v>
      </c>
      <c r="Y321">
        <v>6040.05</v>
      </c>
      <c r="Z321">
        <v>6190</v>
      </c>
      <c r="AA321">
        <v>6040.05</v>
      </c>
      <c r="AB321">
        <v>6190</v>
      </c>
      <c r="AC321" s="2">
        <f>(Table2[[#This Row],[Close Price]]/Table2[[#This Row],[Day Low]])-1</f>
        <v>1.1374078029155354E-2</v>
      </c>
      <c r="AD321" s="2">
        <f>(Table2[[#This Row],[Day High]]/Table2[[#This Row],[Close Price]])-1</f>
        <v>1.0026601186822193E-2</v>
      </c>
      <c r="AE321" s="2">
        <f>(Table2[[#This Row],[Close Price]]/Table2[[#This Row],[Current Week Low]])-1</f>
        <v>1.1374078029155354E-2</v>
      </c>
      <c r="AF321" s="2">
        <f>(Table2[[#This Row],[Current Week High]]/Table2[[#This Row],[Close Price]])-1</f>
        <v>1.3300593411090578E-2</v>
      </c>
      <c r="AG321" s="2">
        <f>(Table2[[#This Row],[Close Price]]/Table2[[#This Row],[Current Month Low]])-1</f>
        <v>1.1374078029155354E-2</v>
      </c>
      <c r="AH321" s="2">
        <f>(Table2[[#This Row],[Current Month High]]/Table2[[#This Row],[Close Price]])-1</f>
        <v>1.3300593411090578E-2</v>
      </c>
      <c r="AI321">
        <v>1.49212195621035</v>
      </c>
      <c r="AJ321">
        <v>77.219321148825003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0.03</v>
      </c>
      <c r="AM321" t="s">
        <v>10359</v>
      </c>
      <c r="AN321">
        <v>7.51</v>
      </c>
      <c r="AO321" t="s">
        <v>10359</v>
      </c>
      <c r="AP321">
        <v>4.0074162927773001E-2</v>
      </c>
      <c r="AQ321">
        <f>(Table2[[#This Row],[Sharpe Ratio]]-AVERAGE(Table2[Sharpe Ratio]))/_xlfn.STDEV.P(Table2[Sharpe Ratio])</f>
        <v>-0.26881469902646493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2.1892545502183758</v>
      </c>
      <c r="AS321">
        <f>_xlfn.RANK.AVG(Table2[[#This Row],[1Y Return vs Nifty Z-Score]],Table2[1Y Return vs Nifty Z-Score])</f>
        <v>234</v>
      </c>
      <c r="AT321">
        <f>_xlfn.RANK.AVG(Table2[[#This Row],[6M Return vs Nifty Z-Score]],Table2[6M Return vs Nifty Z-Score])</f>
        <v>342</v>
      </c>
      <c r="AU321">
        <f>_xlfn.RANK.AVG(Table2[[#This Row],[Sharpe Ratio Z-Score]],Table2[Sharpe Ratio Z-Score])</f>
        <v>411</v>
      </c>
      <c r="AV321">
        <f>(Table2[[#This Row],[Rank 1Y]]+Table2[[#This Row],[Rank 6M]]+Table2[[#This Row],[Rank Sharpe]])/3</f>
        <v>329</v>
      </c>
    </row>
    <row r="322" spans="1:48" x14ac:dyDescent="0.3">
      <c r="A322" t="s">
        <v>374</v>
      </c>
      <c r="B322" t="s">
        <v>375</v>
      </c>
      <c r="C322" t="s">
        <v>10323</v>
      </c>
      <c r="D322" t="s">
        <v>83</v>
      </c>
      <c r="E322">
        <v>65926.376691015001</v>
      </c>
      <c r="F322">
        <v>316.75</v>
      </c>
      <c r="G322">
        <v>71.294986937751204</v>
      </c>
      <c r="H322">
        <f>(Table2[[#This Row],[1Y Return vs Nifty]]-AVERAGE(Table2[1Y Return vs Nifty]))/_xlfn.STDEV.P(Table2[1Y Return vs Nifty])</f>
        <v>0.80273884220570058</v>
      </c>
      <c r="I322">
        <v>-1.6440621820168899</v>
      </c>
      <c r="J322">
        <f>(Table2[[#This Row],[1M Return vs Nifty]]-AVERAGE(Table2[1M Return vs Nifty]))/_xlfn.STDEV.P(Table2[1M Return vs Nifty])</f>
        <v>-0.37151923568016743</v>
      </c>
      <c r="K322">
        <v>8.6043521450760494</v>
      </c>
      <c r="L322">
        <f>(Table2[[#This Row],[6M Return vs Nifty]]-AVERAGE(Table2[6M Return vs Nifty]))/_xlfn.STDEV.P(Table2[6M Return vs Nifty])</f>
        <v>1.5011468748433258E-2</v>
      </c>
      <c r="M322">
        <v>1.6372312956836099</v>
      </c>
      <c r="N322">
        <f>(Table2[[#This Row],[1W Return vs Nifty]]-AVERAGE(Table2[1W Return vs Nifty]))/_xlfn.STDEV.P(Table2[1W Return vs Nifty])</f>
        <v>0.66846855054345344</v>
      </c>
      <c r="O322">
        <v>320.58</v>
      </c>
      <c r="P322">
        <v>317.37616859305399</v>
      </c>
      <c r="Q322">
        <v>261.80642581617002</v>
      </c>
      <c r="R322">
        <v>47.800595574560397</v>
      </c>
      <c r="S322" s="2">
        <f>(Table2[[#This Row],[Close Price]]-Table2[[#This Row],[20D EMA]])/Table2[[#This Row],[20D EMA]]</f>
        <v>-1.194709588870168E-2</v>
      </c>
      <c r="T322" s="2">
        <f>(Table2[[#This Row],[Close Price]]-Table2[[#This Row],[50D EMA]])/Table2[[#This Row],[50D EMA]]</f>
        <v>-1.9729540369392874E-3</v>
      </c>
      <c r="U322" s="2">
        <f>(Table2[[#This Row],[Close Price]]-Table2[[#This Row],[200D EMA]])/Table2[[#This Row],[200D EMA]]</f>
        <v>0.2098633523319598</v>
      </c>
      <c r="V322">
        <v>0.56774225968391001</v>
      </c>
      <c r="W322">
        <v>315</v>
      </c>
      <c r="X322">
        <v>325</v>
      </c>
      <c r="Y322">
        <v>315</v>
      </c>
      <c r="Z322">
        <v>325.95</v>
      </c>
      <c r="AA322">
        <v>315</v>
      </c>
      <c r="AB322">
        <v>325.95</v>
      </c>
      <c r="AC322" s="2">
        <f>(Table2[[#This Row],[Close Price]]/Table2[[#This Row],[Day Low]])-1</f>
        <v>5.5555555555555358E-3</v>
      </c>
      <c r="AD322" s="2">
        <f>(Table2[[#This Row],[Day High]]/Table2[[#This Row],[Close Price]])-1</f>
        <v>2.6045777426992878E-2</v>
      </c>
      <c r="AE322" s="2">
        <f>(Table2[[#This Row],[Close Price]]/Table2[[#This Row],[Current Week Low]])-1</f>
        <v>5.5555555555555358E-3</v>
      </c>
      <c r="AF322" s="2">
        <f>(Table2[[#This Row],[Current Week High]]/Table2[[#This Row],[Close Price]])-1</f>
        <v>2.9044988161010199E-2</v>
      </c>
      <c r="AG322" s="2">
        <f>(Table2[[#This Row],[Close Price]]/Table2[[#This Row],[Current Month Low]])-1</f>
        <v>5.5555555555555358E-3</v>
      </c>
      <c r="AH322" s="2">
        <f>(Table2[[#This Row],[Current Month High]]/Table2[[#This Row],[Close Price]])-1</f>
        <v>2.9044988161010199E-2</v>
      </c>
      <c r="AI322">
        <v>13.954222573007</v>
      </c>
      <c r="AJ322">
        <v>122.749648382559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0.04</v>
      </c>
      <c r="AM322" t="s">
        <v>10359</v>
      </c>
      <c r="AN322">
        <v>1</v>
      </c>
      <c r="AO322" t="s">
        <v>10359</v>
      </c>
      <c r="AQ322">
        <f>(Table2[[#This Row],[Sharpe Ratio]]-AVERAGE(Table2[Sharpe Ratio]))/_xlfn.STDEV.P(Table2[Sharpe Ratio])</f>
        <v>-0.72731567472953296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0.38738395108788687</v>
      </c>
      <c r="AS322">
        <f>_xlfn.RANK.AVG(Table2[[#This Row],[1Y Return vs Nifty Z-Score]],Table2[1Y Return vs Nifty Z-Score])</f>
        <v>122</v>
      </c>
      <c r="AT322">
        <f>_xlfn.RANK.AVG(Table2[[#This Row],[6M Return vs Nifty Z-Score]],Table2[6M Return vs Nifty Z-Score])</f>
        <v>320</v>
      </c>
      <c r="AU322">
        <f>_xlfn.RANK.AVG(Table2[[#This Row],[Sharpe Ratio Z-Score]],Table2[Sharpe Ratio Z-Score])</f>
        <v>548</v>
      </c>
      <c r="AV322">
        <f>(Table2[[#This Row],[Rank 1Y]]+Table2[[#This Row],[Rank 6M]]+Table2[[#This Row],[Rank Sharpe]])/3</f>
        <v>330</v>
      </c>
    </row>
    <row r="323" spans="1:48" x14ac:dyDescent="0.3">
      <c r="A323" t="s">
        <v>645</v>
      </c>
      <c r="B323" t="s">
        <v>646</v>
      </c>
      <c r="C323" t="s">
        <v>10325</v>
      </c>
      <c r="D323" t="s">
        <v>257</v>
      </c>
      <c r="E323">
        <v>28798.17623424</v>
      </c>
      <c r="F323">
        <v>1515</v>
      </c>
      <c r="G323">
        <v>-2.4498922554702798</v>
      </c>
      <c r="H323">
        <f>(Table2[[#This Row],[1Y Return vs Nifty]]-AVERAGE(Table2[1Y Return vs Nifty]))/_xlfn.STDEV.P(Table2[1Y Return vs Nifty])</f>
        <v>-0.42955455193678155</v>
      </c>
      <c r="I323">
        <v>-7.5328263189655198</v>
      </c>
      <c r="J323">
        <f>(Table2[[#This Row],[1M Return vs Nifty]]-AVERAGE(Table2[1M Return vs Nifty]))/_xlfn.STDEV.P(Table2[1M Return vs Nifty])</f>
        <v>-0.96832488960857022</v>
      </c>
      <c r="K323">
        <v>28.326272241734699</v>
      </c>
      <c r="L323">
        <f>(Table2[[#This Row],[6M Return vs Nifty]]-AVERAGE(Table2[6M Return vs Nifty]))/_xlfn.STDEV.P(Table2[6M Return vs Nifty])</f>
        <v>0.68787658022013409</v>
      </c>
      <c r="M323">
        <v>-2.7717381148361402</v>
      </c>
      <c r="N323">
        <f>(Table2[[#This Row],[1W Return vs Nifty]]-AVERAGE(Table2[1W Return vs Nifty]))/_xlfn.STDEV.P(Table2[1W Return vs Nifty])</f>
        <v>-0.4021017364695616</v>
      </c>
      <c r="O323">
        <v>1560.49</v>
      </c>
      <c r="P323">
        <v>1594.84751280661</v>
      </c>
      <c r="Q323">
        <v>1426.3326561655899</v>
      </c>
      <c r="R323">
        <v>33.809744907060796</v>
      </c>
      <c r="S323" s="2">
        <f>(Table2[[#This Row],[Close Price]]-Table2[[#This Row],[20D EMA]])/Table2[[#This Row],[20D EMA]]</f>
        <v>-2.9151099975007855E-2</v>
      </c>
      <c r="T323" s="2">
        <f>(Table2[[#This Row],[Close Price]]-Table2[[#This Row],[50D EMA]])/Table2[[#This Row],[50D EMA]]</f>
        <v>-5.0065923021125988E-2</v>
      </c>
      <c r="U323" s="2">
        <f>(Table2[[#This Row],[Close Price]]-Table2[[#This Row],[200D EMA]])/Table2[[#This Row],[200D EMA]]</f>
        <v>6.2164561297204324E-2</v>
      </c>
      <c r="V323">
        <v>0.73841246283472495</v>
      </c>
      <c r="W323">
        <v>1506.65</v>
      </c>
      <c r="X323">
        <v>1532</v>
      </c>
      <c r="Y323">
        <v>1505.75</v>
      </c>
      <c r="Z323">
        <v>1532</v>
      </c>
      <c r="AA323">
        <v>1505.75</v>
      </c>
      <c r="AB323">
        <v>1532</v>
      </c>
      <c r="AC323" s="2">
        <f>(Table2[[#This Row],[Close Price]]/Table2[[#This Row],[Day Low]])-1</f>
        <v>5.5420967046095893E-3</v>
      </c>
      <c r="AD323" s="2">
        <f>(Table2[[#This Row],[Day High]]/Table2[[#This Row],[Close Price]])-1</f>
        <v>1.1221122112211157E-2</v>
      </c>
      <c r="AE323" s="2">
        <f>(Table2[[#This Row],[Close Price]]/Table2[[#This Row],[Current Week Low]])-1</f>
        <v>6.1431180474846858E-3</v>
      </c>
      <c r="AF323" s="2">
        <f>(Table2[[#This Row],[Current Week High]]/Table2[[#This Row],[Close Price]])-1</f>
        <v>1.1221122112211157E-2</v>
      </c>
      <c r="AG323" s="2">
        <f>(Table2[[#This Row],[Close Price]]/Table2[[#This Row],[Current Month Low]])-1</f>
        <v>6.1431180474846858E-3</v>
      </c>
      <c r="AH323" s="2">
        <f>(Table2[[#This Row],[Current Month High]]/Table2[[#This Row],[Close Price]])-1</f>
        <v>1.1221122112211157E-2</v>
      </c>
      <c r="AI323">
        <v>21.528052805280499</v>
      </c>
      <c r="AJ323">
        <v>47.718408736349403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-0.16</v>
      </c>
      <c r="AM323" t="s">
        <v>10358</v>
      </c>
      <c r="AN323">
        <v>-3.98</v>
      </c>
      <c r="AO323" t="s">
        <v>10358</v>
      </c>
      <c r="AP323">
        <v>4.4479906257409003E-2</v>
      </c>
      <c r="AQ323">
        <f>(Table2[[#This Row],[Sharpe Ratio]]-AVERAGE(Table2[Sharpe Ratio]))/_xlfn.STDEV.P(Table2[Sharpe Ratio])</f>
        <v>-0.21840721780281036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450</v>
      </c>
      <c r="AT323">
        <f>_xlfn.RANK.AVG(Table2[[#This Row],[6M Return vs Nifty Z-Score]],Table2[6M Return vs Nifty Z-Score])</f>
        <v>147</v>
      </c>
      <c r="AU323">
        <f>_xlfn.RANK.AVG(Table2[[#This Row],[Sharpe Ratio Z-Score]],Table2[Sharpe Ratio Z-Score])</f>
        <v>399</v>
      </c>
      <c r="AV323">
        <f>(Table2[[#This Row],[Rank 1Y]]+Table2[[#This Row],[Rank 6M]]+Table2[[#This Row],[Rank Sharpe]])/3</f>
        <v>332</v>
      </c>
    </row>
    <row r="324" spans="1:48" x14ac:dyDescent="0.3">
      <c r="A324" t="s">
        <v>332</v>
      </c>
      <c r="B324" t="s">
        <v>333</v>
      </c>
      <c r="C324" t="s">
        <v>10314</v>
      </c>
      <c r="D324" t="s">
        <v>51</v>
      </c>
      <c r="E324">
        <v>78887.654581499999</v>
      </c>
      <c r="F324">
        <v>1978.55</v>
      </c>
      <c r="G324">
        <v>24.7382341387117</v>
      </c>
      <c r="H324">
        <f>(Table2[[#This Row],[1Y Return vs Nifty]]-AVERAGE(Table2[1Y Return vs Nifty]))/_xlfn.STDEV.P(Table2[1Y Return vs Nifty])</f>
        <v>2.4765109593573611E-2</v>
      </c>
      <c r="I324">
        <v>3.1611429731285399</v>
      </c>
      <c r="J324">
        <f>(Table2[[#This Row],[1M Return vs Nifty]]-AVERAGE(Table2[1M Return vs Nifty]))/_xlfn.STDEV.P(Table2[1M Return vs Nifty])</f>
        <v>0.11547150434337333</v>
      </c>
      <c r="K324">
        <v>34.919340609527701</v>
      </c>
      <c r="L324">
        <f>(Table2[[#This Row],[6M Return vs Nifty]]-AVERAGE(Table2[6M Return vs Nifty]))/_xlfn.STDEV.P(Table2[6M Return vs Nifty])</f>
        <v>0.91281642687265085</v>
      </c>
      <c r="M324">
        <v>-0.577260418137167</v>
      </c>
      <c r="N324">
        <f>(Table2[[#This Row],[1W Return vs Nifty]]-AVERAGE(Table2[1W Return vs Nifty]))/_xlfn.STDEV.P(Table2[1W Return vs Nifty])</f>
        <v>0.13075354077350013</v>
      </c>
      <c r="O324">
        <v>1912.05</v>
      </c>
      <c r="P324">
        <v>1847.73054111539</v>
      </c>
      <c r="Q324">
        <v>1626.7928294839501</v>
      </c>
      <c r="R324">
        <v>64.336220722404505</v>
      </c>
      <c r="S324" s="2">
        <f>(Table2[[#This Row],[Close Price]]-Table2[[#This Row],[20D EMA]])/Table2[[#This Row],[20D EMA]]</f>
        <v>3.4779425224235772E-2</v>
      </c>
      <c r="T324" s="2">
        <f>(Table2[[#This Row],[Close Price]]-Table2[[#This Row],[50D EMA]])/Table2[[#This Row],[50D EMA]]</f>
        <v>7.080007391426256E-2</v>
      </c>
      <c r="U324" s="2">
        <f>(Table2[[#This Row],[Close Price]]-Table2[[#This Row],[200D EMA]])/Table2[[#This Row],[200D EMA]]</f>
        <v>0.21622739179864348</v>
      </c>
      <c r="V324">
        <v>0.90471250961480199</v>
      </c>
      <c r="W324">
        <v>1942.6</v>
      </c>
      <c r="X324">
        <v>1989.7</v>
      </c>
      <c r="Y324">
        <v>1942.6</v>
      </c>
      <c r="Z324">
        <v>1989.7</v>
      </c>
      <c r="AA324">
        <v>1942.6</v>
      </c>
      <c r="AB324">
        <v>1989.7</v>
      </c>
      <c r="AC324" s="2">
        <f>(Table2[[#This Row],[Close Price]]/Table2[[#This Row],[Day Low]])-1</f>
        <v>1.8506125810769047E-2</v>
      </c>
      <c r="AD324" s="2">
        <f>(Table2[[#This Row],[Day High]]/Table2[[#This Row],[Close Price]])-1</f>
        <v>5.6354400950191508E-3</v>
      </c>
      <c r="AE324" s="2">
        <f>(Table2[[#This Row],[Close Price]]/Table2[[#This Row],[Current Week Low]])-1</f>
        <v>1.8506125810769047E-2</v>
      </c>
      <c r="AF324" s="2">
        <f>(Table2[[#This Row],[Current Week High]]/Table2[[#This Row],[Close Price]])-1</f>
        <v>5.6354400950191508E-3</v>
      </c>
      <c r="AG324" s="2">
        <f>(Table2[[#This Row],[Close Price]]/Table2[[#This Row],[Current Month Low]])-1</f>
        <v>1.8506125810769047E-2</v>
      </c>
      <c r="AH324" s="2">
        <f>(Table2[[#This Row],[Current Month High]]/Table2[[#This Row],[Close Price]])-1</f>
        <v>5.6354400950191508E-3</v>
      </c>
      <c r="AI324">
        <v>1.16499456672816</v>
      </c>
      <c r="AJ324">
        <v>67.340466021059697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0.03</v>
      </c>
      <c r="AM324" t="s">
        <v>10359</v>
      </c>
      <c r="AN324">
        <v>7.88</v>
      </c>
      <c r="AO324" t="s">
        <v>10359</v>
      </c>
      <c r="AP324">
        <v>-5.8594852919459997E-3</v>
      </c>
      <c r="AQ324">
        <f>(Table2[[#This Row],[Sharpe Ratio]]-AVERAGE(Table2[Sharpe Ratio]))/_xlfn.STDEV.P(Table2[Sharpe Ratio])</f>
        <v>-0.79435587038669808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0.38945071119639985</v>
      </c>
      <c r="AS324">
        <f>_xlfn.RANK.AVG(Table2[[#This Row],[1Y Return vs Nifty Z-Score]],Table2[1Y Return vs Nifty Z-Score])</f>
        <v>293</v>
      </c>
      <c r="AT324">
        <f>_xlfn.RANK.AVG(Table2[[#This Row],[6M Return vs Nifty Z-Score]],Table2[6M Return vs Nifty Z-Score])</f>
        <v>119</v>
      </c>
      <c r="AU324">
        <f>_xlfn.RANK.AVG(Table2[[#This Row],[Sharpe Ratio Z-Score]],Table2[Sharpe Ratio Z-Score])</f>
        <v>585</v>
      </c>
      <c r="AV324">
        <f>(Table2[[#This Row],[Rank 1Y]]+Table2[[#This Row],[Rank 6M]]+Table2[[#This Row],[Rank Sharpe]])/3</f>
        <v>332.33333333333331</v>
      </c>
    </row>
    <row r="325" spans="1:48" x14ac:dyDescent="0.3">
      <c r="A325" t="s">
        <v>481</v>
      </c>
      <c r="B325" t="s">
        <v>482</v>
      </c>
      <c r="C325" t="s">
        <v>10314</v>
      </c>
      <c r="D325" t="s">
        <v>34</v>
      </c>
      <c r="E325">
        <v>43890.353814521899</v>
      </c>
      <c r="F325">
        <v>61.86</v>
      </c>
      <c r="G325">
        <v>18.4515812983181</v>
      </c>
      <c r="H325">
        <f>(Table2[[#This Row],[1Y Return vs Nifty]]-AVERAGE(Table2[1Y Return vs Nifty]))/_xlfn.STDEV.P(Table2[1Y Return vs Nifty])</f>
        <v>-8.0286262803225941E-2</v>
      </c>
      <c r="I325">
        <v>-4.4059723247588103</v>
      </c>
      <c r="J325">
        <f>(Table2[[#This Row],[1M Return vs Nifty]]-AVERAGE(Table2[1M Return vs Nifty]))/_xlfn.STDEV.P(Table2[1M Return vs Nifty])</f>
        <v>-0.65142917102437503</v>
      </c>
      <c r="K325">
        <v>-11.7215416192478</v>
      </c>
      <c r="L325">
        <f>(Table2[[#This Row],[6M Return vs Nifty]]-AVERAGE(Table2[6M Return vs Nifty]))/_xlfn.STDEV.P(Table2[6M Return vs Nifty])</f>
        <v>-0.67845979096987608</v>
      </c>
      <c r="M325">
        <v>-0.75639402820113599</v>
      </c>
      <c r="N325">
        <f>(Table2[[#This Row],[1W Return vs Nifty]]-AVERAGE(Table2[1W Return vs Nifty]))/_xlfn.STDEV.P(Table2[1W Return vs Nifty])</f>
        <v>8.7256954046840682E-2</v>
      </c>
      <c r="O325">
        <v>62.72</v>
      </c>
      <c r="P325">
        <v>63.694796714755597</v>
      </c>
      <c r="Q325">
        <v>58.614039549357798</v>
      </c>
      <c r="R325">
        <v>41.880712595652398</v>
      </c>
      <c r="S325" s="2">
        <f>(Table2[[#This Row],[Close Price]]-Table2[[#This Row],[20D EMA]])/Table2[[#This Row],[20D EMA]]</f>
        <v>-1.3711734693877542E-2</v>
      </c>
      <c r="T325" s="2">
        <f>(Table2[[#This Row],[Close Price]]-Table2[[#This Row],[50D EMA]])/Table2[[#This Row],[50D EMA]]</f>
        <v>-2.8806069088694444E-2</v>
      </c>
      <c r="U325" s="2">
        <f>(Table2[[#This Row],[Close Price]]-Table2[[#This Row],[200D EMA]])/Table2[[#This Row],[200D EMA]]</f>
        <v>5.5378548818646733E-2</v>
      </c>
      <c r="V325">
        <v>0.39066866609413697</v>
      </c>
      <c r="W325">
        <v>61.8</v>
      </c>
      <c r="X325">
        <v>62.35</v>
      </c>
      <c r="Y325">
        <v>61.75</v>
      </c>
      <c r="Z325">
        <v>62.79</v>
      </c>
      <c r="AA325">
        <v>61.75</v>
      </c>
      <c r="AB325">
        <v>62.79</v>
      </c>
      <c r="AC325" s="2">
        <f>(Table2[[#This Row],[Close Price]]/Table2[[#This Row],[Day Low]])-1</f>
        <v>9.7087378640781097E-4</v>
      </c>
      <c r="AD325" s="2">
        <f>(Table2[[#This Row],[Day High]]/Table2[[#This Row],[Close Price]])-1</f>
        <v>7.9211121888134173E-3</v>
      </c>
      <c r="AE325" s="2">
        <f>(Table2[[#This Row],[Close Price]]/Table2[[#This Row],[Current Week Low]])-1</f>
        <v>1.7813765182186359E-3</v>
      </c>
      <c r="AF325" s="2">
        <f>(Table2[[#This Row],[Current Week High]]/Table2[[#This Row],[Close Price]])-1</f>
        <v>1.5033947623666277E-2</v>
      </c>
      <c r="AG325" s="2">
        <f>(Table2[[#This Row],[Close Price]]/Table2[[#This Row],[Current Month Low]])-1</f>
        <v>1.7813765182186359E-3</v>
      </c>
      <c r="AH325" s="2">
        <f>(Table2[[#This Row],[Current Month High]]/Table2[[#This Row],[Close Price]])-1</f>
        <v>1.5033947623666277E-2</v>
      </c>
      <c r="AI325">
        <v>18.8166828322017</v>
      </c>
      <c r="AJ325">
        <v>60.675324675324603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-0.11</v>
      </c>
      <c r="AM325" t="s">
        <v>10358</v>
      </c>
      <c r="AN325">
        <v>1.1299999999999999</v>
      </c>
      <c r="AO325" t="s">
        <v>10359</v>
      </c>
      <c r="AP325">
        <v>0.14630244141876</v>
      </c>
      <c r="AQ325">
        <f>(Table2[[#This Row],[Sharpe Ratio]]-AVERAGE(Table2[Sharpe Ratio]))/_xlfn.STDEV.P(Table2[Sharpe Ratio])</f>
        <v>0.94657611083670823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328</v>
      </c>
      <c r="AT325">
        <f>_xlfn.RANK.AVG(Table2[[#This Row],[6M Return vs Nifty Z-Score]],Table2[6M Return vs Nifty Z-Score])</f>
        <v>542</v>
      </c>
      <c r="AU325">
        <f>_xlfn.RANK.AVG(Table2[[#This Row],[Sharpe Ratio Z-Score]],Table2[Sharpe Ratio Z-Score])</f>
        <v>129</v>
      </c>
      <c r="AV325">
        <f>(Table2[[#This Row],[Rank 1Y]]+Table2[[#This Row],[Rank 6M]]+Table2[[#This Row],[Rank Sharpe]])/3</f>
        <v>333</v>
      </c>
    </row>
    <row r="326" spans="1:48" x14ac:dyDescent="0.3">
      <c r="A326" t="s">
        <v>157</v>
      </c>
      <c r="B326" t="s">
        <v>158</v>
      </c>
      <c r="C326" t="s">
        <v>6744</v>
      </c>
      <c r="D326" t="s">
        <v>77</v>
      </c>
      <c r="E326">
        <v>180601.56616364</v>
      </c>
      <c r="F326">
        <v>2706.85</v>
      </c>
      <c r="G326">
        <v>17.5402958312322</v>
      </c>
      <c r="H326">
        <f>(Table2[[#This Row],[1Y Return vs Nifty]]-AVERAGE(Table2[1Y Return vs Nifty]))/_xlfn.STDEV.P(Table2[1Y Return vs Nifty])</f>
        <v>-9.5514046393808089E-2</v>
      </c>
      <c r="I326">
        <v>-1.5178968500111001</v>
      </c>
      <c r="J326">
        <f>(Table2[[#This Row],[1M Return vs Nifty]]-AVERAGE(Table2[1M Return vs Nifty]))/_xlfn.STDEV.P(Table2[1M Return vs Nifty])</f>
        <v>-0.35873282044604909</v>
      </c>
      <c r="K326">
        <v>8.1925306453351503</v>
      </c>
      <c r="L326">
        <f>(Table2[[#This Row],[6M Return vs Nifty]]-AVERAGE(Table2[6M Return vs Nifty]))/_xlfn.STDEV.P(Table2[6M Return vs Nifty])</f>
        <v>9.6109647375041221E-4</v>
      </c>
      <c r="M326">
        <v>-2.89521858546982</v>
      </c>
      <c r="N326">
        <f>(Table2[[#This Row],[1W Return vs Nifty]]-AVERAGE(Table2[1W Return vs Nifty]))/_xlfn.STDEV.P(Table2[1W Return vs Nifty])</f>
        <v>-0.43208482561764827</v>
      </c>
      <c r="O326">
        <v>2683.64</v>
      </c>
      <c r="P326">
        <v>2650.4438573776001</v>
      </c>
      <c r="Q326">
        <v>2373.1463374487398</v>
      </c>
      <c r="R326">
        <v>51.929750930132897</v>
      </c>
      <c r="S326" s="2">
        <f>(Table2[[#This Row],[Close Price]]-Table2[[#This Row],[20D EMA]])/Table2[[#This Row],[20D EMA]]</f>
        <v>8.6487010180203144E-3</v>
      </c>
      <c r="T326" s="2">
        <f>(Table2[[#This Row],[Close Price]]-Table2[[#This Row],[50D EMA]])/Table2[[#This Row],[50D EMA]]</f>
        <v>2.1281772283306955E-2</v>
      </c>
      <c r="U326" s="2">
        <f>(Table2[[#This Row],[Close Price]]-Table2[[#This Row],[200D EMA]])/Table2[[#This Row],[200D EMA]]</f>
        <v>0.14061655502880177</v>
      </c>
      <c r="V326">
        <v>0.95228778021801597</v>
      </c>
      <c r="W326">
        <v>2680.1</v>
      </c>
      <c r="X326">
        <v>2710</v>
      </c>
      <c r="Y326">
        <v>2675.55</v>
      </c>
      <c r="Z326">
        <v>2729.65</v>
      </c>
      <c r="AA326">
        <v>2675.55</v>
      </c>
      <c r="AB326">
        <v>2729.65</v>
      </c>
      <c r="AC326" s="2">
        <f>(Table2[[#This Row],[Close Price]]/Table2[[#This Row],[Day Low]])-1</f>
        <v>9.9809708592963897E-3</v>
      </c>
      <c r="AD326" s="2">
        <f>(Table2[[#This Row],[Day High]]/Table2[[#This Row],[Close Price]])-1</f>
        <v>1.1637142804366007E-3</v>
      </c>
      <c r="AE326" s="2">
        <f>(Table2[[#This Row],[Close Price]]/Table2[[#This Row],[Current Week Low]])-1</f>
        <v>1.1698529274354774E-2</v>
      </c>
      <c r="AF326" s="2">
        <f>(Table2[[#This Row],[Current Week High]]/Table2[[#This Row],[Close Price]])-1</f>
        <v>8.4230747917322102E-3</v>
      </c>
      <c r="AG326" s="2">
        <f>(Table2[[#This Row],[Close Price]]/Table2[[#This Row],[Current Month Low]])-1</f>
        <v>1.1698529274354774E-2</v>
      </c>
      <c r="AH326" s="2">
        <f>(Table2[[#This Row],[Current Month High]]/Table2[[#This Row],[Close Price]])-1</f>
        <v>8.4230747917322102E-3</v>
      </c>
      <c r="AI326">
        <v>6.3136117627500701</v>
      </c>
      <c r="AJ326">
        <v>49.730744187297603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0.05</v>
      </c>
      <c r="AM326" t="s">
        <v>10359</v>
      </c>
      <c r="AN326">
        <v>4.0999999999999996</v>
      </c>
      <c r="AO326" t="s">
        <v>10359</v>
      </c>
      <c r="AP326">
        <v>6.2306949539905003E-2</v>
      </c>
      <c r="AQ326">
        <f>(Table2[[#This Row],[Sharpe Ratio]]-AVERAGE(Table2[Sharpe Ratio]))/_xlfn.STDEV.P(Table2[Sharpe Ratio])</f>
        <v>-1.4442464910603912E-2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-0.89981306089435897</v>
      </c>
      <c r="AS326">
        <f>_xlfn.RANK.AVG(Table2[[#This Row],[1Y Return vs Nifty Z-Score]],Table2[1Y Return vs Nifty Z-Score])</f>
        <v>333</v>
      </c>
      <c r="AT326">
        <f>_xlfn.RANK.AVG(Table2[[#This Row],[6M Return vs Nifty Z-Score]],Table2[6M Return vs Nifty Z-Score])</f>
        <v>322</v>
      </c>
      <c r="AU326">
        <f>_xlfn.RANK.AVG(Table2[[#This Row],[Sharpe Ratio Z-Score]],Table2[Sharpe Ratio Z-Score])</f>
        <v>353</v>
      </c>
      <c r="AV326">
        <f>(Table2[[#This Row],[Rank 1Y]]+Table2[[#This Row],[Rank 6M]]+Table2[[#This Row],[Rank Sharpe]])/3</f>
        <v>336</v>
      </c>
    </row>
    <row r="327" spans="1:48" x14ac:dyDescent="0.3">
      <c r="A327" t="s">
        <v>205</v>
      </c>
      <c r="B327" t="s">
        <v>206</v>
      </c>
      <c r="C327" t="s">
        <v>10314</v>
      </c>
      <c r="D327" t="s">
        <v>34</v>
      </c>
      <c r="E327">
        <v>128300.353281815</v>
      </c>
      <c r="F327">
        <v>115.59</v>
      </c>
      <c r="G327">
        <v>41.426688255047402</v>
      </c>
      <c r="H327">
        <f>(Table2[[#This Row],[1Y Return vs Nifty]]-AVERAGE(Table2[1Y Return vs Nifty]))/_xlfn.STDEV.P(Table2[1Y Return vs Nifty])</f>
        <v>0.3036329034118691</v>
      </c>
      <c r="I327">
        <v>-3.1083237363112701</v>
      </c>
      <c r="J327">
        <f>(Table2[[#This Row],[1M Return vs Nifty]]-AVERAGE(Table2[1M Return vs Nifty]))/_xlfn.STDEV.P(Table2[1M Return vs Nifty])</f>
        <v>-0.51991702409722795</v>
      </c>
      <c r="K327">
        <v>-21.263698467353802</v>
      </c>
      <c r="L327">
        <f>(Table2[[#This Row],[6M Return vs Nifty]]-AVERAGE(Table2[6M Return vs Nifty]))/_xlfn.STDEV.P(Table2[6M Return vs Nifty])</f>
        <v>-1.0040155380682074</v>
      </c>
      <c r="M327">
        <v>-0.96176026994721298</v>
      </c>
      <c r="N327">
        <f>(Table2[[#This Row],[1W Return vs Nifty]]-AVERAGE(Table2[1W Return vs Nifty]))/_xlfn.STDEV.P(Table2[1W Return vs Nifty])</f>
        <v>3.7390652900749527E-2</v>
      </c>
      <c r="O327">
        <v>116.39</v>
      </c>
      <c r="P327">
        <v>118.622866703231</v>
      </c>
      <c r="Q327">
        <v>111.32863110603201</v>
      </c>
      <c r="R327">
        <v>53.178078180028102</v>
      </c>
      <c r="S327" s="2">
        <f>(Table2[[#This Row],[Close Price]]-Table2[[#This Row],[20D EMA]])/Table2[[#This Row],[20D EMA]]</f>
        <v>-6.8734427356301839E-3</v>
      </c>
      <c r="T327" s="2">
        <f>(Table2[[#This Row],[Close Price]]-Table2[[#This Row],[50D EMA]])/Table2[[#This Row],[50D EMA]]</f>
        <v>-2.5567302388826738E-2</v>
      </c>
      <c r="U327" s="2">
        <f>(Table2[[#This Row],[Close Price]]-Table2[[#This Row],[200D EMA]])/Table2[[#This Row],[200D EMA]]</f>
        <v>3.8277385176050262E-2</v>
      </c>
      <c r="V327">
        <v>0.45548792380640302</v>
      </c>
      <c r="W327">
        <v>115.3</v>
      </c>
      <c r="X327">
        <v>117.2</v>
      </c>
      <c r="Y327">
        <v>115.3</v>
      </c>
      <c r="Z327">
        <v>117.49</v>
      </c>
      <c r="AA327">
        <v>115.3</v>
      </c>
      <c r="AB327">
        <v>117.49</v>
      </c>
      <c r="AC327" s="2">
        <f>(Table2[[#This Row],[Close Price]]/Table2[[#This Row],[Day Low]])-1</f>
        <v>2.5151777970511269E-3</v>
      </c>
      <c r="AD327" s="2">
        <f>(Table2[[#This Row],[Day High]]/Table2[[#This Row],[Close Price]])-1</f>
        <v>1.392854053118775E-2</v>
      </c>
      <c r="AE327" s="2">
        <f>(Table2[[#This Row],[Close Price]]/Table2[[#This Row],[Current Week Low]])-1</f>
        <v>2.5151777970511269E-3</v>
      </c>
      <c r="AF327" s="2">
        <f>(Table2[[#This Row],[Current Week High]]/Table2[[#This Row],[Close Price]])-1</f>
        <v>1.64374080802836E-2</v>
      </c>
      <c r="AG327" s="2">
        <f>(Table2[[#This Row],[Close Price]]/Table2[[#This Row],[Current Month Low]])-1</f>
        <v>2.5151777970511269E-3</v>
      </c>
      <c r="AH327" s="2">
        <f>(Table2[[#This Row],[Current Month High]]/Table2[[#This Row],[Close Price]])-1</f>
        <v>1.64374080802836E-2</v>
      </c>
      <c r="AI327">
        <v>23.626611298555201</v>
      </c>
      <c r="AJ327">
        <v>76.473282442748001</v>
      </c>
      <c r="AK327" t="str">
        <f>IF(AND(Table2[[#This Row],[20D EMA]]&gt;Table2[[#This Row],[50D EMA]],Table2[[#This Row],[50D EMA]]&gt;Table2[[#This Row],[200D EMA]]),"Uptrend","Downtrend/NoTrend")</f>
        <v>Downtrend/NoTrend</v>
      </c>
      <c r="AL327">
        <v>-0.12</v>
      </c>
      <c r="AM327" t="s">
        <v>10358</v>
      </c>
      <c r="AN327">
        <v>2.2599999999999998</v>
      </c>
      <c r="AO327" t="s">
        <v>10359</v>
      </c>
      <c r="AP327">
        <v>0.136301372934475</v>
      </c>
      <c r="AQ327">
        <f>(Table2[[#This Row],[Sharpe Ratio]]-AVERAGE(Table2[Sharpe Ratio]))/_xlfn.STDEV.P(Table2[Sharpe Ratio])</f>
        <v>0.83215077233662593</v>
      </c>
      <c r="AR3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7">
        <f>_xlfn.RANK.AVG(Table2[[#This Row],[1Y Return vs Nifty Z-Score]],Table2[1Y Return vs Nifty Z-Score])</f>
        <v>216</v>
      </c>
      <c r="AT327">
        <f>_xlfn.RANK.AVG(Table2[[#This Row],[6M Return vs Nifty Z-Score]],Table2[6M Return vs Nifty Z-Score])</f>
        <v>648</v>
      </c>
      <c r="AU327">
        <f>_xlfn.RANK.AVG(Table2[[#This Row],[Sharpe Ratio Z-Score]],Table2[Sharpe Ratio Z-Score])</f>
        <v>150</v>
      </c>
      <c r="AV327">
        <f>(Table2[[#This Row],[Rank 1Y]]+Table2[[#This Row],[Rank 6M]]+Table2[[#This Row],[Rank Sharpe]])/3</f>
        <v>338</v>
      </c>
    </row>
    <row r="328" spans="1:48" x14ac:dyDescent="0.3">
      <c r="A328" t="s">
        <v>329</v>
      </c>
      <c r="B328" t="s">
        <v>330</v>
      </c>
      <c r="C328" t="s">
        <v>10319</v>
      </c>
      <c r="D328" t="s">
        <v>331</v>
      </c>
      <c r="E328">
        <v>79305.771545519994</v>
      </c>
      <c r="F328">
        <v>4085.55</v>
      </c>
      <c r="G328">
        <v>3.6854768503512898</v>
      </c>
      <c r="H328">
        <f>(Table2[[#This Row],[1Y Return vs Nifty]]-AVERAGE(Table2[1Y Return vs Nifty]))/_xlfn.STDEV.P(Table2[1Y Return vs Nifty])</f>
        <v>-0.32703116451729625</v>
      </c>
      <c r="I328">
        <v>1.00531579421019</v>
      </c>
      <c r="J328">
        <f>(Table2[[#This Row],[1M Return vs Nifty]]-AVERAGE(Table2[1M Return vs Nifty]))/_xlfn.STDEV.P(Table2[1M Return vs Nifty])</f>
        <v>-0.1030140419189142</v>
      </c>
      <c r="K328">
        <v>-1.12751303352233</v>
      </c>
      <c r="L328">
        <f>(Table2[[#This Row],[6M Return vs Nifty]]-AVERAGE(Table2[6M Return vs Nifty]))/_xlfn.STDEV.P(Table2[6M Return vs Nifty])</f>
        <v>-0.31701667638813413</v>
      </c>
      <c r="M328">
        <v>-2.3320995920345302</v>
      </c>
      <c r="N328">
        <f>(Table2[[#This Row],[1W Return vs Nifty]]-AVERAGE(Table2[1W Return vs Nifty]))/_xlfn.STDEV.P(Table2[1W Return vs Nifty])</f>
        <v>-0.29535027241660206</v>
      </c>
      <c r="O328">
        <v>4072.47</v>
      </c>
      <c r="P328">
        <v>4060.2319541551901</v>
      </c>
      <c r="Q328">
        <v>3772.0031639056601</v>
      </c>
      <c r="R328">
        <v>53.468238473917701</v>
      </c>
      <c r="S328" s="2">
        <f>(Table2[[#This Row],[Close Price]]-Table2[[#This Row],[20D EMA]])/Table2[[#This Row],[20D EMA]]</f>
        <v>3.2118100317498673E-3</v>
      </c>
      <c r="T328" s="2">
        <f>(Table2[[#This Row],[Close Price]]-Table2[[#This Row],[50D EMA]])/Table2[[#This Row],[50D EMA]]</f>
        <v>6.2356156324763394E-3</v>
      </c>
      <c r="U328" s="2">
        <f>(Table2[[#This Row],[Close Price]]-Table2[[#This Row],[200D EMA]])/Table2[[#This Row],[200D EMA]]</f>
        <v>8.3124754267088957E-2</v>
      </c>
      <c r="V328">
        <v>0.53784777685709995</v>
      </c>
      <c r="W328">
        <v>4061.15</v>
      </c>
      <c r="X328">
        <v>4168.8500000000004</v>
      </c>
      <c r="Y328">
        <v>4022</v>
      </c>
      <c r="Z328">
        <v>4168.8500000000004</v>
      </c>
      <c r="AA328">
        <v>4022</v>
      </c>
      <c r="AB328">
        <v>4168.8500000000004</v>
      </c>
      <c r="AC328" s="2">
        <f>(Table2[[#This Row],[Close Price]]/Table2[[#This Row],[Day Low]])-1</f>
        <v>6.0081504007485353E-3</v>
      </c>
      <c r="AD328" s="2">
        <f>(Table2[[#This Row],[Day High]]/Table2[[#This Row],[Close Price]])-1</f>
        <v>2.0388931722779002E-2</v>
      </c>
      <c r="AE328" s="2">
        <f>(Table2[[#This Row],[Close Price]]/Table2[[#This Row],[Current Week Low]])-1</f>
        <v>1.5800596718050786E-2</v>
      </c>
      <c r="AF328" s="2">
        <f>(Table2[[#This Row],[Current Week High]]/Table2[[#This Row],[Close Price]])-1</f>
        <v>2.0388931722779002E-2</v>
      </c>
      <c r="AG328" s="2">
        <f>(Table2[[#This Row],[Close Price]]/Table2[[#This Row],[Current Month Low]])-1</f>
        <v>1.5800596718050786E-2</v>
      </c>
      <c r="AH328" s="2">
        <f>(Table2[[#This Row],[Current Month High]]/Table2[[#This Row],[Close Price]])-1</f>
        <v>2.0388931722779002E-2</v>
      </c>
      <c r="AI328">
        <v>14.591670644099301</v>
      </c>
      <c r="AJ328">
        <v>41.896327168533404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-0.06</v>
      </c>
      <c r="AM328" t="s">
        <v>10358</v>
      </c>
      <c r="AN328">
        <v>1.85</v>
      </c>
      <c r="AO328" t="s">
        <v>10359</v>
      </c>
      <c r="AP328">
        <v>0.12115346210228101</v>
      </c>
      <c r="AQ328">
        <f>(Table2[[#This Row],[Sharpe Ratio]]-AVERAGE(Table2[Sharpe Ratio]))/_xlfn.STDEV.P(Table2[Sharpe Ratio])</f>
        <v>0.65883880799337002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-0.38357334724757663</v>
      </c>
      <c r="AS328">
        <f>_xlfn.RANK.AVG(Table2[[#This Row],[1Y Return vs Nifty Z-Score]],Table2[1Y Return vs Nifty Z-Score])</f>
        <v>402</v>
      </c>
      <c r="AT328">
        <f>_xlfn.RANK.AVG(Table2[[#This Row],[6M Return vs Nifty Z-Score]],Table2[6M Return vs Nifty Z-Score])</f>
        <v>429</v>
      </c>
      <c r="AU328">
        <f>_xlfn.RANK.AVG(Table2[[#This Row],[Sharpe Ratio Z-Score]],Table2[Sharpe Ratio Z-Score])</f>
        <v>184</v>
      </c>
      <c r="AV328">
        <f>(Table2[[#This Row],[Rank 1Y]]+Table2[[#This Row],[Rank 6M]]+Table2[[#This Row],[Rank Sharpe]])/3</f>
        <v>338.33333333333331</v>
      </c>
    </row>
    <row r="329" spans="1:48" x14ac:dyDescent="0.3">
      <c r="A329" t="s">
        <v>1189</v>
      </c>
      <c r="B329" t="s">
        <v>1190</v>
      </c>
      <c r="C329" t="s">
        <v>10314</v>
      </c>
      <c r="D329" t="s">
        <v>552</v>
      </c>
      <c r="E329">
        <v>10173.2604684</v>
      </c>
      <c r="F329">
        <v>1129.05</v>
      </c>
      <c r="G329">
        <v>3.40928560720964</v>
      </c>
      <c r="H329">
        <f>(Table2[[#This Row],[1Y Return vs Nifty]]-AVERAGE(Table2[1Y Return vs Nifty]))/_xlfn.STDEV.P(Table2[1Y Return vs Nifty])</f>
        <v>-0.3316463818471897</v>
      </c>
      <c r="I329">
        <v>10.1574329760415</v>
      </c>
      <c r="J329">
        <f>(Table2[[#This Row],[1M Return vs Nifty]]-AVERAGE(Table2[1M Return vs Nifty]))/_xlfn.STDEV.P(Table2[1M Return vs Nifty])</f>
        <v>0.82452103208091809</v>
      </c>
      <c r="K329">
        <v>13.333605872039399</v>
      </c>
      <c r="L329">
        <f>(Table2[[#This Row],[6M Return vs Nifty]]-AVERAGE(Table2[6M Return vs Nifty]))/_xlfn.STDEV.P(Table2[6M Return vs Nifty])</f>
        <v>0.17636238288738068</v>
      </c>
      <c r="M329">
        <v>2.9397806787005001</v>
      </c>
      <c r="N329">
        <f>(Table2[[#This Row],[1W Return vs Nifty]]-AVERAGE(Table2[1W Return vs Nifty]))/_xlfn.STDEV.P(Table2[1W Return vs Nifty])</f>
        <v>0.98474896371616161</v>
      </c>
      <c r="O329">
        <v>1077.44</v>
      </c>
      <c r="P329">
        <v>1041.6164499704601</v>
      </c>
      <c r="Q329">
        <v>955.17923110974505</v>
      </c>
      <c r="R329">
        <v>76.096359824090001</v>
      </c>
      <c r="S329" s="2">
        <f>(Table2[[#This Row],[Close Price]]-Table2[[#This Row],[20D EMA]])/Table2[[#This Row],[20D EMA]]</f>
        <v>4.7900579150579055E-2</v>
      </c>
      <c r="T329" s="2">
        <f>(Table2[[#This Row],[Close Price]]-Table2[[#This Row],[50D EMA]])/Table2[[#This Row],[50D EMA]]</f>
        <v>8.3940254622533558E-2</v>
      </c>
      <c r="U329" s="2">
        <f>(Table2[[#This Row],[Close Price]]-Table2[[#This Row],[200D EMA]])/Table2[[#This Row],[200D EMA]]</f>
        <v>0.1820294696820916</v>
      </c>
      <c r="V329">
        <v>0.72451687624779804</v>
      </c>
      <c r="W329">
        <v>1119.75</v>
      </c>
      <c r="X329">
        <v>1157</v>
      </c>
      <c r="Y329">
        <v>1115</v>
      </c>
      <c r="Z329">
        <v>1182.5999999999999</v>
      </c>
      <c r="AA329">
        <v>1115</v>
      </c>
      <c r="AB329">
        <v>1182.5999999999999</v>
      </c>
      <c r="AC329" s="2">
        <f>(Table2[[#This Row],[Close Price]]/Table2[[#This Row],[Day Low]])-1</f>
        <v>8.3054253181513715E-3</v>
      </c>
      <c r="AD329" s="2">
        <f>(Table2[[#This Row],[Day High]]/Table2[[#This Row],[Close Price]])-1</f>
        <v>2.4755325273460027E-2</v>
      </c>
      <c r="AE329" s="2">
        <f>(Table2[[#This Row],[Close Price]]/Table2[[#This Row],[Current Week Low]])-1</f>
        <v>1.2600896860986532E-2</v>
      </c>
      <c r="AF329" s="2">
        <f>(Table2[[#This Row],[Current Week High]]/Table2[[#This Row],[Close Price]])-1</f>
        <v>4.7429254683140742E-2</v>
      </c>
      <c r="AG329" s="2">
        <f>(Table2[[#This Row],[Close Price]]/Table2[[#This Row],[Current Month Low]])-1</f>
        <v>1.2600896860986532E-2</v>
      </c>
      <c r="AH329" s="2">
        <f>(Table2[[#This Row],[Current Month High]]/Table2[[#This Row],[Close Price]])-1</f>
        <v>4.7429254683140742E-2</v>
      </c>
      <c r="AI329">
        <v>5.84119392409547</v>
      </c>
      <c r="AJ329">
        <v>45.374364256743704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0.03</v>
      </c>
      <c r="AM329" t="s">
        <v>10359</v>
      </c>
      <c r="AN329">
        <v>12.18</v>
      </c>
      <c r="AO329" t="s">
        <v>10359</v>
      </c>
      <c r="AP329">
        <v>6.6829022146062997E-2</v>
      </c>
      <c r="AQ329">
        <f>(Table2[[#This Row],[Sharpe Ratio]]-AVERAGE(Table2[Sharpe Ratio]))/_xlfn.STDEV.P(Table2[Sharpe Ratio])</f>
        <v>3.7295975786472362E-2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1.6912819726237431</v>
      </c>
      <c r="AS329">
        <f>_xlfn.RANK.AVG(Table2[[#This Row],[1Y Return vs Nifty Z-Score]],Table2[1Y Return vs Nifty Z-Score])</f>
        <v>403</v>
      </c>
      <c r="AT329">
        <f>_xlfn.RANK.AVG(Table2[[#This Row],[6M Return vs Nifty Z-Score]],Table2[6M Return vs Nifty Z-Score])</f>
        <v>274</v>
      </c>
      <c r="AU329">
        <f>_xlfn.RANK.AVG(Table2[[#This Row],[Sharpe Ratio Z-Score]],Table2[Sharpe Ratio Z-Score])</f>
        <v>341</v>
      </c>
      <c r="AV329">
        <f>(Table2[[#This Row],[Rank 1Y]]+Table2[[#This Row],[Rank 6M]]+Table2[[#This Row],[Rank Sharpe]])/3</f>
        <v>339.33333333333331</v>
      </c>
    </row>
    <row r="330" spans="1:48" x14ac:dyDescent="0.3">
      <c r="A330" t="s">
        <v>147</v>
      </c>
      <c r="B330" t="s">
        <v>148</v>
      </c>
      <c r="C330" t="s">
        <v>10314</v>
      </c>
      <c r="D330" t="s">
        <v>37</v>
      </c>
      <c r="E330">
        <v>189212.822013875</v>
      </c>
      <c r="F330">
        <v>1928.65</v>
      </c>
      <c r="G330">
        <v>15.1195748027926</v>
      </c>
      <c r="H330">
        <f>(Table2[[#This Row],[1Y Return vs Nifty]]-AVERAGE(Table2[1Y Return vs Nifty]))/_xlfn.STDEV.P(Table2[1Y Return vs Nifty])</f>
        <v>-0.13596483518135161</v>
      </c>
      <c r="I330">
        <v>7.9372432515993996</v>
      </c>
      <c r="J330">
        <f>(Table2[[#This Row],[1M Return vs Nifty]]-AVERAGE(Table2[1M Return vs Nifty]))/_xlfn.STDEV.P(Table2[1M Return vs Nifty])</f>
        <v>0.59951256688751131</v>
      </c>
      <c r="K330">
        <v>14.090823008750601</v>
      </c>
      <c r="L330">
        <f>(Table2[[#This Row],[6M Return vs Nifty]]-AVERAGE(Table2[6M Return vs Nifty]))/_xlfn.STDEV.P(Table2[6M Return vs Nifty])</f>
        <v>0.20219683463469237</v>
      </c>
      <c r="M330">
        <v>4.2866810172941898</v>
      </c>
      <c r="N330">
        <f>(Table2[[#This Row],[1W Return vs Nifty]]-AVERAGE(Table2[1W Return vs Nifty]))/_xlfn.STDEV.P(Table2[1W Return vs Nifty])</f>
        <v>1.3117985183412615</v>
      </c>
      <c r="O330">
        <v>1789.42</v>
      </c>
      <c r="P330">
        <v>1689.8749779566799</v>
      </c>
      <c r="Q330">
        <v>1517.0530934942699</v>
      </c>
      <c r="R330">
        <v>83.9254231123317</v>
      </c>
      <c r="S330" s="2">
        <f>(Table2[[#This Row],[Close Price]]-Table2[[#This Row],[20D EMA]])/Table2[[#This Row],[20D EMA]]</f>
        <v>7.7807334220026614E-2</v>
      </c>
      <c r="T330" s="2">
        <f>(Table2[[#This Row],[Close Price]]-Table2[[#This Row],[50D EMA]])/Table2[[#This Row],[50D EMA]]</f>
        <v>0.14129744812958653</v>
      </c>
      <c r="U330" s="2">
        <f>(Table2[[#This Row],[Close Price]]-Table2[[#This Row],[200D EMA]])/Table2[[#This Row],[200D EMA]]</f>
        <v>0.27131344860033063</v>
      </c>
      <c r="V330">
        <v>1.3873677707190399</v>
      </c>
      <c r="W330">
        <v>1881.75</v>
      </c>
      <c r="X330">
        <v>1936</v>
      </c>
      <c r="Y330">
        <v>1849.05</v>
      </c>
      <c r="Z330">
        <v>1936</v>
      </c>
      <c r="AA330">
        <v>1849.05</v>
      </c>
      <c r="AB330">
        <v>1936</v>
      </c>
      <c r="AC330" s="2">
        <f>(Table2[[#This Row],[Close Price]]/Table2[[#This Row],[Day Low]])-1</f>
        <v>2.4923608343297543E-2</v>
      </c>
      <c r="AD330" s="2">
        <f>(Table2[[#This Row],[Day High]]/Table2[[#This Row],[Close Price]])-1</f>
        <v>3.8109558499468399E-3</v>
      </c>
      <c r="AE330" s="2">
        <f>(Table2[[#This Row],[Close Price]]/Table2[[#This Row],[Current Week Low]])-1</f>
        <v>4.3049133338741497E-2</v>
      </c>
      <c r="AF330" s="2">
        <f>(Table2[[#This Row],[Current Week High]]/Table2[[#This Row],[Close Price]])-1</f>
        <v>3.8109558499468399E-3</v>
      </c>
      <c r="AG330" s="2">
        <f>(Table2[[#This Row],[Close Price]]/Table2[[#This Row],[Current Month Low]])-1</f>
        <v>4.3049133338741497E-2</v>
      </c>
      <c r="AH330" s="2">
        <f>(Table2[[#This Row],[Current Month High]]/Table2[[#This Row],[Close Price]])-1</f>
        <v>3.8109558499468399E-3</v>
      </c>
      <c r="AI330">
        <v>0.38109558499468399</v>
      </c>
      <c r="AJ330">
        <v>52.540831257167703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0.24</v>
      </c>
      <c r="AM330" t="s">
        <v>10359</v>
      </c>
      <c r="AN330">
        <v>14.2</v>
      </c>
      <c r="AO330" t="s">
        <v>10359</v>
      </c>
      <c r="AP330">
        <v>3.8948793460817997E-2</v>
      </c>
      <c r="AQ330">
        <f>(Table2[[#This Row],[Sharpe Ratio]]-AVERAGE(Table2[Sharpe Ratio]))/_xlfn.STDEV.P(Table2[Sharpe Ratio])</f>
        <v>-0.28169040149728841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1.6958526831848251</v>
      </c>
      <c r="AS330">
        <f>_xlfn.RANK.AVG(Table2[[#This Row],[1Y Return vs Nifty Z-Score]],Table2[1Y Return vs Nifty Z-Score])</f>
        <v>343</v>
      </c>
      <c r="AT330">
        <f>_xlfn.RANK.AVG(Table2[[#This Row],[6M Return vs Nifty Z-Score]],Table2[6M Return vs Nifty Z-Score])</f>
        <v>261</v>
      </c>
      <c r="AU330">
        <f>_xlfn.RANK.AVG(Table2[[#This Row],[Sharpe Ratio Z-Score]],Table2[Sharpe Ratio Z-Score])</f>
        <v>415</v>
      </c>
      <c r="AV330">
        <f>(Table2[[#This Row],[Rank 1Y]]+Table2[[#This Row],[Rank 6M]]+Table2[[#This Row],[Rank Sharpe]])/3</f>
        <v>339.66666666666669</v>
      </c>
    </row>
    <row r="331" spans="1:48" x14ac:dyDescent="0.3">
      <c r="A331" t="s">
        <v>755</v>
      </c>
      <c r="B331" t="s">
        <v>756</v>
      </c>
      <c r="C331" t="s">
        <v>10319</v>
      </c>
      <c r="D331" t="s">
        <v>204</v>
      </c>
      <c r="E331">
        <v>22321.682262679999</v>
      </c>
      <c r="F331">
        <v>585.04999999999995</v>
      </c>
      <c r="G331">
        <v>-16.193482566643802</v>
      </c>
      <c r="H331">
        <f>(Table2[[#This Row],[1Y Return vs Nifty]]-AVERAGE(Table2[1Y Return vs Nifty]))/_xlfn.STDEV.P(Table2[1Y Return vs Nifty])</f>
        <v>-0.65921301415874545</v>
      </c>
      <c r="I331">
        <v>2.2372641099530401</v>
      </c>
      <c r="J331">
        <f>(Table2[[#This Row],[1M Return vs Nifty]]-AVERAGE(Table2[1M Return vs Nifty]))/_xlfn.STDEV.P(Table2[1M Return vs Nifty])</f>
        <v>2.1839612104981008E-2</v>
      </c>
      <c r="K331">
        <v>16.213222488688601</v>
      </c>
      <c r="L331">
        <f>(Table2[[#This Row],[6M Return vs Nifty]]-AVERAGE(Table2[6M Return vs Nifty]))/_xlfn.STDEV.P(Table2[6M Return vs Nifty])</f>
        <v>0.27460806820915118</v>
      </c>
      <c r="M331">
        <v>0.91924445107452701</v>
      </c>
      <c r="N331">
        <f>(Table2[[#This Row],[1W Return vs Nifty]]-AVERAGE(Table2[1W Return vs Nifty]))/_xlfn.STDEV.P(Table2[1W Return vs Nifty])</f>
        <v>0.49412953597222237</v>
      </c>
      <c r="O331">
        <v>572.16</v>
      </c>
      <c r="P331">
        <v>566.91157657495296</v>
      </c>
      <c r="Q331">
        <v>520.85913216688198</v>
      </c>
      <c r="R331">
        <v>71.228111637357799</v>
      </c>
      <c r="S331" s="2">
        <f>(Table2[[#This Row],[Close Price]]-Table2[[#This Row],[20D EMA]])/Table2[[#This Row],[20D EMA]]</f>
        <v>2.2528663310961945E-2</v>
      </c>
      <c r="T331" s="2">
        <f>(Table2[[#This Row],[Close Price]]-Table2[[#This Row],[50D EMA]])/Table2[[#This Row],[50D EMA]]</f>
        <v>3.199515440244121E-2</v>
      </c>
      <c r="U331" s="2">
        <f>(Table2[[#This Row],[Close Price]]-Table2[[#This Row],[200D EMA]])/Table2[[#This Row],[200D EMA]]</f>
        <v>0.12324036168103775</v>
      </c>
      <c r="V331">
        <v>0.86665445134512398</v>
      </c>
      <c r="W331">
        <v>583.29999999999995</v>
      </c>
      <c r="X331">
        <v>602.85</v>
      </c>
      <c r="Y331">
        <v>580.4</v>
      </c>
      <c r="Z331">
        <v>602.85</v>
      </c>
      <c r="AA331">
        <v>580.4</v>
      </c>
      <c r="AB331">
        <v>602.85</v>
      </c>
      <c r="AC331" s="2">
        <f>(Table2[[#This Row],[Close Price]]/Table2[[#This Row],[Day Low]])-1</f>
        <v>3.000171438367838E-3</v>
      </c>
      <c r="AD331" s="2">
        <f>(Table2[[#This Row],[Day High]]/Table2[[#This Row],[Close Price]])-1</f>
        <v>3.0424750021365909E-2</v>
      </c>
      <c r="AE331" s="2">
        <f>(Table2[[#This Row],[Close Price]]/Table2[[#This Row],[Current Week Low]])-1</f>
        <v>8.0117160578909719E-3</v>
      </c>
      <c r="AF331" s="2">
        <f>(Table2[[#This Row],[Current Week High]]/Table2[[#This Row],[Close Price]])-1</f>
        <v>3.0424750021365909E-2</v>
      </c>
      <c r="AG331" s="2">
        <f>(Table2[[#This Row],[Close Price]]/Table2[[#This Row],[Current Month Low]])-1</f>
        <v>8.0117160578909719E-3</v>
      </c>
      <c r="AH331" s="2">
        <f>(Table2[[#This Row],[Current Month High]]/Table2[[#This Row],[Close Price]])-1</f>
        <v>3.0424750021365909E-2</v>
      </c>
      <c r="AI331">
        <v>6.3840697376292601</v>
      </c>
      <c r="AJ331">
        <v>43.817600786627303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-0.02</v>
      </c>
      <c r="AM331" t="s">
        <v>10358</v>
      </c>
      <c r="AN331">
        <v>10.119999999999999</v>
      </c>
      <c r="AO331" t="s">
        <v>10359</v>
      </c>
      <c r="AP331">
        <v>9.7395922782397004E-2</v>
      </c>
      <c r="AQ331">
        <f>(Table2[[#This Row],[Sharpe Ratio]]-AVERAGE(Table2[Sharpe Ratio]))/_xlfn.STDEV.P(Table2[Sharpe Ratio])</f>
        <v>0.38702140339521601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0.51838560552282509</v>
      </c>
      <c r="AS331">
        <f>_xlfn.RANK.AVG(Table2[[#This Row],[1Y Return vs Nifty Z-Score]],Table2[1Y Return vs Nifty Z-Score])</f>
        <v>543</v>
      </c>
      <c r="AT331">
        <f>_xlfn.RANK.AVG(Table2[[#This Row],[6M Return vs Nifty Z-Score]],Table2[6M Return vs Nifty Z-Score])</f>
        <v>241</v>
      </c>
      <c r="AU331">
        <f>_xlfn.RANK.AVG(Table2[[#This Row],[Sharpe Ratio Z-Score]],Table2[Sharpe Ratio Z-Score])</f>
        <v>237</v>
      </c>
      <c r="AV331">
        <f>(Table2[[#This Row],[Rank 1Y]]+Table2[[#This Row],[Rank 6M]]+Table2[[#This Row],[Rank Sharpe]])/3</f>
        <v>340.33333333333331</v>
      </c>
    </row>
    <row r="332" spans="1:48" x14ac:dyDescent="0.3">
      <c r="A332" t="s">
        <v>1389</v>
      </c>
      <c r="B332" t="s">
        <v>1390</v>
      </c>
      <c r="C332" t="s">
        <v>10317</v>
      </c>
      <c r="D332" t="s">
        <v>46</v>
      </c>
      <c r="E332">
        <v>8000.8832131199997</v>
      </c>
      <c r="F332">
        <v>550.9</v>
      </c>
      <c r="G332">
        <v>44.650658455346502</v>
      </c>
      <c r="H332">
        <f>(Table2[[#This Row],[1Y Return vs Nifty]]-AVERAGE(Table2[1Y Return vs Nifty]))/_xlfn.STDEV.P(Table2[1Y Return vs Nifty])</f>
        <v>0.35750616517871431</v>
      </c>
      <c r="I332">
        <v>4.9147491792700402</v>
      </c>
      <c r="J332">
        <f>(Table2[[#This Row],[1M Return vs Nifty]]-AVERAGE(Table2[1M Return vs Nifty]))/_xlfn.STDEV.P(Table2[1M Return vs Nifty])</f>
        <v>0.29319336146830122</v>
      </c>
      <c r="K332">
        <v>10.1957852186663</v>
      </c>
      <c r="L332">
        <f>(Table2[[#This Row],[6M Return vs Nifty]]-AVERAGE(Table2[6M Return vs Nifty]))/_xlfn.STDEV.P(Table2[6M Return vs Nifty])</f>
        <v>6.9307388578393289E-2</v>
      </c>
      <c r="M332">
        <v>-0.12548722277341101</v>
      </c>
      <c r="N332">
        <f>(Table2[[#This Row],[1W Return vs Nifty]]-AVERAGE(Table2[1W Return vs Nifty]))/_xlfn.STDEV.P(Table2[1W Return vs Nifty])</f>
        <v>0.24045150290301004</v>
      </c>
      <c r="O332">
        <v>539.21</v>
      </c>
      <c r="P332">
        <v>522.64864541261898</v>
      </c>
      <c r="Q332">
        <v>451.03115513652602</v>
      </c>
      <c r="R332">
        <v>52.668428839136403</v>
      </c>
      <c r="S332" s="2">
        <f>(Table2[[#This Row],[Close Price]]-Table2[[#This Row],[20D EMA]])/Table2[[#This Row],[20D EMA]]</f>
        <v>2.1679864987667032E-2</v>
      </c>
      <c r="T332" s="2">
        <f>(Table2[[#This Row],[Close Price]]-Table2[[#This Row],[50D EMA]])/Table2[[#This Row],[50D EMA]]</f>
        <v>5.4054200341564482E-2</v>
      </c>
      <c r="U332" s="2">
        <f>(Table2[[#This Row],[Close Price]]-Table2[[#This Row],[200D EMA]])/Table2[[#This Row],[200D EMA]]</f>
        <v>0.22142338445166587</v>
      </c>
      <c r="V332">
        <v>0.77386274359571805</v>
      </c>
      <c r="W332">
        <v>547.5</v>
      </c>
      <c r="X332">
        <v>557.75</v>
      </c>
      <c r="Y332">
        <v>545.5</v>
      </c>
      <c r="Z332">
        <v>565.79999999999995</v>
      </c>
      <c r="AA332">
        <v>545.5</v>
      </c>
      <c r="AB332">
        <v>565.79999999999995</v>
      </c>
      <c r="AC332" s="2">
        <f>(Table2[[#This Row],[Close Price]]/Table2[[#This Row],[Day Low]])-1</f>
        <v>6.2100456621003719E-3</v>
      </c>
      <c r="AD332" s="2">
        <f>(Table2[[#This Row],[Day High]]/Table2[[#This Row],[Close Price]])-1</f>
        <v>1.2434198584135192E-2</v>
      </c>
      <c r="AE332" s="2">
        <f>(Table2[[#This Row],[Close Price]]/Table2[[#This Row],[Current Week Low]])-1</f>
        <v>9.8991750687442703E-3</v>
      </c>
      <c r="AF332" s="2">
        <f>(Table2[[#This Row],[Current Week High]]/Table2[[#This Row],[Close Price]])-1</f>
        <v>2.7046650934833938E-2</v>
      </c>
      <c r="AG332" s="2">
        <f>(Table2[[#This Row],[Close Price]]/Table2[[#This Row],[Current Month Low]])-1</f>
        <v>9.8991750687442703E-3</v>
      </c>
      <c r="AH332" s="2">
        <f>(Table2[[#This Row],[Current Month High]]/Table2[[#This Row],[Close Price]])-1</f>
        <v>2.7046650934833938E-2</v>
      </c>
      <c r="AI332">
        <v>6.7344345616264301</v>
      </c>
      <c r="AJ332">
        <v>92.454148471615696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0.06</v>
      </c>
      <c r="AM332" t="s">
        <v>10359</v>
      </c>
      <c r="AN332">
        <v>9.08</v>
      </c>
      <c r="AO332" t="s">
        <v>10359</v>
      </c>
      <c r="AP332">
        <v>1.3107895579529999E-3</v>
      </c>
      <c r="AQ332">
        <f>(Table2[[#This Row],[Sharpe Ratio]]-AVERAGE(Table2[Sharpe Ratio]))/_xlfn.STDEV.P(Table2[Sharpe Ratio])</f>
        <v>-0.71231852326448442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0.24813989486393445</v>
      </c>
      <c r="AS332">
        <f>_xlfn.RANK.AVG(Table2[[#This Row],[1Y Return vs Nifty Z-Score]],Table2[1Y Return vs Nifty Z-Score])</f>
        <v>204</v>
      </c>
      <c r="AT332">
        <f>_xlfn.RANK.AVG(Table2[[#This Row],[6M Return vs Nifty Z-Score]],Table2[6M Return vs Nifty Z-Score])</f>
        <v>299</v>
      </c>
      <c r="AU332">
        <f>_xlfn.RANK.AVG(Table2[[#This Row],[Sharpe Ratio Z-Score]],Table2[Sharpe Ratio Z-Score])</f>
        <v>519</v>
      </c>
      <c r="AV332">
        <f>(Table2[[#This Row],[Rank 1Y]]+Table2[[#This Row],[Rank 6M]]+Table2[[#This Row],[Rank Sharpe]])/3</f>
        <v>340.66666666666669</v>
      </c>
    </row>
    <row r="333" spans="1:48" x14ac:dyDescent="0.3">
      <c r="A333" t="s">
        <v>1923</v>
      </c>
      <c r="B333" t="s">
        <v>1924</v>
      </c>
      <c r="C333" t="s">
        <v>627</v>
      </c>
      <c r="D333" t="s">
        <v>474</v>
      </c>
      <c r="E333">
        <v>3697.1991902699901</v>
      </c>
      <c r="F333">
        <v>583.95000000000005</v>
      </c>
      <c r="G333">
        <v>27.560780923639999</v>
      </c>
      <c r="H333">
        <f>(Table2[[#This Row],[1Y Return vs Nifty]]-AVERAGE(Table2[1Y Return vs Nifty]))/_xlfn.STDEV.P(Table2[1Y Return vs Nifty])</f>
        <v>7.1930496475717365E-2</v>
      </c>
      <c r="I333">
        <v>-2.2143085991581501</v>
      </c>
      <c r="J333">
        <f>(Table2[[#This Row],[1M Return vs Nifty]]-AVERAGE(Table2[1M Return vs Nifty]))/_xlfn.STDEV.P(Table2[1M Return vs Nifty])</f>
        <v>-0.42931171606615631</v>
      </c>
      <c r="K333">
        <v>37.498393850502502</v>
      </c>
      <c r="L333">
        <f>(Table2[[#This Row],[6M Return vs Nifty]]-AVERAGE(Table2[6M Return vs Nifty]))/_xlfn.STDEV.P(Table2[6M Return vs Nifty])</f>
        <v>1.0008076030854562</v>
      </c>
      <c r="M333">
        <v>0.26219810374607999</v>
      </c>
      <c r="N333">
        <f>(Table2[[#This Row],[1W Return vs Nifty]]-AVERAGE(Table2[1W Return vs Nifty]))/_xlfn.STDEV.P(Table2[1W Return vs Nifty])</f>
        <v>0.33458787642658561</v>
      </c>
      <c r="O333" t="e">
        <v>#N/A</v>
      </c>
      <c r="P333">
        <v>555.13151102030702</v>
      </c>
      <c r="Q333">
        <v>481.76224515429197</v>
      </c>
      <c r="R333">
        <v>64.780785260819798</v>
      </c>
      <c r="S333" s="2" t="e">
        <f>(Table2[[#This Row],[Close Price]]-Table2[[#This Row],[20D EMA]])/Table2[[#This Row],[20D EMA]]</f>
        <v>#N/A</v>
      </c>
      <c r="T333" s="2">
        <f>(Table2[[#This Row],[Close Price]]-Table2[[#This Row],[50D EMA]])/Table2[[#This Row],[50D EMA]]</f>
        <v>5.1912904253491085E-2</v>
      </c>
      <c r="U333" s="2">
        <f>(Table2[[#This Row],[Close Price]]-Table2[[#This Row],[200D EMA]])/Table2[[#This Row],[200D EMA]]</f>
        <v>0.21211241825930305</v>
      </c>
      <c r="V333">
        <v>2.1079303453915701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s="2" t="e">
        <f>(Table2[[#This Row],[Close Price]]/Table2[[#This Row],[Day Low]])-1</f>
        <v>#N/A</v>
      </c>
      <c r="AD333" s="2" t="e">
        <f>(Table2[[#This Row],[Day High]]/Table2[[#This Row],[Close Price]])-1</f>
        <v>#N/A</v>
      </c>
      <c r="AE333" s="2" t="e">
        <f>(Table2[[#This Row],[Close Price]]/Table2[[#This Row],[Current Week Low]])-1</f>
        <v>#N/A</v>
      </c>
      <c r="AF333" s="2" t="e">
        <f>(Table2[[#This Row],[Current Week High]]/Table2[[#This Row],[Close Price]])-1</f>
        <v>#N/A</v>
      </c>
      <c r="AG333" s="2" t="e">
        <f>(Table2[[#This Row],[Close Price]]/Table2[[#This Row],[Current Month Low]])-1</f>
        <v>#N/A</v>
      </c>
      <c r="AH333" s="2" t="e">
        <f>(Table2[[#This Row],[Current Month High]]/Table2[[#This Row],[Close Price]])-1</f>
        <v>#N/A</v>
      </c>
      <c r="AI333">
        <v>5.9851014641664397</v>
      </c>
      <c r="AJ333">
        <v>77.492401215805501</v>
      </c>
      <c r="AK333" t="e">
        <f>IF(AND(Table2[[#This Row],[20D EMA]]&gt;Table2[[#This Row],[50D EMA]],Table2[[#This Row],[50D EMA]]&gt;Table2[[#This Row],[200D EMA]]),"Uptrend","Downtrend/NoTrend")</f>
        <v>#N/A</v>
      </c>
      <c r="AL333" t="e">
        <v>#N/A</v>
      </c>
      <c r="AM333" t="e">
        <v>#N/A</v>
      </c>
      <c r="AN333" t="e">
        <v>#N/A</v>
      </c>
      <c r="AO333" t="e">
        <v>#N/A</v>
      </c>
      <c r="AP333">
        <v>-3.9150349227047E-2</v>
      </c>
      <c r="AQ333">
        <f>(Table2[[#This Row],[Sharpe Ratio]]-AVERAGE(Table2[Sharpe Ratio]))/_xlfn.STDEV.P(Table2[Sharpe Ratio])</f>
        <v>-1.1752470102403867</v>
      </c>
      <c r="AR333" t="e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#N/A</v>
      </c>
      <c r="AS333">
        <f>_xlfn.RANK.AVG(Table2[[#This Row],[1Y Return vs Nifty Z-Score]],Table2[1Y Return vs Nifty Z-Score])</f>
        <v>276</v>
      </c>
      <c r="AT333">
        <f>_xlfn.RANK.AVG(Table2[[#This Row],[6M Return vs Nifty Z-Score]],Table2[6M Return vs Nifty Z-Score])</f>
        <v>104</v>
      </c>
      <c r="AU333">
        <f>_xlfn.RANK.AVG(Table2[[#This Row],[Sharpe Ratio Z-Score]],Table2[Sharpe Ratio Z-Score])</f>
        <v>651</v>
      </c>
      <c r="AV333">
        <f>(Table2[[#This Row],[Rank 1Y]]+Table2[[#This Row],[Rank 6M]]+Table2[[#This Row],[Rank Sharpe]])/3</f>
        <v>343.66666666666669</v>
      </c>
    </row>
    <row r="334" spans="1:48" x14ac:dyDescent="0.3">
      <c r="A334" t="s">
        <v>628</v>
      </c>
      <c r="B334" t="s">
        <v>629</v>
      </c>
      <c r="C334" t="s">
        <v>10324</v>
      </c>
      <c r="D334" t="s">
        <v>338</v>
      </c>
      <c r="E334">
        <v>29913.017034465</v>
      </c>
      <c r="F334">
        <v>469.6</v>
      </c>
      <c r="G334">
        <v>24.5289949798401</v>
      </c>
      <c r="H334">
        <f>(Table2[[#This Row],[1Y Return vs Nifty]]-AVERAGE(Table2[1Y Return vs Nifty]))/_xlfn.STDEV.P(Table2[1Y Return vs Nifty])</f>
        <v>2.1268676538231331E-2</v>
      </c>
      <c r="I334">
        <v>6.3355319009923701</v>
      </c>
      <c r="J334">
        <f>(Table2[[#This Row],[1M Return vs Nifty]]-AVERAGE(Table2[1M Return vs Nifty]))/_xlfn.STDEV.P(Table2[1M Return vs Nifty])</f>
        <v>0.43718472223742894</v>
      </c>
      <c r="K334">
        <v>43.8816232484034</v>
      </c>
      <c r="L334">
        <f>(Table2[[#This Row],[6M Return vs Nifty]]-AVERAGE(Table2[6M Return vs Nifty]))/_xlfn.STDEV.P(Table2[6M Return vs Nifty])</f>
        <v>1.2185882420555791</v>
      </c>
      <c r="M334">
        <v>-1.9219497988393099</v>
      </c>
      <c r="N334">
        <f>(Table2[[#This Row],[1W Return vs Nifty]]-AVERAGE(Table2[1W Return vs Nifty]))/_xlfn.STDEV.P(Table2[1W Return vs Nifty])</f>
        <v>-0.19575915691199861</v>
      </c>
      <c r="O334">
        <v>456.11</v>
      </c>
      <c r="P334">
        <v>436.29169833792798</v>
      </c>
      <c r="Q334">
        <v>369.30208040307002</v>
      </c>
      <c r="R334">
        <v>55.757840023703103</v>
      </c>
      <c r="S334" s="2">
        <f>(Table2[[#This Row],[Close Price]]-Table2[[#This Row],[20D EMA]])/Table2[[#This Row],[20D EMA]]</f>
        <v>2.9576198723992038E-2</v>
      </c>
      <c r="T334" s="2">
        <f>(Table2[[#This Row],[Close Price]]-Table2[[#This Row],[50D EMA]])/Table2[[#This Row],[50D EMA]]</f>
        <v>7.6344110577765856E-2</v>
      </c>
      <c r="U334" s="2">
        <f>(Table2[[#This Row],[Close Price]]-Table2[[#This Row],[200D EMA]])/Table2[[#This Row],[200D EMA]]</f>
        <v>0.27158774596520313</v>
      </c>
      <c r="V334">
        <v>0.85463806530636399</v>
      </c>
      <c r="W334">
        <v>464.5</v>
      </c>
      <c r="X334">
        <v>477.5</v>
      </c>
      <c r="Y334">
        <v>462.75</v>
      </c>
      <c r="Z334">
        <v>484</v>
      </c>
      <c r="AA334">
        <v>462.75</v>
      </c>
      <c r="AB334">
        <v>484</v>
      </c>
      <c r="AC334" s="2">
        <f>(Table2[[#This Row],[Close Price]]/Table2[[#This Row],[Day Low]])-1</f>
        <v>1.0979547900968889E-2</v>
      </c>
      <c r="AD334" s="2">
        <f>(Table2[[#This Row],[Day High]]/Table2[[#This Row],[Close Price]])-1</f>
        <v>1.682282793867107E-2</v>
      </c>
      <c r="AE334" s="2">
        <f>(Table2[[#This Row],[Close Price]]/Table2[[#This Row],[Current Week Low]])-1</f>
        <v>1.480280929227451E-2</v>
      </c>
      <c r="AF334" s="2">
        <f>(Table2[[#This Row],[Current Week High]]/Table2[[#This Row],[Close Price]])-1</f>
        <v>3.0664395229982988E-2</v>
      </c>
      <c r="AG334" s="2">
        <f>(Table2[[#This Row],[Close Price]]/Table2[[#This Row],[Current Month Low]])-1</f>
        <v>1.480280929227451E-2</v>
      </c>
      <c r="AH334" s="2">
        <f>(Table2[[#This Row],[Current Month High]]/Table2[[#This Row],[Close Price]])-1</f>
        <v>3.0664395229982988E-2</v>
      </c>
      <c r="AI334">
        <v>3.0664395229982899</v>
      </c>
      <c r="AJ334">
        <v>79.751196172248797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0.02</v>
      </c>
      <c r="AM334" t="s">
        <v>10359</v>
      </c>
      <c r="AN334">
        <v>6.65</v>
      </c>
      <c r="AO334" t="s">
        <v>10359</v>
      </c>
      <c r="AP334">
        <v>-4.5566208580419001E-2</v>
      </c>
      <c r="AQ334">
        <f>(Table2[[#This Row],[Sharpe Ratio]]-AVERAGE(Table2[Sharpe Ratio]))/_xlfn.STDEV.P(Table2[Sharpe Ratio])</f>
        <v>-1.2486528547691071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0.23262962915013366</v>
      </c>
      <c r="AS334">
        <f>_xlfn.RANK.AVG(Table2[[#This Row],[1Y Return vs Nifty Z-Score]],Table2[1Y Return vs Nifty Z-Score])</f>
        <v>294</v>
      </c>
      <c r="AT334">
        <f>_xlfn.RANK.AVG(Table2[[#This Row],[6M Return vs Nifty Z-Score]],Table2[6M Return vs Nifty Z-Score])</f>
        <v>78</v>
      </c>
      <c r="AU334">
        <f>_xlfn.RANK.AVG(Table2[[#This Row],[Sharpe Ratio Z-Score]],Table2[Sharpe Ratio Z-Score])</f>
        <v>660</v>
      </c>
      <c r="AV334">
        <f>(Table2[[#This Row],[Rank 1Y]]+Table2[[#This Row],[Rank 6M]]+Table2[[#This Row],[Rank Sharpe]])/3</f>
        <v>344</v>
      </c>
    </row>
    <row r="335" spans="1:48" x14ac:dyDescent="0.3">
      <c r="A335" t="s">
        <v>1527</v>
      </c>
      <c r="B335" t="s">
        <v>1528</v>
      </c>
      <c r="C335" t="s">
        <v>627</v>
      </c>
      <c r="D335" t="s">
        <v>474</v>
      </c>
      <c r="E335">
        <v>6659.8790579199904</v>
      </c>
      <c r="F335">
        <v>932.05</v>
      </c>
      <c r="G335">
        <v>-7.3367740754352404</v>
      </c>
      <c r="H335">
        <f>(Table2[[#This Row],[1Y Return vs Nifty]]-AVERAGE(Table2[1Y Return vs Nifty]))/_xlfn.STDEV.P(Table2[1Y Return vs Nifty])</f>
        <v>-0.51121543809701475</v>
      </c>
      <c r="I335">
        <v>-2.7066501379612502</v>
      </c>
      <c r="J335">
        <f>(Table2[[#This Row],[1M Return vs Nifty]]-AVERAGE(Table2[1M Return vs Nifty]))/_xlfn.STDEV.P(Table2[1M Return vs Nifty])</f>
        <v>-0.47920880944401317</v>
      </c>
      <c r="K335">
        <v>-1.6492689432412999</v>
      </c>
      <c r="L335">
        <f>(Table2[[#This Row],[6M Return vs Nifty]]-AVERAGE(Table2[6M Return vs Nifty]))/_xlfn.STDEV.P(Table2[6M Return vs Nifty])</f>
        <v>-0.33481774984515278</v>
      </c>
      <c r="M335">
        <v>-1.6127182676471099</v>
      </c>
      <c r="N335">
        <f>(Table2[[#This Row],[1W Return vs Nifty]]-AVERAGE(Table2[1W Return vs Nifty]))/_xlfn.STDEV.P(Table2[1W Return vs Nifty])</f>
        <v>-0.12067265522023896</v>
      </c>
      <c r="O335">
        <v>934.08</v>
      </c>
      <c r="P335">
        <v>923.33780335010601</v>
      </c>
      <c r="Q335">
        <v>843.95759490269199</v>
      </c>
      <c r="R335">
        <v>49.421744894649898</v>
      </c>
      <c r="S335" s="2">
        <f>(Table2[[#This Row],[Close Price]]-Table2[[#This Row],[20D EMA]])/Table2[[#This Row],[20D EMA]]</f>
        <v>-2.1732613908873825E-3</v>
      </c>
      <c r="T335" s="2">
        <f>(Table2[[#This Row],[Close Price]]-Table2[[#This Row],[50D EMA]])/Table2[[#This Row],[50D EMA]]</f>
        <v>9.4355463604802702E-3</v>
      </c>
      <c r="U335" s="2">
        <f>(Table2[[#This Row],[Close Price]]-Table2[[#This Row],[200D EMA]])/Table2[[#This Row],[200D EMA]]</f>
        <v>0.10438013192767699</v>
      </c>
      <c r="V335">
        <v>0.34353258664056202</v>
      </c>
      <c r="W335">
        <v>927.15</v>
      </c>
      <c r="X335">
        <v>940</v>
      </c>
      <c r="Y335">
        <v>922</v>
      </c>
      <c r="Z335">
        <v>944.4</v>
      </c>
      <c r="AA335">
        <v>922</v>
      </c>
      <c r="AB335">
        <v>944.4</v>
      </c>
      <c r="AC335" s="2">
        <f>(Table2[[#This Row],[Close Price]]/Table2[[#This Row],[Day Low]])-1</f>
        <v>5.2850132125330518E-3</v>
      </c>
      <c r="AD335" s="2">
        <f>(Table2[[#This Row],[Day High]]/Table2[[#This Row],[Close Price]])-1</f>
        <v>8.5295853226758922E-3</v>
      </c>
      <c r="AE335" s="2">
        <f>(Table2[[#This Row],[Close Price]]/Table2[[#This Row],[Current Week Low]])-1</f>
        <v>1.0900216919739636E-2</v>
      </c>
      <c r="AF335" s="2">
        <f>(Table2[[#This Row],[Current Week High]]/Table2[[#This Row],[Close Price]])-1</f>
        <v>1.3250362105037272E-2</v>
      </c>
      <c r="AG335" s="2">
        <f>(Table2[[#This Row],[Close Price]]/Table2[[#This Row],[Current Month Low]])-1</f>
        <v>1.0900216919739636E-2</v>
      </c>
      <c r="AH335" s="2">
        <f>(Table2[[#This Row],[Current Month High]]/Table2[[#This Row],[Close Price]])-1</f>
        <v>1.3250362105037272E-2</v>
      </c>
      <c r="AI335">
        <v>21.0235502387211</v>
      </c>
      <c r="AJ335">
        <v>35.728848114169203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0.06</v>
      </c>
      <c r="AM335" t="s">
        <v>10359</v>
      </c>
      <c r="AN335">
        <v>3.46</v>
      </c>
      <c r="AO335" t="s">
        <v>10359</v>
      </c>
      <c r="AP335">
        <v>0.14970776275859099</v>
      </c>
      <c r="AQ335">
        <f>(Table2[[#This Row],[Sharpe Ratio]]-AVERAGE(Table2[Sharpe Ratio]))/_xlfn.STDEV.P(Table2[Sharpe Ratio])</f>
        <v>0.98553745257974223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-0.46037720002667742</v>
      </c>
      <c r="AS335">
        <f>_xlfn.RANK.AVG(Table2[[#This Row],[1Y Return vs Nifty Z-Score]],Table2[1Y Return vs Nifty Z-Score])</f>
        <v>481</v>
      </c>
      <c r="AT335">
        <f>_xlfn.RANK.AVG(Table2[[#This Row],[6M Return vs Nifty Z-Score]],Table2[6M Return vs Nifty Z-Score])</f>
        <v>436</v>
      </c>
      <c r="AU335">
        <f>_xlfn.RANK.AVG(Table2[[#This Row],[Sharpe Ratio Z-Score]],Table2[Sharpe Ratio Z-Score])</f>
        <v>118</v>
      </c>
      <c r="AV335">
        <f>(Table2[[#This Row],[Rank 1Y]]+Table2[[#This Row],[Rank 6M]]+Table2[[#This Row],[Rank Sharpe]])/3</f>
        <v>345</v>
      </c>
    </row>
    <row r="336" spans="1:48" x14ac:dyDescent="0.3">
      <c r="A336" t="s">
        <v>290</v>
      </c>
      <c r="B336" t="s">
        <v>291</v>
      </c>
      <c r="C336" t="s">
        <v>10321</v>
      </c>
      <c r="D336" t="s">
        <v>127</v>
      </c>
      <c r="E336">
        <v>97672.126116629996</v>
      </c>
      <c r="F336">
        <v>948.25</v>
      </c>
      <c r="G336">
        <v>4.0132963689617904</v>
      </c>
      <c r="H336">
        <f>(Table2[[#This Row],[1Y Return vs Nifty]]-AVERAGE(Table2[1Y Return vs Nifty]))/_xlfn.STDEV.P(Table2[1Y Return vs Nifty])</f>
        <v>-0.32155322717881024</v>
      </c>
      <c r="I336">
        <v>4.6986504622016499E-2</v>
      </c>
      <c r="J336">
        <f>(Table2[[#This Row],[1M Return vs Nifty]]-AVERAGE(Table2[1M Return vs Nifty]))/_xlfn.STDEV.P(Table2[1M Return vs Nifty])</f>
        <v>-0.20013736441078273</v>
      </c>
      <c r="K336">
        <v>-4.5369052073560498E-3</v>
      </c>
      <c r="L336">
        <f>(Table2[[#This Row],[6M Return vs Nifty]]-AVERAGE(Table2[6M Return vs Nifty]))/_xlfn.STDEV.P(Table2[6M Return vs Nifty])</f>
        <v>-0.27870339583251863</v>
      </c>
      <c r="M336">
        <v>-3.0425800219914798</v>
      </c>
      <c r="N336">
        <f>(Table2[[#This Row],[1W Return vs Nifty]]-AVERAGE(Table2[1W Return vs Nifty]))/_xlfn.STDEV.P(Table2[1W Return vs Nifty])</f>
        <v>-0.46786660605260166</v>
      </c>
      <c r="O336">
        <v>959.01</v>
      </c>
      <c r="P336">
        <v>968.55984222194195</v>
      </c>
      <c r="Q336">
        <v>882.98838188440004</v>
      </c>
      <c r="R336">
        <v>53.725347133048203</v>
      </c>
      <c r="S336" s="2">
        <f>(Table2[[#This Row],[Close Price]]-Table2[[#This Row],[20D EMA]])/Table2[[#This Row],[20D EMA]]</f>
        <v>-1.1219903859188111E-2</v>
      </c>
      <c r="T336" s="2">
        <f>(Table2[[#This Row],[Close Price]]-Table2[[#This Row],[50D EMA]])/Table2[[#This Row],[50D EMA]]</f>
        <v>-2.0969114489972858E-2</v>
      </c>
      <c r="U336" s="2">
        <f>(Table2[[#This Row],[Close Price]]-Table2[[#This Row],[200D EMA]])/Table2[[#This Row],[200D EMA]]</f>
        <v>7.3909939761975199E-2</v>
      </c>
      <c r="V336">
        <v>0.56251474072264795</v>
      </c>
      <c r="W336">
        <v>946.05</v>
      </c>
      <c r="X336">
        <v>969.35</v>
      </c>
      <c r="Y336">
        <v>946.05</v>
      </c>
      <c r="Z336">
        <v>980.85</v>
      </c>
      <c r="AA336">
        <v>946.05</v>
      </c>
      <c r="AB336">
        <v>980.85</v>
      </c>
      <c r="AC336" s="2">
        <f>(Table2[[#This Row],[Close Price]]/Table2[[#This Row],[Day Low]])-1</f>
        <v>2.3254584852809845E-3</v>
      </c>
      <c r="AD336" s="2">
        <f>(Table2[[#This Row],[Day High]]/Table2[[#This Row],[Close Price]])-1</f>
        <v>2.2251515950435063E-2</v>
      </c>
      <c r="AE336" s="2">
        <f>(Table2[[#This Row],[Close Price]]/Table2[[#This Row],[Current Week Low]])-1</f>
        <v>2.3254584852809845E-3</v>
      </c>
      <c r="AF336" s="2">
        <f>(Table2[[#This Row],[Current Week High]]/Table2[[#This Row],[Close Price]])-1</f>
        <v>3.4379119430529848E-2</v>
      </c>
      <c r="AG336" s="2">
        <f>(Table2[[#This Row],[Close Price]]/Table2[[#This Row],[Current Month Low]])-1</f>
        <v>2.3254584852809845E-3</v>
      </c>
      <c r="AH336" s="2">
        <f>(Table2[[#This Row],[Current Month High]]/Table2[[#This Row],[Close Price]])-1</f>
        <v>3.4379119430529848E-2</v>
      </c>
      <c r="AI336">
        <v>15.6867914579488</v>
      </c>
      <c r="AJ336">
        <v>63.041609353507503</v>
      </c>
      <c r="AK336" t="str">
        <f>IF(AND(Table2[[#This Row],[20D EMA]]&gt;Table2[[#This Row],[50D EMA]],Table2[[#This Row],[50D EMA]]&gt;Table2[[#This Row],[200D EMA]]),"Uptrend","Downtrend/NoTrend")</f>
        <v>Downtrend/NoTrend</v>
      </c>
      <c r="AL336">
        <v>-0.03</v>
      </c>
      <c r="AM336" t="s">
        <v>10358</v>
      </c>
      <c r="AN336">
        <v>1.47</v>
      </c>
      <c r="AO336" t="s">
        <v>10359</v>
      </c>
      <c r="AP336">
        <v>0.10136221588225799</v>
      </c>
      <c r="AQ336">
        <f>(Table2[[#This Row],[Sharpe Ratio]]-AVERAGE(Table2[Sharpe Ratio]))/_xlfn.STDEV.P(Table2[Sharpe Ratio])</f>
        <v>0.43240099771109086</v>
      </c>
      <c r="AR3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6">
        <f>_xlfn.RANK.AVG(Table2[[#This Row],[1Y Return vs Nifty Z-Score]],Table2[1Y Return vs Nifty Z-Score])</f>
        <v>400</v>
      </c>
      <c r="AT336">
        <f>_xlfn.RANK.AVG(Table2[[#This Row],[6M Return vs Nifty Z-Score]],Table2[6M Return vs Nifty Z-Score])</f>
        <v>415</v>
      </c>
      <c r="AU336">
        <f>_xlfn.RANK.AVG(Table2[[#This Row],[Sharpe Ratio Z-Score]],Table2[Sharpe Ratio Z-Score])</f>
        <v>228</v>
      </c>
      <c r="AV336">
        <f>(Table2[[#This Row],[Rank 1Y]]+Table2[[#This Row],[Rank 6M]]+Table2[[#This Row],[Rank Sharpe]])/3</f>
        <v>347.66666666666669</v>
      </c>
    </row>
    <row r="337" spans="1:48" x14ac:dyDescent="0.3">
      <c r="A337" t="s">
        <v>178</v>
      </c>
      <c r="B337" t="s">
        <v>179</v>
      </c>
      <c r="C337" t="s">
        <v>10321</v>
      </c>
      <c r="D337" t="s">
        <v>180</v>
      </c>
      <c r="E337">
        <v>153013.41991117</v>
      </c>
      <c r="F337">
        <v>678.9</v>
      </c>
      <c r="G337">
        <v>9.43294949544803</v>
      </c>
      <c r="H337">
        <f>(Table2[[#This Row],[1Y Return vs Nifty]]-AVERAGE(Table2[1Y Return vs Nifty]))/_xlfn.STDEV.P(Table2[1Y Return vs Nifty])</f>
        <v>-0.23098961355061773</v>
      </c>
      <c r="I337">
        <v>6.9313076392355004</v>
      </c>
      <c r="J337">
        <f>(Table2[[#This Row],[1M Return vs Nifty]]-AVERAGE(Table2[1M Return vs Nifty]))/_xlfn.STDEV.P(Table2[1M Return vs Nifty])</f>
        <v>0.49756451004823937</v>
      </c>
      <c r="K337">
        <v>16.361198393868399</v>
      </c>
      <c r="L337">
        <f>(Table2[[#This Row],[6M Return vs Nifty]]-AVERAGE(Table2[6M Return vs Nifty]))/_xlfn.STDEV.P(Table2[6M Return vs Nifty])</f>
        <v>0.27965665493123204</v>
      </c>
      <c r="M337">
        <v>-4.83212436896308</v>
      </c>
      <c r="N337">
        <f>(Table2[[#This Row],[1W Return vs Nifty]]-AVERAGE(Table2[1W Return vs Nifty]))/_xlfn.STDEV.P(Table2[1W Return vs Nifty])</f>
        <v>-0.90239740605968466</v>
      </c>
      <c r="O337">
        <v>676.39</v>
      </c>
      <c r="P337">
        <v>667.93459851417595</v>
      </c>
      <c r="Q337">
        <v>609.37741786405195</v>
      </c>
      <c r="R337">
        <v>51.825737830326901</v>
      </c>
      <c r="S337" s="2">
        <f>(Table2[[#This Row],[Close Price]]-Table2[[#This Row],[20D EMA]])/Table2[[#This Row],[20D EMA]]</f>
        <v>3.7108768609825558E-3</v>
      </c>
      <c r="T337" s="2">
        <f>(Table2[[#This Row],[Close Price]]-Table2[[#This Row],[50D EMA]])/Table2[[#This Row],[50D EMA]]</f>
        <v>1.6416879003148848E-2</v>
      </c>
      <c r="U337" s="2">
        <f>(Table2[[#This Row],[Close Price]]-Table2[[#This Row],[200D EMA]])/Table2[[#This Row],[200D EMA]]</f>
        <v>0.11408788724011767</v>
      </c>
      <c r="V337">
        <v>0.98743754590109001</v>
      </c>
      <c r="W337">
        <v>677.55</v>
      </c>
      <c r="X337">
        <v>692.7</v>
      </c>
      <c r="Y337">
        <v>677.55</v>
      </c>
      <c r="Z337">
        <v>706.7</v>
      </c>
      <c r="AA337">
        <v>677.55</v>
      </c>
      <c r="AB337">
        <v>706.7</v>
      </c>
      <c r="AC337" s="2">
        <f>(Table2[[#This Row],[Close Price]]/Table2[[#This Row],[Day Low]])-1</f>
        <v>1.9924728802303004E-3</v>
      </c>
      <c r="AD337" s="2">
        <f>(Table2[[#This Row],[Day High]]/Table2[[#This Row],[Close Price]])-1</f>
        <v>2.0326999558108794E-2</v>
      </c>
      <c r="AE337" s="2">
        <f>(Table2[[#This Row],[Close Price]]/Table2[[#This Row],[Current Week Low]])-1</f>
        <v>1.9924728802303004E-3</v>
      </c>
      <c r="AF337" s="2">
        <f>(Table2[[#This Row],[Current Week High]]/Table2[[#This Row],[Close Price]])-1</f>
        <v>4.0948593312711834E-2</v>
      </c>
      <c r="AG337" s="2">
        <f>(Table2[[#This Row],[Close Price]]/Table2[[#This Row],[Current Month Low]])-1</f>
        <v>1.9924728802303004E-3</v>
      </c>
      <c r="AH337" s="2">
        <f>(Table2[[#This Row],[Current Month High]]/Table2[[#This Row],[Close Price]])-1</f>
        <v>4.0948593312711834E-2</v>
      </c>
      <c r="AI337">
        <v>5.3542495212844203</v>
      </c>
      <c r="AJ337">
        <v>51.286908077994397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0.06</v>
      </c>
      <c r="AM337" t="s">
        <v>10359</v>
      </c>
      <c r="AN337">
        <v>7.06</v>
      </c>
      <c r="AO337" t="s">
        <v>10359</v>
      </c>
      <c r="AP337">
        <v>3.2306743315580998E-2</v>
      </c>
      <c r="AQ337">
        <f>(Table2[[#This Row],[Sharpe Ratio]]-AVERAGE(Table2[Sharpe Ratio]))/_xlfn.STDEV.P(Table2[Sharpe Ratio])</f>
        <v>-0.35768416530337643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-0.71385001993420749</v>
      </c>
      <c r="AS337">
        <f>_xlfn.RANK.AVG(Table2[[#This Row],[1Y Return vs Nifty Z-Score]],Table2[1Y Return vs Nifty Z-Score])</f>
        <v>367</v>
      </c>
      <c r="AT337">
        <f>_xlfn.RANK.AVG(Table2[[#This Row],[6M Return vs Nifty Z-Score]],Table2[6M Return vs Nifty Z-Score])</f>
        <v>240</v>
      </c>
      <c r="AU337">
        <f>_xlfn.RANK.AVG(Table2[[#This Row],[Sharpe Ratio Z-Score]],Table2[Sharpe Ratio Z-Score])</f>
        <v>437</v>
      </c>
      <c r="AV337">
        <f>(Table2[[#This Row],[Rank 1Y]]+Table2[[#This Row],[Rank 6M]]+Table2[[#This Row],[Rank Sharpe]])/3</f>
        <v>348</v>
      </c>
    </row>
    <row r="338" spans="1:48" x14ac:dyDescent="0.3">
      <c r="A338" t="s">
        <v>439</v>
      </c>
      <c r="B338" t="s">
        <v>440</v>
      </c>
      <c r="C338" t="s">
        <v>10314</v>
      </c>
      <c r="D338" t="s">
        <v>34</v>
      </c>
      <c r="E338">
        <v>52745.387988832001</v>
      </c>
      <c r="F338">
        <v>60.69</v>
      </c>
      <c r="G338">
        <v>35.071029077429799</v>
      </c>
      <c r="H338">
        <f>(Table2[[#This Row],[1Y Return vs Nifty]]-AVERAGE(Table2[1Y Return vs Nifty]))/_xlfn.STDEV.P(Table2[1Y Return vs Nifty])</f>
        <v>0.19742841971506592</v>
      </c>
      <c r="I338">
        <v>-2.5532898816262599</v>
      </c>
      <c r="J338">
        <f>(Table2[[#This Row],[1M Return vs Nifty]]-AVERAGE(Table2[1M Return vs Nifty]))/_xlfn.STDEV.P(Table2[1M Return vs Nifty])</f>
        <v>-0.46366628372212926</v>
      </c>
      <c r="K338">
        <v>-16.5555550531294</v>
      </c>
      <c r="L338">
        <f>(Table2[[#This Row],[6M Return vs Nifty]]-AVERAGE(Table2[6M Return vs Nifty]))/_xlfn.STDEV.P(Table2[6M Return vs Nifty])</f>
        <v>-0.8433848577028823</v>
      </c>
      <c r="M338">
        <v>-1.7179193650389499</v>
      </c>
      <c r="N338">
        <f>(Table2[[#This Row],[1W Return vs Nifty]]-AVERAGE(Table2[1W Return vs Nifty]))/_xlfn.STDEV.P(Table2[1W Return vs Nifty])</f>
        <v>-0.14621721190510595</v>
      </c>
      <c r="O338">
        <v>60.78</v>
      </c>
      <c r="P338">
        <v>61.586081188931502</v>
      </c>
      <c r="Q338">
        <v>57.6938247381633</v>
      </c>
      <c r="R338">
        <v>50.865110461115698</v>
      </c>
      <c r="S338" s="2">
        <f>(Table2[[#This Row],[Close Price]]-Table2[[#This Row],[20D EMA]])/Table2[[#This Row],[20D EMA]]</f>
        <v>-1.480750246791764E-3</v>
      </c>
      <c r="T338" s="2">
        <f>(Table2[[#This Row],[Close Price]]-Table2[[#This Row],[50D EMA]])/Table2[[#This Row],[50D EMA]]</f>
        <v>-1.4550060202443134E-2</v>
      </c>
      <c r="U338" s="2">
        <f>(Table2[[#This Row],[Close Price]]-Table2[[#This Row],[200D EMA]])/Table2[[#This Row],[200D EMA]]</f>
        <v>5.1932338953683335E-2</v>
      </c>
      <c r="V338">
        <v>0.30817431519746302</v>
      </c>
      <c r="W338">
        <v>60.6</v>
      </c>
      <c r="X338">
        <v>61.22</v>
      </c>
      <c r="Y338">
        <v>60.15</v>
      </c>
      <c r="Z338">
        <v>61.25</v>
      </c>
      <c r="AA338">
        <v>60.15</v>
      </c>
      <c r="AB338">
        <v>61.25</v>
      </c>
      <c r="AC338" s="2">
        <f>(Table2[[#This Row],[Close Price]]/Table2[[#This Row],[Day Low]])-1</f>
        <v>1.4851485148514865E-3</v>
      </c>
      <c r="AD338" s="2">
        <f>(Table2[[#This Row],[Day High]]/Table2[[#This Row],[Close Price]])-1</f>
        <v>8.7329049266766656E-3</v>
      </c>
      <c r="AE338" s="2">
        <f>(Table2[[#This Row],[Close Price]]/Table2[[#This Row],[Current Week Low]])-1</f>
        <v>8.9775561097256151E-3</v>
      </c>
      <c r="AF338" s="2">
        <f>(Table2[[#This Row],[Current Week High]]/Table2[[#This Row],[Close Price]])-1</f>
        <v>9.2272202998846531E-3</v>
      </c>
      <c r="AG338" s="2">
        <f>(Table2[[#This Row],[Close Price]]/Table2[[#This Row],[Current Month Low]])-1</f>
        <v>8.9775561097256151E-3</v>
      </c>
      <c r="AH338" s="2">
        <f>(Table2[[#This Row],[Current Month High]]/Table2[[#This Row],[Close Price]])-1</f>
        <v>9.2272202998846531E-3</v>
      </c>
      <c r="AI338">
        <v>26.7095073323447</v>
      </c>
      <c r="AJ338">
        <v>72.170212765957402</v>
      </c>
      <c r="AK338" t="str">
        <f>IF(AND(Table2[[#This Row],[20D EMA]]&gt;Table2[[#This Row],[50D EMA]],Table2[[#This Row],[50D EMA]]&gt;Table2[[#This Row],[200D EMA]]),"Uptrend","Downtrend/NoTrend")</f>
        <v>Downtrend/NoTrend</v>
      </c>
      <c r="AL338">
        <v>-0.11</v>
      </c>
      <c r="AM338" t="s">
        <v>10358</v>
      </c>
      <c r="AN338">
        <v>4.57</v>
      </c>
      <c r="AO338" t="s">
        <v>10359</v>
      </c>
      <c r="AP338">
        <v>0.11330038240081</v>
      </c>
      <c r="AQ338">
        <f>(Table2[[#This Row],[Sharpe Ratio]]-AVERAGE(Table2[Sharpe Ratio]))/_xlfn.STDEV.P(Table2[Sharpe Ratio])</f>
        <v>0.56898927796356069</v>
      </c>
      <c r="AR3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8">
        <f>_xlfn.RANK.AVG(Table2[[#This Row],[1Y Return vs Nifty Z-Score]],Table2[1Y Return vs Nifty Z-Score])</f>
        <v>246</v>
      </c>
      <c r="AT338">
        <f>_xlfn.RANK.AVG(Table2[[#This Row],[6M Return vs Nifty Z-Score]],Table2[6M Return vs Nifty Z-Score])</f>
        <v>597</v>
      </c>
      <c r="AU338">
        <f>_xlfn.RANK.AVG(Table2[[#This Row],[Sharpe Ratio Z-Score]],Table2[Sharpe Ratio Z-Score])</f>
        <v>201</v>
      </c>
      <c r="AV338">
        <f>(Table2[[#This Row],[Rank 1Y]]+Table2[[#This Row],[Rank 6M]]+Table2[[#This Row],[Rank Sharpe]])/3</f>
        <v>348</v>
      </c>
    </row>
    <row r="339" spans="1:48" x14ac:dyDescent="0.3">
      <c r="A339" t="s">
        <v>253</v>
      </c>
      <c r="B339" t="s">
        <v>254</v>
      </c>
      <c r="C339" t="s">
        <v>10314</v>
      </c>
      <c r="D339" t="s">
        <v>37</v>
      </c>
      <c r="E339">
        <v>108000.661955085</v>
      </c>
      <c r="F339">
        <v>2208.1</v>
      </c>
      <c r="G339">
        <v>32.527582832952604</v>
      </c>
      <c r="H339">
        <f>(Table2[[#This Row],[1Y Return vs Nifty]]-AVERAGE(Table2[1Y Return vs Nifty]))/_xlfn.STDEV.P(Table2[1Y Return vs Nifty])</f>
        <v>0.1549268651703288</v>
      </c>
      <c r="I339">
        <v>9.2783141315334206</v>
      </c>
      <c r="J339">
        <f>(Table2[[#This Row],[1M Return vs Nifty]]-AVERAGE(Table2[1M Return vs Nifty]))/_xlfn.STDEV.P(Table2[1M Return vs Nifty])</f>
        <v>0.73542541122127714</v>
      </c>
      <c r="K339">
        <v>20.8507282159086</v>
      </c>
      <c r="L339">
        <f>(Table2[[#This Row],[6M Return vs Nifty]]-AVERAGE(Table2[6M Return vs Nifty]))/_xlfn.STDEV.P(Table2[6M Return vs Nifty])</f>
        <v>0.43282875832467427</v>
      </c>
      <c r="M339">
        <v>1.7701728374054</v>
      </c>
      <c r="N339">
        <f>(Table2[[#This Row],[1W Return vs Nifty]]-AVERAGE(Table2[1W Return vs Nifty]))/_xlfn.STDEV.P(Table2[1W Return vs Nifty])</f>
        <v>0.70074894335758087</v>
      </c>
      <c r="O339">
        <v>2077.8000000000002</v>
      </c>
      <c r="P339">
        <v>1965.7102155397699</v>
      </c>
      <c r="Q339">
        <v>1709.9261059569501</v>
      </c>
      <c r="R339">
        <v>83.016260131090107</v>
      </c>
      <c r="S339" s="2">
        <f>(Table2[[#This Row],[Close Price]]-Table2[[#This Row],[20D EMA]])/Table2[[#This Row],[20D EMA]]</f>
        <v>6.2710559245355527E-2</v>
      </c>
      <c r="T339" s="2">
        <f>(Table2[[#This Row],[Close Price]]-Table2[[#This Row],[50D EMA]])/Table2[[#This Row],[50D EMA]]</f>
        <v>0.12330901195101715</v>
      </c>
      <c r="U339" s="2">
        <f>(Table2[[#This Row],[Close Price]]-Table2[[#This Row],[200D EMA]])/Table2[[#This Row],[200D EMA]]</f>
        <v>0.29134235234349481</v>
      </c>
      <c r="V339">
        <v>1.05190230405104</v>
      </c>
      <c r="W339">
        <v>2148.25</v>
      </c>
      <c r="X339">
        <v>2216.6</v>
      </c>
      <c r="Y339">
        <v>2142</v>
      </c>
      <c r="Z339">
        <v>2216.6</v>
      </c>
      <c r="AA339">
        <v>2142</v>
      </c>
      <c r="AB339">
        <v>2216.6</v>
      </c>
      <c r="AC339" s="2">
        <f>(Table2[[#This Row],[Close Price]]/Table2[[#This Row],[Day Low]])-1</f>
        <v>2.7859885953683161E-2</v>
      </c>
      <c r="AD339" s="2">
        <f>(Table2[[#This Row],[Day High]]/Table2[[#This Row],[Close Price]])-1</f>
        <v>3.8494633395227407E-3</v>
      </c>
      <c r="AE339" s="2">
        <f>(Table2[[#This Row],[Close Price]]/Table2[[#This Row],[Current Week Low]])-1</f>
        <v>3.0859010270774867E-2</v>
      </c>
      <c r="AF339" s="2">
        <f>(Table2[[#This Row],[Current Week High]]/Table2[[#This Row],[Close Price]])-1</f>
        <v>3.8494633395227407E-3</v>
      </c>
      <c r="AG339" s="2">
        <f>(Table2[[#This Row],[Close Price]]/Table2[[#This Row],[Current Month Low]])-1</f>
        <v>3.0859010270774867E-2</v>
      </c>
      <c r="AH339" s="2">
        <f>(Table2[[#This Row],[Current Month High]]/Table2[[#This Row],[Close Price]])-1</f>
        <v>3.8494633395227407E-3</v>
      </c>
      <c r="AI339">
        <v>0.38494633395227401</v>
      </c>
      <c r="AJ339">
        <v>74.415481832543406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0.24</v>
      </c>
      <c r="AM339" t="s">
        <v>10359</v>
      </c>
      <c r="AN339">
        <v>8.42</v>
      </c>
      <c r="AO339" t="s">
        <v>10359</v>
      </c>
      <c r="AP339">
        <v>-5.769411411867E-3</v>
      </c>
      <c r="AQ339">
        <f>(Table2[[#This Row],[Sharpe Ratio]]-AVERAGE(Table2[Sharpe Ratio]))/_xlfn.STDEV.P(Table2[Sharpe Ratio])</f>
        <v>-0.79332530707896254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1.2306046709948986</v>
      </c>
      <c r="AS339">
        <f>_xlfn.RANK.AVG(Table2[[#This Row],[1Y Return vs Nifty Z-Score]],Table2[1Y Return vs Nifty Z-Score])</f>
        <v>257</v>
      </c>
      <c r="AT339">
        <f>_xlfn.RANK.AVG(Table2[[#This Row],[6M Return vs Nifty Z-Score]],Table2[6M Return vs Nifty Z-Score])</f>
        <v>204</v>
      </c>
      <c r="AU339">
        <f>_xlfn.RANK.AVG(Table2[[#This Row],[Sharpe Ratio Z-Score]],Table2[Sharpe Ratio Z-Score])</f>
        <v>584</v>
      </c>
      <c r="AV339">
        <f>(Table2[[#This Row],[Rank 1Y]]+Table2[[#This Row],[Rank 6M]]+Table2[[#This Row],[Rank Sharpe]])/3</f>
        <v>348.33333333333331</v>
      </c>
    </row>
    <row r="340" spans="1:48" x14ac:dyDescent="0.3">
      <c r="A340" t="s">
        <v>870</v>
      </c>
      <c r="B340" t="s">
        <v>871</v>
      </c>
      <c r="C340" t="s">
        <v>10318</v>
      </c>
      <c r="D340" t="s">
        <v>54</v>
      </c>
      <c r="E340">
        <v>18146.203664820001</v>
      </c>
      <c r="F340">
        <v>1768.65</v>
      </c>
      <c r="G340">
        <v>52.282022847037801</v>
      </c>
      <c r="H340">
        <f>(Table2[[#This Row],[1Y Return vs Nifty]]-AVERAGE(Table2[1Y Return vs Nifty]))/_xlfn.STDEV.P(Table2[1Y Return vs Nifty])</f>
        <v>0.48502796779141366</v>
      </c>
      <c r="I340">
        <v>10.523637854435</v>
      </c>
      <c r="J340">
        <f>(Table2[[#This Row],[1M Return vs Nifty]]-AVERAGE(Table2[1M Return vs Nifty]))/_xlfn.STDEV.P(Table2[1M Return vs Nifty])</f>
        <v>0.86163461599067392</v>
      </c>
      <c r="K340">
        <v>8.5370174588924304</v>
      </c>
      <c r="L340">
        <f>(Table2[[#This Row],[6M Return vs Nifty]]-AVERAGE(Table2[6M Return vs Nifty]))/_xlfn.STDEV.P(Table2[6M Return vs Nifty])</f>
        <v>1.2714169048262131E-2</v>
      </c>
      <c r="M340">
        <v>6.4913252054168096</v>
      </c>
      <c r="N340">
        <f>(Table2[[#This Row],[1W Return vs Nifty]]-AVERAGE(Table2[1W Return vs Nifty]))/_xlfn.STDEV.P(Table2[1W Return vs Nifty])</f>
        <v>1.8471223869098514</v>
      </c>
      <c r="O340">
        <v>1647.22</v>
      </c>
      <c r="P340">
        <v>1617.6675288334</v>
      </c>
      <c r="Q340">
        <v>1465.23416389303</v>
      </c>
      <c r="R340">
        <v>67.526872752038102</v>
      </c>
      <c r="S340" s="2">
        <f>(Table2[[#This Row],[Close Price]]-Table2[[#This Row],[20D EMA]])/Table2[[#This Row],[20D EMA]]</f>
        <v>7.3718143295977506E-2</v>
      </c>
      <c r="T340" s="2">
        <f>(Table2[[#This Row],[Close Price]]-Table2[[#This Row],[50D EMA]])/Table2[[#This Row],[50D EMA]]</f>
        <v>9.3333437480495718E-2</v>
      </c>
      <c r="U340" s="2">
        <f>(Table2[[#This Row],[Close Price]]-Table2[[#This Row],[200D EMA]])/Table2[[#This Row],[200D EMA]]</f>
        <v>0.20707668684220026</v>
      </c>
      <c r="V340">
        <v>2.8404806906103901</v>
      </c>
      <c r="W340">
        <v>1734.55</v>
      </c>
      <c r="X340">
        <v>1777.5</v>
      </c>
      <c r="Y340">
        <v>1694.75</v>
      </c>
      <c r="Z340">
        <v>1777.5</v>
      </c>
      <c r="AA340">
        <v>1694.75</v>
      </c>
      <c r="AB340">
        <v>1777.5</v>
      </c>
      <c r="AC340" s="2">
        <f>(Table2[[#This Row],[Close Price]]/Table2[[#This Row],[Day Low]])-1</f>
        <v>1.9659277622438243E-2</v>
      </c>
      <c r="AD340" s="2">
        <f>(Table2[[#This Row],[Day High]]/Table2[[#This Row],[Close Price]])-1</f>
        <v>5.0038164701891041E-3</v>
      </c>
      <c r="AE340" s="2">
        <f>(Table2[[#This Row],[Close Price]]/Table2[[#This Row],[Current Week Low]])-1</f>
        <v>4.3605251512022436E-2</v>
      </c>
      <c r="AF340" s="2">
        <f>(Table2[[#This Row],[Current Week High]]/Table2[[#This Row],[Close Price]])-1</f>
        <v>5.0038164701891041E-3</v>
      </c>
      <c r="AG340" s="2">
        <f>(Table2[[#This Row],[Close Price]]/Table2[[#This Row],[Current Month Low]])-1</f>
        <v>4.3605251512022436E-2</v>
      </c>
      <c r="AH340" s="2">
        <f>(Table2[[#This Row],[Current Month High]]/Table2[[#This Row],[Close Price]])-1</f>
        <v>5.0038164701891041E-3</v>
      </c>
      <c r="AI340">
        <v>2.6206428632007301</v>
      </c>
      <c r="AJ340">
        <v>84.484197350578896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0.06</v>
      </c>
      <c r="AM340" t="s">
        <v>10359</v>
      </c>
      <c r="AN340">
        <v>8.23</v>
      </c>
      <c r="AO340" t="s">
        <v>10359</v>
      </c>
      <c r="AQ340">
        <f>(Table2[[#This Row],[Sharpe Ratio]]-AVERAGE(Table2[Sharpe Ratio]))/_xlfn.STDEV.P(Table2[Sharpe Ratio])</f>
        <v>-0.72731567472953296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2.4791834650106681</v>
      </c>
      <c r="AS340">
        <f>_xlfn.RANK.AVG(Table2[[#This Row],[1Y Return vs Nifty Z-Score]],Table2[1Y Return vs Nifty Z-Score])</f>
        <v>179</v>
      </c>
      <c r="AT340">
        <f>_xlfn.RANK.AVG(Table2[[#This Row],[6M Return vs Nifty Z-Score]],Table2[6M Return vs Nifty Z-Score])</f>
        <v>321</v>
      </c>
      <c r="AU340">
        <f>_xlfn.RANK.AVG(Table2[[#This Row],[Sharpe Ratio Z-Score]],Table2[Sharpe Ratio Z-Score])</f>
        <v>548</v>
      </c>
      <c r="AV340">
        <f>(Table2[[#This Row],[Rank 1Y]]+Table2[[#This Row],[Rank 6M]]+Table2[[#This Row],[Rank Sharpe]])/3</f>
        <v>349.33333333333331</v>
      </c>
    </row>
    <row r="341" spans="1:48" x14ac:dyDescent="0.3">
      <c r="A341" t="s">
        <v>694</v>
      </c>
      <c r="B341" t="s">
        <v>695</v>
      </c>
      <c r="C341" t="s">
        <v>10312</v>
      </c>
      <c r="D341" t="s">
        <v>177</v>
      </c>
      <c r="E341">
        <v>25925.512727199999</v>
      </c>
      <c r="F341">
        <v>458.2</v>
      </c>
      <c r="G341">
        <v>35.642457648858297</v>
      </c>
      <c r="H341">
        <f>(Table2[[#This Row],[1Y Return vs Nifty]]-AVERAGE(Table2[1Y Return vs Nifty]))/_xlfn.STDEV.P(Table2[1Y Return vs Nifty])</f>
        <v>0.20697711870948152</v>
      </c>
      <c r="I341">
        <v>34.8898979213578</v>
      </c>
      <c r="J341">
        <f>(Table2[[#This Row],[1M Return vs Nifty]]-AVERAGE(Table2[1M Return vs Nifty]))/_xlfn.STDEV.P(Table2[1M Return vs Nifty])</f>
        <v>3.3310698718174674</v>
      </c>
      <c r="K341">
        <v>10.057820454199</v>
      </c>
      <c r="L341">
        <f>(Table2[[#This Row],[6M Return vs Nifty]]-AVERAGE(Table2[6M Return vs Nifty]))/_xlfn.STDEV.P(Table2[6M Return vs Nifty])</f>
        <v>6.4600358219914916E-2</v>
      </c>
      <c r="M341">
        <v>19.0987682050751</v>
      </c>
      <c r="N341">
        <f>(Table2[[#This Row],[1W Return vs Nifty]]-AVERAGE(Table2[1W Return vs Nifty]))/_xlfn.STDEV.P(Table2[1W Return vs Nifty])</f>
        <v>4.9084169013241157</v>
      </c>
      <c r="O341">
        <v>377.88</v>
      </c>
      <c r="P341">
        <v>346.92966001355398</v>
      </c>
      <c r="Q341">
        <v>323.10006236181698</v>
      </c>
      <c r="R341">
        <v>96.043694021887006</v>
      </c>
      <c r="S341" s="2">
        <f>(Table2[[#This Row],[Close Price]]-Table2[[#This Row],[20D EMA]])/Table2[[#This Row],[20D EMA]]</f>
        <v>0.21255425002646341</v>
      </c>
      <c r="T341" s="2">
        <f>(Table2[[#This Row],[Close Price]]-Table2[[#This Row],[50D EMA]])/Table2[[#This Row],[50D EMA]]</f>
        <v>0.32072881857982061</v>
      </c>
      <c r="U341" s="2">
        <f>(Table2[[#This Row],[Close Price]]-Table2[[#This Row],[200D EMA]])/Table2[[#This Row],[200D EMA]]</f>
        <v>0.4181365260366125</v>
      </c>
      <c r="V341">
        <v>4.0556682625929703</v>
      </c>
      <c r="W341">
        <v>452</v>
      </c>
      <c r="X341">
        <v>464.1</v>
      </c>
      <c r="Y341">
        <v>415</v>
      </c>
      <c r="Z341">
        <v>469.7</v>
      </c>
      <c r="AA341">
        <v>415</v>
      </c>
      <c r="AB341">
        <v>469.7</v>
      </c>
      <c r="AC341" s="2">
        <f>(Table2[[#This Row],[Close Price]]/Table2[[#This Row],[Day Low]])-1</f>
        <v>1.3716814159292046E-2</v>
      </c>
      <c r="AD341" s="2">
        <f>(Table2[[#This Row],[Day High]]/Table2[[#This Row],[Close Price]])-1</f>
        <v>1.2876473155827295E-2</v>
      </c>
      <c r="AE341" s="2">
        <f>(Table2[[#This Row],[Close Price]]/Table2[[#This Row],[Current Week Low]])-1</f>
        <v>0.1040963855421686</v>
      </c>
      <c r="AF341" s="2">
        <f>(Table2[[#This Row],[Current Week High]]/Table2[[#This Row],[Close Price]])-1</f>
        <v>2.5098210388476705E-2</v>
      </c>
      <c r="AG341" s="2">
        <f>(Table2[[#This Row],[Close Price]]/Table2[[#This Row],[Current Month Low]])-1</f>
        <v>0.1040963855421686</v>
      </c>
      <c r="AH341" s="2">
        <f>(Table2[[#This Row],[Current Month High]]/Table2[[#This Row],[Close Price]])-1</f>
        <v>2.5098210388476705E-2</v>
      </c>
      <c r="AI341">
        <v>2.50982103884767</v>
      </c>
      <c r="AJ341">
        <v>80.039292730844707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0.42</v>
      </c>
      <c r="AM341" t="s">
        <v>10359</v>
      </c>
      <c r="AN341">
        <v>43.79</v>
      </c>
      <c r="AO341" t="s">
        <v>10359</v>
      </c>
      <c r="AP341">
        <v>6.5250789622990002E-3</v>
      </c>
      <c r="AQ341">
        <f>(Table2[[#This Row],[Sharpe Ratio]]-AVERAGE(Table2[Sharpe Ratio]))/_xlfn.STDEV.P(Table2[Sharpe Ratio])</f>
        <v>-0.65266021464803869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7.8584040354229412</v>
      </c>
      <c r="AS341">
        <f>_xlfn.RANK.AVG(Table2[[#This Row],[1Y Return vs Nifty Z-Score]],Table2[1Y Return vs Nifty Z-Score])</f>
        <v>242</v>
      </c>
      <c r="AT341">
        <f>_xlfn.RANK.AVG(Table2[[#This Row],[6M Return vs Nifty Z-Score]],Table2[6M Return vs Nifty Z-Score])</f>
        <v>303</v>
      </c>
      <c r="AU341">
        <f>_xlfn.RANK.AVG(Table2[[#This Row],[Sharpe Ratio Z-Score]],Table2[Sharpe Ratio Z-Score])</f>
        <v>506</v>
      </c>
      <c r="AV341">
        <f>(Table2[[#This Row],[Rank 1Y]]+Table2[[#This Row],[Rank 6M]]+Table2[[#This Row],[Rank Sharpe]])/3</f>
        <v>350.33333333333331</v>
      </c>
    </row>
    <row r="342" spans="1:48" x14ac:dyDescent="0.3">
      <c r="A342" t="s">
        <v>1099</v>
      </c>
      <c r="B342" t="s">
        <v>1100</v>
      </c>
      <c r="C342" t="s">
        <v>10321</v>
      </c>
      <c r="D342" t="s">
        <v>141</v>
      </c>
      <c r="E342">
        <v>11607</v>
      </c>
      <c r="F342">
        <v>367.2</v>
      </c>
      <c r="G342">
        <v>24.4411111308697</v>
      </c>
      <c r="H342">
        <f>(Table2[[#This Row],[1Y Return vs Nifty]]-AVERAGE(Table2[1Y Return vs Nifty]))/_xlfn.STDEV.P(Table2[1Y Return vs Nifty])</f>
        <v>1.980011780272535E-2</v>
      </c>
      <c r="I342">
        <v>-7.1850536202697102</v>
      </c>
      <c r="J342">
        <f>(Table2[[#This Row],[1M Return vs Nifty]]-AVERAGE(Table2[1M Return vs Nifty]))/_xlfn.STDEV.P(Table2[1M Return vs Nifty])</f>
        <v>-0.93307934265902892</v>
      </c>
      <c r="K342">
        <v>-20.448397336985</v>
      </c>
      <c r="L342">
        <f>(Table2[[#This Row],[6M Return vs Nifty]]-AVERAGE(Table2[6M Return vs Nifty]))/_xlfn.STDEV.P(Table2[6M Return vs Nifty])</f>
        <v>-0.97619939829682922</v>
      </c>
      <c r="M342">
        <v>-2.46561700139558</v>
      </c>
      <c r="N342">
        <f>(Table2[[#This Row],[1W Return vs Nifty]]-AVERAGE(Table2[1W Return vs Nifty]))/_xlfn.STDEV.P(Table2[1W Return vs Nifty])</f>
        <v>-0.32777049536481317</v>
      </c>
      <c r="O342">
        <v>372.16</v>
      </c>
      <c r="P342">
        <v>382.57183356499098</v>
      </c>
      <c r="Q342">
        <v>373.94019077854398</v>
      </c>
      <c r="R342">
        <v>37.393674808445901</v>
      </c>
      <c r="S342" s="2">
        <f>(Table2[[#This Row],[Close Price]]-Table2[[#This Row],[20D EMA]])/Table2[[#This Row],[20D EMA]]</f>
        <v>-1.332760103181437E-2</v>
      </c>
      <c r="T342" s="2">
        <f>(Table2[[#This Row],[Close Price]]-Table2[[#This Row],[50D EMA]])/Table2[[#This Row],[50D EMA]]</f>
        <v>-4.0180254311324354E-2</v>
      </c>
      <c r="U342" s="2">
        <f>(Table2[[#This Row],[Close Price]]-Table2[[#This Row],[200D EMA]])/Table2[[#This Row],[200D EMA]]</f>
        <v>-1.8024782959304011E-2</v>
      </c>
      <c r="V342">
        <v>0.392548648853555</v>
      </c>
      <c r="W342">
        <v>365.35</v>
      </c>
      <c r="X342">
        <v>373.5</v>
      </c>
      <c r="Y342">
        <v>363.85</v>
      </c>
      <c r="Z342">
        <v>373.5</v>
      </c>
      <c r="AA342">
        <v>363.85</v>
      </c>
      <c r="AB342">
        <v>373.5</v>
      </c>
      <c r="AC342" s="2">
        <f>(Table2[[#This Row],[Close Price]]/Table2[[#This Row],[Day Low]])-1</f>
        <v>5.0636376077732859E-3</v>
      </c>
      <c r="AD342" s="2">
        <f>(Table2[[#This Row],[Day High]]/Table2[[#This Row],[Close Price]])-1</f>
        <v>1.7156862745097978E-2</v>
      </c>
      <c r="AE342" s="2">
        <f>(Table2[[#This Row],[Close Price]]/Table2[[#This Row],[Current Week Low]])-1</f>
        <v>9.2070908341348456E-3</v>
      </c>
      <c r="AF342" s="2">
        <f>(Table2[[#This Row],[Current Week High]]/Table2[[#This Row],[Close Price]])-1</f>
        <v>1.7156862745097978E-2</v>
      </c>
      <c r="AG342" s="2">
        <f>(Table2[[#This Row],[Close Price]]/Table2[[#This Row],[Current Month Low]])-1</f>
        <v>9.2070908341348456E-3</v>
      </c>
      <c r="AH342" s="2">
        <f>(Table2[[#This Row],[Current Month High]]/Table2[[#This Row],[Close Price]])-1</f>
        <v>1.7156862745097978E-2</v>
      </c>
      <c r="AI342">
        <v>37.799564270152501</v>
      </c>
      <c r="AJ342">
        <v>55.824315722469699</v>
      </c>
      <c r="AK342" t="str">
        <f>IF(AND(Table2[[#This Row],[20D EMA]]&gt;Table2[[#This Row],[50D EMA]],Table2[[#This Row],[50D EMA]]&gt;Table2[[#This Row],[200D EMA]]),"Uptrend","Downtrend/NoTrend")</f>
        <v>Downtrend/NoTrend</v>
      </c>
      <c r="AL342">
        <v>0.01</v>
      </c>
      <c r="AM342" t="s">
        <v>10359</v>
      </c>
      <c r="AN342">
        <v>1.99</v>
      </c>
      <c r="AO342" t="s">
        <v>10359</v>
      </c>
      <c r="AP342">
        <v>0.14996248579146801</v>
      </c>
      <c r="AQ342">
        <f>(Table2[[#This Row],[Sharpe Ratio]]-AVERAGE(Table2[Sharpe Ratio]))/_xlfn.STDEV.P(Table2[Sharpe Ratio])</f>
        <v>0.98845181811043725</v>
      </c>
      <c r="AR3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2">
        <f>_xlfn.RANK.AVG(Table2[[#This Row],[1Y Return vs Nifty Z-Score]],Table2[1Y Return vs Nifty Z-Score])</f>
        <v>295</v>
      </c>
      <c r="AT342">
        <f>_xlfn.RANK.AVG(Table2[[#This Row],[6M Return vs Nifty Z-Score]],Table2[6M Return vs Nifty Z-Score])</f>
        <v>640</v>
      </c>
      <c r="AU342">
        <f>_xlfn.RANK.AVG(Table2[[#This Row],[Sharpe Ratio Z-Score]],Table2[Sharpe Ratio Z-Score])</f>
        <v>117</v>
      </c>
      <c r="AV342">
        <f>(Table2[[#This Row],[Rank 1Y]]+Table2[[#This Row],[Rank 6M]]+Table2[[#This Row],[Rank Sharpe]])/3</f>
        <v>350.66666666666669</v>
      </c>
    </row>
    <row r="343" spans="1:48" x14ac:dyDescent="0.3">
      <c r="A343" t="s">
        <v>593</v>
      </c>
      <c r="B343" t="s">
        <v>594</v>
      </c>
      <c r="C343" t="s">
        <v>10321</v>
      </c>
      <c r="D343" t="s">
        <v>180</v>
      </c>
      <c r="E343">
        <v>32802.243715819997</v>
      </c>
      <c r="F343">
        <v>178.67</v>
      </c>
      <c r="G343">
        <v>41.150021479373798</v>
      </c>
      <c r="H343">
        <f>(Table2[[#This Row],[1Y Return vs Nifty]]-AVERAGE(Table2[1Y Return vs Nifty]))/_xlfn.STDEV.P(Table2[1Y Return vs Nifty])</f>
        <v>0.29900973982720869</v>
      </c>
      <c r="I343">
        <v>-2.2462778227165399</v>
      </c>
      <c r="J343">
        <f>(Table2[[#This Row],[1M Return vs Nifty]]-AVERAGE(Table2[1M Return vs Nifty]))/_xlfn.STDEV.P(Table2[1M Return vs Nifty])</f>
        <v>-0.43255168508641911</v>
      </c>
      <c r="K343">
        <v>-5.8169783525996897</v>
      </c>
      <c r="L343">
        <f>(Table2[[#This Row],[6M Return vs Nifty]]-AVERAGE(Table2[6M Return vs Nifty]))/_xlfn.STDEV.P(Table2[6M Return vs Nifty])</f>
        <v>-0.47701010447216013</v>
      </c>
      <c r="M343">
        <v>-3.3986676458074498</v>
      </c>
      <c r="N343">
        <f>(Table2[[#This Row],[1W Return vs Nifty]]-AVERAGE(Table2[1W Return vs Nifty]))/_xlfn.STDEV.P(Table2[1W Return vs Nifty])</f>
        <v>-0.5543305376736436</v>
      </c>
      <c r="O343">
        <v>179.07</v>
      </c>
      <c r="P343">
        <v>181.70823662592099</v>
      </c>
      <c r="Q343">
        <v>161.67543589425199</v>
      </c>
      <c r="R343">
        <v>49.440235452093098</v>
      </c>
      <c r="S343" s="2">
        <f>(Table2[[#This Row],[Close Price]]-Table2[[#This Row],[20D EMA]])/Table2[[#This Row],[20D EMA]]</f>
        <v>-2.2337633327749245E-3</v>
      </c>
      <c r="T343" s="2">
        <f>(Table2[[#This Row],[Close Price]]-Table2[[#This Row],[50D EMA]])/Table2[[#This Row],[50D EMA]]</f>
        <v>-1.6720412251733843E-2</v>
      </c>
      <c r="U343" s="2">
        <f>(Table2[[#This Row],[Close Price]]-Table2[[#This Row],[200D EMA]])/Table2[[#This Row],[200D EMA]]</f>
        <v>0.10511531335448962</v>
      </c>
      <c r="V343">
        <v>0.92284619795357403</v>
      </c>
      <c r="W343">
        <v>177.9</v>
      </c>
      <c r="X343">
        <v>180.39</v>
      </c>
      <c r="Y343">
        <v>177.8</v>
      </c>
      <c r="Z343">
        <v>183</v>
      </c>
      <c r="AA343">
        <v>177.8</v>
      </c>
      <c r="AB343">
        <v>183</v>
      </c>
      <c r="AC343" s="2">
        <f>(Table2[[#This Row],[Close Price]]/Table2[[#This Row],[Day Low]])-1</f>
        <v>4.3282743114108069E-3</v>
      </c>
      <c r="AD343" s="2">
        <f>(Table2[[#This Row],[Day High]]/Table2[[#This Row],[Close Price]])-1</f>
        <v>9.626686069289736E-3</v>
      </c>
      <c r="AE343" s="2">
        <f>(Table2[[#This Row],[Close Price]]/Table2[[#This Row],[Current Week Low]])-1</f>
        <v>4.8931383577051069E-3</v>
      </c>
      <c r="AF343" s="2">
        <f>(Table2[[#This Row],[Current Week High]]/Table2[[#This Row],[Close Price]])-1</f>
        <v>2.4234622488386481E-2</v>
      </c>
      <c r="AG343" s="2">
        <f>(Table2[[#This Row],[Close Price]]/Table2[[#This Row],[Current Month Low]])-1</f>
        <v>4.8931383577051069E-3</v>
      </c>
      <c r="AH343" s="2">
        <f>(Table2[[#This Row],[Current Month High]]/Table2[[#This Row],[Close Price]])-1</f>
        <v>2.4234622488386481E-2</v>
      </c>
      <c r="AI343">
        <v>16.9754295628812</v>
      </c>
      <c r="AJ343">
        <v>101.659142212189</v>
      </c>
      <c r="AK343" t="str">
        <f>IF(AND(Table2[[#This Row],[20D EMA]]&gt;Table2[[#This Row],[50D EMA]],Table2[[#This Row],[50D EMA]]&gt;Table2[[#This Row],[200D EMA]]),"Uptrend","Downtrend/NoTrend")</f>
        <v>Downtrend/NoTrend</v>
      </c>
      <c r="AL343">
        <v>0.02</v>
      </c>
      <c r="AM343" t="s">
        <v>10359</v>
      </c>
      <c r="AN343">
        <v>8.1999999999999993</v>
      </c>
      <c r="AO343" t="s">
        <v>10359</v>
      </c>
      <c r="AP343">
        <v>6.3282544774052998E-2</v>
      </c>
      <c r="AQ343">
        <f>(Table2[[#This Row],[Sharpe Ratio]]-AVERAGE(Table2[Sharpe Ratio]))/_xlfn.STDEV.P(Table2[Sharpe Ratio])</f>
        <v>-3.2803760716099907E-3</v>
      </c>
      <c r="AR3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3">
        <f>_xlfn.RANK.AVG(Table2[[#This Row],[1Y Return vs Nifty Z-Score]],Table2[1Y Return vs Nifty Z-Score])</f>
        <v>217</v>
      </c>
      <c r="AT343">
        <f>_xlfn.RANK.AVG(Table2[[#This Row],[6M Return vs Nifty Z-Score]],Table2[6M Return vs Nifty Z-Score])</f>
        <v>488</v>
      </c>
      <c r="AU343">
        <f>_xlfn.RANK.AVG(Table2[[#This Row],[Sharpe Ratio Z-Score]],Table2[Sharpe Ratio Z-Score])</f>
        <v>351</v>
      </c>
      <c r="AV343">
        <f>(Table2[[#This Row],[Rank 1Y]]+Table2[[#This Row],[Rank 6M]]+Table2[[#This Row],[Rank Sharpe]])/3</f>
        <v>352</v>
      </c>
    </row>
    <row r="344" spans="1:48" x14ac:dyDescent="0.3">
      <c r="A344" t="s">
        <v>1375</v>
      </c>
      <c r="B344" t="s">
        <v>1376</v>
      </c>
      <c r="C344" t="s">
        <v>10312</v>
      </c>
      <c r="D344" t="s">
        <v>141</v>
      </c>
      <c r="E344">
        <v>8110.6588215899901</v>
      </c>
      <c r="F344">
        <v>485.95</v>
      </c>
      <c r="G344">
        <v>58.8116623631024</v>
      </c>
      <c r="H344">
        <f>(Table2[[#This Row],[1Y Return vs Nifty]]-AVERAGE(Table2[1Y Return vs Nifty]))/_xlfn.STDEV.P(Table2[1Y Return vs Nifty])</f>
        <v>0.59413970178307685</v>
      </c>
      <c r="I344">
        <v>-16.1952110061364</v>
      </c>
      <c r="J344">
        <f>(Table2[[#This Row],[1M Return vs Nifty]]-AVERAGE(Table2[1M Return vs Nifty]))/_xlfn.STDEV.P(Table2[1M Return vs Nifty])</f>
        <v>-1.846227287731312</v>
      </c>
      <c r="K344">
        <v>5.7471889957525102</v>
      </c>
      <c r="L344">
        <f>(Table2[[#This Row],[6M Return vs Nifty]]-AVERAGE(Table2[6M Return vs Nifty]))/_xlfn.STDEV.P(Table2[6M Return vs Nifty])</f>
        <v>-8.2468157552665733E-2</v>
      </c>
      <c r="M344">
        <v>-3.9961322884161201</v>
      </c>
      <c r="N344">
        <f>(Table2[[#This Row],[1W Return vs Nifty]]-AVERAGE(Table2[1W Return vs Nifty]))/_xlfn.STDEV.P(Table2[1W Return vs Nifty])</f>
        <v>-0.69940477937546819</v>
      </c>
      <c r="O344">
        <v>510.99</v>
      </c>
      <c r="P344">
        <v>526.01292316077797</v>
      </c>
      <c r="Q344">
        <v>461.36763542940002</v>
      </c>
      <c r="R344">
        <v>35.569457110573197</v>
      </c>
      <c r="S344" s="2">
        <f>(Table2[[#This Row],[Close Price]]-Table2[[#This Row],[20D EMA]])/Table2[[#This Row],[20D EMA]]</f>
        <v>-4.9002915908334839E-2</v>
      </c>
      <c r="T344" s="2">
        <f>(Table2[[#This Row],[Close Price]]-Table2[[#This Row],[50D EMA]])/Table2[[#This Row],[50D EMA]]</f>
        <v>-7.6163381918532433E-2</v>
      </c>
      <c r="U344" s="2">
        <f>(Table2[[#This Row],[Close Price]]-Table2[[#This Row],[200D EMA]])/Table2[[#This Row],[200D EMA]]</f>
        <v>5.3281510628115217E-2</v>
      </c>
      <c r="V344">
        <v>0.64946675841854795</v>
      </c>
      <c r="W344">
        <v>484.45</v>
      </c>
      <c r="X344">
        <v>495</v>
      </c>
      <c r="Y344">
        <v>484.45</v>
      </c>
      <c r="Z344">
        <v>515</v>
      </c>
      <c r="AA344">
        <v>484.45</v>
      </c>
      <c r="AB344">
        <v>515</v>
      </c>
      <c r="AC344" s="2">
        <f>(Table2[[#This Row],[Close Price]]/Table2[[#This Row],[Day Low]])-1</f>
        <v>3.0962947672619201E-3</v>
      </c>
      <c r="AD344" s="2">
        <f>(Table2[[#This Row],[Day High]]/Table2[[#This Row],[Close Price]])-1</f>
        <v>1.8623315155880338E-2</v>
      </c>
      <c r="AE344" s="2">
        <f>(Table2[[#This Row],[Close Price]]/Table2[[#This Row],[Current Week Low]])-1</f>
        <v>3.0962947672619201E-3</v>
      </c>
      <c r="AF344" s="2">
        <f>(Table2[[#This Row],[Current Week High]]/Table2[[#This Row],[Close Price]])-1</f>
        <v>5.9779812737936089E-2</v>
      </c>
      <c r="AG344" s="2">
        <f>(Table2[[#This Row],[Close Price]]/Table2[[#This Row],[Current Month Low]])-1</f>
        <v>3.0962947672619201E-3</v>
      </c>
      <c r="AH344" s="2">
        <f>(Table2[[#This Row],[Current Month High]]/Table2[[#This Row],[Close Price]])-1</f>
        <v>5.9779812737936089E-2</v>
      </c>
      <c r="AI344">
        <v>30.630723325445</v>
      </c>
      <c r="AJ344">
        <v>103.95215444879599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-0.08</v>
      </c>
      <c r="AM344" t="s">
        <v>10358</v>
      </c>
      <c r="AN344">
        <v>-0.54</v>
      </c>
      <c r="AO344" t="s">
        <v>10358</v>
      </c>
      <c r="AQ344">
        <f>(Table2[[#This Row],[Sharpe Ratio]]-AVERAGE(Table2[Sharpe Ratio]))/_xlfn.STDEV.P(Table2[Sharpe Ratio])</f>
        <v>-0.72731567472953296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160</v>
      </c>
      <c r="AT344">
        <f>_xlfn.RANK.AVG(Table2[[#This Row],[6M Return vs Nifty Z-Score]],Table2[6M Return vs Nifty Z-Score])</f>
        <v>349</v>
      </c>
      <c r="AU344">
        <f>_xlfn.RANK.AVG(Table2[[#This Row],[Sharpe Ratio Z-Score]],Table2[Sharpe Ratio Z-Score])</f>
        <v>548</v>
      </c>
      <c r="AV344">
        <f>(Table2[[#This Row],[Rank 1Y]]+Table2[[#This Row],[Rank 6M]]+Table2[[#This Row],[Rank Sharpe]])/3</f>
        <v>352.33333333333331</v>
      </c>
    </row>
    <row r="345" spans="1:48" x14ac:dyDescent="0.3">
      <c r="A345" t="s">
        <v>299</v>
      </c>
      <c r="B345" t="s">
        <v>300</v>
      </c>
      <c r="C345" t="s">
        <v>10314</v>
      </c>
      <c r="D345" t="s">
        <v>225</v>
      </c>
      <c r="E345">
        <v>94059.205255289999</v>
      </c>
      <c r="F345">
        <v>4459.8500000000004</v>
      </c>
      <c r="G345">
        <v>51.755063650163002</v>
      </c>
      <c r="H345">
        <f>(Table2[[#This Row],[1Y Return vs Nifty]]-AVERAGE(Table2[1Y Return vs Nifty]))/_xlfn.STDEV.P(Table2[1Y Return vs Nifty])</f>
        <v>0.47622236197314372</v>
      </c>
      <c r="I345">
        <v>6.7169441730020498</v>
      </c>
      <c r="J345">
        <f>(Table2[[#This Row],[1M Return vs Nifty]]-AVERAGE(Table2[1M Return vs Nifty]))/_xlfn.STDEV.P(Table2[1M Return vs Nifty])</f>
        <v>0.47583952231420784</v>
      </c>
      <c r="K345">
        <v>2.6796107701862599</v>
      </c>
      <c r="L345">
        <f>(Table2[[#This Row],[6M Return vs Nifty]]-AVERAGE(Table2[6M Return vs Nifty]))/_xlfn.STDEV.P(Table2[6M Return vs Nifty])</f>
        <v>-0.18712664691767933</v>
      </c>
      <c r="M345">
        <v>-1.37812991862219</v>
      </c>
      <c r="N345">
        <f>(Table2[[#This Row],[1W Return vs Nifty]]-AVERAGE(Table2[1W Return vs Nifty]))/_xlfn.STDEV.P(Table2[1W Return vs Nifty])</f>
        <v>-6.3710745812046471E-2</v>
      </c>
      <c r="O345">
        <v>4328.03</v>
      </c>
      <c r="P345">
        <v>4186.4730687600604</v>
      </c>
      <c r="Q345">
        <v>3696.2345017054099</v>
      </c>
      <c r="R345">
        <v>58.260605193715499</v>
      </c>
      <c r="S345" s="2">
        <f>(Table2[[#This Row],[Close Price]]-Table2[[#This Row],[20D EMA]])/Table2[[#This Row],[20D EMA]]</f>
        <v>3.0457275018888647E-2</v>
      </c>
      <c r="T345" s="2">
        <f>(Table2[[#This Row],[Close Price]]-Table2[[#This Row],[50D EMA]])/Table2[[#This Row],[50D EMA]]</f>
        <v>6.5300057291640012E-2</v>
      </c>
      <c r="U345" s="2">
        <f>(Table2[[#This Row],[Close Price]]-Table2[[#This Row],[200D EMA]])/Table2[[#This Row],[200D EMA]]</f>
        <v>0.20659281707972399</v>
      </c>
      <c r="V345">
        <v>0.96607506622829098</v>
      </c>
      <c r="W345">
        <v>4360</v>
      </c>
      <c r="X345">
        <v>4468.05</v>
      </c>
      <c r="Y345">
        <v>4360</v>
      </c>
      <c r="Z345">
        <v>4479.6000000000004</v>
      </c>
      <c r="AA345">
        <v>4360</v>
      </c>
      <c r="AB345">
        <v>4479.6000000000004</v>
      </c>
      <c r="AC345" s="2">
        <f>(Table2[[#This Row],[Close Price]]/Table2[[#This Row],[Day Low]])-1</f>
        <v>2.290137614678911E-2</v>
      </c>
      <c r="AD345" s="2">
        <f>(Table2[[#This Row],[Day High]]/Table2[[#This Row],[Close Price]])-1</f>
        <v>1.8386268596477517E-3</v>
      </c>
      <c r="AE345" s="2">
        <f>(Table2[[#This Row],[Close Price]]/Table2[[#This Row],[Current Week Low]])-1</f>
        <v>2.290137614678911E-2</v>
      </c>
      <c r="AF345" s="2">
        <f>(Table2[[#This Row],[Current Week High]]/Table2[[#This Row],[Close Price]])-1</f>
        <v>4.428400058297921E-3</v>
      </c>
      <c r="AG345" s="2">
        <f>(Table2[[#This Row],[Close Price]]/Table2[[#This Row],[Current Month Low]])-1</f>
        <v>2.290137614678911E-2</v>
      </c>
      <c r="AH345" s="2">
        <f>(Table2[[#This Row],[Current Month High]]/Table2[[#This Row],[Close Price]])-1</f>
        <v>4.428400058297921E-3</v>
      </c>
      <c r="AI345">
        <v>1.52695718465867</v>
      </c>
      <c r="AJ345">
        <v>83.987211221122095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0.04</v>
      </c>
      <c r="AM345" t="s">
        <v>10359</v>
      </c>
      <c r="AN345">
        <v>5.78</v>
      </c>
      <c r="AO345" t="s">
        <v>10359</v>
      </c>
      <c r="AP345">
        <v>9.9039612733439995E-3</v>
      </c>
      <c r="AQ345">
        <f>(Table2[[#This Row],[Sharpe Ratio]]-AVERAGE(Table2[Sharpe Ratio]))/_xlfn.STDEV.P(Table2[Sharpe Ratio])</f>
        <v>-0.61400137006550348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8.7223121492122274E-2</v>
      </c>
      <c r="AS345">
        <f>_xlfn.RANK.AVG(Table2[[#This Row],[1Y Return vs Nifty Z-Score]],Table2[1Y Return vs Nifty Z-Score])</f>
        <v>180</v>
      </c>
      <c r="AT345">
        <f>_xlfn.RANK.AVG(Table2[[#This Row],[6M Return vs Nifty Z-Score]],Table2[6M Return vs Nifty Z-Score])</f>
        <v>383</v>
      </c>
      <c r="AU345">
        <f>_xlfn.RANK.AVG(Table2[[#This Row],[Sharpe Ratio Z-Score]],Table2[Sharpe Ratio Z-Score])</f>
        <v>496</v>
      </c>
      <c r="AV345">
        <f>(Table2[[#This Row],[Rank 1Y]]+Table2[[#This Row],[Rank 6M]]+Table2[[#This Row],[Rank Sharpe]])/3</f>
        <v>353</v>
      </c>
    </row>
    <row r="346" spans="1:48" x14ac:dyDescent="0.3">
      <c r="A346" t="s">
        <v>1844</v>
      </c>
      <c r="B346" t="s">
        <v>1845</v>
      </c>
      <c r="C346" t="s">
        <v>10318</v>
      </c>
      <c r="D346" t="s">
        <v>54</v>
      </c>
      <c r="E346">
        <v>4027.0814186900002</v>
      </c>
      <c r="F346">
        <v>168.25</v>
      </c>
      <c r="G346">
        <v>53.406906940025202</v>
      </c>
      <c r="H346">
        <f>(Table2[[#This Row],[1Y Return vs Nifty]]-AVERAGE(Table2[1Y Return vs Nifty]))/_xlfn.STDEV.P(Table2[1Y Return vs Nifty])</f>
        <v>0.50382503210461616</v>
      </c>
      <c r="I346">
        <v>17.506345808653698</v>
      </c>
      <c r="J346">
        <f>(Table2[[#This Row],[1M Return vs Nifty]]-AVERAGE(Table2[1M Return vs Nifty]))/_xlfn.STDEV.P(Table2[1M Return vs Nifty])</f>
        <v>1.5693076505856582</v>
      </c>
      <c r="K346">
        <v>16.1596917927574</v>
      </c>
      <c r="L346">
        <f>(Table2[[#This Row],[6M Return vs Nifty]]-AVERAGE(Table2[6M Return vs Nifty]))/_xlfn.STDEV.P(Table2[6M Return vs Nifty])</f>
        <v>0.27278172789804689</v>
      </c>
      <c r="M346">
        <v>-3.65687580859468</v>
      </c>
      <c r="N346">
        <f>(Table2[[#This Row],[1W Return vs Nifty]]-AVERAGE(Table2[1W Return vs Nifty]))/_xlfn.STDEV.P(Table2[1W Return vs Nifty])</f>
        <v>-0.61702772633743208</v>
      </c>
      <c r="O346">
        <v>156.61000000000001</v>
      </c>
      <c r="P346">
        <v>144.98640172709901</v>
      </c>
      <c r="Q346">
        <v>126.651773979547</v>
      </c>
      <c r="R346">
        <v>56.777106114528898</v>
      </c>
      <c r="S346" s="2">
        <f>(Table2[[#This Row],[Close Price]]-Table2[[#This Row],[20D EMA]])/Table2[[#This Row],[20D EMA]]</f>
        <v>7.43247557627226E-2</v>
      </c>
      <c r="T346" s="2">
        <f>(Table2[[#This Row],[Close Price]]-Table2[[#This Row],[50D EMA]])/Table2[[#This Row],[50D EMA]]</f>
        <v>0.16045365631384489</v>
      </c>
      <c r="U346" s="2">
        <f>(Table2[[#This Row],[Close Price]]-Table2[[#This Row],[200D EMA]])/Table2[[#This Row],[200D EMA]]</f>
        <v>0.32844566414972359</v>
      </c>
      <c r="V346">
        <v>1.7947503859245599</v>
      </c>
      <c r="W346">
        <v>161.63</v>
      </c>
      <c r="X346">
        <v>169.4</v>
      </c>
      <c r="Y346">
        <v>160.75</v>
      </c>
      <c r="Z346">
        <v>169.4</v>
      </c>
      <c r="AA346">
        <v>160.75</v>
      </c>
      <c r="AB346">
        <v>169.4</v>
      </c>
      <c r="AC346" s="2">
        <f>(Table2[[#This Row],[Close Price]]/Table2[[#This Row],[Day Low]])-1</f>
        <v>4.0957742993256163E-2</v>
      </c>
      <c r="AD346" s="2">
        <f>(Table2[[#This Row],[Day High]]/Table2[[#This Row],[Close Price]])-1</f>
        <v>6.8350668647845225E-3</v>
      </c>
      <c r="AE346" s="2">
        <f>(Table2[[#This Row],[Close Price]]/Table2[[#This Row],[Current Week Low]])-1</f>
        <v>4.6656298600310953E-2</v>
      </c>
      <c r="AF346" s="2">
        <f>(Table2[[#This Row],[Current Week High]]/Table2[[#This Row],[Close Price]])-1</f>
        <v>6.8350668647845225E-3</v>
      </c>
      <c r="AG346" s="2">
        <f>(Table2[[#This Row],[Close Price]]/Table2[[#This Row],[Current Month Low]])-1</f>
        <v>4.6656298600310953E-2</v>
      </c>
      <c r="AH346" s="2">
        <f>(Table2[[#This Row],[Current Month High]]/Table2[[#This Row],[Close Price]])-1</f>
        <v>6.8350668647845225E-3</v>
      </c>
      <c r="AI346">
        <v>4.01188707280832</v>
      </c>
      <c r="AJ346">
        <v>94.733796296296205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0.17</v>
      </c>
      <c r="AM346" t="s">
        <v>10359</v>
      </c>
      <c r="AN346">
        <v>17.41</v>
      </c>
      <c r="AO346" t="s">
        <v>10359</v>
      </c>
      <c r="AP346">
        <v>-3.8323104427089E-2</v>
      </c>
      <c r="AQ346">
        <f>(Table2[[#This Row],[Sharpe Ratio]]-AVERAGE(Table2[Sharpe Ratio]))/_xlfn.STDEV.P(Table2[Sharpe Ratio])</f>
        <v>-1.1657822449099258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0.56310443934096333</v>
      </c>
      <c r="AS346">
        <f>_xlfn.RANK.AVG(Table2[[#This Row],[1Y Return vs Nifty Z-Score]],Table2[1Y Return vs Nifty Z-Score])</f>
        <v>174</v>
      </c>
      <c r="AT346">
        <f>_xlfn.RANK.AVG(Table2[[#This Row],[6M Return vs Nifty Z-Score]],Table2[6M Return vs Nifty Z-Score])</f>
        <v>242</v>
      </c>
      <c r="AU346">
        <f>_xlfn.RANK.AVG(Table2[[#This Row],[Sharpe Ratio Z-Score]],Table2[Sharpe Ratio Z-Score])</f>
        <v>649</v>
      </c>
      <c r="AV346">
        <f>(Table2[[#This Row],[Rank 1Y]]+Table2[[#This Row],[Rank 6M]]+Table2[[#This Row],[Rank Sharpe]])/3</f>
        <v>355</v>
      </c>
    </row>
    <row r="347" spans="1:48" x14ac:dyDescent="0.3">
      <c r="A347" t="s">
        <v>659</v>
      </c>
      <c r="B347" t="s">
        <v>660</v>
      </c>
      <c r="C347" t="s">
        <v>10318</v>
      </c>
      <c r="D347" t="s">
        <v>281</v>
      </c>
      <c r="E347">
        <v>28208.304093750001</v>
      </c>
      <c r="F347">
        <v>3373.75</v>
      </c>
      <c r="G347">
        <v>25.361126715618902</v>
      </c>
      <c r="H347">
        <f>(Table2[[#This Row],[1Y Return vs Nifty]]-AVERAGE(Table2[1Y Return vs Nifty]))/_xlfn.STDEV.P(Table2[1Y Return vs Nifty])</f>
        <v>3.5173783608374733E-2</v>
      </c>
      <c r="I347">
        <v>8.6540903618750598</v>
      </c>
      <c r="J347">
        <f>(Table2[[#This Row],[1M Return vs Nifty]]-AVERAGE(Table2[1M Return vs Nifty]))/_xlfn.STDEV.P(Table2[1M Return vs Nifty])</f>
        <v>0.67216251490129486</v>
      </c>
      <c r="K347">
        <v>35.315004606585397</v>
      </c>
      <c r="L347">
        <f>(Table2[[#This Row],[6M Return vs Nifty]]-AVERAGE(Table2[6M Return vs Nifty]))/_xlfn.STDEV.P(Table2[6M Return vs Nifty])</f>
        <v>0.92631554349926515</v>
      </c>
      <c r="M347">
        <v>1.19216284040142</v>
      </c>
      <c r="N347">
        <f>(Table2[[#This Row],[1W Return vs Nifty]]-AVERAGE(Table2[1W Return vs Nifty]))/_xlfn.STDEV.P(Table2[1W Return vs Nifty])</f>
        <v>0.56039860957833254</v>
      </c>
      <c r="O347">
        <v>3288.97</v>
      </c>
      <c r="P347">
        <v>3108.9854131502898</v>
      </c>
      <c r="Q347">
        <v>2701.1062081493901</v>
      </c>
      <c r="R347">
        <v>68.767385507145306</v>
      </c>
      <c r="S347" s="2">
        <f>(Table2[[#This Row],[Close Price]]-Table2[[#This Row],[20D EMA]])/Table2[[#This Row],[20D EMA]]</f>
        <v>2.5777066984496728E-2</v>
      </c>
      <c r="T347" s="2">
        <f>(Table2[[#This Row],[Close Price]]-Table2[[#This Row],[50D EMA]])/Table2[[#This Row],[50D EMA]]</f>
        <v>8.5161090087401886E-2</v>
      </c>
      <c r="U347" s="2">
        <f>(Table2[[#This Row],[Close Price]]-Table2[[#This Row],[200D EMA]])/Table2[[#This Row],[200D EMA]]</f>
        <v>0.24902530297446487</v>
      </c>
      <c r="V347">
        <v>0.80318673072166902</v>
      </c>
      <c r="W347">
        <v>3363.7</v>
      </c>
      <c r="X347">
        <v>3435</v>
      </c>
      <c r="Y347">
        <v>3363.7</v>
      </c>
      <c r="Z347">
        <v>3452.9</v>
      </c>
      <c r="AA347">
        <v>3363.7</v>
      </c>
      <c r="AB347">
        <v>3452.9</v>
      </c>
      <c r="AC347" s="2">
        <f>(Table2[[#This Row],[Close Price]]/Table2[[#This Row],[Day Low]])-1</f>
        <v>2.9877813122454189E-3</v>
      </c>
      <c r="AD347" s="2">
        <f>(Table2[[#This Row],[Day High]]/Table2[[#This Row],[Close Price]])-1</f>
        <v>1.8154872174879655E-2</v>
      </c>
      <c r="AE347" s="2">
        <f>(Table2[[#This Row],[Close Price]]/Table2[[#This Row],[Current Week Low]])-1</f>
        <v>2.9877813122454189E-3</v>
      </c>
      <c r="AF347" s="2">
        <f>(Table2[[#This Row],[Current Week High]]/Table2[[#This Row],[Close Price]])-1</f>
        <v>2.3460540941089292E-2</v>
      </c>
      <c r="AG347" s="2">
        <f>(Table2[[#This Row],[Close Price]]/Table2[[#This Row],[Current Month Low]])-1</f>
        <v>2.9877813122454189E-3</v>
      </c>
      <c r="AH347" s="2">
        <f>(Table2[[#This Row],[Current Month High]]/Table2[[#This Row],[Close Price]])-1</f>
        <v>2.3460540941089292E-2</v>
      </c>
      <c r="AI347">
        <v>2.5387180437199</v>
      </c>
      <c r="AJ347">
        <v>73.573596748469399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0.05</v>
      </c>
      <c r="AM347" t="s">
        <v>10359</v>
      </c>
      <c r="AN347">
        <v>2.21</v>
      </c>
      <c r="AO347" t="s">
        <v>10359</v>
      </c>
      <c r="AP347">
        <v>-5.1106156009595997E-2</v>
      </c>
      <c r="AQ347">
        <f>(Table2[[#This Row],[Sharpe Ratio]]-AVERAGE(Table2[Sharpe Ratio]))/_xlfn.STDEV.P(Table2[Sharpe Ratio])</f>
        <v>-1.3120371182457871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0.88201333334148024</v>
      </c>
      <c r="AS347">
        <f>_xlfn.RANK.AVG(Table2[[#This Row],[1Y Return vs Nifty Z-Score]],Table2[1Y Return vs Nifty Z-Score])</f>
        <v>288</v>
      </c>
      <c r="AT347">
        <f>_xlfn.RANK.AVG(Table2[[#This Row],[6M Return vs Nifty Z-Score]],Table2[6M Return vs Nifty Z-Score])</f>
        <v>118</v>
      </c>
      <c r="AU347">
        <f>_xlfn.RANK.AVG(Table2[[#This Row],[Sharpe Ratio Z-Score]],Table2[Sharpe Ratio Z-Score])</f>
        <v>665</v>
      </c>
      <c r="AV347">
        <f>(Table2[[#This Row],[Rank 1Y]]+Table2[[#This Row],[Rank 6M]]+Table2[[#This Row],[Rank Sharpe]])/3</f>
        <v>357</v>
      </c>
    </row>
    <row r="348" spans="1:48" x14ac:dyDescent="0.3">
      <c r="A348" t="s">
        <v>136</v>
      </c>
      <c r="B348" t="s">
        <v>137</v>
      </c>
      <c r="C348" t="s">
        <v>10326</v>
      </c>
      <c r="D348" t="s">
        <v>138</v>
      </c>
      <c r="E348">
        <v>209968.31546144999</v>
      </c>
      <c r="F348">
        <v>847.6</v>
      </c>
      <c r="G348">
        <v>34.862984154849002</v>
      </c>
      <c r="H348">
        <f>(Table2[[#This Row],[1Y Return vs Nifty]]-AVERAGE(Table2[1Y Return vs Nifty]))/_xlfn.STDEV.P(Table2[1Y Return vs Nifty])</f>
        <v>0.19395194261474455</v>
      </c>
      <c r="I348">
        <v>0.17137099079326301</v>
      </c>
      <c r="J348">
        <f>(Table2[[#This Row],[1M Return vs Nifty]]-AVERAGE(Table2[1M Return vs Nifty]))/_xlfn.STDEV.P(Table2[1M Return vs Nifty])</f>
        <v>-0.18753143167487857</v>
      </c>
      <c r="K348">
        <v>-22.001678018220801</v>
      </c>
      <c r="L348">
        <f>(Table2[[#This Row],[6M Return vs Nifty]]-AVERAGE(Table2[6M Return vs Nifty]))/_xlfn.STDEV.P(Table2[6M Return vs Nifty])</f>
        <v>-1.0291936490393643</v>
      </c>
      <c r="M348">
        <v>-1.11245352510366</v>
      </c>
      <c r="N348">
        <f>(Table2[[#This Row],[1W Return vs Nifty]]-AVERAGE(Table2[1W Return vs Nifty]))/_xlfn.STDEV.P(Table2[1W Return vs Nifty])</f>
        <v>7.9985210298555496E-4</v>
      </c>
      <c r="O348">
        <v>844.86</v>
      </c>
      <c r="P348">
        <v>843.44265306143905</v>
      </c>
      <c r="Q348">
        <v>787.65782885991496</v>
      </c>
      <c r="R348">
        <v>52.693244599798803</v>
      </c>
      <c r="S348" s="2">
        <f>(Table2[[#This Row],[Close Price]]-Table2[[#This Row],[20D EMA]])/Table2[[#This Row],[20D EMA]]</f>
        <v>3.2431408754113214E-3</v>
      </c>
      <c r="T348" s="2">
        <f>(Table2[[#This Row],[Close Price]]-Table2[[#This Row],[50D EMA]])/Table2[[#This Row],[50D EMA]]</f>
        <v>4.9290214615908719E-3</v>
      </c>
      <c r="U348" s="2">
        <f>(Table2[[#This Row],[Close Price]]-Table2[[#This Row],[200D EMA]])/Table2[[#This Row],[200D EMA]]</f>
        <v>7.6101790579352943E-2</v>
      </c>
      <c r="V348">
        <v>0.64253287066347198</v>
      </c>
      <c r="W348">
        <v>846.15</v>
      </c>
      <c r="X348">
        <v>859.25</v>
      </c>
      <c r="Y348">
        <v>843.35</v>
      </c>
      <c r="Z348">
        <v>859.25</v>
      </c>
      <c r="AA348">
        <v>843.35</v>
      </c>
      <c r="AB348">
        <v>859.25</v>
      </c>
      <c r="AC348" s="2">
        <f>(Table2[[#This Row],[Close Price]]/Table2[[#This Row],[Day Low]])-1</f>
        <v>1.7136441529279622E-3</v>
      </c>
      <c r="AD348" s="2">
        <f>(Table2[[#This Row],[Day High]]/Table2[[#This Row],[Close Price]])-1</f>
        <v>1.3744690891930089E-2</v>
      </c>
      <c r="AE348" s="2">
        <f>(Table2[[#This Row],[Close Price]]/Table2[[#This Row],[Current Week Low]])-1</f>
        <v>5.0394260982984385E-3</v>
      </c>
      <c r="AF348" s="2">
        <f>(Table2[[#This Row],[Current Week High]]/Table2[[#This Row],[Close Price]])-1</f>
        <v>1.3744690891930089E-2</v>
      </c>
      <c r="AG348" s="2">
        <f>(Table2[[#This Row],[Close Price]]/Table2[[#This Row],[Current Month Low]])-1</f>
        <v>5.0394260982984385E-3</v>
      </c>
      <c r="AH348" s="2">
        <f>(Table2[[#This Row],[Current Month High]]/Table2[[#This Row],[Close Price]])-1</f>
        <v>1.3744690891930089E-2</v>
      </c>
      <c r="AI348">
        <v>14.157621519584699</v>
      </c>
      <c r="AJ348">
        <v>68.174603174603106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0.04</v>
      </c>
      <c r="AM348" t="s">
        <v>10359</v>
      </c>
      <c r="AN348">
        <v>-2.23</v>
      </c>
      <c r="AO348" t="s">
        <v>10358</v>
      </c>
      <c r="AP348">
        <v>0.12619044982387201</v>
      </c>
      <c r="AQ348">
        <f>(Table2[[#This Row],[Sharpe Ratio]]-AVERAGE(Table2[Sharpe Ratio]))/_xlfn.STDEV.P(Table2[Sharpe Ratio])</f>
        <v>0.71646855285207789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-0.30550473314443488</v>
      </c>
      <c r="AS348">
        <f>_xlfn.RANK.AVG(Table2[[#This Row],[1Y Return vs Nifty Z-Score]],Table2[1Y Return vs Nifty Z-Score])</f>
        <v>248</v>
      </c>
      <c r="AT348">
        <f>_xlfn.RANK.AVG(Table2[[#This Row],[6M Return vs Nifty Z-Score]],Table2[6M Return vs Nifty Z-Score])</f>
        <v>657</v>
      </c>
      <c r="AU348">
        <f>_xlfn.RANK.AVG(Table2[[#This Row],[Sharpe Ratio Z-Score]],Table2[Sharpe Ratio Z-Score])</f>
        <v>169</v>
      </c>
      <c r="AV348">
        <f>(Table2[[#This Row],[Rank 1Y]]+Table2[[#This Row],[Rank 6M]]+Table2[[#This Row],[Rank Sharpe]])/3</f>
        <v>358</v>
      </c>
    </row>
    <row r="349" spans="1:48" x14ac:dyDescent="0.3">
      <c r="A349" t="s">
        <v>761</v>
      </c>
      <c r="B349" t="s">
        <v>762</v>
      </c>
      <c r="C349" t="s">
        <v>10325</v>
      </c>
      <c r="D349" t="s">
        <v>257</v>
      </c>
      <c r="E349">
        <v>22221.258028479999</v>
      </c>
      <c r="F349">
        <v>700.8</v>
      </c>
      <c r="G349">
        <v>12.1937017762291</v>
      </c>
      <c r="H349">
        <f>(Table2[[#This Row],[1Y Return vs Nifty]]-AVERAGE(Table2[1Y Return vs Nifty]))/_xlfn.STDEV.P(Table2[1Y Return vs Nifty])</f>
        <v>-0.18485682662779346</v>
      </c>
      <c r="I349">
        <v>1.64409823429852</v>
      </c>
      <c r="J349">
        <f>(Table2[[#This Row],[1M Return vs Nifty]]-AVERAGE(Table2[1M Return vs Nifty]))/_xlfn.STDEV.P(Table2[1M Return vs Nifty])</f>
        <v>-3.8275675258428926E-2</v>
      </c>
      <c r="K349">
        <v>-10.11077729594</v>
      </c>
      <c r="L349">
        <f>(Table2[[#This Row],[6M Return vs Nifty]]-AVERAGE(Table2[6M Return vs Nifty]))/_xlfn.STDEV.P(Table2[6M Return vs Nifty])</f>
        <v>-0.62350433477467704</v>
      </c>
      <c r="M349">
        <v>-3.0964366519283502</v>
      </c>
      <c r="N349">
        <f>(Table2[[#This Row],[1W Return vs Nifty]]-AVERAGE(Table2[1W Return vs Nifty]))/_xlfn.STDEV.P(Table2[1W Return vs Nifty])</f>
        <v>-0.48094388157905449</v>
      </c>
      <c r="O349">
        <v>680.43</v>
      </c>
      <c r="P349">
        <v>674.585050837729</v>
      </c>
      <c r="Q349">
        <v>626.902177005108</v>
      </c>
      <c r="R349">
        <v>61.847223256258999</v>
      </c>
      <c r="S349" s="2">
        <f>(Table2[[#This Row],[Close Price]]-Table2[[#This Row],[20D EMA]])/Table2[[#This Row],[20D EMA]]</f>
        <v>2.9936951633525867E-2</v>
      </c>
      <c r="T349" s="2">
        <f>(Table2[[#This Row],[Close Price]]-Table2[[#This Row],[50D EMA]])/Table2[[#This Row],[50D EMA]]</f>
        <v>3.8860851021996545E-2</v>
      </c>
      <c r="U349" s="2">
        <f>(Table2[[#This Row],[Close Price]]-Table2[[#This Row],[200D EMA]])/Table2[[#This Row],[200D EMA]]</f>
        <v>0.1178777578152992</v>
      </c>
      <c r="V349">
        <v>1.68259102504424</v>
      </c>
      <c r="W349">
        <v>697.05</v>
      </c>
      <c r="X349">
        <v>709</v>
      </c>
      <c r="Y349">
        <v>689</v>
      </c>
      <c r="Z349">
        <v>709</v>
      </c>
      <c r="AA349">
        <v>689</v>
      </c>
      <c r="AB349">
        <v>709</v>
      </c>
      <c r="AC349" s="2">
        <f>(Table2[[#This Row],[Close Price]]/Table2[[#This Row],[Day Low]])-1</f>
        <v>5.3798149343662338E-3</v>
      </c>
      <c r="AD349" s="2">
        <f>(Table2[[#This Row],[Day High]]/Table2[[#This Row],[Close Price]])-1</f>
        <v>1.170091324200917E-2</v>
      </c>
      <c r="AE349" s="2">
        <f>(Table2[[#This Row],[Close Price]]/Table2[[#This Row],[Current Week Low]])-1</f>
        <v>1.7126269956458495E-2</v>
      </c>
      <c r="AF349" s="2">
        <f>(Table2[[#This Row],[Current Week High]]/Table2[[#This Row],[Close Price]])-1</f>
        <v>1.170091324200917E-2</v>
      </c>
      <c r="AG349" s="2">
        <f>(Table2[[#This Row],[Close Price]]/Table2[[#This Row],[Current Month Low]])-1</f>
        <v>1.7126269956458495E-2</v>
      </c>
      <c r="AH349" s="2">
        <f>(Table2[[#This Row],[Current Month High]]/Table2[[#This Row],[Close Price]])-1</f>
        <v>1.170091324200917E-2</v>
      </c>
      <c r="AI349">
        <v>14.0054223744292</v>
      </c>
      <c r="AJ349">
        <v>50.128534704370097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0.02</v>
      </c>
      <c r="AM349" t="s">
        <v>10359</v>
      </c>
      <c r="AN349">
        <v>16.690000000000001</v>
      </c>
      <c r="AO349" t="s">
        <v>10359</v>
      </c>
      <c r="AP349">
        <v>0.115452060553024</v>
      </c>
      <c r="AQ349">
        <f>(Table2[[#This Row],[Sharpe Ratio]]-AVERAGE(Table2[Sharpe Ratio]))/_xlfn.STDEV.P(Table2[Sharpe Ratio])</f>
        <v>0.59360729765787534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-0.73397342058207848</v>
      </c>
      <c r="AS349">
        <f>_xlfn.RANK.AVG(Table2[[#This Row],[1Y Return vs Nifty Z-Score]],Table2[1Y Return vs Nifty Z-Score])</f>
        <v>355</v>
      </c>
      <c r="AT349">
        <f>_xlfn.RANK.AVG(Table2[[#This Row],[6M Return vs Nifty Z-Score]],Table2[6M Return vs Nifty Z-Score])</f>
        <v>525</v>
      </c>
      <c r="AU349">
        <f>_xlfn.RANK.AVG(Table2[[#This Row],[Sharpe Ratio Z-Score]],Table2[Sharpe Ratio Z-Score])</f>
        <v>196</v>
      </c>
      <c r="AV349">
        <f>(Table2[[#This Row],[Rank 1Y]]+Table2[[#This Row],[Rank 6M]]+Table2[[#This Row],[Rank Sharpe]])/3</f>
        <v>358.66666666666669</v>
      </c>
    </row>
    <row r="350" spans="1:48" x14ac:dyDescent="0.3">
      <c r="A350" t="s">
        <v>868</v>
      </c>
      <c r="B350" t="s">
        <v>869</v>
      </c>
      <c r="C350" t="s">
        <v>627</v>
      </c>
      <c r="D350" t="s">
        <v>627</v>
      </c>
      <c r="E350">
        <v>18167.161811512</v>
      </c>
      <c r="F350">
        <v>188.84</v>
      </c>
      <c r="G350">
        <v>19.445194895776101</v>
      </c>
      <c r="H350">
        <f>(Table2[[#This Row],[1Y Return vs Nifty]]-AVERAGE(Table2[1Y Return vs Nifty]))/_xlfn.STDEV.P(Table2[1Y Return vs Nifty])</f>
        <v>-6.3682757775175278E-2</v>
      </c>
      <c r="I350">
        <v>4.5779793272632903</v>
      </c>
      <c r="J350">
        <f>(Table2[[#This Row],[1M Return vs Nifty]]-AVERAGE(Table2[1M Return vs Nifty]))/_xlfn.STDEV.P(Table2[1M Return vs Nifty])</f>
        <v>0.25906291455683694</v>
      </c>
      <c r="K350">
        <v>9.7775272870081995</v>
      </c>
      <c r="L350">
        <f>(Table2[[#This Row],[6M Return vs Nifty]]-AVERAGE(Table2[6M Return vs Nifty]))/_xlfn.STDEV.P(Table2[6M Return vs Nifty])</f>
        <v>5.503742052103705E-2</v>
      </c>
      <c r="M350">
        <v>-7.5532507774515096</v>
      </c>
      <c r="N350">
        <f>(Table2[[#This Row],[1W Return vs Nifty]]-AVERAGE(Table2[1W Return vs Nifty]))/_xlfn.STDEV.P(Table2[1W Return vs Nifty])</f>
        <v>-1.5631316522949599</v>
      </c>
      <c r="O350">
        <v>188.92</v>
      </c>
      <c r="P350">
        <v>177.112255874813</v>
      </c>
      <c r="Q350">
        <v>153.46799968846199</v>
      </c>
      <c r="R350">
        <v>44.675735146137797</v>
      </c>
      <c r="S350" s="2">
        <f>(Table2[[#This Row],[Close Price]]-Table2[[#This Row],[20D EMA]])/Table2[[#This Row],[20D EMA]]</f>
        <v>-4.2345966546678004E-4</v>
      </c>
      <c r="T350" s="2">
        <f>(Table2[[#This Row],[Close Price]]-Table2[[#This Row],[50D EMA]])/Table2[[#This Row],[50D EMA]]</f>
        <v>6.6216445989352876E-2</v>
      </c>
      <c r="U350" s="2">
        <f>(Table2[[#This Row],[Close Price]]-Table2[[#This Row],[200D EMA]])/Table2[[#This Row],[200D EMA]]</f>
        <v>0.23048453347500919</v>
      </c>
      <c r="V350">
        <v>1.8941555898575699</v>
      </c>
      <c r="W350">
        <v>185.4</v>
      </c>
      <c r="X350">
        <v>190.7</v>
      </c>
      <c r="Y350">
        <v>185.4</v>
      </c>
      <c r="Z350">
        <v>194.18</v>
      </c>
      <c r="AA350">
        <v>185.4</v>
      </c>
      <c r="AB350">
        <v>194.18</v>
      </c>
      <c r="AC350" s="2">
        <f>(Table2[[#This Row],[Close Price]]/Table2[[#This Row],[Day Low]])-1</f>
        <v>1.8554476806903919E-2</v>
      </c>
      <c r="AD350" s="2">
        <f>(Table2[[#This Row],[Day High]]/Table2[[#This Row],[Close Price]])-1</f>
        <v>9.8496081338699248E-3</v>
      </c>
      <c r="AE350" s="2">
        <f>(Table2[[#This Row],[Close Price]]/Table2[[#This Row],[Current Week Low]])-1</f>
        <v>1.8554476806903919E-2</v>
      </c>
      <c r="AF350" s="2">
        <f>(Table2[[#This Row],[Current Week High]]/Table2[[#This Row],[Close Price]])-1</f>
        <v>2.8277907223045906E-2</v>
      </c>
      <c r="AG350" s="2">
        <f>(Table2[[#This Row],[Close Price]]/Table2[[#This Row],[Current Month Low]])-1</f>
        <v>1.8554476806903919E-2</v>
      </c>
      <c r="AH350" s="2">
        <f>(Table2[[#This Row],[Current Month High]]/Table2[[#This Row],[Close Price]])-1</f>
        <v>2.8277907223045906E-2</v>
      </c>
      <c r="AI350">
        <v>12.7674221563228</v>
      </c>
      <c r="AJ350">
        <v>67.708703374777997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0.22</v>
      </c>
      <c r="AM350" t="s">
        <v>10359</v>
      </c>
      <c r="AN350">
        <v>6.7</v>
      </c>
      <c r="AO350" t="s">
        <v>10359</v>
      </c>
      <c r="AP350">
        <v>2.9217166102383001E-2</v>
      </c>
      <c r="AQ350">
        <f>(Table2[[#This Row],[Sharpe Ratio]]-AVERAGE(Table2[Sharpe Ratio]))/_xlfn.STDEV.P(Table2[Sharpe Ratio])</f>
        <v>-0.39303298018228949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-1.7057470551745506</v>
      </c>
      <c r="AS350">
        <f>_xlfn.RANK.AVG(Table2[[#This Row],[1Y Return vs Nifty Z-Score]],Table2[1Y Return vs Nifty Z-Score])</f>
        <v>325</v>
      </c>
      <c r="AT350">
        <f>_xlfn.RANK.AVG(Table2[[#This Row],[6M Return vs Nifty Z-Score]],Table2[6M Return vs Nifty Z-Score])</f>
        <v>306</v>
      </c>
      <c r="AU350">
        <f>_xlfn.RANK.AVG(Table2[[#This Row],[Sharpe Ratio Z-Score]],Table2[Sharpe Ratio Z-Score])</f>
        <v>448</v>
      </c>
      <c r="AV350">
        <f>(Table2[[#This Row],[Rank 1Y]]+Table2[[#This Row],[Rank 6M]]+Table2[[#This Row],[Rank Sharpe]])/3</f>
        <v>359.66666666666669</v>
      </c>
    </row>
    <row r="351" spans="1:48" x14ac:dyDescent="0.3">
      <c r="A351" t="s">
        <v>44</v>
      </c>
      <c r="B351" t="s">
        <v>45</v>
      </c>
      <c r="C351" t="s">
        <v>10317</v>
      </c>
      <c r="D351" t="s">
        <v>46</v>
      </c>
      <c r="E351">
        <v>506424.37161899998</v>
      </c>
      <c r="F351">
        <v>3690.15</v>
      </c>
      <c r="G351">
        <v>6.0408199372284104</v>
      </c>
      <c r="H351">
        <f>(Table2[[#This Row],[1Y Return vs Nifty]]-AVERAGE(Table2[1Y Return vs Nifty]))/_xlfn.STDEV.P(Table2[1Y Return vs Nifty])</f>
        <v>-0.28767285572824847</v>
      </c>
      <c r="I351">
        <v>0.46212049052038501</v>
      </c>
      <c r="J351">
        <f>(Table2[[#This Row],[1M Return vs Nifty]]-AVERAGE(Table2[1M Return vs Nifty]))/_xlfn.STDEV.P(Table2[1M Return vs Nifty])</f>
        <v>-0.15806498654673082</v>
      </c>
      <c r="K351">
        <v>-11.7114426365986</v>
      </c>
      <c r="L351">
        <f>(Table2[[#This Row],[6M Return vs Nifty]]-AVERAGE(Table2[6M Return vs Nifty]))/_xlfn.STDEV.P(Table2[6M Return vs Nifty])</f>
        <v>-0.67811523764785175</v>
      </c>
      <c r="M351">
        <v>6.00234735129321E-2</v>
      </c>
      <c r="N351">
        <f>(Table2[[#This Row],[1W Return vs Nifty]]-AVERAGE(Table2[1W Return vs Nifty]))/_xlfn.STDEV.P(Table2[1W Return vs Nifty])</f>
        <v>0.28549655104813709</v>
      </c>
      <c r="O351">
        <v>3644.25</v>
      </c>
      <c r="P351">
        <v>3624.3519285253101</v>
      </c>
      <c r="Q351">
        <v>3436.1963512566599</v>
      </c>
      <c r="R351">
        <v>60.4085023751866</v>
      </c>
      <c r="S351" s="2">
        <f>(Table2[[#This Row],[Close Price]]-Table2[[#This Row],[20D EMA]])/Table2[[#This Row],[20D EMA]]</f>
        <v>1.2595184194278682E-2</v>
      </c>
      <c r="T351" s="2">
        <f>(Table2[[#This Row],[Close Price]]-Table2[[#This Row],[50D EMA]])/Table2[[#This Row],[50D EMA]]</f>
        <v>1.8154437751154637E-2</v>
      </c>
      <c r="U351" s="2">
        <f>(Table2[[#This Row],[Close Price]]-Table2[[#This Row],[200D EMA]])/Table2[[#This Row],[200D EMA]]</f>
        <v>7.3905453234785659E-2</v>
      </c>
      <c r="V351">
        <v>0.62005440856194205</v>
      </c>
      <c r="W351">
        <v>3666.9</v>
      </c>
      <c r="X351">
        <v>3713.95</v>
      </c>
      <c r="Y351">
        <v>3666.35</v>
      </c>
      <c r="Z351">
        <v>3721.95</v>
      </c>
      <c r="AA351">
        <v>3666.35</v>
      </c>
      <c r="AB351">
        <v>3721.95</v>
      </c>
      <c r="AC351" s="2">
        <f>(Table2[[#This Row],[Close Price]]/Table2[[#This Row],[Day Low]])-1</f>
        <v>6.3405056041887509E-3</v>
      </c>
      <c r="AD351" s="2">
        <f>(Table2[[#This Row],[Day High]]/Table2[[#This Row],[Close Price]])-1</f>
        <v>6.4496023196887187E-3</v>
      </c>
      <c r="AE351" s="2">
        <f>(Table2[[#This Row],[Close Price]]/Table2[[#This Row],[Current Week Low]])-1</f>
        <v>6.4914697178393155E-3</v>
      </c>
      <c r="AF351" s="2">
        <f>(Table2[[#This Row],[Current Week High]]/Table2[[#This Row],[Close Price]])-1</f>
        <v>8.6175358725253393E-3</v>
      </c>
      <c r="AG351" s="2">
        <f>(Table2[[#This Row],[Close Price]]/Table2[[#This Row],[Current Month Low]])-1</f>
        <v>6.4914697178393155E-3</v>
      </c>
      <c r="AH351" s="2">
        <f>(Table2[[#This Row],[Current Month High]]/Table2[[#This Row],[Close Price]])-1</f>
        <v>8.6175358725253393E-3</v>
      </c>
      <c r="AI351">
        <v>6.2260341720526302</v>
      </c>
      <c r="AJ351">
        <v>36.419593345656097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-0.05</v>
      </c>
      <c r="AM351" t="s">
        <v>10358</v>
      </c>
      <c r="AN351">
        <v>3.41</v>
      </c>
      <c r="AO351" t="s">
        <v>10359</v>
      </c>
      <c r="AP351">
        <v>0.13200071970168101</v>
      </c>
      <c r="AQ351">
        <f>(Table2[[#This Row],[Sharpe Ratio]]-AVERAGE(Table2[Sharpe Ratio]))/_xlfn.STDEV.P(Table2[Sharpe Ratio])</f>
        <v>0.78294565963219986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-5.5410869242494054E-2</v>
      </c>
      <c r="AS351">
        <f>_xlfn.RANK.AVG(Table2[[#This Row],[1Y Return vs Nifty Z-Score]],Table2[1Y Return vs Nifty Z-Score])</f>
        <v>384</v>
      </c>
      <c r="AT351">
        <f>_xlfn.RANK.AVG(Table2[[#This Row],[6M Return vs Nifty Z-Score]],Table2[6M Return vs Nifty Z-Score])</f>
        <v>541</v>
      </c>
      <c r="AU351">
        <f>_xlfn.RANK.AVG(Table2[[#This Row],[Sharpe Ratio Z-Score]],Table2[Sharpe Ratio Z-Score])</f>
        <v>159</v>
      </c>
      <c r="AV351">
        <f>(Table2[[#This Row],[Rank 1Y]]+Table2[[#This Row],[Rank 6M]]+Table2[[#This Row],[Rank Sharpe]])/3</f>
        <v>361.33333333333331</v>
      </c>
    </row>
    <row r="352" spans="1:48" x14ac:dyDescent="0.3">
      <c r="A352" t="s">
        <v>1264</v>
      </c>
      <c r="B352" t="s">
        <v>1265</v>
      </c>
      <c r="C352" t="s">
        <v>10316</v>
      </c>
      <c r="D352" t="s">
        <v>357</v>
      </c>
      <c r="E352">
        <v>9140.7193167000005</v>
      </c>
      <c r="F352">
        <v>679.2</v>
      </c>
      <c r="G352">
        <v>25.672267325538002</v>
      </c>
      <c r="H352">
        <f>(Table2[[#This Row],[1Y Return vs Nifty]]-AVERAGE(Table2[1Y Return vs Nifty]))/_xlfn.STDEV.P(Table2[1Y Return vs Nifty])</f>
        <v>4.0373012659224036E-2</v>
      </c>
      <c r="I352">
        <v>0.18448485231088901</v>
      </c>
      <c r="J352">
        <f>(Table2[[#This Row],[1M Return vs Nifty]]-AVERAGE(Table2[1M Return vs Nifty]))/_xlfn.STDEV.P(Table2[1M Return vs Nifty])</f>
        <v>-0.18620238766555122</v>
      </c>
      <c r="K352">
        <v>17.737953889736701</v>
      </c>
      <c r="L352">
        <f>(Table2[[#This Row],[6M Return vs Nifty]]-AVERAGE(Table2[6M Return vs Nifty]))/_xlfn.STDEV.P(Table2[6M Return vs Nifty])</f>
        <v>0.32662828526217791</v>
      </c>
      <c r="M352">
        <v>-3.6605172470092202</v>
      </c>
      <c r="N352">
        <f>(Table2[[#This Row],[1W Return vs Nifty]]-AVERAGE(Table2[1W Return vs Nifty]))/_xlfn.STDEV.P(Table2[1W Return vs Nifty])</f>
        <v>-0.61791192747507051</v>
      </c>
      <c r="O352">
        <v>681.67</v>
      </c>
      <c r="P352">
        <v>657.21101046218496</v>
      </c>
      <c r="Q352">
        <v>559.39090331725595</v>
      </c>
      <c r="R352">
        <v>43.032406314223699</v>
      </c>
      <c r="S352" s="2">
        <f>(Table2[[#This Row],[Close Price]]-Table2[[#This Row],[20D EMA]])/Table2[[#This Row],[20D EMA]]</f>
        <v>-3.6234541640381909E-3</v>
      </c>
      <c r="T352" s="2">
        <f>(Table2[[#This Row],[Close Price]]-Table2[[#This Row],[50D EMA]])/Table2[[#This Row],[50D EMA]]</f>
        <v>3.3458035832892218E-2</v>
      </c>
      <c r="U352" s="2">
        <f>(Table2[[#This Row],[Close Price]]-Table2[[#This Row],[200D EMA]])/Table2[[#This Row],[200D EMA]]</f>
        <v>0.21417777080796563</v>
      </c>
      <c r="V352">
        <v>0.26088752071527299</v>
      </c>
      <c r="W352">
        <v>668.65</v>
      </c>
      <c r="X352">
        <v>688</v>
      </c>
      <c r="Y352">
        <v>667.1</v>
      </c>
      <c r="Z352">
        <v>692</v>
      </c>
      <c r="AA352">
        <v>667.1</v>
      </c>
      <c r="AB352">
        <v>692</v>
      </c>
      <c r="AC352" s="2">
        <f>(Table2[[#This Row],[Close Price]]/Table2[[#This Row],[Day Low]])-1</f>
        <v>1.5778060270694727E-2</v>
      </c>
      <c r="AD352" s="2">
        <f>(Table2[[#This Row],[Day High]]/Table2[[#This Row],[Close Price]])-1</f>
        <v>1.2956419316843215E-2</v>
      </c>
      <c r="AE352" s="2">
        <f>(Table2[[#This Row],[Close Price]]/Table2[[#This Row],[Current Week Low]])-1</f>
        <v>1.8138210163393786E-2</v>
      </c>
      <c r="AF352" s="2">
        <f>(Table2[[#This Row],[Current Week High]]/Table2[[#This Row],[Close Price]])-1</f>
        <v>1.8845700824499323E-2</v>
      </c>
      <c r="AG352" s="2">
        <f>(Table2[[#This Row],[Close Price]]/Table2[[#This Row],[Current Month Low]])-1</f>
        <v>1.8138210163393786E-2</v>
      </c>
      <c r="AH352" s="2">
        <f>(Table2[[#This Row],[Current Month High]]/Table2[[#This Row],[Close Price]])-1</f>
        <v>1.8845700824499323E-2</v>
      </c>
      <c r="AI352">
        <v>16.755005889281399</v>
      </c>
      <c r="AJ352">
        <v>76.004146151852794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</v>
      </c>
      <c r="AM352" t="s">
        <v>10360</v>
      </c>
      <c r="AN352">
        <v>-2.27</v>
      </c>
      <c r="AO352" t="s">
        <v>10358</v>
      </c>
      <c r="AP352">
        <v>-1.69274018178E-4</v>
      </c>
      <c r="AQ352">
        <f>(Table2[[#This Row],[Sharpe Ratio]]-AVERAGE(Table2[Sharpe Ratio]))/_xlfn.STDEV.P(Table2[Sharpe Ratio])</f>
        <v>-0.72925239147732068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-1.1663654086965405</v>
      </c>
      <c r="AS352">
        <f>_xlfn.RANK.AVG(Table2[[#This Row],[1Y Return vs Nifty Z-Score]],Table2[1Y Return vs Nifty Z-Score])</f>
        <v>286</v>
      </c>
      <c r="AT352">
        <f>_xlfn.RANK.AVG(Table2[[#This Row],[6M Return vs Nifty Z-Score]],Table2[6M Return vs Nifty Z-Score])</f>
        <v>225</v>
      </c>
      <c r="AU352">
        <f>_xlfn.RANK.AVG(Table2[[#This Row],[Sharpe Ratio Z-Score]],Table2[Sharpe Ratio Z-Score])</f>
        <v>573</v>
      </c>
      <c r="AV352">
        <f>(Table2[[#This Row],[Rank 1Y]]+Table2[[#This Row],[Rank 6M]]+Table2[[#This Row],[Rank Sharpe]])/3</f>
        <v>361.33333333333331</v>
      </c>
    </row>
    <row r="353" spans="1:48" x14ac:dyDescent="0.3">
      <c r="A353" t="s">
        <v>1430</v>
      </c>
      <c r="B353" t="s">
        <v>1431</v>
      </c>
      <c r="C353" t="s">
        <v>627</v>
      </c>
      <c r="D353" t="s">
        <v>627</v>
      </c>
      <c r="E353">
        <v>7562.4484667399902</v>
      </c>
      <c r="F353">
        <v>543.79999999999995</v>
      </c>
      <c r="G353">
        <v>22.745370192265401</v>
      </c>
      <c r="H353">
        <f>(Table2[[#This Row],[1Y Return vs Nifty]]-AVERAGE(Table2[1Y Return vs Nifty]))/_xlfn.STDEV.P(Table2[1Y Return vs Nifty])</f>
        <v>-8.5360918389486909E-3</v>
      </c>
      <c r="I353">
        <v>-8.0394803445453498</v>
      </c>
      <c r="J353">
        <f>(Table2[[#This Row],[1M Return vs Nifty]]-AVERAGE(Table2[1M Return vs Nifty]))/_xlfn.STDEV.P(Table2[1M Return vs Nifty])</f>
        <v>-1.0196725034745091</v>
      </c>
      <c r="K353">
        <v>-6.6194571366749502</v>
      </c>
      <c r="L353">
        <f>(Table2[[#This Row],[6M Return vs Nifty]]-AVERAGE(Table2[6M Return vs Nifty]))/_xlfn.STDEV.P(Table2[6M Return vs Nifty])</f>
        <v>-0.50438877621680211</v>
      </c>
      <c r="M353">
        <v>-9.6239273505641396</v>
      </c>
      <c r="N353">
        <f>(Table2[[#This Row],[1W Return vs Nifty]]-AVERAGE(Table2[1W Return vs Nifty]))/_xlfn.STDEV.P(Table2[1W Return vs Nifty])</f>
        <v>-2.0659259805792627</v>
      </c>
      <c r="O353">
        <v>564.65</v>
      </c>
      <c r="P353">
        <v>547.24265992247501</v>
      </c>
      <c r="Q353">
        <v>507.49114724175001</v>
      </c>
      <c r="R353">
        <v>30.0678529957272</v>
      </c>
      <c r="S353" s="2">
        <f>(Table2[[#This Row],[Close Price]]-Table2[[#This Row],[20D EMA]])/Table2[[#This Row],[20D EMA]]</f>
        <v>-3.692552908881612E-2</v>
      </c>
      <c r="T353" s="2">
        <f>(Table2[[#This Row],[Close Price]]-Table2[[#This Row],[50D EMA]])/Table2[[#This Row],[50D EMA]]</f>
        <v>-6.2909202344765347E-3</v>
      </c>
      <c r="U353" s="2">
        <f>(Table2[[#This Row],[Close Price]]-Table2[[#This Row],[200D EMA]])/Table2[[#This Row],[200D EMA]]</f>
        <v>7.1545785489246672E-2</v>
      </c>
      <c r="V353">
        <v>1.4555464002054901</v>
      </c>
      <c r="W353">
        <v>532.45000000000005</v>
      </c>
      <c r="X353">
        <v>552.85</v>
      </c>
      <c r="Y353">
        <v>530.29999999999995</v>
      </c>
      <c r="Z353">
        <v>552.85</v>
      </c>
      <c r="AA353">
        <v>530.29999999999995</v>
      </c>
      <c r="AB353">
        <v>552.85</v>
      </c>
      <c r="AC353" s="2">
        <f>(Table2[[#This Row],[Close Price]]/Table2[[#This Row],[Day Low]])-1</f>
        <v>2.1316555545121352E-2</v>
      </c>
      <c r="AD353" s="2">
        <f>(Table2[[#This Row],[Day High]]/Table2[[#This Row],[Close Price]])-1</f>
        <v>1.6642147848473732E-2</v>
      </c>
      <c r="AE353" s="2">
        <f>(Table2[[#This Row],[Close Price]]/Table2[[#This Row],[Current Week Low]])-1</f>
        <v>2.5457288327361827E-2</v>
      </c>
      <c r="AF353" s="2">
        <f>(Table2[[#This Row],[Current Week High]]/Table2[[#This Row],[Close Price]])-1</f>
        <v>1.6642147848473732E-2</v>
      </c>
      <c r="AG353" s="2">
        <f>(Table2[[#This Row],[Close Price]]/Table2[[#This Row],[Current Month Low]])-1</f>
        <v>2.5457288327361827E-2</v>
      </c>
      <c r="AH353" s="2">
        <f>(Table2[[#This Row],[Current Month High]]/Table2[[#This Row],[Close Price]])-1</f>
        <v>1.6642147848473732E-2</v>
      </c>
      <c r="AI353">
        <v>22.471496873850601</v>
      </c>
      <c r="AJ353">
        <v>68.254950495049499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-0.03</v>
      </c>
      <c r="AM353" t="s">
        <v>10358</v>
      </c>
      <c r="AN353">
        <v>-3.16</v>
      </c>
      <c r="AO353" t="s">
        <v>10358</v>
      </c>
      <c r="AP353">
        <v>8.0803314442514998E-2</v>
      </c>
      <c r="AQ353">
        <f>(Table2[[#This Row],[Sharpe Ratio]]-AVERAGE(Table2[Sharpe Ratio]))/_xlfn.STDEV.P(Table2[Sharpe Ratio])</f>
        <v>0.19718020503989603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-3.4013431470696265</v>
      </c>
      <c r="AS353">
        <f>_xlfn.RANK.AVG(Table2[[#This Row],[1Y Return vs Nifty Z-Score]],Table2[1Y Return vs Nifty Z-Score])</f>
        <v>303</v>
      </c>
      <c r="AT353">
        <f>_xlfn.RANK.AVG(Table2[[#This Row],[6M Return vs Nifty Z-Score]],Table2[6M Return vs Nifty Z-Score])</f>
        <v>495</v>
      </c>
      <c r="AU353">
        <f>_xlfn.RANK.AVG(Table2[[#This Row],[Sharpe Ratio Z-Score]],Table2[Sharpe Ratio Z-Score])</f>
        <v>289</v>
      </c>
      <c r="AV353">
        <f>(Table2[[#This Row],[Rank 1Y]]+Table2[[#This Row],[Rank 6M]]+Table2[[#This Row],[Rank Sharpe]])/3</f>
        <v>362.33333333333331</v>
      </c>
    </row>
    <row r="354" spans="1:48" x14ac:dyDescent="0.3">
      <c r="A354" t="s">
        <v>1364</v>
      </c>
      <c r="B354" t="s">
        <v>1365</v>
      </c>
      <c r="C354" t="s">
        <v>10326</v>
      </c>
      <c r="D354" t="s">
        <v>138</v>
      </c>
      <c r="E354">
        <v>8220.0854021849991</v>
      </c>
      <c r="F354">
        <v>557.15</v>
      </c>
      <c r="G354">
        <v>21.86435955388</v>
      </c>
      <c r="H354">
        <f>(Table2[[#This Row],[1Y Return vs Nifty]]-AVERAGE(Table2[1Y Return vs Nifty]))/_xlfn.STDEV.P(Table2[1Y Return vs Nifty])</f>
        <v>-2.3257976283385797E-2</v>
      </c>
      <c r="I354">
        <v>-1.4568180138779601</v>
      </c>
      <c r="J354">
        <f>(Table2[[#This Row],[1M Return vs Nifty]]-AVERAGE(Table2[1M Return vs Nifty]))/_xlfn.STDEV.P(Table2[1M Return vs Nifty])</f>
        <v>-0.35254269397946031</v>
      </c>
      <c r="K354">
        <v>6.22381395848618</v>
      </c>
      <c r="L354">
        <f>(Table2[[#This Row],[6M Return vs Nifty]]-AVERAGE(Table2[6M Return vs Nifty]))/_xlfn.STDEV.P(Table2[6M Return vs Nifty])</f>
        <v>-6.6206844906220072E-2</v>
      </c>
      <c r="M354">
        <v>-9.8630607790080909</v>
      </c>
      <c r="N354">
        <f>(Table2[[#This Row],[1W Return vs Nifty]]-AVERAGE(Table2[1W Return vs Nifty]))/_xlfn.STDEV.P(Table2[1W Return vs Nifty])</f>
        <v>-2.1239915100231306</v>
      </c>
      <c r="O354">
        <v>584.26</v>
      </c>
      <c r="P354">
        <v>571.56655821123195</v>
      </c>
      <c r="Q354">
        <v>499.06033953098199</v>
      </c>
      <c r="R354">
        <v>32.657697121503801</v>
      </c>
      <c r="S354" s="2">
        <f>(Table2[[#This Row],[Close Price]]-Table2[[#This Row],[20D EMA]])/Table2[[#This Row],[20D EMA]]</f>
        <v>-4.6400575086434144E-2</v>
      </c>
      <c r="T354" s="2">
        <f>(Table2[[#This Row],[Close Price]]-Table2[[#This Row],[50D EMA]])/Table2[[#This Row],[50D EMA]]</f>
        <v>-2.5222886126070539E-2</v>
      </c>
      <c r="U354" s="2">
        <f>(Table2[[#This Row],[Close Price]]-Table2[[#This Row],[200D EMA]])/Table2[[#This Row],[200D EMA]]</f>
        <v>0.11639807026863881</v>
      </c>
      <c r="V354">
        <v>0.58196448481428897</v>
      </c>
      <c r="W354">
        <v>551.04999999999995</v>
      </c>
      <c r="X354">
        <v>583</v>
      </c>
      <c r="Y354">
        <v>551.04999999999995</v>
      </c>
      <c r="Z354">
        <v>583</v>
      </c>
      <c r="AA354">
        <v>551.04999999999995</v>
      </c>
      <c r="AB354">
        <v>583</v>
      </c>
      <c r="AC354" s="2">
        <f>(Table2[[#This Row],[Close Price]]/Table2[[#This Row],[Day Low]])-1</f>
        <v>1.1069775882406319E-2</v>
      </c>
      <c r="AD354" s="2">
        <f>(Table2[[#This Row],[Day High]]/Table2[[#This Row],[Close Price]])-1</f>
        <v>4.6396841066140171E-2</v>
      </c>
      <c r="AE354" s="2">
        <f>(Table2[[#This Row],[Close Price]]/Table2[[#This Row],[Current Week Low]])-1</f>
        <v>1.1069775882406319E-2</v>
      </c>
      <c r="AF354" s="2">
        <f>(Table2[[#This Row],[Current Week High]]/Table2[[#This Row],[Close Price]])-1</f>
        <v>4.6396841066140171E-2</v>
      </c>
      <c r="AG354" s="2">
        <f>(Table2[[#This Row],[Close Price]]/Table2[[#This Row],[Current Month Low]])-1</f>
        <v>1.1069775882406319E-2</v>
      </c>
      <c r="AH354" s="2">
        <f>(Table2[[#This Row],[Current Month High]]/Table2[[#This Row],[Close Price]])-1</f>
        <v>4.6396841066140171E-2</v>
      </c>
      <c r="AI354">
        <v>25.459930000897401</v>
      </c>
      <c r="AJ354">
        <v>53.887584587764103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0.05</v>
      </c>
      <c r="AM354" t="s">
        <v>10359</v>
      </c>
      <c r="AN354">
        <v>-5.21</v>
      </c>
      <c r="AO354" t="s">
        <v>10358</v>
      </c>
      <c r="AP354">
        <v>3.2434502715003997E-2</v>
      </c>
      <c r="AQ354">
        <f>(Table2[[#This Row],[Sharpe Ratio]]-AVERAGE(Table2[Sharpe Ratio]))/_xlfn.STDEV.P(Table2[Sharpe Ratio])</f>
        <v>-0.35622243023491695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-2.9222214554271138</v>
      </c>
      <c r="AS354">
        <f>_xlfn.RANK.AVG(Table2[[#This Row],[1Y Return vs Nifty Z-Score]],Table2[1Y Return vs Nifty Z-Score])</f>
        <v>309</v>
      </c>
      <c r="AT354">
        <f>_xlfn.RANK.AVG(Table2[[#This Row],[6M Return vs Nifty Z-Score]],Table2[6M Return vs Nifty Z-Score])</f>
        <v>343</v>
      </c>
      <c r="AU354">
        <f>_xlfn.RANK.AVG(Table2[[#This Row],[Sharpe Ratio Z-Score]],Table2[Sharpe Ratio Z-Score])</f>
        <v>436</v>
      </c>
      <c r="AV354">
        <f>(Table2[[#This Row],[Rank 1Y]]+Table2[[#This Row],[Rank 6M]]+Table2[[#This Row],[Rank Sharpe]])/3</f>
        <v>362.66666666666669</v>
      </c>
    </row>
    <row r="355" spans="1:48" x14ac:dyDescent="0.3">
      <c r="A355" t="s">
        <v>264</v>
      </c>
      <c r="B355" t="s">
        <v>265</v>
      </c>
      <c r="C355" t="s">
        <v>10314</v>
      </c>
      <c r="D355" t="s">
        <v>266</v>
      </c>
      <c r="E355">
        <v>101911.26781465</v>
      </c>
      <c r="F355">
        <v>93.73</v>
      </c>
      <c r="G355">
        <v>14.350359916082599</v>
      </c>
      <c r="H355">
        <f>(Table2[[#This Row],[1Y Return vs Nifty]]-AVERAGE(Table2[1Y Return vs Nifty]))/_xlfn.STDEV.P(Table2[1Y Return vs Nifty])</f>
        <v>-0.1488185876579835</v>
      </c>
      <c r="I355">
        <v>-5.3027239905680998</v>
      </c>
      <c r="J355">
        <f>(Table2[[#This Row],[1M Return vs Nifty]]-AVERAGE(Table2[1M Return vs Nifty]))/_xlfn.STDEV.P(Table2[1M Return vs Nifty])</f>
        <v>-0.74231181666587887</v>
      </c>
      <c r="K355">
        <v>-5.5384700422849198</v>
      </c>
      <c r="L355">
        <f>(Table2[[#This Row],[6M Return vs Nifty]]-AVERAGE(Table2[6M Return vs Nifty]))/_xlfn.STDEV.P(Table2[6M Return vs Nifty])</f>
        <v>-0.4675080618542361</v>
      </c>
      <c r="M355">
        <v>-3.1748763210834001</v>
      </c>
      <c r="N355">
        <f>(Table2[[#This Row],[1W Return vs Nifty]]-AVERAGE(Table2[1W Return vs Nifty]))/_xlfn.STDEV.P(Table2[1W Return vs Nifty])</f>
        <v>-0.49999032334391769</v>
      </c>
      <c r="O355">
        <v>95.51</v>
      </c>
      <c r="P355">
        <v>93.372188052058306</v>
      </c>
      <c r="Q355">
        <v>83.540002968795804</v>
      </c>
      <c r="R355">
        <v>42.781230807179803</v>
      </c>
      <c r="S355" s="2">
        <f>(Table2[[#This Row],[Close Price]]-Table2[[#This Row],[20D EMA]])/Table2[[#This Row],[20D EMA]]</f>
        <v>-1.8636791958957188E-2</v>
      </c>
      <c r="T355" s="2">
        <f>(Table2[[#This Row],[Close Price]]-Table2[[#This Row],[50D EMA]])/Table2[[#This Row],[50D EMA]]</f>
        <v>3.8321041351435988E-3</v>
      </c>
      <c r="U355" s="2">
        <f>(Table2[[#This Row],[Close Price]]-Table2[[#This Row],[200D EMA]])/Table2[[#This Row],[200D EMA]]</f>
        <v>0.12197745593820973</v>
      </c>
      <c r="V355">
        <v>0.430845860108863</v>
      </c>
      <c r="W355">
        <v>93.51</v>
      </c>
      <c r="X355">
        <v>95.62</v>
      </c>
      <c r="Y355">
        <v>93.51</v>
      </c>
      <c r="Z355">
        <v>95.62</v>
      </c>
      <c r="AA355">
        <v>93.51</v>
      </c>
      <c r="AB355">
        <v>95.62</v>
      </c>
      <c r="AC355" s="2">
        <f>(Table2[[#This Row],[Close Price]]/Table2[[#This Row],[Day Low]])-1</f>
        <v>2.3526895519194735E-3</v>
      </c>
      <c r="AD355" s="2">
        <f>(Table2[[#This Row],[Day High]]/Table2[[#This Row],[Close Price]])-1</f>
        <v>2.0164301717699784E-2</v>
      </c>
      <c r="AE355" s="2">
        <f>(Table2[[#This Row],[Close Price]]/Table2[[#This Row],[Current Week Low]])-1</f>
        <v>2.3526895519194735E-3</v>
      </c>
      <c r="AF355" s="2">
        <f>(Table2[[#This Row],[Current Week High]]/Table2[[#This Row],[Close Price]])-1</f>
        <v>2.0164301717699784E-2</v>
      </c>
      <c r="AG355" s="2">
        <f>(Table2[[#This Row],[Close Price]]/Table2[[#This Row],[Current Month Low]])-1</f>
        <v>2.3526895519194735E-3</v>
      </c>
      <c r="AH355" s="2">
        <f>(Table2[[#This Row],[Current Month High]]/Table2[[#This Row],[Close Price]])-1</f>
        <v>2.0164301717699784E-2</v>
      </c>
      <c r="AI355">
        <v>15.117891816920899</v>
      </c>
      <c r="AJ355">
        <v>57.529411764705898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0.05</v>
      </c>
      <c r="AM355" t="s">
        <v>10359</v>
      </c>
      <c r="AN355">
        <v>-0.6</v>
      </c>
      <c r="AO355" t="s">
        <v>10358</v>
      </c>
      <c r="AP355">
        <v>8.8483436643353994E-2</v>
      </c>
      <c r="AQ355">
        <f>(Table2[[#This Row],[Sharpe Ratio]]-AVERAGE(Table2[Sharpe Ratio]))/_xlfn.STDEV.P(Table2[Sharpe Ratio])</f>
        <v>0.28505087445225802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-1.5735779150697584</v>
      </c>
      <c r="AS355">
        <f>_xlfn.RANK.AVG(Table2[[#This Row],[1Y Return vs Nifty Z-Score]],Table2[1Y Return vs Nifty Z-Score])</f>
        <v>346</v>
      </c>
      <c r="AT355">
        <f>_xlfn.RANK.AVG(Table2[[#This Row],[6M Return vs Nifty Z-Score]],Table2[6M Return vs Nifty Z-Score])</f>
        <v>485</v>
      </c>
      <c r="AU355">
        <f>_xlfn.RANK.AVG(Table2[[#This Row],[Sharpe Ratio Z-Score]],Table2[Sharpe Ratio Z-Score])</f>
        <v>258</v>
      </c>
      <c r="AV355">
        <f>(Table2[[#This Row],[Rank 1Y]]+Table2[[#This Row],[Rank 6M]]+Table2[[#This Row],[Rank Sharpe]])/3</f>
        <v>363</v>
      </c>
    </row>
    <row r="356" spans="1:48" x14ac:dyDescent="0.3">
      <c r="A356" t="s">
        <v>1391</v>
      </c>
      <c r="B356" t="s">
        <v>1392</v>
      </c>
      <c r="C356" t="s">
        <v>10331</v>
      </c>
      <c r="D356" t="s">
        <v>706</v>
      </c>
      <c r="E356">
        <v>7951.74602736</v>
      </c>
      <c r="F356">
        <v>471.5</v>
      </c>
      <c r="G356">
        <v>-2.9143307622989698</v>
      </c>
      <c r="H356">
        <f>(Table2[[#This Row],[1Y Return vs Nifty]]-AVERAGE(Table2[1Y Return vs Nifty]))/_xlfn.STDEV.P(Table2[1Y Return vs Nifty])</f>
        <v>-0.4373154230672478</v>
      </c>
      <c r="I356">
        <v>-6.7610041457812899</v>
      </c>
      <c r="J356">
        <f>(Table2[[#This Row],[1M Return vs Nifty]]-AVERAGE(Table2[1M Return vs Nifty]))/_xlfn.STDEV.P(Table2[1M Return vs Nifty])</f>
        <v>-0.89010341120133041</v>
      </c>
      <c r="K356">
        <v>13.255985232533099</v>
      </c>
      <c r="L356">
        <f>(Table2[[#This Row],[6M Return vs Nifty]]-AVERAGE(Table2[6M Return vs Nifty]))/_xlfn.STDEV.P(Table2[6M Return vs Nifty])</f>
        <v>0.17371415086950734</v>
      </c>
      <c r="M356">
        <v>-2.46527666186577</v>
      </c>
      <c r="N356">
        <f>(Table2[[#This Row],[1W Return vs Nifty]]-AVERAGE(Table2[1W Return vs Nifty]))/_xlfn.STDEV.P(Table2[1W Return vs Nifty])</f>
        <v>-0.32768785532942502</v>
      </c>
      <c r="O356">
        <v>480.4</v>
      </c>
      <c r="P356">
        <v>486.22717746748901</v>
      </c>
      <c r="Q356">
        <v>433.80903612179901</v>
      </c>
      <c r="R356">
        <v>42.870270968412903</v>
      </c>
      <c r="S356" s="2">
        <f>(Table2[[#This Row],[Close Price]]-Table2[[#This Row],[20D EMA]])/Table2[[#This Row],[20D EMA]]</f>
        <v>-1.8526228143213943E-2</v>
      </c>
      <c r="T356" s="2">
        <f>(Table2[[#This Row],[Close Price]]-Table2[[#This Row],[50D EMA]])/Table2[[#This Row],[50D EMA]]</f>
        <v>-3.0288676055080711E-2</v>
      </c>
      <c r="U356" s="2">
        <f>(Table2[[#This Row],[Close Price]]-Table2[[#This Row],[200D EMA]])/Table2[[#This Row],[200D EMA]]</f>
        <v>8.6883768524403521E-2</v>
      </c>
      <c r="V356">
        <v>0.22845441339258099</v>
      </c>
      <c r="W356">
        <v>468.3</v>
      </c>
      <c r="X356">
        <v>474</v>
      </c>
      <c r="Y356">
        <v>459.05</v>
      </c>
      <c r="Z356">
        <v>475.5</v>
      </c>
      <c r="AA356">
        <v>459.05</v>
      </c>
      <c r="AB356">
        <v>475.5</v>
      </c>
      <c r="AC356" s="2">
        <f>(Table2[[#This Row],[Close Price]]/Table2[[#This Row],[Day Low]])-1</f>
        <v>6.8332265641681822E-3</v>
      </c>
      <c r="AD356" s="2">
        <f>(Table2[[#This Row],[Day High]]/Table2[[#This Row],[Close Price]])-1</f>
        <v>5.3022269353129037E-3</v>
      </c>
      <c r="AE356" s="2">
        <f>(Table2[[#This Row],[Close Price]]/Table2[[#This Row],[Current Week Low]])-1</f>
        <v>2.7121228624332749E-2</v>
      </c>
      <c r="AF356" s="2">
        <f>(Table2[[#This Row],[Current Week High]]/Table2[[#This Row],[Close Price]])-1</f>
        <v>8.4835630965005571E-3</v>
      </c>
      <c r="AG356" s="2">
        <f>(Table2[[#This Row],[Close Price]]/Table2[[#This Row],[Current Month Low]])-1</f>
        <v>2.7121228624332749E-2</v>
      </c>
      <c r="AH356" s="2">
        <f>(Table2[[#This Row],[Current Month High]]/Table2[[#This Row],[Close Price]])-1</f>
        <v>8.4835630965005571E-3</v>
      </c>
      <c r="AI356">
        <v>35.471898197242801</v>
      </c>
      <c r="AJ356">
        <v>47.759323096208</v>
      </c>
      <c r="AK356" t="str">
        <f>IF(AND(Table2[[#This Row],[20D EMA]]&gt;Table2[[#This Row],[50D EMA]],Table2[[#This Row],[50D EMA]]&gt;Table2[[#This Row],[200D EMA]]),"Uptrend","Downtrend/NoTrend")</f>
        <v>Downtrend/NoTrend</v>
      </c>
      <c r="AL356">
        <v>-0.03</v>
      </c>
      <c r="AM356" t="s">
        <v>10358</v>
      </c>
      <c r="AN356">
        <v>-2.14</v>
      </c>
      <c r="AO356" t="s">
        <v>10358</v>
      </c>
      <c r="AP356">
        <v>5.9381618735485003E-2</v>
      </c>
      <c r="AQ356">
        <f>(Table2[[#This Row],[Sharpe Ratio]]-AVERAGE(Table2[Sharpe Ratio]))/_xlfn.STDEV.P(Table2[Sharpe Ratio])</f>
        <v>-4.791208548629057E-2</v>
      </c>
      <c r="AR3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6">
        <f>_xlfn.RANK.AVG(Table2[[#This Row],[1Y Return vs Nifty Z-Score]],Table2[1Y Return vs Nifty Z-Score])</f>
        <v>453</v>
      </c>
      <c r="AT356">
        <f>_xlfn.RANK.AVG(Table2[[#This Row],[6M Return vs Nifty Z-Score]],Table2[6M Return vs Nifty Z-Score])</f>
        <v>275</v>
      </c>
      <c r="AU356">
        <f>_xlfn.RANK.AVG(Table2[[#This Row],[Sharpe Ratio Z-Score]],Table2[Sharpe Ratio Z-Score])</f>
        <v>367</v>
      </c>
      <c r="AV356">
        <f>(Table2[[#This Row],[Rank 1Y]]+Table2[[#This Row],[Rank 6M]]+Table2[[#This Row],[Rank Sharpe]])/3</f>
        <v>365</v>
      </c>
    </row>
    <row r="357" spans="1:48" x14ac:dyDescent="0.3">
      <c r="A357" t="s">
        <v>731</v>
      </c>
      <c r="B357" t="s">
        <v>732</v>
      </c>
      <c r="C357" t="s">
        <v>10322</v>
      </c>
      <c r="D357" t="s">
        <v>305</v>
      </c>
      <c r="E357">
        <v>23563.722377760001</v>
      </c>
      <c r="F357">
        <v>378.75</v>
      </c>
      <c r="G357">
        <v>20.285456571333199</v>
      </c>
      <c r="H357">
        <f>(Table2[[#This Row],[1Y Return vs Nifty]]-AVERAGE(Table2[1Y Return vs Nifty]))/_xlfn.STDEV.P(Table2[1Y Return vs Nifty])</f>
        <v>-4.9641797596406925E-2</v>
      </c>
      <c r="I357">
        <v>-11.479100460228199</v>
      </c>
      <c r="J357">
        <f>(Table2[[#This Row],[1M Return vs Nifty]]-AVERAGE(Table2[1M Return vs Nifty]))/_xlfn.STDEV.P(Table2[1M Return vs Nifty])</f>
        <v>-1.3682659748151833</v>
      </c>
      <c r="K357">
        <v>-21.402488631426099</v>
      </c>
      <c r="L357">
        <f>(Table2[[#This Row],[6M Return vs Nifty]]-AVERAGE(Table2[6M Return vs Nifty]))/_xlfn.STDEV.P(Table2[6M Return vs Nifty])</f>
        <v>-1.0087507291024467</v>
      </c>
      <c r="M357">
        <v>-3.8089464867040999</v>
      </c>
      <c r="N357">
        <f>(Table2[[#This Row],[1W Return vs Nifty]]-AVERAGE(Table2[1W Return vs Nifty]))/_xlfn.STDEV.P(Table2[1W Return vs Nifty])</f>
        <v>-0.65395298808259639</v>
      </c>
      <c r="O357">
        <v>385.66</v>
      </c>
      <c r="P357">
        <v>402.15672102271401</v>
      </c>
      <c r="Q357">
        <v>378.05891572493601</v>
      </c>
      <c r="R357">
        <v>41.3087439358697</v>
      </c>
      <c r="S357" s="2">
        <f>(Table2[[#This Row],[Close Price]]-Table2[[#This Row],[20D EMA]])/Table2[[#This Row],[20D EMA]]</f>
        <v>-1.7917336514027965E-2</v>
      </c>
      <c r="T357" s="2">
        <f>(Table2[[#This Row],[Close Price]]-Table2[[#This Row],[50D EMA]])/Table2[[#This Row],[50D EMA]]</f>
        <v>-5.8202983561207192E-2</v>
      </c>
      <c r="U357" s="2">
        <f>(Table2[[#This Row],[Close Price]]-Table2[[#This Row],[200D EMA]])/Table2[[#This Row],[200D EMA]]</f>
        <v>1.8279803658083741E-3</v>
      </c>
      <c r="V357">
        <v>1.0017279093872999</v>
      </c>
      <c r="W357">
        <v>374.35</v>
      </c>
      <c r="X357">
        <v>380</v>
      </c>
      <c r="Y357">
        <v>374.35</v>
      </c>
      <c r="Z357">
        <v>384.55</v>
      </c>
      <c r="AA357">
        <v>374.35</v>
      </c>
      <c r="AB357">
        <v>384.55</v>
      </c>
      <c r="AC357" s="2">
        <f>(Table2[[#This Row],[Close Price]]/Table2[[#This Row],[Day Low]])-1</f>
        <v>1.1753706424469046E-2</v>
      </c>
      <c r="AD357" s="2">
        <f>(Table2[[#This Row],[Day High]]/Table2[[#This Row],[Close Price]])-1</f>
        <v>3.3003300330032292E-3</v>
      </c>
      <c r="AE357" s="2">
        <f>(Table2[[#This Row],[Close Price]]/Table2[[#This Row],[Current Week Low]])-1</f>
        <v>1.1753706424469046E-2</v>
      </c>
      <c r="AF357" s="2">
        <f>(Table2[[#This Row],[Current Week High]]/Table2[[#This Row],[Close Price]])-1</f>
        <v>1.5313531353135401E-2</v>
      </c>
      <c r="AG357" s="2">
        <f>(Table2[[#This Row],[Close Price]]/Table2[[#This Row],[Current Month Low]])-1</f>
        <v>1.1753706424469046E-2</v>
      </c>
      <c r="AH357" s="2">
        <f>(Table2[[#This Row],[Current Month High]]/Table2[[#This Row],[Close Price]])-1</f>
        <v>1.5313531353135401E-2</v>
      </c>
      <c r="AI357">
        <v>32.594059405940598</v>
      </c>
      <c r="AJ357">
        <v>84.261736803697403</v>
      </c>
      <c r="AK357" t="str">
        <f>IF(AND(Table2[[#This Row],[20D EMA]]&gt;Table2[[#This Row],[50D EMA]],Table2[[#This Row],[50D EMA]]&gt;Table2[[#This Row],[200D EMA]]),"Uptrend","Downtrend/NoTrend")</f>
        <v>Downtrend/NoTrend</v>
      </c>
      <c r="AL357">
        <v>-0.19</v>
      </c>
      <c r="AM357" t="s">
        <v>10358</v>
      </c>
      <c r="AN357">
        <v>0.8</v>
      </c>
      <c r="AO357" t="s">
        <v>10359</v>
      </c>
      <c r="AP357">
        <v>0.14654942985515601</v>
      </c>
      <c r="AQ357">
        <f>(Table2[[#This Row],[Sharpe Ratio]]-AVERAGE(Table2[Sharpe Ratio]))/_xlfn.STDEV.P(Table2[Sharpe Ratio])</f>
        <v>0.9494019824407901</v>
      </c>
      <c r="AR3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7">
        <f>_xlfn.RANK.AVG(Table2[[#This Row],[1Y Return vs Nifty Z-Score]],Table2[1Y Return vs Nifty Z-Score])</f>
        <v>319</v>
      </c>
      <c r="AT357">
        <f>_xlfn.RANK.AVG(Table2[[#This Row],[6M Return vs Nifty Z-Score]],Table2[6M Return vs Nifty Z-Score])</f>
        <v>652</v>
      </c>
      <c r="AU357">
        <f>_xlfn.RANK.AVG(Table2[[#This Row],[Sharpe Ratio Z-Score]],Table2[Sharpe Ratio Z-Score])</f>
        <v>127</v>
      </c>
      <c r="AV357">
        <f>(Table2[[#This Row],[Rank 1Y]]+Table2[[#This Row],[Rank 6M]]+Table2[[#This Row],[Rank Sharpe]])/3</f>
        <v>366</v>
      </c>
    </row>
    <row r="358" spans="1:48" x14ac:dyDescent="0.3">
      <c r="A358" t="s">
        <v>601</v>
      </c>
      <c r="B358" t="s">
        <v>602</v>
      </c>
      <c r="C358" t="s">
        <v>10330</v>
      </c>
      <c r="D358" t="s">
        <v>603</v>
      </c>
      <c r="E358">
        <v>31940.558451000001</v>
      </c>
      <c r="F358">
        <v>799.1</v>
      </c>
      <c r="G358">
        <v>0.89596673912892599</v>
      </c>
      <c r="H358">
        <f>(Table2[[#This Row],[1Y Return vs Nifty]]-AVERAGE(Table2[1Y Return vs Nifty]))/_xlfn.STDEV.P(Table2[1Y Return vs Nifty])</f>
        <v>-0.37364450120669918</v>
      </c>
      <c r="I358">
        <v>-10.780235915862299</v>
      </c>
      <c r="J358">
        <f>(Table2[[#This Row],[1M Return vs Nifty]]-AVERAGE(Table2[1M Return vs Nifty]))/_xlfn.STDEV.P(Table2[1M Return vs Nifty])</f>
        <v>-1.2974384969763804</v>
      </c>
      <c r="K358">
        <v>12.079584515328699</v>
      </c>
      <c r="L358">
        <f>(Table2[[#This Row],[6M Return vs Nifty]]-AVERAGE(Table2[6M Return vs Nifty]))/_xlfn.STDEV.P(Table2[6M Return vs Nifty])</f>
        <v>0.13357815012324956</v>
      </c>
      <c r="M358">
        <v>1.1076249046942801</v>
      </c>
      <c r="N358">
        <f>(Table2[[#This Row],[1W Return vs Nifty]]-AVERAGE(Table2[1W Return vs Nifty]))/_xlfn.STDEV.P(Table2[1W Return vs Nifty])</f>
        <v>0.53987140839668235</v>
      </c>
      <c r="O358">
        <v>815.18</v>
      </c>
      <c r="P358">
        <v>801.30828708509705</v>
      </c>
      <c r="Q358">
        <v>705.923280462967</v>
      </c>
      <c r="R358">
        <v>47.919168721417101</v>
      </c>
      <c r="S358" s="2">
        <f>(Table2[[#This Row],[Close Price]]-Table2[[#This Row],[20D EMA]])/Table2[[#This Row],[20D EMA]]</f>
        <v>-1.9725704752324554E-2</v>
      </c>
      <c r="T358" s="2">
        <f>(Table2[[#This Row],[Close Price]]-Table2[[#This Row],[50D EMA]])/Table2[[#This Row],[50D EMA]]</f>
        <v>-2.7558520493155859E-3</v>
      </c>
      <c r="U358" s="2">
        <f>(Table2[[#This Row],[Close Price]]-Table2[[#This Row],[200D EMA]])/Table2[[#This Row],[200D EMA]]</f>
        <v>0.13199269965416746</v>
      </c>
      <c r="V358">
        <v>0.66751031462171795</v>
      </c>
      <c r="W358">
        <v>797</v>
      </c>
      <c r="X358">
        <v>821.65</v>
      </c>
      <c r="Y358">
        <v>797</v>
      </c>
      <c r="Z358">
        <v>827</v>
      </c>
      <c r="AA358">
        <v>797</v>
      </c>
      <c r="AB358">
        <v>827</v>
      </c>
      <c r="AC358" s="2">
        <f>(Table2[[#This Row],[Close Price]]/Table2[[#This Row],[Day Low]])-1</f>
        <v>2.6348808030112192E-3</v>
      </c>
      <c r="AD358" s="2">
        <f>(Table2[[#This Row],[Day High]]/Table2[[#This Row],[Close Price]])-1</f>
        <v>2.8219246652483987E-2</v>
      </c>
      <c r="AE358" s="2">
        <f>(Table2[[#This Row],[Close Price]]/Table2[[#This Row],[Current Week Low]])-1</f>
        <v>2.6348808030112192E-3</v>
      </c>
      <c r="AF358" s="2">
        <f>(Table2[[#This Row],[Current Week High]]/Table2[[#This Row],[Close Price]])-1</f>
        <v>3.4914278563383805E-2</v>
      </c>
      <c r="AG358" s="2">
        <f>(Table2[[#This Row],[Close Price]]/Table2[[#This Row],[Current Month Low]])-1</f>
        <v>2.6348808030112192E-3</v>
      </c>
      <c r="AH358" s="2">
        <f>(Table2[[#This Row],[Current Month High]]/Table2[[#This Row],[Close Price]])-1</f>
        <v>3.4914278563383805E-2</v>
      </c>
      <c r="AI358">
        <v>15.254661494180899</v>
      </c>
      <c r="AJ358">
        <v>40.7857646229739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0.05</v>
      </c>
      <c r="AM358" t="s">
        <v>10359</v>
      </c>
      <c r="AN358">
        <v>-2.76</v>
      </c>
      <c r="AO358" t="s">
        <v>10358</v>
      </c>
      <c r="AP358">
        <v>4.8039442125234998E-2</v>
      </c>
      <c r="AQ358">
        <f>(Table2[[#This Row],[Sharpe Ratio]]-AVERAGE(Table2[Sharpe Ratio]))/_xlfn.STDEV.P(Table2[Sharpe Ratio])</f>
        <v>-0.17768145962815343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-1.1753148992913012</v>
      </c>
      <c r="AS358">
        <f>_xlfn.RANK.AVG(Table2[[#This Row],[1Y Return vs Nifty Z-Score]],Table2[1Y Return vs Nifty Z-Score])</f>
        <v>426</v>
      </c>
      <c r="AT358">
        <f>_xlfn.RANK.AVG(Table2[[#This Row],[6M Return vs Nifty Z-Score]],Table2[6M Return vs Nifty Z-Score])</f>
        <v>285</v>
      </c>
      <c r="AU358">
        <f>_xlfn.RANK.AVG(Table2[[#This Row],[Sharpe Ratio Z-Score]],Table2[Sharpe Ratio Z-Score])</f>
        <v>388</v>
      </c>
      <c r="AV358">
        <f>(Table2[[#This Row],[Rank 1Y]]+Table2[[#This Row],[Rank 6M]]+Table2[[#This Row],[Rank Sharpe]])/3</f>
        <v>366.33333333333331</v>
      </c>
    </row>
    <row r="359" spans="1:48" x14ac:dyDescent="0.3">
      <c r="A359" t="s">
        <v>795</v>
      </c>
      <c r="B359" t="s">
        <v>796</v>
      </c>
      <c r="C359" t="s">
        <v>10318</v>
      </c>
      <c r="D359" t="s">
        <v>281</v>
      </c>
      <c r="E359">
        <v>20367.872069370002</v>
      </c>
      <c r="F359">
        <v>2565.25</v>
      </c>
      <c r="G359">
        <v>-1.67772410887187</v>
      </c>
      <c r="H359">
        <f>(Table2[[#This Row],[1Y Return vs Nifty]]-AVERAGE(Table2[1Y Return vs Nifty]))/_xlfn.STDEV.P(Table2[1Y Return vs Nifty])</f>
        <v>-0.41665144982812791</v>
      </c>
      <c r="I359">
        <v>19.675886521719701</v>
      </c>
      <c r="J359">
        <f>(Table2[[#This Row],[1M Return vs Nifty]]-AVERAGE(Table2[1M Return vs Nifty]))/_xlfn.STDEV.P(Table2[1M Return vs Nifty])</f>
        <v>1.7891830155814397</v>
      </c>
      <c r="K359">
        <v>5.8071673946951901</v>
      </c>
      <c r="L359">
        <f>(Table2[[#This Row],[6M Return vs Nifty]]-AVERAGE(Table2[6M Return vs Nifty]))/_xlfn.STDEV.P(Table2[6M Return vs Nifty])</f>
        <v>-8.0421836915898826E-2</v>
      </c>
      <c r="M359">
        <v>1.57527482517109</v>
      </c>
      <c r="N359">
        <f>(Table2[[#This Row],[1W Return vs Nifty]]-AVERAGE(Table2[1W Return vs Nifty]))/_xlfn.STDEV.P(Table2[1W Return vs Nifty])</f>
        <v>0.65342450050748768</v>
      </c>
      <c r="O359">
        <v>2399.79</v>
      </c>
      <c r="P359">
        <v>2257.69184752095</v>
      </c>
      <c r="Q359">
        <v>2064.4223361284098</v>
      </c>
      <c r="R359">
        <v>77.864627058916696</v>
      </c>
      <c r="S359" s="2">
        <f>(Table2[[#This Row],[Close Price]]-Table2[[#This Row],[20D EMA]])/Table2[[#This Row],[20D EMA]]</f>
        <v>6.8947699590380843E-2</v>
      </c>
      <c r="T359" s="2">
        <f>(Table2[[#This Row],[Close Price]]-Table2[[#This Row],[50D EMA]])/Table2[[#This Row],[50D EMA]]</f>
        <v>0.13622680739923082</v>
      </c>
      <c r="U359" s="2">
        <f>(Table2[[#This Row],[Close Price]]-Table2[[#This Row],[200D EMA]])/Table2[[#This Row],[200D EMA]]</f>
        <v>0.24259942120701702</v>
      </c>
      <c r="V359">
        <v>0.90388307121488498</v>
      </c>
      <c r="W359">
        <v>2551.4</v>
      </c>
      <c r="X359">
        <v>2612</v>
      </c>
      <c r="Y359">
        <v>2515</v>
      </c>
      <c r="Z359">
        <v>2612</v>
      </c>
      <c r="AA359">
        <v>2515</v>
      </c>
      <c r="AB359">
        <v>2612</v>
      </c>
      <c r="AC359" s="2">
        <f>(Table2[[#This Row],[Close Price]]/Table2[[#This Row],[Day Low]])-1</f>
        <v>5.4283922552322839E-3</v>
      </c>
      <c r="AD359" s="2">
        <f>(Table2[[#This Row],[Day High]]/Table2[[#This Row],[Close Price]])-1</f>
        <v>1.8224344605788811E-2</v>
      </c>
      <c r="AE359" s="2">
        <f>(Table2[[#This Row],[Close Price]]/Table2[[#This Row],[Current Week Low]])-1</f>
        <v>1.9980119284294329E-2</v>
      </c>
      <c r="AF359" s="2">
        <f>(Table2[[#This Row],[Current Week High]]/Table2[[#This Row],[Close Price]])-1</f>
        <v>1.8224344605788811E-2</v>
      </c>
      <c r="AG359" s="2">
        <f>(Table2[[#This Row],[Close Price]]/Table2[[#This Row],[Current Month Low]])-1</f>
        <v>1.9980119284294329E-2</v>
      </c>
      <c r="AH359" s="2">
        <f>(Table2[[#This Row],[Current Month High]]/Table2[[#This Row],[Close Price]])-1</f>
        <v>1.8224344605788811E-2</v>
      </c>
      <c r="AI359">
        <v>1.82243446057888</v>
      </c>
      <c r="AJ359">
        <v>46.585714285714197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0.1</v>
      </c>
      <c r="AM359" t="s">
        <v>10359</v>
      </c>
      <c r="AN359">
        <v>10.93</v>
      </c>
      <c r="AO359" t="s">
        <v>10359</v>
      </c>
      <c r="AP359">
        <v>7.6520211689270007E-2</v>
      </c>
      <c r="AQ359">
        <f>(Table2[[#This Row],[Sharpe Ratio]]-AVERAGE(Table2[Sharpe Ratio]))/_xlfn.STDEV.P(Table2[Sharpe Ratio])</f>
        <v>0.1481758928365754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2.0937101221814762</v>
      </c>
      <c r="AS359">
        <f>_xlfn.RANK.AVG(Table2[[#This Row],[1Y Return vs Nifty Z-Score]],Table2[1Y Return vs Nifty Z-Score])</f>
        <v>441</v>
      </c>
      <c r="AT359">
        <f>_xlfn.RANK.AVG(Table2[[#This Row],[6M Return vs Nifty Z-Score]],Table2[6M Return vs Nifty Z-Score])</f>
        <v>348</v>
      </c>
      <c r="AU359">
        <f>_xlfn.RANK.AVG(Table2[[#This Row],[Sharpe Ratio Z-Score]],Table2[Sharpe Ratio Z-Score])</f>
        <v>310</v>
      </c>
      <c r="AV359">
        <f>(Table2[[#This Row],[Rank 1Y]]+Table2[[#This Row],[Rank 6M]]+Table2[[#This Row],[Rank Sharpe]])/3</f>
        <v>366.33333333333331</v>
      </c>
    </row>
    <row r="360" spans="1:48" x14ac:dyDescent="0.3">
      <c r="A360" t="s">
        <v>1552</v>
      </c>
      <c r="B360" t="s">
        <v>1553</v>
      </c>
      <c r="C360" t="s">
        <v>10327</v>
      </c>
      <c r="D360" t="s">
        <v>276</v>
      </c>
      <c r="E360">
        <v>6420.83717523</v>
      </c>
      <c r="F360">
        <v>672.55</v>
      </c>
      <c r="G360">
        <v>-18.574812150307899</v>
      </c>
      <c r="H360">
        <f>(Table2[[#This Row],[1Y Return vs Nifty]]-AVERAGE(Table2[1Y Return vs Nifty]))/_xlfn.STDEV.P(Table2[1Y Return vs Nifty])</f>
        <v>-0.69900556311033513</v>
      </c>
      <c r="I360">
        <v>6.9447105914546796</v>
      </c>
      <c r="J360">
        <f>(Table2[[#This Row],[1M Return vs Nifty]]-AVERAGE(Table2[1M Return vs Nifty]))/_xlfn.STDEV.P(Table2[1M Return vs Nifty])</f>
        <v>0.49892285238930029</v>
      </c>
      <c r="K360">
        <v>20.982016692797298</v>
      </c>
      <c r="L360">
        <f>(Table2[[#This Row],[6M Return vs Nifty]]-AVERAGE(Table2[6M Return vs Nifty]))/_xlfn.STDEV.P(Table2[6M Return vs Nifty])</f>
        <v>0.43730800959451543</v>
      </c>
      <c r="M360">
        <v>-4.5587001241206</v>
      </c>
      <c r="N360">
        <f>(Table2[[#This Row],[1W Return vs Nifty]]-AVERAGE(Table2[1W Return vs Nifty]))/_xlfn.STDEV.P(Table2[1W Return vs Nifty])</f>
        <v>-0.83600550241460514</v>
      </c>
      <c r="O360">
        <v>656.76</v>
      </c>
      <c r="P360">
        <v>610.10107235848204</v>
      </c>
      <c r="Q360">
        <v>556.07409358824202</v>
      </c>
      <c r="R360">
        <v>50.802436464740801</v>
      </c>
      <c r="S360" s="2">
        <f>(Table2[[#This Row],[Close Price]]-Table2[[#This Row],[20D EMA]])/Table2[[#This Row],[20D EMA]]</f>
        <v>2.4042268104025769E-2</v>
      </c>
      <c r="T360" s="2">
        <f>(Table2[[#This Row],[Close Price]]-Table2[[#This Row],[50D EMA]])/Table2[[#This Row],[50D EMA]]</f>
        <v>0.10235833121896938</v>
      </c>
      <c r="U360" s="2">
        <f>(Table2[[#This Row],[Close Price]]-Table2[[#This Row],[200D EMA]])/Table2[[#This Row],[200D EMA]]</f>
        <v>0.20946112713174733</v>
      </c>
      <c r="V360">
        <v>1.3074444081034899</v>
      </c>
      <c r="W360">
        <v>665</v>
      </c>
      <c r="X360">
        <v>689</v>
      </c>
      <c r="Y360">
        <v>665</v>
      </c>
      <c r="Z360">
        <v>704.2</v>
      </c>
      <c r="AA360">
        <v>665</v>
      </c>
      <c r="AB360">
        <v>704.2</v>
      </c>
      <c r="AC360" s="2">
        <f>(Table2[[#This Row],[Close Price]]/Table2[[#This Row],[Day Low]])-1</f>
        <v>1.135338345864656E-2</v>
      </c>
      <c r="AD360" s="2">
        <f>(Table2[[#This Row],[Day High]]/Table2[[#This Row],[Close Price]])-1</f>
        <v>2.4459148018734833E-2</v>
      </c>
      <c r="AE360" s="2">
        <f>(Table2[[#This Row],[Close Price]]/Table2[[#This Row],[Current Week Low]])-1</f>
        <v>1.135338345864656E-2</v>
      </c>
      <c r="AF360" s="2">
        <f>(Table2[[#This Row],[Current Week High]]/Table2[[#This Row],[Close Price]])-1</f>
        <v>4.7059698163705477E-2</v>
      </c>
      <c r="AG360" s="2">
        <f>(Table2[[#This Row],[Close Price]]/Table2[[#This Row],[Current Month Low]])-1</f>
        <v>1.135338345864656E-2</v>
      </c>
      <c r="AH360" s="2">
        <f>(Table2[[#This Row],[Current Month High]]/Table2[[#This Row],[Close Price]])-1</f>
        <v>4.7059698163705477E-2</v>
      </c>
      <c r="AI360">
        <v>8.0663147721359003</v>
      </c>
      <c r="AJ360">
        <v>54.626968617082397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0.25</v>
      </c>
      <c r="AM360" t="s">
        <v>10359</v>
      </c>
      <c r="AN360">
        <v>6.43</v>
      </c>
      <c r="AO360" t="s">
        <v>10359</v>
      </c>
      <c r="AP360">
        <v>6.8291842975666997E-2</v>
      </c>
      <c r="AQ360">
        <f>(Table2[[#This Row],[Sharpe Ratio]]-AVERAGE(Table2[Sharpe Ratio]))/_xlfn.STDEV.P(Table2[Sharpe Ratio])</f>
        <v>5.4032564367524925E-2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-0.5447476391735997</v>
      </c>
      <c r="AS360">
        <f>_xlfn.RANK.AVG(Table2[[#This Row],[1Y Return vs Nifty Z-Score]],Table2[1Y Return vs Nifty Z-Score])</f>
        <v>560</v>
      </c>
      <c r="AT360">
        <f>_xlfn.RANK.AVG(Table2[[#This Row],[6M Return vs Nifty Z-Score]],Table2[6M Return vs Nifty Z-Score])</f>
        <v>202</v>
      </c>
      <c r="AU360">
        <f>_xlfn.RANK.AVG(Table2[[#This Row],[Sharpe Ratio Z-Score]],Table2[Sharpe Ratio Z-Score])</f>
        <v>337</v>
      </c>
      <c r="AV360">
        <f>(Table2[[#This Row],[Rank 1Y]]+Table2[[#This Row],[Rank 6M]]+Table2[[#This Row],[Rank Sharpe]])/3</f>
        <v>366.33333333333331</v>
      </c>
    </row>
    <row r="361" spans="1:48" x14ac:dyDescent="0.3">
      <c r="A361" t="s">
        <v>99</v>
      </c>
      <c r="B361" t="s">
        <v>100</v>
      </c>
      <c r="C361" t="s">
        <v>10320</v>
      </c>
      <c r="D361" t="s">
        <v>101</v>
      </c>
      <c r="E361">
        <v>308205.19924445997</v>
      </c>
      <c r="F361">
        <v>1897.9</v>
      </c>
      <c r="G361">
        <v>67.790974269852001</v>
      </c>
      <c r="H361">
        <f>(Table2[[#This Row],[1Y Return vs Nifty]]-AVERAGE(Table2[1Y Return vs Nifty]))/_xlfn.STDEV.P(Table2[1Y Return vs Nifty])</f>
        <v>0.74418600828851289</v>
      </c>
      <c r="I361">
        <v>4.1935710740621603</v>
      </c>
      <c r="J361">
        <f>(Table2[[#This Row],[1M Return vs Nifty]]-AVERAGE(Table2[1M Return vs Nifty]))/_xlfn.STDEV.P(Table2[1M Return vs Nifty])</f>
        <v>0.22010448226240786</v>
      </c>
      <c r="K361">
        <v>-15.1707939475074</v>
      </c>
      <c r="L361">
        <f>(Table2[[#This Row],[6M Return vs Nifty]]-AVERAGE(Table2[6M Return vs Nifty]))/_xlfn.STDEV.P(Table2[6M Return vs Nifty])</f>
        <v>-0.7961400949653088</v>
      </c>
      <c r="M361">
        <v>2.0112172170571698</v>
      </c>
      <c r="N361">
        <f>(Table2[[#This Row],[1W Return vs Nifty]]-AVERAGE(Table2[1W Return vs Nifty]))/_xlfn.STDEV.P(Table2[1W Return vs Nifty])</f>
        <v>0.75927848318404312</v>
      </c>
      <c r="O361">
        <v>1860.84</v>
      </c>
      <c r="P361">
        <v>1832.3932686988901</v>
      </c>
      <c r="Q361">
        <v>1695.69828443195</v>
      </c>
      <c r="R361">
        <v>68.541914748944293</v>
      </c>
      <c r="S361" s="2">
        <f>(Table2[[#This Row],[Close Price]]-Table2[[#This Row],[20D EMA]])/Table2[[#This Row],[20D EMA]]</f>
        <v>1.9915736978998826E-2</v>
      </c>
      <c r="T361" s="2">
        <f>(Table2[[#This Row],[Close Price]]-Table2[[#This Row],[50D EMA]])/Table2[[#This Row],[50D EMA]]</f>
        <v>3.5749275234799205E-2</v>
      </c>
      <c r="U361" s="2">
        <f>(Table2[[#This Row],[Close Price]]-Table2[[#This Row],[200D EMA]])/Table2[[#This Row],[200D EMA]]</f>
        <v>0.11924392294575363</v>
      </c>
      <c r="V361">
        <v>0.53117319801074603</v>
      </c>
      <c r="W361">
        <v>1891</v>
      </c>
      <c r="X361">
        <v>1957.5</v>
      </c>
      <c r="Y361">
        <v>1839.1</v>
      </c>
      <c r="Z361">
        <v>1960</v>
      </c>
      <c r="AA361">
        <v>1839.1</v>
      </c>
      <c r="AB361">
        <v>1960</v>
      </c>
      <c r="AC361" s="2">
        <f>(Table2[[#This Row],[Close Price]]/Table2[[#This Row],[Day Low]])-1</f>
        <v>3.6488630354309937E-3</v>
      </c>
      <c r="AD361" s="2">
        <f>(Table2[[#This Row],[Day High]]/Table2[[#This Row],[Close Price]])-1</f>
        <v>3.140312977501436E-2</v>
      </c>
      <c r="AE361" s="2">
        <f>(Table2[[#This Row],[Close Price]]/Table2[[#This Row],[Current Week Low]])-1</f>
        <v>3.197216029579697E-2</v>
      </c>
      <c r="AF361" s="2">
        <f>(Table2[[#This Row],[Current Week High]]/Table2[[#This Row],[Close Price]])-1</f>
        <v>3.2720375151483072E-2</v>
      </c>
      <c r="AG361" s="2">
        <f>(Table2[[#This Row],[Close Price]]/Table2[[#This Row],[Current Month Low]])-1</f>
        <v>3.197216029579697E-2</v>
      </c>
      <c r="AH361" s="2">
        <f>(Table2[[#This Row],[Current Month High]]/Table2[[#This Row],[Close Price]])-1</f>
        <v>3.2720375151483072E-2</v>
      </c>
      <c r="AI361">
        <v>14.552926919226399</v>
      </c>
      <c r="AJ361">
        <v>132.71411930598899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-0.01</v>
      </c>
      <c r="AM361" t="s">
        <v>10358</v>
      </c>
      <c r="AN361">
        <v>3.65</v>
      </c>
      <c r="AO361" t="s">
        <v>10359</v>
      </c>
      <c r="AP361">
        <v>4.7834640784557E-2</v>
      </c>
      <c r="AQ361">
        <f>(Table2[[#This Row],[Sharpe Ratio]]-AVERAGE(Table2[Sharpe Ratio]))/_xlfn.STDEV.P(Table2[Sharpe Ratio])</f>
        <v>-0.18002465553458821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0.74740422323506683</v>
      </c>
      <c r="AS361">
        <f>_xlfn.RANK.AVG(Table2[[#This Row],[1Y Return vs Nifty Z-Score]],Table2[1Y Return vs Nifty Z-Score])</f>
        <v>129</v>
      </c>
      <c r="AT361">
        <f>_xlfn.RANK.AVG(Table2[[#This Row],[6M Return vs Nifty Z-Score]],Table2[6M Return vs Nifty Z-Score])</f>
        <v>582</v>
      </c>
      <c r="AU361">
        <f>_xlfn.RANK.AVG(Table2[[#This Row],[Sharpe Ratio Z-Score]],Table2[Sharpe Ratio Z-Score])</f>
        <v>389</v>
      </c>
      <c r="AV361">
        <f>(Table2[[#This Row],[Rank 1Y]]+Table2[[#This Row],[Rank 6M]]+Table2[[#This Row],[Rank Sharpe]])/3</f>
        <v>366.66666666666669</v>
      </c>
    </row>
    <row r="362" spans="1:48" x14ac:dyDescent="0.3">
      <c r="A362" t="s">
        <v>665</v>
      </c>
      <c r="B362" t="s">
        <v>666</v>
      </c>
      <c r="C362" t="s">
        <v>10324</v>
      </c>
      <c r="D362" t="s">
        <v>338</v>
      </c>
      <c r="E362">
        <v>28171.8898515</v>
      </c>
      <c r="F362">
        <v>2220.5</v>
      </c>
      <c r="G362">
        <v>4.499851580644</v>
      </c>
      <c r="H362">
        <f>(Table2[[#This Row],[1Y Return vs Nifty]]-AVERAGE(Table2[1Y Return vs Nifty]))/_xlfn.STDEV.P(Table2[1Y Return vs Nifty])</f>
        <v>-0.31342278097290344</v>
      </c>
      <c r="I362">
        <v>5.4124307470451001</v>
      </c>
      <c r="J362">
        <f>(Table2[[#This Row],[1M Return vs Nifty]]-AVERAGE(Table2[1M Return vs Nifty]))/_xlfn.STDEV.P(Table2[1M Return vs Nifty])</f>
        <v>0.34363164810988728</v>
      </c>
      <c r="K362">
        <v>65.653427055242105</v>
      </c>
      <c r="L362">
        <f>(Table2[[#This Row],[6M Return vs Nifty]]-AVERAGE(Table2[6M Return vs Nifty]))/_xlfn.STDEV.P(Table2[6M Return vs Nifty])</f>
        <v>1.9613905211252773</v>
      </c>
      <c r="M362">
        <v>9.8802818900791003</v>
      </c>
      <c r="N362">
        <f>(Table2[[#This Row],[1W Return vs Nifty]]-AVERAGE(Table2[1W Return vs Nifty]))/_xlfn.STDEV.P(Table2[1W Return vs Nifty])</f>
        <v>2.6700168079772646</v>
      </c>
      <c r="O362">
        <v>2104.16</v>
      </c>
      <c r="P362">
        <v>1996.8531941287899</v>
      </c>
      <c r="Q362">
        <v>1689.8601641908799</v>
      </c>
      <c r="R362">
        <v>74.932901643862493</v>
      </c>
      <c r="S362" s="2">
        <f>(Table2[[#This Row],[Close Price]]-Table2[[#This Row],[20D EMA]])/Table2[[#This Row],[20D EMA]]</f>
        <v>5.5290472207436769E-2</v>
      </c>
      <c r="T362" s="2">
        <f>(Table2[[#This Row],[Close Price]]-Table2[[#This Row],[50D EMA]])/Table2[[#This Row],[50D EMA]]</f>
        <v>0.11199962347196248</v>
      </c>
      <c r="U362" s="2">
        <f>(Table2[[#This Row],[Close Price]]-Table2[[#This Row],[200D EMA]])/Table2[[#This Row],[200D EMA]]</f>
        <v>0.31401405101657931</v>
      </c>
      <c r="V362">
        <v>0.98376795124846494</v>
      </c>
      <c r="W362">
        <v>2190.35</v>
      </c>
      <c r="X362">
        <v>2243.9</v>
      </c>
      <c r="Y362">
        <v>2142</v>
      </c>
      <c r="Z362">
        <v>2245</v>
      </c>
      <c r="AA362">
        <v>2142</v>
      </c>
      <c r="AB362">
        <v>2245</v>
      </c>
      <c r="AC362" s="2">
        <f>(Table2[[#This Row],[Close Price]]/Table2[[#This Row],[Day Low]])-1</f>
        <v>1.376492341406621E-2</v>
      </c>
      <c r="AD362" s="2">
        <f>(Table2[[#This Row],[Day High]]/Table2[[#This Row],[Close Price]])-1</f>
        <v>1.0538167079486627E-2</v>
      </c>
      <c r="AE362" s="2">
        <f>(Table2[[#This Row],[Close Price]]/Table2[[#This Row],[Current Week Low]])-1</f>
        <v>3.6647992530345563E-2</v>
      </c>
      <c r="AF362" s="2">
        <f>(Table2[[#This Row],[Current Week High]]/Table2[[#This Row],[Close Price]])-1</f>
        <v>1.103355100202652E-2</v>
      </c>
      <c r="AG362" s="2">
        <f>(Table2[[#This Row],[Close Price]]/Table2[[#This Row],[Current Month Low]])-1</f>
        <v>3.6647992530345563E-2</v>
      </c>
      <c r="AH362" s="2">
        <f>(Table2[[#This Row],[Current Month High]]/Table2[[#This Row],[Close Price]])-1</f>
        <v>1.103355100202652E-2</v>
      </c>
      <c r="AI362">
        <v>1.2384598063499099</v>
      </c>
      <c r="AJ362">
        <v>87.210184638732002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0.13</v>
      </c>
      <c r="AM362" t="s">
        <v>10359</v>
      </c>
      <c r="AN362">
        <v>5.18</v>
      </c>
      <c r="AO362" t="s">
        <v>10359</v>
      </c>
      <c r="AP362">
        <v>-6.1453602376361001E-2</v>
      </c>
      <c r="AQ362">
        <f>(Table2[[#This Row],[Sharpe Ratio]]-AVERAGE(Table2[Sharpe Ratio]))/_xlfn.STDEV.P(Table2[Sharpe Ratio])</f>
        <v>-1.4304254739488806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3.2311907222906453</v>
      </c>
      <c r="AS362">
        <f>_xlfn.RANK.AVG(Table2[[#This Row],[1Y Return vs Nifty Z-Score]],Table2[1Y Return vs Nifty Z-Score])</f>
        <v>394</v>
      </c>
      <c r="AT362">
        <f>_xlfn.RANK.AVG(Table2[[#This Row],[6M Return vs Nifty Z-Score]],Table2[6M Return vs Nifty Z-Score])</f>
        <v>31</v>
      </c>
      <c r="AU362">
        <f>_xlfn.RANK.AVG(Table2[[#This Row],[Sharpe Ratio Z-Score]],Table2[Sharpe Ratio Z-Score])</f>
        <v>676</v>
      </c>
      <c r="AV362">
        <f>(Table2[[#This Row],[Rank 1Y]]+Table2[[#This Row],[Rank 6M]]+Table2[[#This Row],[Rank Sharpe]])/3</f>
        <v>367</v>
      </c>
    </row>
    <row r="363" spans="1:48" x14ac:dyDescent="0.3">
      <c r="A363" t="s">
        <v>1842</v>
      </c>
      <c r="B363" t="s">
        <v>1843</v>
      </c>
      <c r="C363" t="s">
        <v>10318</v>
      </c>
      <c r="D363" t="s">
        <v>54</v>
      </c>
      <c r="E363">
        <v>4033.1612913199901</v>
      </c>
      <c r="F363">
        <v>393.65</v>
      </c>
      <c r="G363">
        <v>-6.7672078618251401</v>
      </c>
      <c r="H363">
        <f>(Table2[[#This Row],[1Y Return vs Nifty]]-AVERAGE(Table2[1Y Return vs Nifty]))/_xlfn.STDEV.P(Table2[1Y Return vs Nifty])</f>
        <v>-0.50169785951749779</v>
      </c>
      <c r="I363">
        <v>19.236292835007099</v>
      </c>
      <c r="J363">
        <f>(Table2[[#This Row],[1M Return vs Nifty]]-AVERAGE(Table2[1M Return vs Nifty]))/_xlfn.STDEV.P(Table2[1M Return vs Nifty])</f>
        <v>1.7446317325685572</v>
      </c>
      <c r="K363">
        <v>10.843370824910901</v>
      </c>
      <c r="L363">
        <f>(Table2[[#This Row],[6M Return vs Nifty]]-AVERAGE(Table2[6M Return vs Nifty]))/_xlfn.STDEV.P(Table2[6M Return vs Nifty])</f>
        <v>9.1401472673535031E-2</v>
      </c>
      <c r="M363">
        <v>3.8011446700788101</v>
      </c>
      <c r="N363">
        <f>(Table2[[#This Row],[1W Return vs Nifty]]-AVERAGE(Table2[1W Return vs Nifty]))/_xlfn.STDEV.P(Table2[1W Return vs Nifty])</f>
        <v>1.1939023076410054</v>
      </c>
      <c r="O363">
        <v>380.16</v>
      </c>
      <c r="P363">
        <v>363.99219368312799</v>
      </c>
      <c r="Q363">
        <v>328.89359113965901</v>
      </c>
      <c r="R363">
        <v>69.362677214387404</v>
      </c>
      <c r="S363" s="2">
        <f>(Table2[[#This Row],[Close Price]]-Table2[[#This Row],[20D EMA]])/Table2[[#This Row],[20D EMA]]</f>
        <v>3.5485058922558793E-2</v>
      </c>
      <c r="T363" s="2">
        <f>(Table2[[#This Row],[Close Price]]-Table2[[#This Row],[50D EMA]])/Table2[[#This Row],[50D EMA]]</f>
        <v>8.1479237279166686E-2</v>
      </c>
      <c r="U363" s="2">
        <f>(Table2[[#This Row],[Close Price]]-Table2[[#This Row],[200D EMA]])/Table2[[#This Row],[200D EMA]]</f>
        <v>0.19689167136383412</v>
      </c>
      <c r="V363">
        <v>2.1493649313307599</v>
      </c>
      <c r="W363">
        <v>392</v>
      </c>
      <c r="X363">
        <v>402.85</v>
      </c>
      <c r="Y363">
        <v>392</v>
      </c>
      <c r="Z363">
        <v>408.05</v>
      </c>
      <c r="AA363">
        <v>392</v>
      </c>
      <c r="AB363">
        <v>408.05</v>
      </c>
      <c r="AC363" s="2">
        <f>(Table2[[#This Row],[Close Price]]/Table2[[#This Row],[Day Low]])-1</f>
        <v>4.2091836734692301E-3</v>
      </c>
      <c r="AD363" s="2">
        <f>(Table2[[#This Row],[Day High]]/Table2[[#This Row],[Close Price]])-1</f>
        <v>2.3371014860917194E-2</v>
      </c>
      <c r="AE363" s="2">
        <f>(Table2[[#This Row],[Close Price]]/Table2[[#This Row],[Current Week Low]])-1</f>
        <v>4.2091836734692301E-3</v>
      </c>
      <c r="AF363" s="2">
        <f>(Table2[[#This Row],[Current Week High]]/Table2[[#This Row],[Close Price]])-1</f>
        <v>3.658071891273984E-2</v>
      </c>
      <c r="AG363" s="2">
        <f>(Table2[[#This Row],[Close Price]]/Table2[[#This Row],[Current Month Low]])-1</f>
        <v>4.2091836734692301E-3</v>
      </c>
      <c r="AH363" s="2">
        <f>(Table2[[#This Row],[Current Month High]]/Table2[[#This Row],[Close Price]])-1</f>
        <v>3.658071891273984E-2</v>
      </c>
      <c r="AI363">
        <v>6.4143274482408197</v>
      </c>
      <c r="AJ363">
        <v>65.852117126606203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-7.0000000000000007E-2</v>
      </c>
      <c r="AM363" t="s">
        <v>10358</v>
      </c>
      <c r="AN363">
        <v>13.87</v>
      </c>
      <c r="AO363" t="s">
        <v>10359</v>
      </c>
      <c r="AP363">
        <v>7.0582738909995002E-2</v>
      </c>
      <c r="AQ363">
        <f>(Table2[[#This Row],[Sharpe Ratio]]-AVERAGE(Table2[Sharpe Ratio]))/_xlfn.STDEV.P(Table2[Sharpe Ratio])</f>
        <v>8.0243418054393278E-2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2.6084810714199929</v>
      </c>
      <c r="AS363">
        <f>_xlfn.RANK.AVG(Table2[[#This Row],[1Y Return vs Nifty Z-Score]],Table2[1Y Return vs Nifty Z-Score])</f>
        <v>477</v>
      </c>
      <c r="AT363">
        <f>_xlfn.RANK.AVG(Table2[[#This Row],[6M Return vs Nifty Z-Score]],Table2[6M Return vs Nifty Z-Score])</f>
        <v>295</v>
      </c>
      <c r="AU363">
        <f>_xlfn.RANK.AVG(Table2[[#This Row],[Sharpe Ratio Z-Score]],Table2[Sharpe Ratio Z-Score])</f>
        <v>331</v>
      </c>
      <c r="AV363">
        <f>(Table2[[#This Row],[Rank 1Y]]+Table2[[#This Row],[Rank 6M]]+Table2[[#This Row],[Rank Sharpe]])/3</f>
        <v>367.66666666666669</v>
      </c>
    </row>
    <row r="364" spans="1:48" x14ac:dyDescent="0.3">
      <c r="A364" t="s">
        <v>485</v>
      </c>
      <c r="B364" t="s">
        <v>486</v>
      </c>
      <c r="C364" t="s">
        <v>10314</v>
      </c>
      <c r="D364" t="s">
        <v>37</v>
      </c>
      <c r="E364">
        <v>43672</v>
      </c>
      <c r="F364">
        <v>267.64999999999998</v>
      </c>
      <c r="G364">
        <v>70.640582883204004</v>
      </c>
      <c r="H364">
        <f>(Table2[[#This Row],[1Y Return vs Nifty]]-AVERAGE(Table2[1Y Return vs Nifty]))/_xlfn.STDEV.P(Table2[1Y Return vs Nifty])</f>
        <v>0.7918036043649056</v>
      </c>
      <c r="I364">
        <v>-6.2249879609378196</v>
      </c>
      <c r="J364">
        <f>(Table2[[#This Row],[1M Return vs Nifty]]-AVERAGE(Table2[1M Return vs Nifty]))/_xlfn.STDEV.P(Table2[1M Return vs Nifty])</f>
        <v>-0.83578004516523119</v>
      </c>
      <c r="K364">
        <v>-15.92044402368</v>
      </c>
      <c r="L364">
        <f>(Table2[[#This Row],[6M Return vs Nifty]]-AVERAGE(Table2[6M Return vs Nifty]))/_xlfn.STDEV.P(Table2[6M Return vs Nifty])</f>
        <v>-0.82171637656448759</v>
      </c>
      <c r="M364">
        <v>-1.31111118858714</v>
      </c>
      <c r="N364">
        <f>(Table2[[#This Row],[1W Return vs Nifty]]-AVERAGE(Table2[1W Return vs Nifty]))/_xlfn.STDEV.P(Table2[1W Return vs Nifty])</f>
        <v>-4.7437495905235896E-2</v>
      </c>
      <c r="O364">
        <v>263.31</v>
      </c>
      <c r="P364">
        <v>259.74099583516198</v>
      </c>
      <c r="Q364">
        <v>231.428565166829</v>
      </c>
      <c r="R364">
        <v>52.910017443151503</v>
      </c>
      <c r="S364" s="2">
        <f>(Table2[[#This Row],[Close Price]]-Table2[[#This Row],[20D EMA]])/Table2[[#This Row],[20D EMA]]</f>
        <v>1.6482473130530459E-2</v>
      </c>
      <c r="T364" s="2">
        <f>(Table2[[#This Row],[Close Price]]-Table2[[#This Row],[50D EMA]])/Table2[[#This Row],[50D EMA]]</f>
        <v>3.0449579741571652E-2</v>
      </c>
      <c r="U364" s="2">
        <f>(Table2[[#This Row],[Close Price]]-Table2[[#This Row],[200D EMA]])/Table2[[#This Row],[200D EMA]]</f>
        <v>0.15651237697066553</v>
      </c>
      <c r="V364">
        <v>0.50770618133948398</v>
      </c>
      <c r="W364">
        <v>262</v>
      </c>
      <c r="X364">
        <v>270</v>
      </c>
      <c r="Y364">
        <v>259</v>
      </c>
      <c r="Z364">
        <v>271.35000000000002</v>
      </c>
      <c r="AA364">
        <v>259</v>
      </c>
      <c r="AB364">
        <v>271.35000000000002</v>
      </c>
      <c r="AC364" s="2">
        <f>(Table2[[#This Row],[Close Price]]/Table2[[#This Row],[Day Low]])-1</f>
        <v>2.1564885496183184E-2</v>
      </c>
      <c r="AD364" s="2">
        <f>(Table2[[#This Row],[Day High]]/Table2[[#This Row],[Close Price]])-1</f>
        <v>8.7801232953483854E-3</v>
      </c>
      <c r="AE364" s="2">
        <f>(Table2[[#This Row],[Close Price]]/Table2[[#This Row],[Current Week Low]])-1</f>
        <v>3.3397683397683231E-2</v>
      </c>
      <c r="AF364" s="2">
        <f>(Table2[[#This Row],[Current Week High]]/Table2[[#This Row],[Close Price]])-1</f>
        <v>1.3824023911825245E-2</v>
      </c>
      <c r="AG364" s="2">
        <f>(Table2[[#This Row],[Close Price]]/Table2[[#This Row],[Current Month Low]])-1</f>
        <v>3.3397683397683231E-2</v>
      </c>
      <c r="AH364" s="2">
        <f>(Table2[[#This Row],[Current Month High]]/Table2[[#This Row],[Close Price]])-1</f>
        <v>1.3824023911825245E-2</v>
      </c>
      <c r="AI364">
        <v>21.315150382962798</v>
      </c>
      <c r="AJ364">
        <v>116.63294212869199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0.03</v>
      </c>
      <c r="AM364" t="s">
        <v>10359</v>
      </c>
      <c r="AN364">
        <v>12.36</v>
      </c>
      <c r="AO364" t="s">
        <v>10359</v>
      </c>
      <c r="AP364">
        <v>4.6009264382459003E-2</v>
      </c>
      <c r="AQ364">
        <f>(Table2[[#This Row],[Sharpe Ratio]]-AVERAGE(Table2[Sharpe Ratio]))/_xlfn.STDEV.P(Table2[Sharpe Ratio])</f>
        <v>-0.20090935530725038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-1.1140396685772995</v>
      </c>
      <c r="AS364">
        <f>_xlfn.RANK.AVG(Table2[[#This Row],[1Y Return vs Nifty Z-Score]],Table2[1Y Return vs Nifty Z-Score])</f>
        <v>123</v>
      </c>
      <c r="AT364">
        <f>_xlfn.RANK.AVG(Table2[[#This Row],[6M Return vs Nifty Z-Score]],Table2[6M Return vs Nifty Z-Score])</f>
        <v>588</v>
      </c>
      <c r="AU364">
        <f>_xlfn.RANK.AVG(Table2[[#This Row],[Sharpe Ratio Z-Score]],Table2[Sharpe Ratio Z-Score])</f>
        <v>393</v>
      </c>
      <c r="AV364">
        <f>(Table2[[#This Row],[Rank 1Y]]+Table2[[#This Row],[Rank 6M]]+Table2[[#This Row],[Rank Sharpe]])/3</f>
        <v>368</v>
      </c>
    </row>
    <row r="365" spans="1:48" x14ac:dyDescent="0.3">
      <c r="A365" t="s">
        <v>1951</v>
      </c>
      <c r="B365" t="s">
        <v>1952</v>
      </c>
      <c r="C365" t="s">
        <v>10321</v>
      </c>
      <c r="D365" t="s">
        <v>127</v>
      </c>
      <c r="E365">
        <v>3569.8734234899998</v>
      </c>
      <c r="F365">
        <v>650.70000000000005</v>
      </c>
      <c r="G365">
        <v>32.745637216694497</v>
      </c>
      <c r="H365">
        <f>(Table2[[#This Row],[1Y Return vs Nifty]]-AVERAGE(Table2[1Y Return vs Nifty]))/_xlfn.STDEV.P(Table2[1Y Return vs Nifty])</f>
        <v>0.15857060260116648</v>
      </c>
      <c r="I365">
        <v>-7.3119561023878097</v>
      </c>
      <c r="J365">
        <f>(Table2[[#This Row],[1M Return vs Nifty]]-AVERAGE(Table2[1M Return vs Nifty]))/_xlfn.STDEV.P(Table2[1M Return vs Nifty])</f>
        <v>-0.94594046547942323</v>
      </c>
      <c r="K365">
        <v>-9.0612125229396501</v>
      </c>
      <c r="L365">
        <f>(Table2[[#This Row],[6M Return vs Nifty]]-AVERAGE(Table2[6M Return vs Nifty]))/_xlfn.STDEV.P(Table2[6M Return vs Nifty])</f>
        <v>-0.58769567544939671</v>
      </c>
      <c r="M365">
        <v>-6.7552235005920496</v>
      </c>
      <c r="N365">
        <f>(Table2[[#This Row],[1W Return vs Nifty]]-AVERAGE(Table2[1W Return vs Nifty]))/_xlfn.STDEV.P(Table2[1W Return vs Nifty])</f>
        <v>-1.3693575043516353</v>
      </c>
      <c r="O365">
        <v>682.6</v>
      </c>
      <c r="P365">
        <v>699.14961858960896</v>
      </c>
      <c r="Q365">
        <v>634.19159333787798</v>
      </c>
      <c r="R365">
        <v>28.9351300940031</v>
      </c>
      <c r="S365" s="2">
        <f>(Table2[[#This Row],[Close Price]]-Table2[[#This Row],[20D EMA]])/Table2[[#This Row],[20D EMA]]</f>
        <v>-4.6733079402285348E-2</v>
      </c>
      <c r="T365" s="2">
        <f>(Table2[[#This Row],[Close Price]]-Table2[[#This Row],[50D EMA]])/Table2[[#This Row],[50D EMA]]</f>
        <v>-6.9297926082468722E-2</v>
      </c>
      <c r="U365" s="2">
        <f>(Table2[[#This Row],[Close Price]]-Table2[[#This Row],[200D EMA]])/Table2[[#This Row],[200D EMA]]</f>
        <v>2.6030629916166191E-2</v>
      </c>
      <c r="V365">
        <v>0.28003870639707301</v>
      </c>
      <c r="W365">
        <v>646</v>
      </c>
      <c r="X365">
        <v>672</v>
      </c>
      <c r="Y365">
        <v>646</v>
      </c>
      <c r="Z365">
        <v>672</v>
      </c>
      <c r="AA365">
        <v>646</v>
      </c>
      <c r="AB365">
        <v>672</v>
      </c>
      <c r="AC365" s="2">
        <f>(Table2[[#This Row],[Close Price]]/Table2[[#This Row],[Day Low]])-1</f>
        <v>7.2755417956658075E-3</v>
      </c>
      <c r="AD365" s="2">
        <f>(Table2[[#This Row],[Day High]]/Table2[[#This Row],[Close Price]])-1</f>
        <v>3.2733978792069962E-2</v>
      </c>
      <c r="AE365" s="2">
        <f>(Table2[[#This Row],[Close Price]]/Table2[[#This Row],[Current Week Low]])-1</f>
        <v>7.2755417956658075E-3</v>
      </c>
      <c r="AF365" s="2">
        <f>(Table2[[#This Row],[Current Week High]]/Table2[[#This Row],[Close Price]])-1</f>
        <v>3.2733978792069962E-2</v>
      </c>
      <c r="AG365" s="2">
        <f>(Table2[[#This Row],[Close Price]]/Table2[[#This Row],[Current Month Low]])-1</f>
        <v>7.2755417956658075E-3</v>
      </c>
      <c r="AH365" s="2">
        <f>(Table2[[#This Row],[Current Month High]]/Table2[[#This Row],[Close Price]])-1</f>
        <v>3.2733978792069962E-2</v>
      </c>
      <c r="AI365">
        <v>35.238973413247201</v>
      </c>
      <c r="AJ365">
        <v>79.751381215469607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-0.13</v>
      </c>
      <c r="AM365" t="s">
        <v>10358</v>
      </c>
      <c r="AN365">
        <v>-3.86</v>
      </c>
      <c r="AO365" t="s">
        <v>10358</v>
      </c>
      <c r="AP365">
        <v>7.0040919777515004E-2</v>
      </c>
      <c r="AQ365">
        <f>(Table2[[#This Row],[Sharpe Ratio]]-AVERAGE(Table2[Sharpe Ratio]))/_xlfn.STDEV.P(Table2[Sharpe Ratio])</f>
        <v>7.4044296656788217E-2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256</v>
      </c>
      <c r="AT365">
        <f>_xlfn.RANK.AVG(Table2[[#This Row],[6M Return vs Nifty Z-Score]],Table2[6M Return vs Nifty Z-Score])</f>
        <v>515</v>
      </c>
      <c r="AU365">
        <f>_xlfn.RANK.AVG(Table2[[#This Row],[Sharpe Ratio Z-Score]],Table2[Sharpe Ratio Z-Score])</f>
        <v>333</v>
      </c>
      <c r="AV365">
        <f>(Table2[[#This Row],[Rank 1Y]]+Table2[[#This Row],[Rank 6M]]+Table2[[#This Row],[Rank Sharpe]])/3</f>
        <v>368</v>
      </c>
    </row>
    <row r="366" spans="1:48" x14ac:dyDescent="0.3">
      <c r="A366" t="s">
        <v>1308</v>
      </c>
      <c r="B366" t="s">
        <v>1309</v>
      </c>
      <c r="C366" t="s">
        <v>10322</v>
      </c>
      <c r="D366" t="s">
        <v>80</v>
      </c>
      <c r="E366">
        <v>8737.2175428850005</v>
      </c>
      <c r="F366">
        <v>813.5</v>
      </c>
      <c r="G366">
        <v>-18.0272030396026</v>
      </c>
      <c r="H366">
        <f>(Table2[[#This Row],[1Y Return vs Nifty]]-AVERAGE(Table2[1Y Return vs Nifty]))/_xlfn.STDEV.P(Table2[1Y Return vs Nifty])</f>
        <v>-0.68985489262206601</v>
      </c>
      <c r="I366">
        <v>6.5544859401678899</v>
      </c>
      <c r="J366">
        <f>(Table2[[#This Row],[1M Return vs Nifty]]-AVERAGE(Table2[1M Return vs Nifty]))/_xlfn.STDEV.P(Table2[1M Return vs Nifty])</f>
        <v>0.45937494848719718</v>
      </c>
      <c r="K366">
        <v>-7.3369723941492895E-2</v>
      </c>
      <c r="L366">
        <f>(Table2[[#This Row],[6M Return vs Nifty]]-AVERAGE(Table2[6M Return vs Nifty]))/_xlfn.STDEV.P(Table2[6M Return vs Nifty])</f>
        <v>-0.28105180826008458</v>
      </c>
      <c r="M366">
        <v>0.73313942872773996</v>
      </c>
      <c r="N366">
        <f>(Table2[[#This Row],[1W Return vs Nifty]]-AVERAGE(Table2[1W Return vs Nifty]))/_xlfn.STDEV.P(Table2[1W Return vs Nifty])</f>
        <v>0.44894017568476319</v>
      </c>
      <c r="O366">
        <v>783.03</v>
      </c>
      <c r="P366">
        <v>771.93858698004601</v>
      </c>
      <c r="Q366">
        <v>743.89640313115103</v>
      </c>
      <c r="R366">
        <v>54.9976455965433</v>
      </c>
      <c r="S366" s="2">
        <f>(Table2[[#This Row],[Close Price]]-Table2[[#This Row],[20D EMA]])/Table2[[#This Row],[20D EMA]]</f>
        <v>3.8912940755782062E-2</v>
      </c>
      <c r="T366" s="2">
        <f>(Table2[[#This Row],[Close Price]]-Table2[[#This Row],[50D EMA]])/Table2[[#This Row],[50D EMA]]</f>
        <v>5.3840310253888524E-2</v>
      </c>
      <c r="U366" s="2">
        <f>(Table2[[#This Row],[Close Price]]-Table2[[#This Row],[200D EMA]])/Table2[[#This Row],[200D EMA]]</f>
        <v>9.3566250052936006E-2</v>
      </c>
      <c r="V366">
        <v>0.59215825419351498</v>
      </c>
      <c r="W366">
        <v>787.25</v>
      </c>
      <c r="X366">
        <v>818.95</v>
      </c>
      <c r="Y366">
        <v>785.5</v>
      </c>
      <c r="Z366">
        <v>818.95</v>
      </c>
      <c r="AA366">
        <v>785.5</v>
      </c>
      <c r="AB366">
        <v>818.95</v>
      </c>
      <c r="AC366" s="2">
        <f>(Table2[[#This Row],[Close Price]]/Table2[[#This Row],[Day Low]])-1</f>
        <v>3.3343918704350495E-2</v>
      </c>
      <c r="AD366" s="2">
        <f>(Table2[[#This Row],[Day High]]/Table2[[#This Row],[Close Price]])-1</f>
        <v>6.6994468346650571E-3</v>
      </c>
      <c r="AE366" s="2">
        <f>(Table2[[#This Row],[Close Price]]/Table2[[#This Row],[Current Week Low]])-1</f>
        <v>3.5646085295989893E-2</v>
      </c>
      <c r="AF366" s="2">
        <f>(Table2[[#This Row],[Current Week High]]/Table2[[#This Row],[Close Price]])-1</f>
        <v>6.6994468346650571E-3</v>
      </c>
      <c r="AG366" s="2">
        <f>(Table2[[#This Row],[Close Price]]/Table2[[#This Row],[Current Month Low]])-1</f>
        <v>3.5646085295989893E-2</v>
      </c>
      <c r="AH366" s="2">
        <f>(Table2[[#This Row],[Current Month High]]/Table2[[#This Row],[Close Price]])-1</f>
        <v>6.6994468346650571E-3</v>
      </c>
      <c r="AI366">
        <v>13.091579594345401</v>
      </c>
      <c r="AJ366">
        <v>32.0616883116883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</v>
      </c>
      <c r="AM366" t="s">
        <v>10360</v>
      </c>
      <c r="AN366">
        <v>5.85</v>
      </c>
      <c r="AO366" t="s">
        <v>10359</v>
      </c>
      <c r="AP366">
        <v>0.14152612675002499</v>
      </c>
      <c r="AQ366">
        <f>(Table2[[#This Row],[Sharpe Ratio]]-AVERAGE(Table2[Sharpe Ratio]))/_xlfn.STDEV.P(Table2[Sharpe Ratio])</f>
        <v>0.89192880753989601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0.82933723082970578</v>
      </c>
      <c r="AS366">
        <f>_xlfn.RANK.AVG(Table2[[#This Row],[1Y Return vs Nifty Z-Score]],Table2[1Y Return vs Nifty Z-Score])</f>
        <v>557</v>
      </c>
      <c r="AT366">
        <f>_xlfn.RANK.AVG(Table2[[#This Row],[6M Return vs Nifty Z-Score]],Table2[6M Return vs Nifty Z-Score])</f>
        <v>418</v>
      </c>
      <c r="AU366">
        <f>_xlfn.RANK.AVG(Table2[[#This Row],[Sharpe Ratio Z-Score]],Table2[Sharpe Ratio Z-Score])</f>
        <v>136</v>
      </c>
      <c r="AV366">
        <f>(Table2[[#This Row],[Rank 1Y]]+Table2[[#This Row],[Rank 6M]]+Table2[[#This Row],[Rank Sharpe]])/3</f>
        <v>370.33333333333331</v>
      </c>
    </row>
    <row r="367" spans="1:48" x14ac:dyDescent="0.3">
      <c r="A367" t="s">
        <v>1628</v>
      </c>
      <c r="B367" t="s">
        <v>1629</v>
      </c>
      <c r="C367" t="s">
        <v>10323</v>
      </c>
      <c r="D367" t="s">
        <v>72</v>
      </c>
      <c r="E367">
        <v>5523.5839999999998</v>
      </c>
      <c r="F367">
        <v>761.65</v>
      </c>
      <c r="G367">
        <v>52.643777068313703</v>
      </c>
      <c r="H367">
        <f>(Table2[[#This Row],[1Y Return vs Nifty]]-AVERAGE(Table2[1Y Return vs Nifty]))/_xlfn.STDEV.P(Table2[1Y Return vs Nifty])</f>
        <v>0.49107296158702934</v>
      </c>
      <c r="I367">
        <v>-13.6189139514813</v>
      </c>
      <c r="J367">
        <f>(Table2[[#This Row],[1M Return vs Nifty]]-AVERAGE(Table2[1M Return vs Nifty]))/_xlfn.STDEV.P(Table2[1M Return vs Nifty])</f>
        <v>-1.5851285898279581</v>
      </c>
      <c r="K367">
        <v>-30.028615333695299</v>
      </c>
      <c r="L367">
        <f>(Table2[[#This Row],[6M Return vs Nifty]]-AVERAGE(Table2[6M Return vs Nifty]))/_xlfn.STDEV.P(Table2[6M Return vs Nifty])</f>
        <v>-1.3030537014623615</v>
      </c>
      <c r="M367">
        <v>-5.9446258610931597</v>
      </c>
      <c r="N367">
        <f>(Table2[[#This Row],[1W Return vs Nifty]]-AVERAGE(Table2[1W Return vs Nifty]))/_xlfn.STDEV.P(Table2[1W Return vs Nifty])</f>
        <v>-1.172531065615219</v>
      </c>
      <c r="O367">
        <v>825.88</v>
      </c>
      <c r="P367">
        <v>853.13092521030103</v>
      </c>
      <c r="Q367">
        <v>788.54490822131197</v>
      </c>
      <c r="R367">
        <v>30.662807247667001</v>
      </c>
      <c r="S367" s="2">
        <f>(Table2[[#This Row],[Close Price]]-Table2[[#This Row],[20D EMA]])/Table2[[#This Row],[20D EMA]]</f>
        <v>-7.7771589092846441E-2</v>
      </c>
      <c r="T367" s="2">
        <f>(Table2[[#This Row],[Close Price]]-Table2[[#This Row],[50D EMA]])/Table2[[#This Row],[50D EMA]]</f>
        <v>-0.10722964378269437</v>
      </c>
      <c r="U367" s="2">
        <f>(Table2[[#This Row],[Close Price]]-Table2[[#This Row],[200D EMA]])/Table2[[#This Row],[200D EMA]]</f>
        <v>-3.4107008923534514E-2</v>
      </c>
      <c r="V367">
        <v>0.69401161814308998</v>
      </c>
      <c r="W367">
        <v>754.1</v>
      </c>
      <c r="X367">
        <v>795.3</v>
      </c>
      <c r="Y367">
        <v>754.1</v>
      </c>
      <c r="Z367">
        <v>822.8</v>
      </c>
      <c r="AA367">
        <v>754.1</v>
      </c>
      <c r="AB367">
        <v>822.8</v>
      </c>
      <c r="AC367" s="2">
        <f>(Table2[[#This Row],[Close Price]]/Table2[[#This Row],[Day Low]])-1</f>
        <v>1.0011934756663621E-2</v>
      </c>
      <c r="AD367" s="2">
        <f>(Table2[[#This Row],[Day High]]/Table2[[#This Row],[Close Price]])-1</f>
        <v>4.41803978205213E-2</v>
      </c>
      <c r="AE367" s="2">
        <f>(Table2[[#This Row],[Close Price]]/Table2[[#This Row],[Current Week Low]])-1</f>
        <v>1.0011934756663621E-2</v>
      </c>
      <c r="AF367" s="2">
        <f>(Table2[[#This Row],[Current Week High]]/Table2[[#This Row],[Close Price]])-1</f>
        <v>8.0286220705048317E-2</v>
      </c>
      <c r="AG367" s="2">
        <f>(Table2[[#This Row],[Close Price]]/Table2[[#This Row],[Current Month Low]])-1</f>
        <v>1.0011934756663621E-2</v>
      </c>
      <c r="AH367" s="2">
        <f>(Table2[[#This Row],[Current Month High]]/Table2[[#This Row],[Close Price]])-1</f>
        <v>8.0286220705048317E-2</v>
      </c>
      <c r="AI367">
        <v>52.957395128996197</v>
      </c>
      <c r="AJ367">
        <v>93.165102713669697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-0.31</v>
      </c>
      <c r="AM367" t="s">
        <v>10358</v>
      </c>
      <c r="AN367">
        <v>-6.97</v>
      </c>
      <c r="AO367" t="s">
        <v>10358</v>
      </c>
      <c r="AP367">
        <v>9.5811664870249003E-2</v>
      </c>
      <c r="AQ367">
        <f>(Table2[[#This Row],[Sharpe Ratio]]-AVERAGE(Table2[Sharpe Ratio]))/_xlfn.STDEV.P(Table2[Sharpe Ratio])</f>
        <v>0.36889541534165765</v>
      </c>
      <c r="AR3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7">
        <f>_xlfn.RANK.AVG(Table2[[#This Row],[1Y Return vs Nifty Z-Score]],Table2[1Y Return vs Nifty Z-Score])</f>
        <v>178</v>
      </c>
      <c r="AT367">
        <f>_xlfn.RANK.AVG(Table2[[#This Row],[6M Return vs Nifty Z-Score]],Table2[6M Return vs Nifty Z-Score])</f>
        <v>699</v>
      </c>
      <c r="AU367">
        <f>_xlfn.RANK.AVG(Table2[[#This Row],[Sharpe Ratio Z-Score]],Table2[Sharpe Ratio Z-Score])</f>
        <v>241</v>
      </c>
      <c r="AV367">
        <f>(Table2[[#This Row],[Rank 1Y]]+Table2[[#This Row],[Rank 6M]]+Table2[[#This Row],[Rank Sharpe]])/3</f>
        <v>372.66666666666669</v>
      </c>
    </row>
    <row r="368" spans="1:48" x14ac:dyDescent="0.3">
      <c r="A368" t="s">
        <v>32</v>
      </c>
      <c r="B368" t="s">
        <v>33</v>
      </c>
      <c r="C368" t="s">
        <v>10314</v>
      </c>
      <c r="D368" t="s">
        <v>34</v>
      </c>
      <c r="E368">
        <v>733737.01126130996</v>
      </c>
      <c r="F368">
        <v>824.8</v>
      </c>
      <c r="G368">
        <v>13.234574506026</v>
      </c>
      <c r="H368">
        <f>(Table2[[#This Row],[1Y Return vs Nifty]]-AVERAGE(Table2[1Y Return vs Nifty]))/_xlfn.STDEV.P(Table2[1Y Return vs Nifty])</f>
        <v>-0.16746361094822024</v>
      </c>
      <c r="I368">
        <v>-2.9867985431825699</v>
      </c>
      <c r="J368">
        <f>(Table2[[#This Row],[1M Return vs Nifty]]-AVERAGE(Table2[1M Return vs Nifty]))/_xlfn.STDEV.P(Table2[1M Return vs Nifty])</f>
        <v>-0.50760087071304261</v>
      </c>
      <c r="K368">
        <v>-6.13294510207903</v>
      </c>
      <c r="L368">
        <f>(Table2[[#This Row],[6M Return vs Nifty]]-AVERAGE(Table2[6M Return vs Nifty]))/_xlfn.STDEV.P(Table2[6M Return vs Nifty])</f>
        <v>-0.48779014014149574</v>
      </c>
      <c r="M368">
        <v>-0.42961675646223102</v>
      </c>
      <c r="N368">
        <f>(Table2[[#This Row],[1W Return vs Nifty]]-AVERAGE(Table2[1W Return vs Nifty]))/_xlfn.STDEV.P(Table2[1W Return vs Nifty])</f>
        <v>0.16660385011741444</v>
      </c>
      <c r="O368">
        <v>821.16</v>
      </c>
      <c r="P368">
        <v>827.60775614887496</v>
      </c>
      <c r="Q368">
        <v>762.187733936423</v>
      </c>
      <c r="R368">
        <v>56.2267918131896</v>
      </c>
      <c r="S368" s="2">
        <f>(Table2[[#This Row],[Close Price]]-Table2[[#This Row],[20D EMA]])/Table2[[#This Row],[20D EMA]]</f>
        <v>4.4327536655462841E-3</v>
      </c>
      <c r="T368" s="2">
        <f>(Table2[[#This Row],[Close Price]]-Table2[[#This Row],[50D EMA]])/Table2[[#This Row],[50D EMA]]</f>
        <v>-3.3926170072890484E-3</v>
      </c>
      <c r="U368" s="2">
        <f>(Table2[[#This Row],[Close Price]]-Table2[[#This Row],[200D EMA]])/Table2[[#This Row],[200D EMA]]</f>
        <v>8.2148089343037994E-2</v>
      </c>
      <c r="V368">
        <v>0.56543475819468203</v>
      </c>
      <c r="W368">
        <v>816.4</v>
      </c>
      <c r="X368">
        <v>825.95</v>
      </c>
      <c r="Y368">
        <v>813.05</v>
      </c>
      <c r="Z368">
        <v>825.95</v>
      </c>
      <c r="AA368">
        <v>813.05</v>
      </c>
      <c r="AB368">
        <v>825.95</v>
      </c>
      <c r="AC368" s="2">
        <f>(Table2[[#This Row],[Close Price]]/Table2[[#This Row],[Day Low]])-1</f>
        <v>1.0289073983341446E-2</v>
      </c>
      <c r="AD368" s="2">
        <f>(Table2[[#This Row],[Day High]]/Table2[[#This Row],[Close Price]])-1</f>
        <v>1.3942774005821779E-3</v>
      </c>
      <c r="AE368" s="2">
        <f>(Table2[[#This Row],[Close Price]]/Table2[[#This Row],[Current Week Low]])-1</f>
        <v>1.4451755734579574E-2</v>
      </c>
      <c r="AF368" s="2">
        <f>(Table2[[#This Row],[Current Week High]]/Table2[[#This Row],[Close Price]])-1</f>
        <v>1.3942774005821779E-3</v>
      </c>
      <c r="AG368" s="2">
        <f>(Table2[[#This Row],[Close Price]]/Table2[[#This Row],[Current Month Low]])-1</f>
        <v>1.4451755734579574E-2</v>
      </c>
      <c r="AH368" s="2">
        <f>(Table2[[#This Row],[Current Month High]]/Table2[[#This Row],[Close Price]])-1</f>
        <v>1.3942774005821779E-3</v>
      </c>
      <c r="AI368">
        <v>10.572259941804001</v>
      </c>
      <c r="AJ368">
        <v>51.840942562591998</v>
      </c>
      <c r="AK368" t="str">
        <f>IF(AND(Table2[[#This Row],[20D EMA]]&gt;Table2[[#This Row],[50D EMA]],Table2[[#This Row],[50D EMA]]&gt;Table2[[#This Row],[200D EMA]]),"Uptrend","Downtrend/NoTrend")</f>
        <v>Downtrend/NoTrend</v>
      </c>
      <c r="AL368">
        <v>-0.06</v>
      </c>
      <c r="AM368" t="s">
        <v>10358</v>
      </c>
      <c r="AN368">
        <v>1.56</v>
      </c>
      <c r="AO368" t="s">
        <v>10359</v>
      </c>
      <c r="AP368">
        <v>8.4989684334058999E-2</v>
      </c>
      <c r="AQ368">
        <f>(Table2[[#This Row],[Sharpe Ratio]]-AVERAGE(Table2[Sharpe Ratio]))/_xlfn.STDEV.P(Table2[Sharpe Ratio])</f>
        <v>0.24507776645337753</v>
      </c>
      <c r="AR3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8">
        <f>_xlfn.RANK.AVG(Table2[[#This Row],[1Y Return vs Nifty Z-Score]],Table2[1Y Return vs Nifty Z-Score])</f>
        <v>353</v>
      </c>
      <c r="AT368">
        <f>_xlfn.RANK.AVG(Table2[[#This Row],[6M Return vs Nifty Z-Score]],Table2[6M Return vs Nifty Z-Score])</f>
        <v>491</v>
      </c>
      <c r="AU368">
        <f>_xlfn.RANK.AVG(Table2[[#This Row],[Sharpe Ratio Z-Score]],Table2[Sharpe Ratio Z-Score])</f>
        <v>275</v>
      </c>
      <c r="AV368">
        <f>(Table2[[#This Row],[Rank 1Y]]+Table2[[#This Row],[Rank 6M]]+Table2[[#This Row],[Rank Sharpe]])/3</f>
        <v>373</v>
      </c>
    </row>
    <row r="369" spans="1:48" x14ac:dyDescent="0.3">
      <c r="A369" t="s">
        <v>968</v>
      </c>
      <c r="B369" t="s">
        <v>969</v>
      </c>
      <c r="C369" t="s">
        <v>10314</v>
      </c>
      <c r="D369" t="s">
        <v>225</v>
      </c>
      <c r="E369">
        <v>15190.4747178</v>
      </c>
      <c r="F369">
        <v>1182.0999999999999</v>
      </c>
      <c r="G369">
        <v>27.122320870742801</v>
      </c>
      <c r="H369">
        <f>(Table2[[#This Row],[1Y Return vs Nifty]]-AVERAGE(Table2[1Y Return vs Nifty]))/_xlfn.STDEV.P(Table2[1Y Return vs Nifty])</f>
        <v>6.4603731109882365E-2</v>
      </c>
      <c r="I369">
        <v>18.908886127309099</v>
      </c>
      <c r="J369">
        <f>(Table2[[#This Row],[1M Return vs Nifty]]-AVERAGE(Table2[1M Return vs Nifty]))/_xlfn.STDEV.P(Table2[1M Return vs Nifty])</f>
        <v>1.7114502075925035</v>
      </c>
      <c r="K369">
        <v>18.8697600826771</v>
      </c>
      <c r="L369">
        <f>(Table2[[#This Row],[6M Return vs Nifty]]-AVERAGE(Table2[6M Return vs Nifty]))/_xlfn.STDEV.P(Table2[6M Return vs Nifty])</f>
        <v>0.36524282666812485</v>
      </c>
      <c r="M369">
        <v>0.88898613419640804</v>
      </c>
      <c r="N369">
        <f>(Table2[[#This Row],[1W Return vs Nifty]]-AVERAGE(Table2[1W Return vs Nifty]))/_xlfn.STDEV.P(Table2[1W Return vs Nifty])</f>
        <v>0.48678231897692004</v>
      </c>
      <c r="O369">
        <v>1108.6199999999999</v>
      </c>
      <c r="P369">
        <v>1057.1581199829</v>
      </c>
      <c r="Q369">
        <v>943.70948666337097</v>
      </c>
      <c r="R369">
        <v>73.522950739208596</v>
      </c>
      <c r="S369" s="2">
        <f>(Table2[[#This Row],[Close Price]]-Table2[[#This Row],[20D EMA]])/Table2[[#This Row],[20D EMA]]</f>
        <v>6.6280601107683454E-2</v>
      </c>
      <c r="T369" s="2">
        <f>(Table2[[#This Row],[Close Price]]-Table2[[#This Row],[50D EMA]])/Table2[[#This Row],[50D EMA]]</f>
        <v>0.11818655852458565</v>
      </c>
      <c r="U369" s="2">
        <f>(Table2[[#This Row],[Close Price]]-Table2[[#This Row],[200D EMA]])/Table2[[#This Row],[200D EMA]]</f>
        <v>0.25261006348415022</v>
      </c>
      <c r="V369">
        <v>1.7532727659652001</v>
      </c>
      <c r="W369">
        <v>1176</v>
      </c>
      <c r="X369">
        <v>1208.95</v>
      </c>
      <c r="Y369">
        <v>1145.3</v>
      </c>
      <c r="Z369">
        <v>1208.95</v>
      </c>
      <c r="AA369">
        <v>1145.3</v>
      </c>
      <c r="AB369">
        <v>1208.95</v>
      </c>
      <c r="AC369" s="2">
        <f>(Table2[[#This Row],[Close Price]]/Table2[[#This Row],[Day Low]])-1</f>
        <v>5.1870748299318592E-3</v>
      </c>
      <c r="AD369" s="2">
        <f>(Table2[[#This Row],[Day High]]/Table2[[#This Row],[Close Price]])-1</f>
        <v>2.2713814398105159E-2</v>
      </c>
      <c r="AE369" s="2">
        <f>(Table2[[#This Row],[Close Price]]/Table2[[#This Row],[Current Week Low]])-1</f>
        <v>3.2131319304985473E-2</v>
      </c>
      <c r="AF369" s="2">
        <f>(Table2[[#This Row],[Current Week High]]/Table2[[#This Row],[Close Price]])-1</f>
        <v>2.2713814398105159E-2</v>
      </c>
      <c r="AG369" s="2">
        <f>(Table2[[#This Row],[Close Price]]/Table2[[#This Row],[Current Month Low]])-1</f>
        <v>3.2131319304985473E-2</v>
      </c>
      <c r="AH369" s="2">
        <f>(Table2[[#This Row],[Current Month High]]/Table2[[#This Row],[Close Price]])-1</f>
        <v>2.2713814398105159E-2</v>
      </c>
      <c r="AI369">
        <v>2.2713814398105101</v>
      </c>
      <c r="AJ369">
        <v>59.527665317138897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0.11</v>
      </c>
      <c r="AM369" t="s">
        <v>10359</v>
      </c>
      <c r="AN369">
        <v>13.57</v>
      </c>
      <c r="AO369" t="s">
        <v>10359</v>
      </c>
      <c r="AP369">
        <v>-2.8426332380003999E-2</v>
      </c>
      <c r="AQ369">
        <f>(Table2[[#This Row],[Sharpe Ratio]]-AVERAGE(Table2[Sharpe Ratio]))/_xlfn.STDEV.P(Table2[Sharpe Ratio])</f>
        <v>-1.0525501944219908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1.57552888992544</v>
      </c>
      <c r="AS369">
        <f>_xlfn.RANK.AVG(Table2[[#This Row],[1Y Return vs Nifty Z-Score]],Table2[1Y Return vs Nifty Z-Score])</f>
        <v>278</v>
      </c>
      <c r="AT369">
        <f>_xlfn.RANK.AVG(Table2[[#This Row],[6M Return vs Nifty Z-Score]],Table2[6M Return vs Nifty Z-Score])</f>
        <v>219</v>
      </c>
      <c r="AU369">
        <f>_xlfn.RANK.AVG(Table2[[#This Row],[Sharpe Ratio Z-Score]],Table2[Sharpe Ratio Z-Score])</f>
        <v>626</v>
      </c>
      <c r="AV369">
        <f>(Table2[[#This Row],[Rank 1Y]]+Table2[[#This Row],[Rank 6M]]+Table2[[#This Row],[Rank Sharpe]])/3</f>
        <v>374.33333333333331</v>
      </c>
    </row>
    <row r="370" spans="1:48" x14ac:dyDescent="0.3">
      <c r="A370" t="s">
        <v>1304</v>
      </c>
      <c r="B370" t="s">
        <v>1305</v>
      </c>
      <c r="C370" t="s">
        <v>10318</v>
      </c>
      <c r="D370" t="s">
        <v>54</v>
      </c>
      <c r="E370">
        <v>8834.8892082599996</v>
      </c>
      <c r="F370">
        <v>546.65</v>
      </c>
      <c r="G370">
        <v>14.3153879937379</v>
      </c>
      <c r="H370">
        <f>(Table2[[#This Row],[1Y Return vs Nifty]]-AVERAGE(Table2[1Y Return vs Nifty]))/_xlfn.STDEV.P(Table2[1Y Return vs Nifty])</f>
        <v>-0.1494029762875034</v>
      </c>
      <c r="I370">
        <v>7.3077058928091301</v>
      </c>
      <c r="J370">
        <f>(Table2[[#This Row],[1M Return vs Nifty]]-AVERAGE(Table2[1M Return vs Nifty]))/_xlfn.STDEV.P(Table2[1M Return vs Nifty])</f>
        <v>0.53571115688913629</v>
      </c>
      <c r="K370">
        <v>5.9749788019822798</v>
      </c>
      <c r="L370">
        <f>(Table2[[#This Row],[6M Return vs Nifty]]-AVERAGE(Table2[6M Return vs Nifty]))/_xlfn.STDEV.P(Table2[6M Return vs Nifty])</f>
        <v>-7.469650993368572E-2</v>
      </c>
      <c r="M370">
        <v>1.8536427834445499</v>
      </c>
      <c r="N370">
        <f>(Table2[[#This Row],[1W Return vs Nifty]]-AVERAGE(Table2[1W Return vs Nifty]))/_xlfn.STDEV.P(Table2[1W Return vs Nifty])</f>
        <v>0.72101681908266091</v>
      </c>
      <c r="O370">
        <v>520.76</v>
      </c>
      <c r="P370">
        <v>502.36461593024001</v>
      </c>
      <c r="Q370">
        <v>451.33283358724299</v>
      </c>
      <c r="R370">
        <v>66.540143973110304</v>
      </c>
      <c r="S370" s="2">
        <f>(Table2[[#This Row],[Close Price]]-Table2[[#This Row],[20D EMA]])/Table2[[#This Row],[20D EMA]]</f>
        <v>4.9715799984637814E-2</v>
      </c>
      <c r="T370" s="2">
        <f>(Table2[[#This Row],[Close Price]]-Table2[[#This Row],[50D EMA]])/Table2[[#This Row],[50D EMA]]</f>
        <v>8.8153868058075138E-2</v>
      </c>
      <c r="U370" s="2">
        <f>(Table2[[#This Row],[Close Price]]-Table2[[#This Row],[200D EMA]])/Table2[[#This Row],[200D EMA]]</f>
        <v>0.21119041053398591</v>
      </c>
      <c r="V370">
        <v>1.2951786210868199</v>
      </c>
      <c r="W370">
        <v>539.6</v>
      </c>
      <c r="X370">
        <v>550</v>
      </c>
      <c r="Y370">
        <v>535.20000000000005</v>
      </c>
      <c r="Z370">
        <v>552.6</v>
      </c>
      <c r="AA370">
        <v>535.20000000000005</v>
      </c>
      <c r="AB370">
        <v>552.6</v>
      </c>
      <c r="AC370" s="2">
        <f>(Table2[[#This Row],[Close Price]]/Table2[[#This Row],[Day Low]])-1</f>
        <v>1.3065233506300844E-2</v>
      </c>
      <c r="AD370" s="2">
        <f>(Table2[[#This Row],[Day High]]/Table2[[#This Row],[Close Price]])-1</f>
        <v>6.1282356169396479E-3</v>
      </c>
      <c r="AE370" s="2">
        <f>(Table2[[#This Row],[Close Price]]/Table2[[#This Row],[Current Week Low]])-1</f>
        <v>2.1393871449925106E-2</v>
      </c>
      <c r="AF370" s="2">
        <f>(Table2[[#This Row],[Current Week High]]/Table2[[#This Row],[Close Price]])-1</f>
        <v>1.0884478185310575E-2</v>
      </c>
      <c r="AG370" s="2">
        <f>(Table2[[#This Row],[Close Price]]/Table2[[#This Row],[Current Month Low]])-1</f>
        <v>2.1393871449925106E-2</v>
      </c>
      <c r="AH370" s="2">
        <f>(Table2[[#This Row],[Current Month High]]/Table2[[#This Row],[Close Price]])-1</f>
        <v>1.0884478185310575E-2</v>
      </c>
      <c r="AI370">
        <v>1.08844781853105</v>
      </c>
      <c r="AJ370">
        <v>59.233906204485798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0.03</v>
      </c>
      <c r="AM370" t="s">
        <v>10359</v>
      </c>
      <c r="AN370">
        <v>13.44</v>
      </c>
      <c r="AO370" t="s">
        <v>10359</v>
      </c>
      <c r="AP370">
        <v>3.3243894862986997E-2</v>
      </c>
      <c r="AQ370">
        <f>(Table2[[#This Row],[Sharpe Ratio]]-AVERAGE(Table2[Sharpe Ratio]))/_xlfn.STDEV.P(Table2[Sharpe Ratio])</f>
        <v>-0.3469619226543727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0.68566656709623541</v>
      </c>
      <c r="AS370">
        <f>_xlfn.RANK.AVG(Table2[[#This Row],[1Y Return vs Nifty Z-Score]],Table2[1Y Return vs Nifty Z-Score])</f>
        <v>348</v>
      </c>
      <c r="AT370">
        <f>_xlfn.RANK.AVG(Table2[[#This Row],[6M Return vs Nifty Z-Score]],Table2[6M Return vs Nifty Z-Score])</f>
        <v>344</v>
      </c>
      <c r="AU370">
        <f>_xlfn.RANK.AVG(Table2[[#This Row],[Sharpe Ratio Z-Score]],Table2[Sharpe Ratio Z-Score])</f>
        <v>431</v>
      </c>
      <c r="AV370">
        <f>(Table2[[#This Row],[Rank 1Y]]+Table2[[#This Row],[Rank 6M]]+Table2[[#This Row],[Rank Sharpe]])/3</f>
        <v>374.33333333333331</v>
      </c>
    </row>
    <row r="371" spans="1:48" x14ac:dyDescent="0.3">
      <c r="A371" t="s">
        <v>1469</v>
      </c>
      <c r="B371" t="s">
        <v>1470</v>
      </c>
      <c r="C371" t="s">
        <v>10325</v>
      </c>
      <c r="D371" t="s">
        <v>127</v>
      </c>
      <c r="E371">
        <v>7152.7554378000004</v>
      </c>
      <c r="F371">
        <v>657.3</v>
      </c>
      <c r="G371">
        <v>1.57247395740461</v>
      </c>
      <c r="H371">
        <f>(Table2[[#This Row],[1Y Return vs Nifty]]-AVERAGE(Table2[1Y Return vs Nifty]))/_xlfn.STDEV.P(Table2[1Y Return vs Nifty])</f>
        <v>-0.36233991456568587</v>
      </c>
      <c r="I371">
        <v>10.3698879753595</v>
      </c>
      <c r="J371">
        <f>(Table2[[#This Row],[1M Return vs Nifty]]-AVERAGE(Table2[1M Return vs Nifty]))/_xlfn.STDEV.P(Table2[1M Return vs Nifty])</f>
        <v>0.8460526033664405</v>
      </c>
      <c r="K371">
        <v>-0.30793563340740698</v>
      </c>
      <c r="L371">
        <f>(Table2[[#This Row],[6M Return vs Nifty]]-AVERAGE(Table2[6M Return vs Nifty]))/_xlfn.STDEV.P(Table2[6M Return vs Nifty])</f>
        <v>-0.28905464044106394</v>
      </c>
      <c r="M371">
        <v>-4.7646124953634299</v>
      </c>
      <c r="N371">
        <f>(Table2[[#This Row],[1W Return vs Nifty]]-AVERAGE(Table2[1W Return vs Nifty]))/_xlfn.STDEV.P(Table2[1W Return vs Nifty])</f>
        <v>-0.88600441278467723</v>
      </c>
      <c r="O371">
        <v>656.28</v>
      </c>
      <c r="P371">
        <v>635.61394930067104</v>
      </c>
      <c r="Q371">
        <v>591.53653177096498</v>
      </c>
      <c r="R371">
        <v>47.168406050865102</v>
      </c>
      <c r="S371" s="2">
        <f>(Table2[[#This Row],[Close Price]]-Table2[[#This Row],[20D EMA]])/Table2[[#This Row],[20D EMA]]</f>
        <v>1.5542146644724536E-3</v>
      </c>
      <c r="T371" s="2">
        <f>(Table2[[#This Row],[Close Price]]-Table2[[#This Row],[50D EMA]])/Table2[[#This Row],[50D EMA]]</f>
        <v>3.4118273715025939E-2</v>
      </c>
      <c r="U371" s="2">
        <f>(Table2[[#This Row],[Close Price]]-Table2[[#This Row],[200D EMA]])/Table2[[#This Row],[200D EMA]]</f>
        <v>0.11117397607236489</v>
      </c>
      <c r="V371">
        <v>0.98279406117718804</v>
      </c>
      <c r="W371">
        <v>652.35</v>
      </c>
      <c r="X371">
        <v>667.95</v>
      </c>
      <c r="Y371">
        <v>652.35</v>
      </c>
      <c r="Z371">
        <v>679</v>
      </c>
      <c r="AA371">
        <v>652.35</v>
      </c>
      <c r="AB371">
        <v>679</v>
      </c>
      <c r="AC371" s="2">
        <f>(Table2[[#This Row],[Close Price]]/Table2[[#This Row],[Day Low]])-1</f>
        <v>7.5879512531615845E-3</v>
      </c>
      <c r="AD371" s="2">
        <f>(Table2[[#This Row],[Day High]]/Table2[[#This Row],[Close Price]])-1</f>
        <v>1.6202647193062747E-2</v>
      </c>
      <c r="AE371" s="2">
        <f>(Table2[[#This Row],[Close Price]]/Table2[[#This Row],[Current Week Low]])-1</f>
        <v>7.5879512531615845E-3</v>
      </c>
      <c r="AF371" s="2">
        <f>(Table2[[#This Row],[Current Week High]]/Table2[[#This Row],[Close Price]])-1</f>
        <v>3.3013844515441981E-2</v>
      </c>
      <c r="AG371" s="2">
        <f>(Table2[[#This Row],[Close Price]]/Table2[[#This Row],[Current Month Low]])-1</f>
        <v>7.5879512531615845E-3</v>
      </c>
      <c r="AH371" s="2">
        <f>(Table2[[#This Row],[Current Month High]]/Table2[[#This Row],[Close Price]])-1</f>
        <v>3.3013844515441981E-2</v>
      </c>
      <c r="AI371">
        <v>28.046554084892701</v>
      </c>
      <c r="AJ371">
        <v>45.807453416149002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</v>
      </c>
      <c r="AM371">
        <v>0</v>
      </c>
      <c r="AN371">
        <v>0.43</v>
      </c>
      <c r="AO371" t="s">
        <v>10359</v>
      </c>
      <c r="AP371">
        <v>8.2463120084407995E-2</v>
      </c>
      <c r="AQ371">
        <f>(Table2[[#This Row],[Sharpe Ratio]]-AVERAGE(Table2[Sharpe Ratio]))/_xlfn.STDEV.P(Table2[Sharpe Ratio])</f>
        <v>0.2161705581923003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-0.47517580623268624</v>
      </c>
      <c r="AS371">
        <f>_xlfn.RANK.AVG(Table2[[#This Row],[1Y Return vs Nifty Z-Score]],Table2[1Y Return vs Nifty Z-Score])</f>
        <v>420</v>
      </c>
      <c r="AT371">
        <f>_xlfn.RANK.AVG(Table2[[#This Row],[6M Return vs Nifty Z-Score]],Table2[6M Return vs Nifty Z-Score])</f>
        <v>422</v>
      </c>
      <c r="AU371">
        <f>_xlfn.RANK.AVG(Table2[[#This Row],[Sharpe Ratio Z-Score]],Table2[Sharpe Ratio Z-Score])</f>
        <v>282</v>
      </c>
      <c r="AV371">
        <f>(Table2[[#This Row],[Rank 1Y]]+Table2[[#This Row],[Rank 6M]]+Table2[[#This Row],[Rank Sharpe]])/3</f>
        <v>374.66666666666669</v>
      </c>
    </row>
    <row r="372" spans="1:48" x14ac:dyDescent="0.3">
      <c r="A372" t="s">
        <v>1393</v>
      </c>
      <c r="B372" t="s">
        <v>1394</v>
      </c>
      <c r="C372" t="s">
        <v>10314</v>
      </c>
      <c r="D372" t="s">
        <v>225</v>
      </c>
      <c r="E372">
        <v>7947.93344832</v>
      </c>
      <c r="F372">
        <v>7582.5</v>
      </c>
      <c r="G372">
        <v>34.903205386483499</v>
      </c>
      <c r="H372">
        <f>(Table2[[#This Row],[1Y Return vs Nifty]]-AVERAGE(Table2[1Y Return vs Nifty]))/_xlfn.STDEV.P(Table2[1Y Return vs Nifty])</f>
        <v>0.19462404837435396</v>
      </c>
      <c r="I372">
        <v>4.57638269872416</v>
      </c>
      <c r="J372">
        <f>(Table2[[#This Row],[1M Return vs Nifty]]-AVERAGE(Table2[1M Return vs Nifty]))/_xlfn.STDEV.P(Table2[1M Return vs Nifty])</f>
        <v>0.25890110183735687</v>
      </c>
      <c r="K372">
        <v>-1.7002166066897499</v>
      </c>
      <c r="L372">
        <f>(Table2[[#This Row],[6M Return vs Nifty]]-AVERAGE(Table2[6M Return vs Nifty]))/_xlfn.STDEV.P(Table2[6M Return vs Nifty])</f>
        <v>-0.33655596321775805</v>
      </c>
      <c r="M372">
        <v>-0.721275349151969</v>
      </c>
      <c r="N372">
        <f>(Table2[[#This Row],[1W Return vs Nifty]]-AVERAGE(Table2[1W Return vs Nifty]))/_xlfn.STDEV.P(Table2[1W Return vs Nifty])</f>
        <v>9.5784346915450444E-2</v>
      </c>
      <c r="O372">
        <v>7060.52</v>
      </c>
      <c r="P372">
        <v>6955.2408943238597</v>
      </c>
      <c r="Q372">
        <v>6356.3445677535601</v>
      </c>
      <c r="R372">
        <v>60.8514618518387</v>
      </c>
      <c r="S372" s="2">
        <f>(Table2[[#This Row],[Close Price]]-Table2[[#This Row],[20D EMA]])/Table2[[#This Row],[20D EMA]]</f>
        <v>7.3929398967781348E-2</v>
      </c>
      <c r="T372" s="2">
        <f>(Table2[[#This Row],[Close Price]]-Table2[[#This Row],[50D EMA]])/Table2[[#This Row],[50D EMA]]</f>
        <v>9.0185101451776259E-2</v>
      </c>
      <c r="U372" s="2">
        <f>(Table2[[#This Row],[Close Price]]-Table2[[#This Row],[200D EMA]])/Table2[[#This Row],[200D EMA]]</f>
        <v>0.19290260607753429</v>
      </c>
      <c r="V372">
        <v>1.2606004453592601</v>
      </c>
      <c r="W372">
        <v>7150.35</v>
      </c>
      <c r="X372">
        <v>7666</v>
      </c>
      <c r="Y372">
        <v>7102</v>
      </c>
      <c r="Z372">
        <v>7666</v>
      </c>
      <c r="AA372">
        <v>7102</v>
      </c>
      <c r="AB372">
        <v>7666</v>
      </c>
      <c r="AC372" s="2">
        <f>(Table2[[#This Row],[Close Price]]/Table2[[#This Row],[Day Low]])-1</f>
        <v>6.043760095659656E-2</v>
      </c>
      <c r="AD372" s="2">
        <f>(Table2[[#This Row],[Day High]]/Table2[[#This Row],[Close Price]])-1</f>
        <v>1.1012199142762968E-2</v>
      </c>
      <c r="AE372" s="2">
        <f>(Table2[[#This Row],[Close Price]]/Table2[[#This Row],[Current Week Low]])-1</f>
        <v>6.7656998028724269E-2</v>
      </c>
      <c r="AF372" s="2">
        <f>(Table2[[#This Row],[Current Week High]]/Table2[[#This Row],[Close Price]])-1</f>
        <v>1.1012199142762968E-2</v>
      </c>
      <c r="AG372" s="2">
        <f>(Table2[[#This Row],[Close Price]]/Table2[[#This Row],[Current Month Low]])-1</f>
        <v>6.7656998028724269E-2</v>
      </c>
      <c r="AH372" s="2">
        <f>(Table2[[#This Row],[Current Month High]]/Table2[[#This Row],[Close Price]])-1</f>
        <v>1.1012199142762968E-2</v>
      </c>
      <c r="AI372">
        <v>3.1981536432575002</v>
      </c>
      <c r="AJ372">
        <v>71.938775510204096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0.05</v>
      </c>
      <c r="AM372" t="s">
        <v>10359</v>
      </c>
      <c r="AN372">
        <v>15.75</v>
      </c>
      <c r="AO372" t="s">
        <v>10359</v>
      </c>
      <c r="AP372">
        <v>3.0841545324939001E-2</v>
      </c>
      <c r="AQ372">
        <f>(Table2[[#This Row],[Sharpe Ratio]]-AVERAGE(Table2[Sharpe Ratio]))/_xlfn.STDEV.P(Table2[Sharpe Ratio])</f>
        <v>-0.37444795172402673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-0.16169441781462346</v>
      </c>
      <c r="AS372">
        <f>_xlfn.RANK.AVG(Table2[[#This Row],[1Y Return vs Nifty Z-Score]],Table2[1Y Return vs Nifty Z-Score])</f>
        <v>247</v>
      </c>
      <c r="AT372">
        <f>_xlfn.RANK.AVG(Table2[[#This Row],[6M Return vs Nifty Z-Score]],Table2[6M Return vs Nifty Z-Score])</f>
        <v>437</v>
      </c>
      <c r="AU372">
        <f>_xlfn.RANK.AVG(Table2[[#This Row],[Sharpe Ratio Z-Score]],Table2[Sharpe Ratio Z-Score])</f>
        <v>445</v>
      </c>
      <c r="AV372">
        <f>(Table2[[#This Row],[Rank 1Y]]+Table2[[#This Row],[Rank 6M]]+Table2[[#This Row],[Rank Sharpe]])/3</f>
        <v>376.33333333333331</v>
      </c>
    </row>
    <row r="373" spans="1:48" x14ac:dyDescent="0.3">
      <c r="A373" t="s">
        <v>980</v>
      </c>
      <c r="B373" t="s">
        <v>981</v>
      </c>
      <c r="C373" t="s">
        <v>10324</v>
      </c>
      <c r="D373" t="s">
        <v>338</v>
      </c>
      <c r="E373">
        <v>15073.98811101</v>
      </c>
      <c r="F373">
        <v>4455.1499999999996</v>
      </c>
      <c r="G373">
        <v>16.931290077545199</v>
      </c>
      <c r="H373">
        <f>(Table2[[#This Row],[1Y Return vs Nifty]]-AVERAGE(Table2[1Y Return vs Nifty]))/_xlfn.STDEV.P(Table2[1Y Return vs Nifty])</f>
        <v>-0.10569066849250205</v>
      </c>
      <c r="I373">
        <v>2.8292725942396002</v>
      </c>
      <c r="J373">
        <f>(Table2[[#This Row],[1M Return vs Nifty]]-AVERAGE(Table2[1M Return vs Nifty]))/_xlfn.STDEV.P(Table2[1M Return vs Nifty])</f>
        <v>8.1837601900320162E-2</v>
      </c>
      <c r="K373">
        <v>6.8127918543790802</v>
      </c>
      <c r="L373">
        <f>(Table2[[#This Row],[6M Return vs Nifty]]-AVERAGE(Table2[6M Return vs Nifty]))/_xlfn.STDEV.P(Table2[6M Return vs Nifty])</f>
        <v>-4.6112316805911678E-2</v>
      </c>
      <c r="M373">
        <v>4.2789947792727601</v>
      </c>
      <c r="N373">
        <f>(Table2[[#This Row],[1W Return vs Nifty]]-AVERAGE(Table2[1W Return vs Nifty]))/_xlfn.STDEV.P(Table2[1W Return vs Nifty])</f>
        <v>1.3099321733344174</v>
      </c>
      <c r="O373">
        <v>4329.8500000000004</v>
      </c>
      <c r="P373">
        <v>4257.2964713389101</v>
      </c>
      <c r="Q373">
        <v>3800.7714714235399</v>
      </c>
      <c r="R373">
        <v>65.787112838220395</v>
      </c>
      <c r="S373" s="2">
        <f>(Table2[[#This Row],[Close Price]]-Table2[[#This Row],[20D EMA]])/Table2[[#This Row],[20D EMA]]</f>
        <v>2.8938646835340545E-2</v>
      </c>
      <c r="T373" s="2">
        <f>(Table2[[#This Row],[Close Price]]-Table2[[#This Row],[50D EMA]])/Table2[[#This Row],[50D EMA]]</f>
        <v>4.6473984133612624E-2</v>
      </c>
      <c r="U373" s="2">
        <f>(Table2[[#This Row],[Close Price]]-Table2[[#This Row],[200D EMA]])/Table2[[#This Row],[200D EMA]]</f>
        <v>0.17216992221091604</v>
      </c>
      <c r="V373">
        <v>0.85419449989001495</v>
      </c>
      <c r="W373">
        <v>4440.1000000000004</v>
      </c>
      <c r="X373">
        <v>4500</v>
      </c>
      <c r="Y373">
        <v>4418.05</v>
      </c>
      <c r="Z373">
        <v>4520</v>
      </c>
      <c r="AA373">
        <v>4418.05</v>
      </c>
      <c r="AB373">
        <v>4520</v>
      </c>
      <c r="AC373" s="2">
        <f>(Table2[[#This Row],[Close Price]]/Table2[[#This Row],[Day Low]])-1</f>
        <v>3.3895632981237878E-3</v>
      </c>
      <c r="AD373" s="2">
        <f>(Table2[[#This Row],[Day High]]/Table2[[#This Row],[Close Price]])-1</f>
        <v>1.0067001111073726E-2</v>
      </c>
      <c r="AE373" s="2">
        <f>(Table2[[#This Row],[Close Price]]/Table2[[#This Row],[Current Week Low]])-1</f>
        <v>8.3973698803769814E-3</v>
      </c>
      <c r="AF373" s="2">
        <f>(Table2[[#This Row],[Current Week High]]/Table2[[#This Row],[Close Price]])-1</f>
        <v>1.4556187782678531E-2</v>
      </c>
      <c r="AG373" s="2">
        <f>(Table2[[#This Row],[Close Price]]/Table2[[#This Row],[Current Month Low]])-1</f>
        <v>8.3973698803769814E-3</v>
      </c>
      <c r="AH373" s="2">
        <f>(Table2[[#This Row],[Current Month High]]/Table2[[#This Row],[Close Price]])-1</f>
        <v>1.4556187782678531E-2</v>
      </c>
      <c r="AI373">
        <v>9.7157222540206405</v>
      </c>
      <c r="AJ373">
        <v>63.7290751731868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0.01</v>
      </c>
      <c r="AM373" t="s">
        <v>10359</v>
      </c>
      <c r="AN373">
        <v>7.52</v>
      </c>
      <c r="AO373" t="s">
        <v>10359</v>
      </c>
      <c r="AP373">
        <v>2.4350101543335001E-2</v>
      </c>
      <c r="AQ373">
        <f>(Table2[[#This Row],[Sharpe Ratio]]-AVERAGE(Table2[Sharpe Ratio]))/_xlfn.STDEV.P(Table2[Sharpe Ratio])</f>
        <v>-0.44871858123040953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0.79124820870591428</v>
      </c>
      <c r="AS373">
        <f>_xlfn.RANK.AVG(Table2[[#This Row],[1Y Return vs Nifty Z-Score]],Table2[1Y Return vs Nifty Z-Score])</f>
        <v>335</v>
      </c>
      <c r="AT373">
        <f>_xlfn.RANK.AVG(Table2[[#This Row],[6M Return vs Nifty Z-Score]],Table2[6M Return vs Nifty Z-Score])</f>
        <v>336</v>
      </c>
      <c r="AU373">
        <f>_xlfn.RANK.AVG(Table2[[#This Row],[Sharpe Ratio Z-Score]],Table2[Sharpe Ratio Z-Score])</f>
        <v>459</v>
      </c>
      <c r="AV373">
        <f>(Table2[[#This Row],[Rank 1Y]]+Table2[[#This Row],[Rank 6M]]+Table2[[#This Row],[Rank Sharpe]])/3</f>
        <v>376.66666666666669</v>
      </c>
    </row>
    <row r="374" spans="1:48" x14ac:dyDescent="0.3">
      <c r="A374" t="s">
        <v>1558</v>
      </c>
      <c r="B374" t="s">
        <v>1559</v>
      </c>
      <c r="C374" t="s">
        <v>10320</v>
      </c>
      <c r="D374" t="s">
        <v>874</v>
      </c>
      <c r="E374">
        <v>6325.401811449</v>
      </c>
      <c r="F374">
        <v>216.3</v>
      </c>
      <c r="G374">
        <v>15.144687543837501</v>
      </c>
      <c r="H374">
        <f>(Table2[[#This Row],[1Y Return vs Nifty]]-AVERAGE(Table2[1Y Return vs Nifty]))/_xlfn.STDEV.P(Table2[1Y Return vs Nifty])</f>
        <v>-0.13554519567231724</v>
      </c>
      <c r="I374">
        <v>-1.0473745038208599</v>
      </c>
      <c r="J374">
        <f>(Table2[[#This Row],[1M Return vs Nifty]]-AVERAGE(Table2[1M Return vs Nifty]))/_xlfn.STDEV.P(Table2[1M Return vs Nifty])</f>
        <v>-0.31104702594392802</v>
      </c>
      <c r="K374">
        <v>-4.7883598786408497</v>
      </c>
      <c r="L374">
        <f>(Table2[[#This Row],[6M Return vs Nifty]]-AVERAGE(Table2[6M Return vs Nifty]))/_xlfn.STDEV.P(Table2[6M Return vs Nifty])</f>
        <v>-0.44191608316236752</v>
      </c>
      <c r="M374">
        <v>2.67024899531933</v>
      </c>
      <c r="N374">
        <f>(Table2[[#This Row],[1W Return vs Nifty]]-AVERAGE(Table2[1W Return vs Nifty]))/_xlfn.STDEV.P(Table2[1W Return vs Nifty])</f>
        <v>0.91930223801468647</v>
      </c>
      <c r="O374">
        <v>211.63</v>
      </c>
      <c r="P374">
        <v>212.51685629239299</v>
      </c>
      <c r="Q374">
        <v>196.46623222793301</v>
      </c>
      <c r="R374">
        <v>59.219589699666898</v>
      </c>
      <c r="S374" s="2">
        <f>(Table2[[#This Row],[Close Price]]-Table2[[#This Row],[20D EMA]])/Table2[[#This Row],[20D EMA]]</f>
        <v>2.2066814723810498E-2</v>
      </c>
      <c r="T374" s="2">
        <f>(Table2[[#This Row],[Close Price]]-Table2[[#This Row],[50D EMA]])/Table2[[#This Row],[50D EMA]]</f>
        <v>1.780161712161767E-2</v>
      </c>
      <c r="U374" s="2">
        <f>(Table2[[#This Row],[Close Price]]-Table2[[#This Row],[200D EMA]])/Table2[[#This Row],[200D EMA]]</f>
        <v>0.10095255325636106</v>
      </c>
      <c r="V374">
        <v>0.66685605983556395</v>
      </c>
      <c r="W374">
        <v>213.5</v>
      </c>
      <c r="X374">
        <v>220.79</v>
      </c>
      <c r="Y374">
        <v>212.5</v>
      </c>
      <c r="Z374">
        <v>220.79</v>
      </c>
      <c r="AA374">
        <v>212.5</v>
      </c>
      <c r="AB374">
        <v>220.79</v>
      </c>
      <c r="AC374" s="2">
        <f>(Table2[[#This Row],[Close Price]]/Table2[[#This Row],[Day Low]])-1</f>
        <v>1.3114754098360715E-2</v>
      </c>
      <c r="AD374" s="2">
        <f>(Table2[[#This Row],[Day High]]/Table2[[#This Row],[Close Price]])-1</f>
        <v>2.0758206195099271E-2</v>
      </c>
      <c r="AE374" s="2">
        <f>(Table2[[#This Row],[Close Price]]/Table2[[#This Row],[Current Week Low]])-1</f>
        <v>1.788235294117646E-2</v>
      </c>
      <c r="AF374" s="2">
        <f>(Table2[[#This Row],[Current Week High]]/Table2[[#This Row],[Close Price]])-1</f>
        <v>2.0758206195099271E-2</v>
      </c>
      <c r="AG374" s="2">
        <f>(Table2[[#This Row],[Close Price]]/Table2[[#This Row],[Current Month Low]])-1</f>
        <v>1.788235294117646E-2</v>
      </c>
      <c r="AH374" s="2">
        <f>(Table2[[#This Row],[Current Month High]]/Table2[[#This Row],[Close Price]])-1</f>
        <v>2.0758206195099271E-2</v>
      </c>
      <c r="AI374">
        <v>17.706888580674899</v>
      </c>
      <c r="AJ374">
        <v>72.213375796178298</v>
      </c>
      <c r="AK374" t="str">
        <f>IF(AND(Table2[[#This Row],[20D EMA]]&gt;Table2[[#This Row],[50D EMA]],Table2[[#This Row],[50D EMA]]&gt;Table2[[#This Row],[200D EMA]]),"Uptrend","Downtrend/NoTrend")</f>
        <v>Downtrend/NoTrend</v>
      </c>
      <c r="AL374">
        <v>-0.03</v>
      </c>
      <c r="AM374" t="s">
        <v>10358</v>
      </c>
      <c r="AN374">
        <v>5.0599999999999996</v>
      </c>
      <c r="AO374" t="s">
        <v>10359</v>
      </c>
      <c r="AP374">
        <v>7.5212730021987001E-2</v>
      </c>
      <c r="AQ374">
        <f>(Table2[[#This Row],[Sharpe Ratio]]-AVERAGE(Table2[Sharpe Ratio]))/_xlfn.STDEV.P(Table2[Sharpe Ratio])</f>
        <v>0.13321658797863992</v>
      </c>
      <c r="AR3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4">
        <f>_xlfn.RANK.AVG(Table2[[#This Row],[1Y Return vs Nifty Z-Score]],Table2[1Y Return vs Nifty Z-Score])</f>
        <v>341</v>
      </c>
      <c r="AT374">
        <f>_xlfn.RANK.AVG(Table2[[#This Row],[6M Return vs Nifty Z-Score]],Table2[6M Return vs Nifty Z-Score])</f>
        <v>477</v>
      </c>
      <c r="AU374">
        <f>_xlfn.RANK.AVG(Table2[[#This Row],[Sharpe Ratio Z-Score]],Table2[Sharpe Ratio Z-Score])</f>
        <v>313</v>
      </c>
      <c r="AV374">
        <f>(Table2[[#This Row],[Rank 1Y]]+Table2[[#This Row],[Rank 6M]]+Table2[[#This Row],[Rank Sharpe]])/3</f>
        <v>377</v>
      </c>
    </row>
    <row r="375" spans="1:48" x14ac:dyDescent="0.3">
      <c r="A375" t="s">
        <v>753</v>
      </c>
      <c r="B375" t="s">
        <v>754</v>
      </c>
      <c r="C375" t="s">
        <v>10319</v>
      </c>
      <c r="D375" t="s">
        <v>204</v>
      </c>
      <c r="E375">
        <v>22342.795591400001</v>
      </c>
      <c r="F375">
        <v>1905.55</v>
      </c>
      <c r="G375">
        <v>-2.5335106837259702</v>
      </c>
      <c r="H375">
        <f>(Table2[[#This Row],[1Y Return vs Nifty]]-AVERAGE(Table2[1Y Return vs Nifty]))/_xlfn.STDEV.P(Table2[1Y Return vs Nifty])</f>
        <v>-0.43095183453993124</v>
      </c>
      <c r="I375">
        <v>-2.7378538534037098</v>
      </c>
      <c r="J375">
        <f>(Table2[[#This Row],[1M Return vs Nifty]]-AVERAGE(Table2[1M Return vs Nifty]))/_xlfn.STDEV.P(Table2[1M Return vs Nifty])</f>
        <v>-0.48237119689349284</v>
      </c>
      <c r="K375">
        <v>-21.747117878337001</v>
      </c>
      <c r="L375">
        <f>(Table2[[#This Row],[6M Return vs Nifty]]-AVERAGE(Table2[6M Return vs Nifty]))/_xlfn.STDEV.P(Table2[6M Return vs Nifty])</f>
        <v>-1.0205086611649743</v>
      </c>
      <c r="M375">
        <v>-1.5976706381885699</v>
      </c>
      <c r="N375">
        <f>(Table2[[#This Row],[1W Return vs Nifty]]-AVERAGE(Table2[1W Return vs Nifty]))/_xlfn.STDEV.P(Table2[1W Return vs Nifty])</f>
        <v>-0.11701884329996175</v>
      </c>
      <c r="O375">
        <v>1922.7</v>
      </c>
      <c r="P375">
        <v>1959.8923462104699</v>
      </c>
      <c r="Q375">
        <v>1810.35708650745</v>
      </c>
      <c r="R375">
        <v>41.544104939251298</v>
      </c>
      <c r="S375" s="2">
        <f>(Table2[[#This Row],[Close Price]]-Table2[[#This Row],[20D EMA]])/Table2[[#This Row],[20D EMA]]</f>
        <v>-8.9197482706610959E-3</v>
      </c>
      <c r="T375" s="2">
        <f>(Table2[[#This Row],[Close Price]]-Table2[[#This Row],[50D EMA]])/Table2[[#This Row],[50D EMA]]</f>
        <v>-2.7727209770242248E-2</v>
      </c>
      <c r="U375" s="2">
        <f>(Table2[[#This Row],[Close Price]]-Table2[[#This Row],[200D EMA]])/Table2[[#This Row],[200D EMA]]</f>
        <v>5.2582396148262968E-2</v>
      </c>
      <c r="V375">
        <v>0.408733680884593</v>
      </c>
      <c r="W375">
        <v>1889.65</v>
      </c>
      <c r="X375">
        <v>1955.35</v>
      </c>
      <c r="Y375">
        <v>1881</v>
      </c>
      <c r="Z375">
        <v>1955.35</v>
      </c>
      <c r="AA375">
        <v>1881</v>
      </c>
      <c r="AB375">
        <v>1955.35</v>
      </c>
      <c r="AC375" s="2">
        <f>(Table2[[#This Row],[Close Price]]/Table2[[#This Row],[Day Low]])-1</f>
        <v>8.4142566083664772E-3</v>
      </c>
      <c r="AD375" s="2">
        <f>(Table2[[#This Row],[Day High]]/Table2[[#This Row],[Close Price]])-1</f>
        <v>2.6134186980137031E-2</v>
      </c>
      <c r="AE375" s="2">
        <f>(Table2[[#This Row],[Close Price]]/Table2[[#This Row],[Current Week Low]])-1</f>
        <v>1.3051568314726092E-2</v>
      </c>
      <c r="AF375" s="2">
        <f>(Table2[[#This Row],[Current Week High]]/Table2[[#This Row],[Close Price]])-1</f>
        <v>2.6134186980137031E-2</v>
      </c>
      <c r="AG375" s="2">
        <f>(Table2[[#This Row],[Close Price]]/Table2[[#This Row],[Current Month Low]])-1</f>
        <v>1.3051568314726092E-2</v>
      </c>
      <c r="AH375" s="2">
        <f>(Table2[[#This Row],[Current Month High]]/Table2[[#This Row],[Close Price]])-1</f>
        <v>2.6134186980137031E-2</v>
      </c>
      <c r="AI375">
        <v>27.435648500432901</v>
      </c>
      <c r="AJ375">
        <v>71.154623433780898</v>
      </c>
      <c r="AK375" t="str">
        <f>IF(AND(Table2[[#This Row],[20D EMA]]&gt;Table2[[#This Row],[50D EMA]],Table2[[#This Row],[50D EMA]]&gt;Table2[[#This Row],[200D EMA]]),"Uptrend","Downtrend/NoTrend")</f>
        <v>Downtrend/NoTrend</v>
      </c>
      <c r="AL375">
        <v>-0.1</v>
      </c>
      <c r="AM375" t="s">
        <v>10358</v>
      </c>
      <c r="AN375">
        <v>-0.2</v>
      </c>
      <c r="AO375" t="s">
        <v>10358</v>
      </c>
      <c r="AP375">
        <v>0.22025401584149501</v>
      </c>
      <c r="AQ375">
        <f>(Table2[[#This Row],[Sharpe Ratio]]-AVERAGE(Table2[Sharpe Ratio]))/_xlfn.STDEV.P(Table2[Sharpe Ratio])</f>
        <v>1.7926790996555522</v>
      </c>
      <c r="AR3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5">
        <f>_xlfn.RANK.AVG(Table2[[#This Row],[1Y Return vs Nifty Z-Score]],Table2[1Y Return vs Nifty Z-Score])</f>
        <v>451</v>
      </c>
      <c r="AT375">
        <f>_xlfn.RANK.AVG(Table2[[#This Row],[6M Return vs Nifty Z-Score]],Table2[6M Return vs Nifty Z-Score])</f>
        <v>656</v>
      </c>
      <c r="AU375">
        <f>_xlfn.RANK.AVG(Table2[[#This Row],[Sharpe Ratio Z-Score]],Table2[Sharpe Ratio Z-Score])</f>
        <v>26</v>
      </c>
      <c r="AV375">
        <f>(Table2[[#This Row],[Rank 1Y]]+Table2[[#This Row],[Rank 6M]]+Table2[[#This Row],[Rank Sharpe]])/3</f>
        <v>377.66666666666669</v>
      </c>
    </row>
    <row r="376" spans="1:48" x14ac:dyDescent="0.3">
      <c r="A376" t="s">
        <v>872</v>
      </c>
      <c r="B376" t="s">
        <v>873</v>
      </c>
      <c r="C376" t="s">
        <v>10314</v>
      </c>
      <c r="D376" t="s">
        <v>874</v>
      </c>
      <c r="E376">
        <v>18087.775051925</v>
      </c>
      <c r="F376">
        <v>205.86</v>
      </c>
      <c r="G376">
        <v>20.081344801093401</v>
      </c>
      <c r="H376">
        <f>(Table2[[#This Row],[1Y Return vs Nifty]]-AVERAGE(Table2[1Y Return vs Nifty]))/_xlfn.STDEV.P(Table2[1Y Return vs Nifty])</f>
        <v>-5.3052550843072373E-2</v>
      </c>
      <c r="I376">
        <v>4.4690017723797899</v>
      </c>
      <c r="J376">
        <f>(Table2[[#This Row],[1M Return vs Nifty]]-AVERAGE(Table2[1M Return vs Nifty]))/_xlfn.STDEV.P(Table2[1M Return vs Nifty])</f>
        <v>0.24801842043324202</v>
      </c>
      <c r="K376">
        <v>21.101674987613901</v>
      </c>
      <c r="L376">
        <f>(Table2[[#This Row],[6M Return vs Nifty]]-AVERAGE(Table2[6M Return vs Nifty]))/_xlfn.STDEV.P(Table2[6M Return vs Nifty])</f>
        <v>0.44139046665172293</v>
      </c>
      <c r="M376">
        <v>5.5893032067808504</v>
      </c>
      <c r="N376">
        <f>(Table2[[#This Row],[1W Return vs Nifty]]-AVERAGE(Table2[1W Return vs Nifty]))/_xlfn.STDEV.P(Table2[1W Return vs Nifty])</f>
        <v>1.6280966101222749</v>
      </c>
      <c r="O376">
        <v>196.07</v>
      </c>
      <c r="P376">
        <v>186.96528242838801</v>
      </c>
      <c r="Q376">
        <v>164.34552857246899</v>
      </c>
      <c r="R376">
        <v>65.335577439724702</v>
      </c>
      <c r="S376" s="2">
        <f>(Table2[[#This Row],[Close Price]]-Table2[[#This Row],[20D EMA]])/Table2[[#This Row],[20D EMA]]</f>
        <v>4.9931147039322797E-2</v>
      </c>
      <c r="T376" s="2">
        <f>(Table2[[#This Row],[Close Price]]-Table2[[#This Row],[50D EMA]])/Table2[[#This Row],[50D EMA]]</f>
        <v>0.10106003278362183</v>
      </c>
      <c r="U376" s="2">
        <f>(Table2[[#This Row],[Close Price]]-Table2[[#This Row],[200D EMA]])/Table2[[#This Row],[200D EMA]]</f>
        <v>0.25260481248338318</v>
      </c>
      <c r="V376">
        <v>1.00791011117356</v>
      </c>
      <c r="W376">
        <v>203.42</v>
      </c>
      <c r="X376">
        <v>207.8</v>
      </c>
      <c r="Y376">
        <v>201.75</v>
      </c>
      <c r="Z376">
        <v>207.8</v>
      </c>
      <c r="AA376">
        <v>201.75</v>
      </c>
      <c r="AB376">
        <v>207.8</v>
      </c>
      <c r="AC376" s="2">
        <f>(Table2[[#This Row],[Close Price]]/Table2[[#This Row],[Day Low]])-1</f>
        <v>1.1994887425032186E-2</v>
      </c>
      <c r="AD376" s="2">
        <f>(Table2[[#This Row],[Day High]]/Table2[[#This Row],[Close Price]])-1</f>
        <v>9.4238803070048061E-3</v>
      </c>
      <c r="AE376" s="2">
        <f>(Table2[[#This Row],[Close Price]]/Table2[[#This Row],[Current Week Low]])-1</f>
        <v>2.0371747211896052E-2</v>
      </c>
      <c r="AF376" s="2">
        <f>(Table2[[#This Row],[Current Week High]]/Table2[[#This Row],[Close Price]])-1</f>
        <v>9.4238803070048061E-3</v>
      </c>
      <c r="AG376" s="2">
        <f>(Table2[[#This Row],[Close Price]]/Table2[[#This Row],[Current Month Low]])-1</f>
        <v>2.0371747211896052E-2</v>
      </c>
      <c r="AH376" s="2">
        <f>(Table2[[#This Row],[Current Month High]]/Table2[[#This Row],[Close Price]])-1</f>
        <v>9.4238803070048061E-3</v>
      </c>
      <c r="AI376">
        <v>1.4087243757893599</v>
      </c>
      <c r="AJ376">
        <v>69.641532756489497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0.09</v>
      </c>
      <c r="AM376" t="s">
        <v>10359</v>
      </c>
      <c r="AN376">
        <v>5.67</v>
      </c>
      <c r="AO376" t="s">
        <v>10359</v>
      </c>
      <c r="AP376">
        <v>-1.8422958086996E-2</v>
      </c>
      <c r="AQ376">
        <f>(Table2[[#This Row],[Sharpe Ratio]]-AVERAGE(Table2[Sharpe Ratio]))/_xlfn.STDEV.P(Table2[Sharpe Ratio])</f>
        <v>-0.93809847444636307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1.3263544719178044</v>
      </c>
      <c r="AS376">
        <f>_xlfn.RANK.AVG(Table2[[#This Row],[1Y Return vs Nifty Z-Score]],Table2[1Y Return vs Nifty Z-Score])</f>
        <v>322</v>
      </c>
      <c r="AT376">
        <f>_xlfn.RANK.AVG(Table2[[#This Row],[6M Return vs Nifty Z-Score]],Table2[6M Return vs Nifty Z-Score])</f>
        <v>200</v>
      </c>
      <c r="AU376">
        <f>_xlfn.RANK.AVG(Table2[[#This Row],[Sharpe Ratio Z-Score]],Table2[Sharpe Ratio Z-Score])</f>
        <v>611</v>
      </c>
      <c r="AV376">
        <f>(Table2[[#This Row],[Rank 1Y]]+Table2[[#This Row],[Rank 6M]]+Table2[[#This Row],[Rank Sharpe]])/3</f>
        <v>377.66666666666669</v>
      </c>
    </row>
    <row r="377" spans="1:48" x14ac:dyDescent="0.3">
      <c r="A377" t="s">
        <v>1693</v>
      </c>
      <c r="B377" t="s">
        <v>1694</v>
      </c>
      <c r="C377" t="s">
        <v>10319</v>
      </c>
      <c r="D377" t="s">
        <v>204</v>
      </c>
      <c r="E377">
        <v>4900.4578979999997</v>
      </c>
      <c r="F377">
        <v>688.55</v>
      </c>
      <c r="G377">
        <v>-1.5270693610494801</v>
      </c>
      <c r="H377">
        <f>(Table2[[#This Row],[1Y Return vs Nifty]]-AVERAGE(Table2[1Y Return vs Nifty]))/_xlfn.STDEV.P(Table2[1Y Return vs Nifty])</f>
        <v>-0.41413397535981533</v>
      </c>
      <c r="I377">
        <v>-3.3284328076684999</v>
      </c>
      <c r="J377">
        <f>(Table2[[#This Row],[1M Return vs Nifty]]-AVERAGE(Table2[1M Return vs Nifty]))/_xlfn.STDEV.P(Table2[1M Return vs Nifty])</f>
        <v>-0.54222430881978989</v>
      </c>
      <c r="K377">
        <v>-9.2837296930866504</v>
      </c>
      <c r="L377">
        <f>(Table2[[#This Row],[6M Return vs Nifty]]-AVERAGE(Table2[6M Return vs Nifty]))/_xlfn.STDEV.P(Table2[6M Return vs Nifty])</f>
        <v>-0.59528743323776212</v>
      </c>
      <c r="M377">
        <v>1.22100055229445</v>
      </c>
      <c r="N377">
        <f>(Table2[[#This Row],[1W Return vs Nifty]]-AVERAGE(Table2[1W Return vs Nifty]))/_xlfn.STDEV.P(Table2[1W Return vs Nifty])</f>
        <v>0.56740088031862335</v>
      </c>
      <c r="O377">
        <v>679.49</v>
      </c>
      <c r="P377">
        <v>675.082283928327</v>
      </c>
      <c r="Q377">
        <v>612.85946827004295</v>
      </c>
      <c r="R377">
        <v>57.903615650689197</v>
      </c>
      <c r="S377" s="2">
        <f>(Table2[[#This Row],[Close Price]]-Table2[[#This Row],[20D EMA]])/Table2[[#This Row],[20D EMA]]</f>
        <v>1.3333529558933827E-2</v>
      </c>
      <c r="T377" s="2">
        <f>(Table2[[#This Row],[Close Price]]-Table2[[#This Row],[50D EMA]])/Table2[[#This Row],[50D EMA]]</f>
        <v>1.9949740042508376E-2</v>
      </c>
      <c r="U377" s="2">
        <f>(Table2[[#This Row],[Close Price]]-Table2[[#This Row],[200D EMA]])/Table2[[#This Row],[200D EMA]]</f>
        <v>0.12350389550742104</v>
      </c>
      <c r="V377">
        <v>0.42017135589921401</v>
      </c>
      <c r="W377">
        <v>676.5</v>
      </c>
      <c r="X377">
        <v>697.8</v>
      </c>
      <c r="Y377">
        <v>673</v>
      </c>
      <c r="Z377">
        <v>697.8</v>
      </c>
      <c r="AA377">
        <v>673</v>
      </c>
      <c r="AB377">
        <v>697.8</v>
      </c>
      <c r="AC377" s="2">
        <f>(Table2[[#This Row],[Close Price]]/Table2[[#This Row],[Day Low]])-1</f>
        <v>1.7812269031781236E-2</v>
      </c>
      <c r="AD377" s="2">
        <f>(Table2[[#This Row],[Day High]]/Table2[[#This Row],[Close Price]])-1</f>
        <v>1.3434028029917888E-2</v>
      </c>
      <c r="AE377" s="2">
        <f>(Table2[[#This Row],[Close Price]]/Table2[[#This Row],[Current Week Low]])-1</f>
        <v>2.3105497771173766E-2</v>
      </c>
      <c r="AF377" s="2">
        <f>(Table2[[#This Row],[Current Week High]]/Table2[[#This Row],[Close Price]])-1</f>
        <v>1.3434028029917888E-2</v>
      </c>
      <c r="AG377" s="2">
        <f>(Table2[[#This Row],[Close Price]]/Table2[[#This Row],[Current Month Low]])-1</f>
        <v>2.3105497771173766E-2</v>
      </c>
      <c r="AH377" s="2">
        <f>(Table2[[#This Row],[Current Month High]]/Table2[[#This Row],[Close Price]])-1</f>
        <v>1.3434028029917888E-2</v>
      </c>
      <c r="AI377">
        <v>16.0627405417181</v>
      </c>
      <c r="AJ377">
        <v>67.632379793061403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0.09</v>
      </c>
      <c r="AM377" t="s">
        <v>10359</v>
      </c>
      <c r="AN377">
        <v>2.4500000000000002</v>
      </c>
      <c r="AO377" t="s">
        <v>10359</v>
      </c>
      <c r="AP377">
        <v>0.124468599893813</v>
      </c>
      <c r="AQ377">
        <f>(Table2[[#This Row],[Sharpe Ratio]]-AVERAGE(Table2[Sharpe Ratio]))/_xlfn.STDEV.P(Table2[Sharpe Ratio])</f>
        <v>0.69676833168041663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-0.28747650541832737</v>
      </c>
      <c r="AS377">
        <f>_xlfn.RANK.AVG(Table2[[#This Row],[1Y Return vs Nifty Z-Score]],Table2[1Y Return vs Nifty Z-Score])</f>
        <v>440</v>
      </c>
      <c r="AT377">
        <f>_xlfn.RANK.AVG(Table2[[#This Row],[6M Return vs Nifty Z-Score]],Table2[6M Return vs Nifty Z-Score])</f>
        <v>519</v>
      </c>
      <c r="AU377">
        <f>_xlfn.RANK.AVG(Table2[[#This Row],[Sharpe Ratio Z-Score]],Table2[Sharpe Ratio Z-Score])</f>
        <v>175</v>
      </c>
      <c r="AV377">
        <f>(Table2[[#This Row],[Rank 1Y]]+Table2[[#This Row],[Rank 6M]]+Table2[[#This Row],[Rank Sharpe]])/3</f>
        <v>378</v>
      </c>
    </row>
    <row r="378" spans="1:48" x14ac:dyDescent="0.3">
      <c r="A378" t="s">
        <v>789</v>
      </c>
      <c r="B378" t="s">
        <v>790</v>
      </c>
      <c r="C378" t="s">
        <v>10326</v>
      </c>
      <c r="D378" t="s">
        <v>138</v>
      </c>
      <c r="E378">
        <v>21018.994266689999</v>
      </c>
      <c r="F378">
        <v>1410.05</v>
      </c>
      <c r="G378">
        <v>177.43008012342801</v>
      </c>
      <c r="H378">
        <f>(Table2[[#This Row],[1Y Return vs Nifty]]-AVERAGE(Table2[1Y Return vs Nifty]))/_xlfn.STDEV.P(Table2[1Y Return vs Nifty])</f>
        <v>2.5762799429609147</v>
      </c>
      <c r="I378">
        <v>3.6076553967216798</v>
      </c>
      <c r="J378">
        <f>(Table2[[#This Row],[1M Return vs Nifty]]-AVERAGE(Table2[1M Return vs Nifty]))/_xlfn.STDEV.P(Table2[1M Return vs Nifty])</f>
        <v>0.16072397714622225</v>
      </c>
      <c r="K378">
        <v>-13.9380848054832</v>
      </c>
      <c r="L378">
        <f>(Table2[[#This Row],[6M Return vs Nifty]]-AVERAGE(Table2[6M Return vs Nifty]))/_xlfn.STDEV.P(Table2[6M Return vs Nifty])</f>
        <v>-0.75408298439011545</v>
      </c>
      <c r="M378">
        <v>-0.78626206224678397</v>
      </c>
      <c r="N378">
        <f>(Table2[[#This Row],[1W Return vs Nifty]]-AVERAGE(Table2[1W Return vs Nifty]))/_xlfn.STDEV.P(Table2[1W Return vs Nifty])</f>
        <v>8.0004504142228081E-2</v>
      </c>
      <c r="O378">
        <v>1478.15</v>
      </c>
      <c r="P378">
        <v>1451.0032040549299</v>
      </c>
      <c r="Q378">
        <v>1193.9632185539399</v>
      </c>
      <c r="R378">
        <v>53.078150899946998</v>
      </c>
      <c r="S378" s="2">
        <f>(Table2[[#This Row],[Close Price]]-Table2[[#This Row],[20D EMA]])/Table2[[#This Row],[20D EMA]]</f>
        <v>-4.6071102391502979E-2</v>
      </c>
      <c r="T378" s="2">
        <f>(Table2[[#This Row],[Close Price]]-Table2[[#This Row],[50D EMA]])/Table2[[#This Row],[50D EMA]]</f>
        <v>-2.8224061766702783E-2</v>
      </c>
      <c r="U378" s="2">
        <f>(Table2[[#This Row],[Close Price]]-Table2[[#This Row],[200D EMA]])/Table2[[#This Row],[200D EMA]]</f>
        <v>0.1809827791075273</v>
      </c>
      <c r="V378">
        <v>1.41577342610454</v>
      </c>
      <c r="W378">
        <v>1387.35</v>
      </c>
      <c r="X378">
        <v>1500.05</v>
      </c>
      <c r="Y378">
        <v>1387.35</v>
      </c>
      <c r="Z378">
        <v>1524</v>
      </c>
      <c r="AA378">
        <v>1387.35</v>
      </c>
      <c r="AB378">
        <v>1524</v>
      </c>
      <c r="AC378" s="2">
        <f>(Table2[[#This Row],[Close Price]]/Table2[[#This Row],[Day Low]])-1</f>
        <v>1.636212923919711E-2</v>
      </c>
      <c r="AD378" s="2">
        <f>(Table2[[#This Row],[Day High]]/Table2[[#This Row],[Close Price]])-1</f>
        <v>6.3827523846672118E-2</v>
      </c>
      <c r="AE378" s="2">
        <f>(Table2[[#This Row],[Close Price]]/Table2[[#This Row],[Current Week Low]])-1</f>
        <v>1.636212923919711E-2</v>
      </c>
      <c r="AF378" s="2">
        <f>(Table2[[#This Row],[Current Week High]]/Table2[[#This Row],[Close Price]])-1</f>
        <v>8.0812737136980894E-2</v>
      </c>
      <c r="AG378" s="2">
        <f>(Table2[[#This Row],[Close Price]]/Table2[[#This Row],[Current Month Low]])-1</f>
        <v>1.636212923919711E-2</v>
      </c>
      <c r="AH378" s="2">
        <f>(Table2[[#This Row],[Current Month High]]/Table2[[#This Row],[Close Price]])-1</f>
        <v>8.0812737136980894E-2</v>
      </c>
      <c r="AI378">
        <v>11.6981667316761</v>
      </c>
      <c r="AJ378">
        <v>217.57882882882799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0.14000000000000001</v>
      </c>
      <c r="AM378" t="s">
        <v>10359</v>
      </c>
      <c r="AN378">
        <v>-7.69</v>
      </c>
      <c r="AO378" t="s">
        <v>10358</v>
      </c>
      <c r="AQ378">
        <f>(Table2[[#This Row],[Sharpe Ratio]]-AVERAGE(Table2[Sharpe Ratio]))/_xlfn.STDEV.P(Table2[Sharpe Ratio])</f>
        <v>-0.72731567472953296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1.3356097651297163</v>
      </c>
      <c r="AS378">
        <f>_xlfn.RANK.AVG(Table2[[#This Row],[1Y Return vs Nifty Z-Score]],Table2[1Y Return vs Nifty Z-Score])</f>
        <v>19</v>
      </c>
      <c r="AT378">
        <f>_xlfn.RANK.AVG(Table2[[#This Row],[6M Return vs Nifty Z-Score]],Table2[6M Return vs Nifty Z-Score])</f>
        <v>570</v>
      </c>
      <c r="AU378">
        <f>_xlfn.RANK.AVG(Table2[[#This Row],[Sharpe Ratio Z-Score]],Table2[Sharpe Ratio Z-Score])</f>
        <v>548</v>
      </c>
      <c r="AV378">
        <f>(Table2[[#This Row],[Rank 1Y]]+Table2[[#This Row],[Rank 6M]]+Table2[[#This Row],[Rank Sharpe]])/3</f>
        <v>379</v>
      </c>
    </row>
    <row r="379" spans="1:48" x14ac:dyDescent="0.3">
      <c r="A379" t="s">
        <v>574</v>
      </c>
      <c r="B379" t="s">
        <v>575</v>
      </c>
      <c r="C379" t="s">
        <v>10324</v>
      </c>
      <c r="D379" t="s">
        <v>576</v>
      </c>
      <c r="E379">
        <v>34820.941947179999</v>
      </c>
      <c r="F379">
        <v>1248.45</v>
      </c>
      <c r="G379">
        <v>-10.350884452078599</v>
      </c>
      <c r="H379">
        <f>(Table2[[#This Row],[1Y Return vs Nifty]]-AVERAGE(Table2[1Y Return vs Nifty]))/_xlfn.STDEV.P(Table2[1Y Return vs Nifty])</f>
        <v>-0.56158189536141734</v>
      </c>
      <c r="I379">
        <v>-6.92111441095608</v>
      </c>
      <c r="J379">
        <f>(Table2[[#This Row],[1M Return vs Nifty]]-AVERAGE(Table2[1M Return vs Nifty]))/_xlfn.STDEV.P(Table2[1M Return vs Nifty])</f>
        <v>-0.9063300267162463</v>
      </c>
      <c r="K379">
        <v>-2.1103162334727799</v>
      </c>
      <c r="L379">
        <f>(Table2[[#This Row],[6M Return vs Nifty]]-AVERAGE(Table2[6M Return vs Nifty]))/_xlfn.STDEV.P(Table2[6M Return vs Nifty])</f>
        <v>-0.35054758927330709</v>
      </c>
      <c r="M379">
        <v>-5.52376493356656</v>
      </c>
      <c r="N379">
        <f>(Table2[[#This Row],[1W Return vs Nifty]]-AVERAGE(Table2[1W Return vs Nifty]))/_xlfn.STDEV.P(Table2[1W Return vs Nifty])</f>
        <v>-1.0703391105293703</v>
      </c>
      <c r="O379">
        <v>1312.46</v>
      </c>
      <c r="P379">
        <v>1290.07064875474</v>
      </c>
      <c r="Q379">
        <v>1192.6318819425101</v>
      </c>
      <c r="R379">
        <v>33.841133514828002</v>
      </c>
      <c r="S379" s="2">
        <f>(Table2[[#This Row],[Close Price]]-Table2[[#This Row],[20D EMA]])/Table2[[#This Row],[20D EMA]]</f>
        <v>-4.8771010164119277E-2</v>
      </c>
      <c r="T379" s="2">
        <f>(Table2[[#This Row],[Close Price]]-Table2[[#This Row],[50D EMA]])/Table2[[#This Row],[50D EMA]]</f>
        <v>-3.2262301909523242E-2</v>
      </c>
      <c r="U379" s="2">
        <f>(Table2[[#This Row],[Close Price]]-Table2[[#This Row],[200D EMA]])/Table2[[#This Row],[200D EMA]]</f>
        <v>4.6802470152462895E-2</v>
      </c>
      <c r="V379">
        <v>0.61947143360704005</v>
      </c>
      <c r="W379">
        <v>1239.5999999999999</v>
      </c>
      <c r="X379">
        <v>1296</v>
      </c>
      <c r="Y379">
        <v>1239.5999999999999</v>
      </c>
      <c r="Z379">
        <v>1318.4</v>
      </c>
      <c r="AA379">
        <v>1239.5999999999999</v>
      </c>
      <c r="AB379">
        <v>1318.4</v>
      </c>
      <c r="AC379" s="2">
        <f>(Table2[[#This Row],[Close Price]]/Table2[[#This Row],[Day Low]])-1</f>
        <v>7.1393998063893349E-3</v>
      </c>
      <c r="AD379" s="2">
        <f>(Table2[[#This Row],[Day High]]/Table2[[#This Row],[Close Price]])-1</f>
        <v>3.8087228162922093E-2</v>
      </c>
      <c r="AE379" s="2">
        <f>(Table2[[#This Row],[Close Price]]/Table2[[#This Row],[Current Week Low]])-1</f>
        <v>7.1393998063893349E-3</v>
      </c>
      <c r="AF379" s="2">
        <f>(Table2[[#This Row],[Current Week High]]/Table2[[#This Row],[Close Price]])-1</f>
        <v>5.6029476550923274E-2</v>
      </c>
      <c r="AG379" s="2">
        <f>(Table2[[#This Row],[Close Price]]/Table2[[#This Row],[Current Month Low]])-1</f>
        <v>7.1393998063893349E-3</v>
      </c>
      <c r="AH379" s="2">
        <f>(Table2[[#This Row],[Current Month High]]/Table2[[#This Row],[Close Price]])-1</f>
        <v>5.6029476550923274E-2</v>
      </c>
      <c r="AI379">
        <v>15.4391445392286</v>
      </c>
      <c r="AJ379">
        <v>26.675460402820701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0.02</v>
      </c>
      <c r="AM379" t="s">
        <v>10359</v>
      </c>
      <c r="AN379">
        <v>-6.03</v>
      </c>
      <c r="AO379" t="s">
        <v>10358</v>
      </c>
      <c r="AP379">
        <v>0.117832988179376</v>
      </c>
      <c r="AQ379">
        <f>(Table2[[#This Row],[Sharpe Ratio]]-AVERAGE(Table2[Sharpe Ratio]))/_xlfn.STDEV.P(Table2[Sharpe Ratio])</f>
        <v>0.62084823196580619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-2.2679503899145348</v>
      </c>
      <c r="AS379">
        <f>_xlfn.RANK.AVG(Table2[[#This Row],[1Y Return vs Nifty Z-Score]],Table2[1Y Return vs Nifty Z-Score])</f>
        <v>503</v>
      </c>
      <c r="AT379">
        <f>_xlfn.RANK.AVG(Table2[[#This Row],[6M Return vs Nifty Z-Score]],Table2[6M Return vs Nifty Z-Score])</f>
        <v>445</v>
      </c>
      <c r="AU379">
        <f>_xlfn.RANK.AVG(Table2[[#This Row],[Sharpe Ratio Z-Score]],Table2[Sharpe Ratio Z-Score])</f>
        <v>191</v>
      </c>
      <c r="AV379">
        <f>(Table2[[#This Row],[Rank 1Y]]+Table2[[#This Row],[Rank 6M]]+Table2[[#This Row],[Rank Sharpe]])/3</f>
        <v>379.66666666666669</v>
      </c>
    </row>
    <row r="380" spans="1:48" x14ac:dyDescent="0.3">
      <c r="A380" t="s">
        <v>1061</v>
      </c>
      <c r="B380" t="s">
        <v>1062</v>
      </c>
      <c r="C380" t="s">
        <v>10317</v>
      </c>
      <c r="D380" t="s">
        <v>46</v>
      </c>
      <c r="E380">
        <v>12571.763799263999</v>
      </c>
      <c r="F380">
        <v>222.19</v>
      </c>
      <c r="G380">
        <v>5.2860762903448197</v>
      </c>
      <c r="H380">
        <f>(Table2[[#This Row],[1Y Return vs Nifty]]-AVERAGE(Table2[1Y Return vs Nifty]))/_xlfn.STDEV.P(Table2[1Y Return vs Nifty])</f>
        <v>-0.30028479055681812</v>
      </c>
      <c r="I380">
        <v>-10.9763219994463</v>
      </c>
      <c r="J380">
        <f>(Table2[[#This Row],[1M Return vs Nifty]]-AVERAGE(Table2[1M Return vs Nifty]))/_xlfn.STDEV.P(Table2[1M Return vs Nifty])</f>
        <v>-1.3173111358897549</v>
      </c>
      <c r="K380">
        <v>-13.0148868207677</v>
      </c>
      <c r="L380">
        <f>(Table2[[#This Row],[6M Return vs Nifty]]-AVERAGE(Table2[6M Return vs Nifty]))/_xlfn.STDEV.P(Table2[6M Return vs Nifty])</f>
        <v>-0.72258565999920643</v>
      </c>
      <c r="M380">
        <v>3.03796505504824</v>
      </c>
      <c r="N380">
        <f>(Table2[[#This Row],[1W Return vs Nifty]]-AVERAGE(Table2[1W Return vs Nifty]))/_xlfn.STDEV.P(Table2[1W Return vs Nifty])</f>
        <v>1.0085897451277981</v>
      </c>
      <c r="O380">
        <v>225.7</v>
      </c>
      <c r="P380">
        <v>236.56937803893001</v>
      </c>
      <c r="Q380">
        <v>216.845215067623</v>
      </c>
      <c r="R380">
        <v>51.925752530177903</v>
      </c>
      <c r="S380" s="2">
        <f>(Table2[[#This Row],[Close Price]]-Table2[[#This Row],[20D EMA]])/Table2[[#This Row],[20D EMA]]</f>
        <v>-1.5551617190961414E-2</v>
      </c>
      <c r="T380" s="2">
        <f>(Table2[[#This Row],[Close Price]]-Table2[[#This Row],[50D EMA]])/Table2[[#This Row],[50D EMA]]</f>
        <v>-6.0782921940825893E-2</v>
      </c>
      <c r="U380" s="2">
        <f>(Table2[[#This Row],[Close Price]]-Table2[[#This Row],[200D EMA]])/Table2[[#This Row],[200D EMA]]</f>
        <v>2.4647926543872455E-2</v>
      </c>
      <c r="V380">
        <v>0.54626960257134605</v>
      </c>
      <c r="W380">
        <v>221.05</v>
      </c>
      <c r="X380">
        <v>225.59</v>
      </c>
      <c r="Y380">
        <v>216.2</v>
      </c>
      <c r="Z380">
        <v>225.59</v>
      </c>
      <c r="AA380">
        <v>216.2</v>
      </c>
      <c r="AB380">
        <v>225.59</v>
      </c>
      <c r="AC380" s="2">
        <f>(Table2[[#This Row],[Close Price]]/Table2[[#This Row],[Day Low]])-1</f>
        <v>5.1572042524314909E-3</v>
      </c>
      <c r="AD380" s="2">
        <f>(Table2[[#This Row],[Day High]]/Table2[[#This Row],[Close Price]])-1</f>
        <v>1.5302218821729108E-2</v>
      </c>
      <c r="AE380" s="2">
        <f>(Table2[[#This Row],[Close Price]]/Table2[[#This Row],[Current Week Low]])-1</f>
        <v>2.7705827937095417E-2</v>
      </c>
      <c r="AF380" s="2">
        <f>(Table2[[#This Row],[Current Week High]]/Table2[[#This Row],[Close Price]])-1</f>
        <v>1.5302218821729108E-2</v>
      </c>
      <c r="AG380" s="2">
        <f>(Table2[[#This Row],[Close Price]]/Table2[[#This Row],[Current Month Low]])-1</f>
        <v>2.7705827937095417E-2</v>
      </c>
      <c r="AH380" s="2">
        <f>(Table2[[#This Row],[Current Month High]]/Table2[[#This Row],[Close Price]])-1</f>
        <v>1.5302218821729108E-2</v>
      </c>
      <c r="AI380">
        <v>36.774832350690801</v>
      </c>
      <c r="AJ380">
        <v>90.802919708029094</v>
      </c>
      <c r="AK380" t="str">
        <f>IF(AND(Table2[[#This Row],[20D EMA]]&gt;Table2[[#This Row],[50D EMA]],Table2[[#This Row],[50D EMA]]&gt;Table2[[#This Row],[200D EMA]]),"Uptrend","Downtrend/NoTrend")</f>
        <v>Downtrend/NoTrend</v>
      </c>
      <c r="AL380">
        <v>-0.16</v>
      </c>
      <c r="AM380" t="s">
        <v>10358</v>
      </c>
      <c r="AN380">
        <v>3.25</v>
      </c>
      <c r="AO380" t="s">
        <v>10359</v>
      </c>
      <c r="AP380">
        <v>0.116568986567866</v>
      </c>
      <c r="AQ380">
        <f>(Table2[[#This Row],[Sharpe Ratio]]-AVERAGE(Table2[Sharpe Ratio]))/_xlfn.STDEV.P(Table2[Sharpe Ratio])</f>
        <v>0.60638639596408817</v>
      </c>
      <c r="AR3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0">
        <f>_xlfn.RANK.AVG(Table2[[#This Row],[1Y Return vs Nifty Z-Score]],Table2[1Y Return vs Nifty Z-Score])</f>
        <v>389</v>
      </c>
      <c r="AT380">
        <f>_xlfn.RANK.AVG(Table2[[#This Row],[6M Return vs Nifty Z-Score]],Table2[6M Return vs Nifty Z-Score])</f>
        <v>558</v>
      </c>
      <c r="AU380">
        <f>_xlfn.RANK.AVG(Table2[[#This Row],[Sharpe Ratio Z-Score]],Table2[Sharpe Ratio Z-Score])</f>
        <v>192</v>
      </c>
      <c r="AV380">
        <f>(Table2[[#This Row],[Rank 1Y]]+Table2[[#This Row],[Rank 6M]]+Table2[[#This Row],[Rank Sharpe]])/3</f>
        <v>379.66666666666669</v>
      </c>
    </row>
    <row r="381" spans="1:48" x14ac:dyDescent="0.3">
      <c r="A381" t="s">
        <v>193</v>
      </c>
      <c r="B381" t="s">
        <v>194</v>
      </c>
      <c r="C381" t="s">
        <v>10318</v>
      </c>
      <c r="D381" t="s">
        <v>195</v>
      </c>
      <c r="E381">
        <v>133712.54171729999</v>
      </c>
      <c r="F381">
        <v>5066</v>
      </c>
      <c r="G381">
        <v>9.5123950048193997</v>
      </c>
      <c r="H381">
        <f>(Table2[[#This Row],[1Y Return vs Nifty]]-AVERAGE(Table2[1Y Return vs Nifty]))/_xlfn.STDEV.P(Table2[1Y Return vs Nifty])</f>
        <v>-0.22966206135358838</v>
      </c>
      <c r="I381">
        <v>0.47558876924709098</v>
      </c>
      <c r="J381">
        <f>(Table2[[#This Row],[1M Return vs Nifty]]-AVERAGE(Table2[1M Return vs Nifty]))/_xlfn.STDEV.P(Table2[1M Return vs Nifty])</f>
        <v>-0.15670002359256049</v>
      </c>
      <c r="K381">
        <v>32.513158878988399</v>
      </c>
      <c r="L381">
        <f>(Table2[[#This Row],[6M Return vs Nifty]]-AVERAGE(Table2[6M Return vs Nifty]))/_xlfn.STDEV.P(Table2[6M Return vs Nifty])</f>
        <v>0.83072321635331603</v>
      </c>
      <c r="M381">
        <v>1.4940783635638299</v>
      </c>
      <c r="N381">
        <f>(Table2[[#This Row],[1W Return vs Nifty]]-AVERAGE(Table2[1W Return vs Nifty]))/_xlfn.STDEV.P(Table2[1W Return vs Nifty])</f>
        <v>0.63370866419437555</v>
      </c>
      <c r="O381">
        <v>4903.71</v>
      </c>
      <c r="P381">
        <v>4731.0308235350403</v>
      </c>
      <c r="Q381">
        <v>4189.1236283138896</v>
      </c>
      <c r="R381">
        <v>63.1988908770522</v>
      </c>
      <c r="S381" s="2">
        <f>(Table2[[#This Row],[Close Price]]-Table2[[#This Row],[20D EMA]])/Table2[[#This Row],[20D EMA]]</f>
        <v>3.3095350255214921E-2</v>
      </c>
      <c r="T381" s="2">
        <f>(Table2[[#This Row],[Close Price]]-Table2[[#This Row],[50D EMA]])/Table2[[#This Row],[50D EMA]]</f>
        <v>7.0802577484513129E-2</v>
      </c>
      <c r="U381" s="2">
        <f>(Table2[[#This Row],[Close Price]]-Table2[[#This Row],[200D EMA]])/Table2[[#This Row],[200D EMA]]</f>
        <v>0.2093221517167424</v>
      </c>
      <c r="V381">
        <v>0.97292969386196904</v>
      </c>
      <c r="W381">
        <v>5036.55</v>
      </c>
      <c r="X381">
        <v>5098.45</v>
      </c>
      <c r="Y381">
        <v>5023.05</v>
      </c>
      <c r="Z381">
        <v>5132.95</v>
      </c>
      <c r="AA381">
        <v>5023.05</v>
      </c>
      <c r="AB381">
        <v>5132.95</v>
      </c>
      <c r="AC381" s="2">
        <f>(Table2[[#This Row],[Close Price]]/Table2[[#This Row],[Day Low]])-1</f>
        <v>5.8472565545859556E-3</v>
      </c>
      <c r="AD381" s="2">
        <f>(Table2[[#This Row],[Day High]]/Table2[[#This Row],[Close Price]])-1</f>
        <v>6.4054480852744344E-3</v>
      </c>
      <c r="AE381" s="2">
        <f>(Table2[[#This Row],[Close Price]]/Table2[[#This Row],[Current Week Low]])-1</f>
        <v>8.5505818178197579E-3</v>
      </c>
      <c r="AF381" s="2">
        <f>(Table2[[#This Row],[Current Week High]]/Table2[[#This Row],[Close Price]])-1</f>
        <v>1.3215554678247088E-2</v>
      </c>
      <c r="AG381" s="2">
        <f>(Table2[[#This Row],[Close Price]]/Table2[[#This Row],[Current Month Low]])-1</f>
        <v>8.5505818178197579E-3</v>
      </c>
      <c r="AH381" s="2">
        <f>(Table2[[#This Row],[Current Month High]]/Table2[[#This Row],[Close Price]])-1</f>
        <v>1.3215554678247088E-2</v>
      </c>
      <c r="AI381">
        <v>1.3215554678246999</v>
      </c>
      <c r="AJ381">
        <v>53.734106151185003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-0.05</v>
      </c>
      <c r="AM381" t="s">
        <v>10358</v>
      </c>
      <c r="AN381">
        <v>9.32</v>
      </c>
      <c r="AO381" t="s">
        <v>10359</v>
      </c>
      <c r="AP381">
        <v>-3.5844763826987001E-2</v>
      </c>
      <c r="AQ381">
        <f>(Table2[[#This Row],[Sharpe Ratio]]-AVERAGE(Table2[Sharpe Ratio]))/_xlfn.STDEV.P(Table2[Sharpe Ratio])</f>
        <v>-1.1374267784384409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-5.9356982836898164E-2</v>
      </c>
      <c r="AS381">
        <f>_xlfn.RANK.AVG(Table2[[#This Row],[1Y Return vs Nifty Z-Score]],Table2[1Y Return vs Nifty Z-Score])</f>
        <v>366</v>
      </c>
      <c r="AT381">
        <f>_xlfn.RANK.AVG(Table2[[#This Row],[6M Return vs Nifty Z-Score]],Table2[6M Return vs Nifty Z-Score])</f>
        <v>128</v>
      </c>
      <c r="AU381">
        <f>_xlfn.RANK.AVG(Table2[[#This Row],[Sharpe Ratio Z-Score]],Table2[Sharpe Ratio Z-Score])</f>
        <v>646</v>
      </c>
      <c r="AV381">
        <f>(Table2[[#This Row],[Rank 1Y]]+Table2[[#This Row],[Rank 6M]]+Table2[[#This Row],[Rank Sharpe]])/3</f>
        <v>380</v>
      </c>
    </row>
    <row r="382" spans="1:48" x14ac:dyDescent="0.3">
      <c r="A382" t="s">
        <v>531</v>
      </c>
      <c r="B382" t="s">
        <v>532</v>
      </c>
      <c r="C382" t="s">
        <v>10327</v>
      </c>
      <c r="D382" t="s">
        <v>276</v>
      </c>
      <c r="E382">
        <v>39714.243713174998</v>
      </c>
      <c r="F382">
        <v>2933.95</v>
      </c>
      <c r="G382">
        <v>0.759145602941245</v>
      </c>
      <c r="H382">
        <f>(Table2[[#This Row],[1Y Return vs Nifty]]-AVERAGE(Table2[1Y Return vs Nifty]))/_xlfn.STDEV.P(Table2[1Y Return vs Nifty])</f>
        <v>-0.37593081293637715</v>
      </c>
      <c r="I382">
        <v>-7.2122504942526504</v>
      </c>
      <c r="J382">
        <f>(Table2[[#This Row],[1M Return vs Nifty]]-AVERAGE(Table2[1M Return vs Nifty]))/_xlfn.STDEV.P(Table2[1M Return vs Nifty])</f>
        <v>-0.93583565073738351</v>
      </c>
      <c r="K382">
        <v>21.158024431722399</v>
      </c>
      <c r="L382">
        <f>(Table2[[#This Row],[6M Return vs Nifty]]-AVERAGE(Table2[6M Return vs Nifty]))/_xlfn.STDEV.P(Table2[6M Return vs Nifty])</f>
        <v>0.44331297596144564</v>
      </c>
      <c r="M382">
        <v>2.02861337231209</v>
      </c>
      <c r="N382">
        <f>(Table2[[#This Row],[1W Return vs Nifty]]-AVERAGE(Table2[1W Return vs Nifty]))/_xlfn.STDEV.P(Table2[1W Return vs Nifty])</f>
        <v>0.76350255579378867</v>
      </c>
      <c r="O382">
        <v>2906.1</v>
      </c>
      <c r="P382">
        <v>2819.0070254000502</v>
      </c>
      <c r="Q382">
        <v>2492.9126737184602</v>
      </c>
      <c r="R382">
        <v>52.100499792912501</v>
      </c>
      <c r="S382" s="2">
        <f>(Table2[[#This Row],[Close Price]]-Table2[[#This Row],[20D EMA]])/Table2[[#This Row],[20D EMA]]</f>
        <v>9.58329032036059E-3</v>
      </c>
      <c r="T382" s="2">
        <f>(Table2[[#This Row],[Close Price]]-Table2[[#This Row],[50D EMA]])/Table2[[#This Row],[50D EMA]]</f>
        <v>4.0774277454536614E-2</v>
      </c>
      <c r="U382" s="2">
        <f>(Table2[[#This Row],[Close Price]]-Table2[[#This Row],[200D EMA]])/Table2[[#This Row],[200D EMA]]</f>
        <v>0.1769164764298313</v>
      </c>
      <c r="V382">
        <v>1.0743715671395</v>
      </c>
      <c r="W382">
        <v>2905</v>
      </c>
      <c r="X382">
        <v>2949.75</v>
      </c>
      <c r="Y382">
        <v>2890</v>
      </c>
      <c r="Z382">
        <v>2949.75</v>
      </c>
      <c r="AA382">
        <v>2890</v>
      </c>
      <c r="AB382">
        <v>2949.75</v>
      </c>
      <c r="AC382" s="2">
        <f>(Table2[[#This Row],[Close Price]]/Table2[[#This Row],[Day Low]])-1</f>
        <v>9.9655765920825257E-3</v>
      </c>
      <c r="AD382" s="2">
        <f>(Table2[[#This Row],[Day High]]/Table2[[#This Row],[Close Price]])-1</f>
        <v>5.3852315138296358E-3</v>
      </c>
      <c r="AE382" s="2">
        <f>(Table2[[#This Row],[Close Price]]/Table2[[#This Row],[Current Week Low]])-1</f>
        <v>1.5207612456747288E-2</v>
      </c>
      <c r="AF382" s="2">
        <f>(Table2[[#This Row],[Current Week High]]/Table2[[#This Row],[Close Price]])-1</f>
        <v>5.3852315138296358E-3</v>
      </c>
      <c r="AG382" s="2">
        <f>(Table2[[#This Row],[Close Price]]/Table2[[#This Row],[Current Month Low]])-1</f>
        <v>1.5207612456747288E-2</v>
      </c>
      <c r="AH382" s="2">
        <f>(Table2[[#This Row],[Current Month High]]/Table2[[#This Row],[Close Price]])-1</f>
        <v>5.3852315138296358E-3</v>
      </c>
      <c r="AI382">
        <v>8.01138397041532</v>
      </c>
      <c r="AJ382">
        <v>52.662798865676301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0.18</v>
      </c>
      <c r="AM382" t="s">
        <v>10359</v>
      </c>
      <c r="AN382">
        <v>1.1399999999999999</v>
      </c>
      <c r="AO382" t="s">
        <v>10359</v>
      </c>
      <c r="AP382">
        <v>1.5862151140340001E-3</v>
      </c>
      <c r="AQ382">
        <f>(Table2[[#This Row],[Sharpe Ratio]]-AVERAGE(Table2[Sharpe Ratio]))/_xlfn.STDEV.P(Table2[Sharpe Ratio])</f>
        <v>-0.70916729371979492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-0.81411822563832104</v>
      </c>
      <c r="AS382">
        <f>_xlfn.RANK.AVG(Table2[[#This Row],[1Y Return vs Nifty Z-Score]],Table2[1Y Return vs Nifty Z-Score])</f>
        <v>427</v>
      </c>
      <c r="AT382">
        <f>_xlfn.RANK.AVG(Table2[[#This Row],[6M Return vs Nifty Z-Score]],Table2[6M Return vs Nifty Z-Score])</f>
        <v>199</v>
      </c>
      <c r="AU382">
        <f>_xlfn.RANK.AVG(Table2[[#This Row],[Sharpe Ratio Z-Score]],Table2[Sharpe Ratio Z-Score])</f>
        <v>518</v>
      </c>
      <c r="AV382">
        <f>(Table2[[#This Row],[Rank 1Y]]+Table2[[#This Row],[Rank 6M]]+Table2[[#This Row],[Rank Sharpe]])/3</f>
        <v>381.33333333333331</v>
      </c>
    </row>
    <row r="383" spans="1:48" x14ac:dyDescent="0.3">
      <c r="A383" t="s">
        <v>1274</v>
      </c>
      <c r="B383" t="s">
        <v>1275</v>
      </c>
      <c r="C383" t="s">
        <v>6744</v>
      </c>
      <c r="D383" t="s">
        <v>77</v>
      </c>
      <c r="E383">
        <v>9050.4078974639997</v>
      </c>
      <c r="F383">
        <v>223.5</v>
      </c>
      <c r="G383">
        <v>5.5471039734075998</v>
      </c>
      <c r="H383">
        <f>(Table2[[#This Row],[1Y Return vs Nifty]]-AVERAGE(Table2[1Y Return vs Nifty]))/_xlfn.STDEV.P(Table2[1Y Return vs Nifty])</f>
        <v>-0.29592295970095917</v>
      </c>
      <c r="I383">
        <v>9.6857188168802093</v>
      </c>
      <c r="J383">
        <f>(Table2[[#This Row],[1M Return vs Nifty]]-AVERAGE(Table2[1M Return vs Nifty]))/_xlfn.STDEV.P(Table2[1M Return vs Nifty])</f>
        <v>0.77671445150161578</v>
      </c>
      <c r="K383">
        <v>-5.5651158167844503</v>
      </c>
      <c r="L383">
        <f>(Table2[[#This Row],[6M Return vs Nifty]]-AVERAGE(Table2[6M Return vs Nifty]))/_xlfn.STDEV.P(Table2[6M Return vs Nifty])</f>
        <v>-0.46841715244688653</v>
      </c>
      <c r="M383">
        <v>-0.53142866490903995</v>
      </c>
      <c r="N383">
        <f>(Table2[[#This Row],[1W Return vs Nifty]]-AVERAGE(Table2[1W Return vs Nifty]))/_xlfn.STDEV.P(Table2[1W Return vs Nifty])</f>
        <v>0.14188224425025242</v>
      </c>
      <c r="O383">
        <v>218.13</v>
      </c>
      <c r="P383">
        <v>214.864096146317</v>
      </c>
      <c r="Q383">
        <v>201.16488896109399</v>
      </c>
      <c r="R383">
        <v>60.742264679518598</v>
      </c>
      <c r="S383" s="2">
        <f>(Table2[[#This Row],[Close Price]]-Table2[[#This Row],[20D EMA]])/Table2[[#This Row],[20D EMA]]</f>
        <v>2.461834685737865E-2</v>
      </c>
      <c r="T383" s="2">
        <f>(Table2[[#This Row],[Close Price]]-Table2[[#This Row],[50D EMA]])/Table2[[#This Row],[50D EMA]]</f>
        <v>4.019240072479198E-2</v>
      </c>
      <c r="U383" s="2">
        <f>(Table2[[#This Row],[Close Price]]-Table2[[#This Row],[200D EMA]])/Table2[[#This Row],[200D EMA]]</f>
        <v>0.11102887364815286</v>
      </c>
      <c r="V383">
        <v>1.1918543559676</v>
      </c>
      <c r="W383">
        <v>221.5</v>
      </c>
      <c r="X383">
        <v>225</v>
      </c>
      <c r="Y383">
        <v>221.5</v>
      </c>
      <c r="Z383">
        <v>230</v>
      </c>
      <c r="AA383">
        <v>221.5</v>
      </c>
      <c r="AB383">
        <v>230</v>
      </c>
      <c r="AC383" s="2">
        <f>(Table2[[#This Row],[Close Price]]/Table2[[#This Row],[Day Low]])-1</f>
        <v>9.0293453724605843E-3</v>
      </c>
      <c r="AD383" s="2">
        <f>(Table2[[#This Row],[Day High]]/Table2[[#This Row],[Close Price]])-1</f>
        <v>6.7114093959732557E-3</v>
      </c>
      <c r="AE383" s="2">
        <f>(Table2[[#This Row],[Close Price]]/Table2[[#This Row],[Current Week Low]])-1</f>
        <v>9.0293453724605843E-3</v>
      </c>
      <c r="AF383" s="2">
        <f>(Table2[[#This Row],[Current Week High]]/Table2[[#This Row],[Close Price]])-1</f>
        <v>2.9082774049216997E-2</v>
      </c>
      <c r="AG383" s="2">
        <f>(Table2[[#This Row],[Close Price]]/Table2[[#This Row],[Current Month Low]])-1</f>
        <v>9.0293453724605843E-3</v>
      </c>
      <c r="AH383" s="2">
        <f>(Table2[[#This Row],[Current Month High]]/Table2[[#This Row],[Close Price]])-1</f>
        <v>2.9082774049216997E-2</v>
      </c>
      <c r="AI383">
        <v>14.541387024608399</v>
      </c>
      <c r="AJ383">
        <v>52.040816326530603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-0.02</v>
      </c>
      <c r="AM383" t="s">
        <v>10358</v>
      </c>
      <c r="AN383">
        <v>5.43</v>
      </c>
      <c r="AO383" t="s">
        <v>10359</v>
      </c>
      <c r="AP383">
        <v>8.5096899886868999E-2</v>
      </c>
      <c r="AQ383">
        <f>(Table2[[#This Row],[Sharpe Ratio]]-AVERAGE(Table2[Sharpe Ratio]))/_xlfn.STDEV.P(Table2[Sharpe Ratio])</f>
        <v>0.2463044529761261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0.40056103658014863</v>
      </c>
      <c r="AS383">
        <f>_xlfn.RANK.AVG(Table2[[#This Row],[1Y Return vs Nifty Z-Score]],Table2[1Y Return vs Nifty Z-Score])</f>
        <v>388</v>
      </c>
      <c r="AT383">
        <f>_xlfn.RANK.AVG(Table2[[#This Row],[6M Return vs Nifty Z-Score]],Table2[6M Return vs Nifty Z-Score])</f>
        <v>486</v>
      </c>
      <c r="AU383">
        <f>_xlfn.RANK.AVG(Table2[[#This Row],[Sharpe Ratio Z-Score]],Table2[Sharpe Ratio Z-Score])</f>
        <v>273</v>
      </c>
      <c r="AV383">
        <f>(Table2[[#This Row],[Rank 1Y]]+Table2[[#This Row],[Rank 6M]]+Table2[[#This Row],[Rank Sharpe]])/3</f>
        <v>382.33333333333331</v>
      </c>
    </row>
    <row r="384" spans="1:48" x14ac:dyDescent="0.3">
      <c r="A384" t="s">
        <v>513</v>
      </c>
      <c r="B384" t="s">
        <v>514</v>
      </c>
      <c r="C384" t="s">
        <v>10325</v>
      </c>
      <c r="D384" t="s">
        <v>257</v>
      </c>
      <c r="E384">
        <v>40750.644256649997</v>
      </c>
      <c r="F384">
        <v>4398.1499999999996</v>
      </c>
      <c r="G384">
        <v>-8.2866478029252697</v>
      </c>
      <c r="H384">
        <f>(Table2[[#This Row],[1Y Return vs Nifty]]-AVERAGE(Table2[1Y Return vs Nifty]))/_xlfn.STDEV.P(Table2[1Y Return vs Nifty])</f>
        <v>-0.52708804013340205</v>
      </c>
      <c r="I384">
        <v>-4.57517214237083</v>
      </c>
      <c r="J384">
        <f>(Table2[[#This Row],[1M Return vs Nifty]]-AVERAGE(Table2[1M Return vs Nifty]))/_xlfn.STDEV.P(Table2[1M Return vs Nifty])</f>
        <v>-0.66857698089519668</v>
      </c>
      <c r="K384">
        <v>5.4538416970488699</v>
      </c>
      <c r="L384">
        <f>(Table2[[#This Row],[6M Return vs Nifty]]-AVERAGE(Table2[6M Return vs Nifty]))/_xlfn.STDEV.P(Table2[6M Return vs Nifty])</f>
        <v>-9.247647123991104E-2</v>
      </c>
      <c r="M384">
        <v>-4.2622979051823897</v>
      </c>
      <c r="N384">
        <f>(Table2[[#This Row],[1W Return vs Nifty]]-AVERAGE(Table2[1W Return vs Nifty]))/_xlfn.STDEV.P(Table2[1W Return vs Nifty])</f>
        <v>-0.76403416874128594</v>
      </c>
      <c r="O384">
        <v>4421.42</v>
      </c>
      <c r="P384">
        <v>4342.0119136570502</v>
      </c>
      <c r="Q384">
        <v>3956.0543331212798</v>
      </c>
      <c r="R384">
        <v>35.468103098076099</v>
      </c>
      <c r="S384" s="2">
        <f>(Table2[[#This Row],[Close Price]]-Table2[[#This Row],[20D EMA]])/Table2[[#This Row],[20D EMA]]</f>
        <v>-5.2630150494638456E-3</v>
      </c>
      <c r="T384" s="2">
        <f>(Table2[[#This Row],[Close Price]]-Table2[[#This Row],[50D EMA]])/Table2[[#This Row],[50D EMA]]</f>
        <v>1.292904935759775E-2</v>
      </c>
      <c r="U384" s="2">
        <f>(Table2[[#This Row],[Close Price]]-Table2[[#This Row],[200D EMA]])/Table2[[#This Row],[200D EMA]]</f>
        <v>0.11175166710359906</v>
      </c>
      <c r="V384">
        <v>0.58308666378206098</v>
      </c>
      <c r="W384">
        <v>4319.1000000000004</v>
      </c>
      <c r="X384">
        <v>4417</v>
      </c>
      <c r="Y384">
        <v>4285.05</v>
      </c>
      <c r="Z384">
        <v>4417</v>
      </c>
      <c r="AA384">
        <v>4285.05</v>
      </c>
      <c r="AB384">
        <v>4417</v>
      </c>
      <c r="AC384" s="2">
        <f>(Table2[[#This Row],[Close Price]]/Table2[[#This Row],[Day Low]])-1</f>
        <v>1.8302424116135141E-2</v>
      </c>
      <c r="AD384" s="2">
        <f>(Table2[[#This Row],[Day High]]/Table2[[#This Row],[Close Price]])-1</f>
        <v>4.2858929322557859E-3</v>
      </c>
      <c r="AE384" s="2">
        <f>(Table2[[#This Row],[Close Price]]/Table2[[#This Row],[Current Week Low]])-1</f>
        <v>2.6394091084117832E-2</v>
      </c>
      <c r="AF384" s="2">
        <f>(Table2[[#This Row],[Current Week High]]/Table2[[#This Row],[Close Price]])-1</f>
        <v>4.2858929322557859E-3</v>
      </c>
      <c r="AG384" s="2">
        <f>(Table2[[#This Row],[Close Price]]/Table2[[#This Row],[Current Month Low]])-1</f>
        <v>2.6394091084117832E-2</v>
      </c>
      <c r="AH384" s="2">
        <f>(Table2[[#This Row],[Current Month High]]/Table2[[#This Row],[Close Price]])-1</f>
        <v>4.2858929322557859E-3</v>
      </c>
      <c r="AI384">
        <v>12.5461841910803</v>
      </c>
      <c r="AJ384">
        <v>31.6791664795436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0.12</v>
      </c>
      <c r="AM384" t="s">
        <v>10359</v>
      </c>
      <c r="AN384">
        <v>-3.34</v>
      </c>
      <c r="AO384" t="s">
        <v>10358</v>
      </c>
      <c r="AP384">
        <v>7.6704480940438996E-2</v>
      </c>
      <c r="AQ384">
        <f>(Table2[[#This Row],[Sharpe Ratio]]-AVERAGE(Table2[Sharpe Ratio]))/_xlfn.STDEV.P(Table2[Sharpe Ratio])</f>
        <v>0.15028417471398678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-1.901891486295809</v>
      </c>
      <c r="AS384">
        <f>_xlfn.RANK.AVG(Table2[[#This Row],[1Y Return vs Nifty Z-Score]],Table2[1Y Return vs Nifty Z-Score])</f>
        <v>487</v>
      </c>
      <c r="AT384">
        <f>_xlfn.RANK.AVG(Table2[[#This Row],[6M Return vs Nifty Z-Score]],Table2[6M Return vs Nifty Z-Score])</f>
        <v>353</v>
      </c>
      <c r="AU384">
        <f>_xlfn.RANK.AVG(Table2[[#This Row],[Sharpe Ratio Z-Score]],Table2[Sharpe Ratio Z-Score])</f>
        <v>308</v>
      </c>
      <c r="AV384">
        <f>(Table2[[#This Row],[Rank 1Y]]+Table2[[#This Row],[Rank 6M]]+Table2[[#This Row],[Rank Sharpe]])/3</f>
        <v>382.66666666666669</v>
      </c>
    </row>
    <row r="385" spans="1:48" x14ac:dyDescent="0.3">
      <c r="A385" t="s">
        <v>1508</v>
      </c>
      <c r="B385" t="s">
        <v>1509</v>
      </c>
      <c r="C385" t="s">
        <v>10327</v>
      </c>
      <c r="D385" t="s">
        <v>384</v>
      </c>
      <c r="E385">
        <v>6756.8215830500003</v>
      </c>
      <c r="F385">
        <v>341.4</v>
      </c>
      <c r="G385">
        <v>16.326113615533199</v>
      </c>
      <c r="H385">
        <f>(Table2[[#This Row],[1Y Return vs Nifty]]-AVERAGE(Table2[1Y Return vs Nifty]))/_xlfn.STDEV.P(Table2[1Y Return vs Nifty])</f>
        <v>-0.11580330227245481</v>
      </c>
      <c r="I385">
        <v>4.1748609737429696</v>
      </c>
      <c r="J385">
        <f>(Table2[[#This Row],[1M Return vs Nifty]]-AVERAGE(Table2[1M Return vs Nifty]))/_xlfn.STDEV.P(Table2[1M Return vs Nifty])</f>
        <v>0.21820827901901446</v>
      </c>
      <c r="K385">
        <v>17.2653797626398</v>
      </c>
      <c r="L385">
        <f>(Table2[[#This Row],[6M Return vs Nifty]]-AVERAGE(Table2[6M Return vs Nifty]))/_xlfn.STDEV.P(Table2[6M Return vs Nifty])</f>
        <v>0.31050517751459245</v>
      </c>
      <c r="M385">
        <v>2.20643001715439</v>
      </c>
      <c r="N385">
        <f>(Table2[[#This Row],[1W Return vs Nifty]]-AVERAGE(Table2[1W Return vs Nifty]))/_xlfn.STDEV.P(Table2[1W Return vs Nifty])</f>
        <v>0.80667936170455412</v>
      </c>
      <c r="O385">
        <v>344.71</v>
      </c>
      <c r="P385">
        <v>333.89823373054298</v>
      </c>
      <c r="Q385">
        <v>288.56363575261298</v>
      </c>
      <c r="R385">
        <v>50.964158545356298</v>
      </c>
      <c r="S385" s="2">
        <f>(Table2[[#This Row],[Close Price]]-Table2[[#This Row],[20D EMA]])/Table2[[#This Row],[20D EMA]]</f>
        <v>-9.6022743755620737E-3</v>
      </c>
      <c r="T385" s="2">
        <f>(Table2[[#This Row],[Close Price]]-Table2[[#This Row],[50D EMA]])/Table2[[#This Row],[50D EMA]]</f>
        <v>2.2467223577801086E-2</v>
      </c>
      <c r="U385" s="2">
        <f>(Table2[[#This Row],[Close Price]]-Table2[[#This Row],[200D EMA]])/Table2[[#This Row],[200D EMA]]</f>
        <v>0.18310125636441546</v>
      </c>
      <c r="V385">
        <v>0.50068280564823897</v>
      </c>
      <c r="W385">
        <v>340</v>
      </c>
      <c r="X385">
        <v>345.75</v>
      </c>
      <c r="Y385">
        <v>340</v>
      </c>
      <c r="Z385">
        <v>358.8</v>
      </c>
      <c r="AA385">
        <v>340</v>
      </c>
      <c r="AB385">
        <v>358.8</v>
      </c>
      <c r="AC385" s="2">
        <f>(Table2[[#This Row],[Close Price]]/Table2[[#This Row],[Day Low]])-1</f>
        <v>4.1176470588235592E-3</v>
      </c>
      <c r="AD385" s="2">
        <f>(Table2[[#This Row],[Day High]]/Table2[[#This Row],[Close Price]])-1</f>
        <v>1.2741652021089678E-2</v>
      </c>
      <c r="AE385" s="2">
        <f>(Table2[[#This Row],[Close Price]]/Table2[[#This Row],[Current Week Low]])-1</f>
        <v>4.1176470588235592E-3</v>
      </c>
      <c r="AF385" s="2">
        <f>(Table2[[#This Row],[Current Week High]]/Table2[[#This Row],[Close Price]])-1</f>
        <v>5.0966608084358711E-2</v>
      </c>
      <c r="AG385" s="2">
        <f>(Table2[[#This Row],[Close Price]]/Table2[[#This Row],[Current Month Low]])-1</f>
        <v>4.1176470588235592E-3</v>
      </c>
      <c r="AH385" s="2">
        <f>(Table2[[#This Row],[Current Month High]]/Table2[[#This Row],[Close Price]])-1</f>
        <v>5.0966608084358711E-2</v>
      </c>
      <c r="AI385">
        <v>9.3145869947276001</v>
      </c>
      <c r="AJ385">
        <v>66.455387615797093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0.06</v>
      </c>
      <c r="AM385" t="s">
        <v>10359</v>
      </c>
      <c r="AN385">
        <v>1.43</v>
      </c>
      <c r="AO385" t="s">
        <v>10359</v>
      </c>
      <c r="AP385">
        <v>-3.4500533612949998E-3</v>
      </c>
      <c r="AQ385">
        <f>(Table2[[#This Row],[Sharpe Ratio]]-AVERAGE(Table2[Sharpe Ratio]))/_xlfn.STDEV.P(Table2[Sharpe Ratio])</f>
        <v>-0.76678880945807204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0.45280070650763421</v>
      </c>
      <c r="AS385">
        <f>_xlfn.RANK.AVG(Table2[[#This Row],[1Y Return vs Nifty Z-Score]],Table2[1Y Return vs Nifty Z-Score])</f>
        <v>336</v>
      </c>
      <c r="AT385">
        <f>_xlfn.RANK.AVG(Table2[[#This Row],[6M Return vs Nifty Z-Score]],Table2[6M Return vs Nifty Z-Score])</f>
        <v>230</v>
      </c>
      <c r="AU385">
        <f>_xlfn.RANK.AVG(Table2[[#This Row],[Sharpe Ratio Z-Score]],Table2[Sharpe Ratio Z-Score])</f>
        <v>582</v>
      </c>
      <c r="AV385">
        <f>(Table2[[#This Row],[Rank 1Y]]+Table2[[#This Row],[Rank 6M]]+Table2[[#This Row],[Rank Sharpe]])/3</f>
        <v>382.66666666666669</v>
      </c>
    </row>
    <row r="386" spans="1:48" x14ac:dyDescent="0.3">
      <c r="A386" t="s">
        <v>912</v>
      </c>
      <c r="B386" t="s">
        <v>913</v>
      </c>
      <c r="C386" t="s">
        <v>10316</v>
      </c>
      <c r="D386" t="s">
        <v>185</v>
      </c>
      <c r="E386">
        <v>16371.0874869299</v>
      </c>
      <c r="F386">
        <v>506.85</v>
      </c>
      <c r="G386">
        <v>20.284149389333798</v>
      </c>
      <c r="H386">
        <f>(Table2[[#This Row],[1Y Return vs Nifty]]-AVERAGE(Table2[1Y Return vs Nifty]))/_xlfn.STDEV.P(Table2[1Y Return vs Nifty])</f>
        <v>-4.9663640899432523E-2</v>
      </c>
      <c r="I386">
        <v>11.956488047649399</v>
      </c>
      <c r="J386">
        <f>(Table2[[#This Row],[1M Return vs Nifty]]-AVERAGE(Table2[1M Return vs Nifty]))/_xlfn.STDEV.P(Table2[1M Return vs Nifty])</f>
        <v>1.0068489727989705</v>
      </c>
      <c r="K386">
        <v>12.2291123478818</v>
      </c>
      <c r="L386">
        <f>(Table2[[#This Row],[6M Return vs Nifty]]-AVERAGE(Table2[6M Return vs Nifty]))/_xlfn.STDEV.P(Table2[6M Return vs Nifty])</f>
        <v>0.13867968492441785</v>
      </c>
      <c r="M386">
        <v>-0.570044223824963</v>
      </c>
      <c r="N386">
        <f>(Table2[[#This Row],[1W Return vs Nifty]]-AVERAGE(Table2[1W Return vs Nifty]))/_xlfn.STDEV.P(Table2[1W Return vs Nifty])</f>
        <v>0.13250575143695473</v>
      </c>
      <c r="O386">
        <v>487.72</v>
      </c>
      <c r="P386">
        <v>470.69095485119499</v>
      </c>
      <c r="Q386">
        <v>433.34832711343</v>
      </c>
      <c r="R386">
        <v>64.151229030913399</v>
      </c>
      <c r="S386" s="2">
        <f>(Table2[[#This Row],[Close Price]]-Table2[[#This Row],[20D EMA]])/Table2[[#This Row],[20D EMA]]</f>
        <v>3.9223324858525373E-2</v>
      </c>
      <c r="T386" s="2">
        <f>(Table2[[#This Row],[Close Price]]-Table2[[#This Row],[50D EMA]])/Table2[[#This Row],[50D EMA]]</f>
        <v>7.6821202481437978E-2</v>
      </c>
      <c r="U386" s="2">
        <f>(Table2[[#This Row],[Close Price]]-Table2[[#This Row],[200D EMA]])/Table2[[#This Row],[200D EMA]]</f>
        <v>0.16961337632516296</v>
      </c>
      <c r="V386">
        <v>2.5259962723815801</v>
      </c>
      <c r="W386">
        <v>495.5</v>
      </c>
      <c r="X386">
        <v>530.75</v>
      </c>
      <c r="Y386">
        <v>495.5</v>
      </c>
      <c r="Z386">
        <v>530.75</v>
      </c>
      <c r="AA386">
        <v>495.5</v>
      </c>
      <c r="AB386">
        <v>530.75</v>
      </c>
      <c r="AC386" s="2">
        <f>(Table2[[#This Row],[Close Price]]/Table2[[#This Row],[Day Low]])-1</f>
        <v>2.2906155398587424E-2</v>
      </c>
      <c r="AD386" s="2">
        <f>(Table2[[#This Row],[Day High]]/Table2[[#This Row],[Close Price]])-1</f>
        <v>4.7153990332445384E-2</v>
      </c>
      <c r="AE386" s="2">
        <f>(Table2[[#This Row],[Close Price]]/Table2[[#This Row],[Current Week Low]])-1</f>
        <v>2.2906155398587424E-2</v>
      </c>
      <c r="AF386" s="2">
        <f>(Table2[[#This Row],[Current Week High]]/Table2[[#This Row],[Close Price]])-1</f>
        <v>4.7153990332445384E-2</v>
      </c>
      <c r="AG386" s="2">
        <f>(Table2[[#This Row],[Close Price]]/Table2[[#This Row],[Current Month Low]])-1</f>
        <v>2.2906155398587424E-2</v>
      </c>
      <c r="AH386" s="2">
        <f>(Table2[[#This Row],[Current Month High]]/Table2[[#This Row],[Close Price]])-1</f>
        <v>4.7153990332445384E-2</v>
      </c>
      <c r="AI386">
        <v>6.1260728026043099</v>
      </c>
      <c r="AJ386">
        <v>97.756535310183295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0.06</v>
      </c>
      <c r="AM386" t="s">
        <v>10359</v>
      </c>
      <c r="AN386">
        <v>9.1300000000000008</v>
      </c>
      <c r="AO386" t="s">
        <v>10359</v>
      </c>
      <c r="AQ386">
        <f>(Table2[[#This Row],[Sharpe Ratio]]-AVERAGE(Table2[Sharpe Ratio]))/_xlfn.STDEV.P(Table2[Sharpe Ratio])</f>
        <v>-0.72731567472953296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0.50105509353137756</v>
      </c>
      <c r="AS386">
        <f>_xlfn.RANK.AVG(Table2[[#This Row],[1Y Return vs Nifty Z-Score]],Table2[1Y Return vs Nifty Z-Score])</f>
        <v>320</v>
      </c>
      <c r="AT386">
        <f>_xlfn.RANK.AVG(Table2[[#This Row],[6M Return vs Nifty Z-Score]],Table2[6M Return vs Nifty Z-Score])</f>
        <v>283</v>
      </c>
      <c r="AU386">
        <f>_xlfn.RANK.AVG(Table2[[#This Row],[Sharpe Ratio Z-Score]],Table2[Sharpe Ratio Z-Score])</f>
        <v>548</v>
      </c>
      <c r="AV386">
        <f>(Table2[[#This Row],[Rank 1Y]]+Table2[[#This Row],[Rank 6M]]+Table2[[#This Row],[Rank Sharpe]])/3</f>
        <v>383.66666666666669</v>
      </c>
    </row>
    <row r="387" spans="1:48" x14ac:dyDescent="0.3">
      <c r="A387" t="s">
        <v>396</v>
      </c>
      <c r="B387" t="s">
        <v>397</v>
      </c>
      <c r="C387" t="s">
        <v>10314</v>
      </c>
      <c r="D387" t="s">
        <v>34</v>
      </c>
      <c r="E387">
        <v>60473.236454207901</v>
      </c>
      <c r="F387">
        <v>50.58</v>
      </c>
      <c r="G387">
        <v>23.666773758280801</v>
      </c>
      <c r="H387">
        <f>(Table2[[#This Row],[1Y Return vs Nifty]]-AVERAGE(Table2[1Y Return vs Nifty]))/_xlfn.STDEV.P(Table2[1Y Return vs Nifty])</f>
        <v>6.8607674435121214E-3</v>
      </c>
      <c r="I387">
        <v>-8.3292588948582704</v>
      </c>
      <c r="J387">
        <f>(Table2[[#This Row],[1M Return vs Nifty]]-AVERAGE(Table2[1M Return vs Nifty]))/_xlfn.STDEV.P(Table2[1M Return vs Nifty])</f>
        <v>-1.0490405462746646</v>
      </c>
      <c r="K387">
        <v>-22.8049763322195</v>
      </c>
      <c r="L387">
        <f>(Table2[[#This Row],[6M Return vs Nifty]]-AVERAGE(Table2[6M Return vs Nifty]))/_xlfn.STDEV.P(Table2[6M Return vs Nifty])</f>
        <v>-1.0566002812001618</v>
      </c>
      <c r="M387">
        <v>-2.9673769320117702</v>
      </c>
      <c r="N387">
        <f>(Table2[[#This Row],[1W Return vs Nifty]]-AVERAGE(Table2[1W Return vs Nifty]))/_xlfn.STDEV.P(Table2[1W Return vs Nifty])</f>
        <v>-0.44960605894339584</v>
      </c>
      <c r="O387">
        <v>51.8</v>
      </c>
      <c r="P387">
        <v>53.211213260284801</v>
      </c>
      <c r="Q387">
        <v>49.846438392303398</v>
      </c>
      <c r="R387">
        <v>32.370002363136301</v>
      </c>
      <c r="S387" s="2">
        <f>(Table2[[#This Row],[Close Price]]-Table2[[#This Row],[20D EMA]])/Table2[[#This Row],[20D EMA]]</f>
        <v>-2.3552123552123532E-2</v>
      </c>
      <c r="T387" s="2">
        <f>(Table2[[#This Row],[Close Price]]-Table2[[#This Row],[50D EMA]])/Table2[[#This Row],[50D EMA]]</f>
        <v>-4.9448473339897672E-2</v>
      </c>
      <c r="U387" s="2">
        <f>(Table2[[#This Row],[Close Price]]-Table2[[#This Row],[200D EMA]])/Table2[[#This Row],[200D EMA]]</f>
        <v>1.4716429726097883E-2</v>
      </c>
      <c r="V387">
        <v>0.29781805692116298</v>
      </c>
      <c r="W387">
        <v>50.01</v>
      </c>
      <c r="X387">
        <v>51.39</v>
      </c>
      <c r="Y387">
        <v>50.01</v>
      </c>
      <c r="Z387">
        <v>51.39</v>
      </c>
      <c r="AA387">
        <v>50.01</v>
      </c>
      <c r="AB387">
        <v>51.39</v>
      </c>
      <c r="AC387" s="2">
        <f>(Table2[[#This Row],[Close Price]]/Table2[[#This Row],[Day Low]])-1</f>
        <v>1.1397720455908811E-2</v>
      </c>
      <c r="AD387" s="2">
        <f>(Table2[[#This Row],[Day High]]/Table2[[#This Row],[Close Price]])-1</f>
        <v>1.6014234875444844E-2</v>
      </c>
      <c r="AE387" s="2">
        <f>(Table2[[#This Row],[Close Price]]/Table2[[#This Row],[Current Week Low]])-1</f>
        <v>1.1397720455908811E-2</v>
      </c>
      <c r="AF387" s="2">
        <f>(Table2[[#This Row],[Current Week High]]/Table2[[#This Row],[Close Price]])-1</f>
        <v>1.6014234875444844E-2</v>
      </c>
      <c r="AG387" s="2">
        <f>(Table2[[#This Row],[Close Price]]/Table2[[#This Row],[Current Month Low]])-1</f>
        <v>1.1397720455908811E-2</v>
      </c>
      <c r="AH387" s="2">
        <f>(Table2[[#This Row],[Current Month High]]/Table2[[#This Row],[Close Price]])-1</f>
        <v>1.6014234875444844E-2</v>
      </c>
      <c r="AI387">
        <v>39.679715302491097</v>
      </c>
      <c r="AJ387">
        <v>61.339712918660197</v>
      </c>
      <c r="AK387" t="str">
        <f>IF(AND(Table2[[#This Row],[20D EMA]]&gt;Table2[[#This Row],[50D EMA]],Table2[[#This Row],[50D EMA]]&gt;Table2[[#This Row],[200D EMA]]),"Uptrend","Downtrend/NoTrend")</f>
        <v>Downtrend/NoTrend</v>
      </c>
      <c r="AL387">
        <v>-0.14000000000000001</v>
      </c>
      <c r="AM387" t="s">
        <v>10358</v>
      </c>
      <c r="AN387">
        <v>-0.02</v>
      </c>
      <c r="AO387" t="s">
        <v>10358</v>
      </c>
      <c r="AP387">
        <v>0.115506272120496</v>
      </c>
      <c r="AQ387">
        <f>(Table2[[#This Row],[Sharpe Ratio]]-AVERAGE(Table2[Sharpe Ratio]))/_xlfn.STDEV.P(Table2[Sharpe Ratio])</f>
        <v>0.59422754908084585</v>
      </c>
      <c r="AR3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7">
        <f>_xlfn.RANK.AVG(Table2[[#This Row],[1Y Return vs Nifty Z-Score]],Table2[1Y Return vs Nifty Z-Score])</f>
        <v>299</v>
      </c>
      <c r="AT387">
        <f>_xlfn.RANK.AVG(Table2[[#This Row],[6M Return vs Nifty Z-Score]],Table2[6M Return vs Nifty Z-Score])</f>
        <v>662</v>
      </c>
      <c r="AU387">
        <f>_xlfn.RANK.AVG(Table2[[#This Row],[Sharpe Ratio Z-Score]],Table2[Sharpe Ratio Z-Score])</f>
        <v>195</v>
      </c>
      <c r="AV387">
        <f>(Table2[[#This Row],[Rank 1Y]]+Table2[[#This Row],[Rank 6M]]+Table2[[#This Row],[Rank Sharpe]])/3</f>
        <v>385.33333333333331</v>
      </c>
    </row>
    <row r="388" spans="1:48" x14ac:dyDescent="0.3">
      <c r="A388" t="s">
        <v>28</v>
      </c>
      <c r="B388" t="s">
        <v>29</v>
      </c>
      <c r="C388" t="s">
        <v>10314</v>
      </c>
      <c r="D388" t="s">
        <v>24</v>
      </c>
      <c r="E388">
        <v>866307.17626853497</v>
      </c>
      <c r="F388">
        <v>1247.7</v>
      </c>
      <c r="G388">
        <v>-1.09059066427986</v>
      </c>
      <c r="H388">
        <f>(Table2[[#This Row],[1Y Return vs Nifty]]-AVERAGE(Table2[1Y Return vs Nifty]))/_xlfn.STDEV.P(Table2[1Y Return vs Nifty])</f>
        <v>-0.40684031889719052</v>
      </c>
      <c r="I388">
        <v>1.52334740880393</v>
      </c>
      <c r="J388">
        <f>(Table2[[#This Row],[1M Return vs Nifty]]-AVERAGE(Table2[1M Return vs Nifty]))/_xlfn.STDEV.P(Table2[1M Return vs Nifty])</f>
        <v>-5.0513349190642973E-2</v>
      </c>
      <c r="K388">
        <v>1.2562281210161801</v>
      </c>
      <c r="L388">
        <f>(Table2[[#This Row],[6M Return vs Nifty]]-AVERAGE(Table2[6M Return vs Nifty]))/_xlfn.STDEV.P(Table2[6M Return vs Nifty])</f>
        <v>-0.23568908506805875</v>
      </c>
      <c r="M388">
        <v>0.42918060003643499</v>
      </c>
      <c r="N388">
        <f>(Table2[[#This Row],[1W Return vs Nifty]]-AVERAGE(Table2[1W Return vs Nifty]))/_xlfn.STDEV.P(Table2[1W Return vs Nifty])</f>
        <v>0.37513397288014239</v>
      </c>
      <c r="O388">
        <v>1208.54</v>
      </c>
      <c r="P388">
        <v>1193.8613042075499</v>
      </c>
      <c r="Q388">
        <v>1108.0179300830901</v>
      </c>
      <c r="R388">
        <v>73.207592485325804</v>
      </c>
      <c r="S388" s="2">
        <f>(Table2[[#This Row],[Close Price]]-Table2[[#This Row],[20D EMA]])/Table2[[#This Row],[20D EMA]]</f>
        <v>3.2402733877240374E-2</v>
      </c>
      <c r="T388" s="2">
        <f>(Table2[[#This Row],[Close Price]]-Table2[[#This Row],[50D EMA]])/Table2[[#This Row],[50D EMA]]</f>
        <v>4.5096273413591119E-2</v>
      </c>
      <c r="U388" s="2">
        <f>(Table2[[#This Row],[Close Price]]-Table2[[#This Row],[200D EMA]])/Table2[[#This Row],[200D EMA]]</f>
        <v>0.1260648100761648</v>
      </c>
      <c r="V388">
        <v>0.79986490527431697</v>
      </c>
      <c r="W388">
        <v>1220.4000000000001</v>
      </c>
      <c r="X388">
        <v>1250.95</v>
      </c>
      <c r="Y388">
        <v>1220.4000000000001</v>
      </c>
      <c r="Z388">
        <v>1250.95</v>
      </c>
      <c r="AA388">
        <v>1220.4000000000001</v>
      </c>
      <c r="AB388">
        <v>1250.95</v>
      </c>
      <c r="AC388" s="2">
        <f>(Table2[[#This Row],[Close Price]]/Table2[[#This Row],[Day Low]])-1</f>
        <v>2.2369714847590982E-2</v>
      </c>
      <c r="AD388" s="2">
        <f>(Table2[[#This Row],[Day High]]/Table2[[#This Row],[Close Price]])-1</f>
        <v>2.604792818786672E-3</v>
      </c>
      <c r="AE388" s="2">
        <f>(Table2[[#This Row],[Close Price]]/Table2[[#This Row],[Current Week Low]])-1</f>
        <v>2.2369714847590982E-2</v>
      </c>
      <c r="AF388" s="2">
        <f>(Table2[[#This Row],[Current Week High]]/Table2[[#This Row],[Close Price]])-1</f>
        <v>2.604792818786672E-3</v>
      </c>
      <c r="AG388" s="2">
        <f>(Table2[[#This Row],[Close Price]]/Table2[[#This Row],[Current Month Low]])-1</f>
        <v>2.2369714847590982E-2</v>
      </c>
      <c r="AH388" s="2">
        <f>(Table2[[#This Row],[Current Month High]]/Table2[[#This Row],[Close Price]])-1</f>
        <v>2.604792818786672E-3</v>
      </c>
      <c r="AI388">
        <v>0.80948946060750404</v>
      </c>
      <c r="AJ388">
        <v>38.787541713014399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0.09</v>
      </c>
      <c r="AM388" t="s">
        <v>10359</v>
      </c>
      <c r="AN388">
        <v>5.09</v>
      </c>
      <c r="AO388" t="s">
        <v>10359</v>
      </c>
      <c r="AP388">
        <v>7.4612041498147999E-2</v>
      </c>
      <c r="AQ388">
        <f>(Table2[[#This Row],[Sharpe Ratio]]-AVERAGE(Table2[Sharpe Ratio]))/_xlfn.STDEV.P(Table2[Sharpe Ratio])</f>
        <v>0.12634392354469504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-0.19156485673105483</v>
      </c>
      <c r="AS388">
        <f>_xlfn.RANK.AVG(Table2[[#This Row],[1Y Return vs Nifty Z-Score]],Table2[1Y Return vs Nifty Z-Score])</f>
        <v>437</v>
      </c>
      <c r="AT388">
        <f>_xlfn.RANK.AVG(Table2[[#This Row],[6M Return vs Nifty Z-Score]],Table2[6M Return vs Nifty Z-Score])</f>
        <v>404</v>
      </c>
      <c r="AU388">
        <f>_xlfn.RANK.AVG(Table2[[#This Row],[Sharpe Ratio Z-Score]],Table2[Sharpe Ratio Z-Score])</f>
        <v>318</v>
      </c>
      <c r="AV388">
        <f>(Table2[[#This Row],[Rank 1Y]]+Table2[[#This Row],[Rank 6M]]+Table2[[#This Row],[Rank Sharpe]])/3</f>
        <v>386.33333333333331</v>
      </c>
    </row>
    <row r="389" spans="1:48" x14ac:dyDescent="0.3">
      <c r="A389" t="s">
        <v>1597</v>
      </c>
      <c r="B389" t="s">
        <v>1598</v>
      </c>
      <c r="C389" t="s">
        <v>10325</v>
      </c>
      <c r="D389" t="s">
        <v>1401</v>
      </c>
      <c r="E389">
        <v>5927.8975341249998</v>
      </c>
      <c r="F389">
        <v>916.55</v>
      </c>
      <c r="G389">
        <v>-5.0735328046022401</v>
      </c>
      <c r="H389">
        <f>(Table2[[#This Row],[1Y Return vs Nifty]]-AVERAGE(Table2[1Y Return vs Nifty]))/_xlfn.STDEV.P(Table2[1Y Return vs Nifty])</f>
        <v>-0.47339617121489475</v>
      </c>
      <c r="I389">
        <v>19.567474136029102</v>
      </c>
      <c r="J389">
        <f>(Table2[[#This Row],[1M Return vs Nifty]]-AVERAGE(Table2[1M Return vs Nifty]))/_xlfn.STDEV.P(Table2[1M Return vs Nifty])</f>
        <v>1.7781957993793076</v>
      </c>
      <c r="K389">
        <v>-10.3512079910272</v>
      </c>
      <c r="L389">
        <f>(Table2[[#This Row],[6M Return vs Nifty]]-AVERAGE(Table2[6M Return vs Nifty]))/_xlfn.STDEV.P(Table2[6M Return vs Nifty])</f>
        <v>-0.63170725952329088</v>
      </c>
      <c r="M389">
        <v>-5.6049478307901301</v>
      </c>
      <c r="N389">
        <f>(Table2[[#This Row],[1W Return vs Nifty]]-AVERAGE(Table2[1W Return vs Nifty]))/_xlfn.STDEV.P(Table2[1W Return vs Nifty])</f>
        <v>-1.0900516531870295</v>
      </c>
      <c r="O389">
        <v>885.24</v>
      </c>
      <c r="P389">
        <v>834.67824781744901</v>
      </c>
      <c r="Q389">
        <v>780.86206018636506</v>
      </c>
      <c r="R389">
        <v>57.025182832476098</v>
      </c>
      <c r="S389" s="2">
        <f>(Table2[[#This Row],[Close Price]]-Table2[[#This Row],[20D EMA]])/Table2[[#This Row],[20D EMA]]</f>
        <v>3.5368939496633618E-2</v>
      </c>
      <c r="T389" s="2">
        <f>(Table2[[#This Row],[Close Price]]-Table2[[#This Row],[50D EMA]])/Table2[[#This Row],[50D EMA]]</f>
        <v>9.8087798977189805E-2</v>
      </c>
      <c r="U389" s="2">
        <f>(Table2[[#This Row],[Close Price]]-Table2[[#This Row],[200D EMA]])/Table2[[#This Row],[200D EMA]]</f>
        <v>0.17376684914266527</v>
      </c>
      <c r="V389">
        <v>0.96420309261151704</v>
      </c>
      <c r="W389">
        <v>913.65</v>
      </c>
      <c r="X389">
        <v>936</v>
      </c>
      <c r="Y389">
        <v>912</v>
      </c>
      <c r="Z389">
        <v>960.5</v>
      </c>
      <c r="AA389">
        <v>912</v>
      </c>
      <c r="AB389">
        <v>960.5</v>
      </c>
      <c r="AC389" s="2">
        <f>(Table2[[#This Row],[Close Price]]/Table2[[#This Row],[Day Low]])-1</f>
        <v>3.17408197887592E-3</v>
      </c>
      <c r="AD389" s="2">
        <f>(Table2[[#This Row],[Day High]]/Table2[[#This Row],[Close Price]])-1</f>
        <v>2.1220882657792872E-2</v>
      </c>
      <c r="AE389" s="2">
        <f>(Table2[[#This Row],[Close Price]]/Table2[[#This Row],[Current Week Low]])-1</f>
        <v>4.9890350877193068E-3</v>
      </c>
      <c r="AF389" s="2">
        <f>(Table2[[#This Row],[Current Week High]]/Table2[[#This Row],[Close Price]])-1</f>
        <v>4.7951557470950812E-2</v>
      </c>
      <c r="AG389" s="2">
        <f>(Table2[[#This Row],[Close Price]]/Table2[[#This Row],[Current Month Low]])-1</f>
        <v>4.9890350877193068E-3</v>
      </c>
      <c r="AH389" s="2">
        <f>(Table2[[#This Row],[Current Month High]]/Table2[[#This Row],[Close Price]])-1</f>
        <v>4.7951557470950812E-2</v>
      </c>
      <c r="AI389">
        <v>18.815121924608501</v>
      </c>
      <c r="AJ389">
        <v>50.155635648754902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0.17</v>
      </c>
      <c r="AM389" t="s">
        <v>10359</v>
      </c>
      <c r="AN389">
        <v>6.58</v>
      </c>
      <c r="AO389" t="s">
        <v>10359</v>
      </c>
      <c r="AP389">
        <v>0.12791134285325401</v>
      </c>
      <c r="AQ389">
        <f>(Table2[[#This Row],[Sharpe Ratio]]-AVERAGE(Table2[Sharpe Ratio]))/_xlfn.STDEV.P(Table2[Sharpe Ratio])</f>
        <v>0.7361578258251491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0.31919854127924174</v>
      </c>
      <c r="AS389">
        <f>_xlfn.RANK.AVG(Table2[[#This Row],[1Y Return vs Nifty Z-Score]],Table2[1Y Return vs Nifty Z-Score])</f>
        <v>463</v>
      </c>
      <c r="AT389">
        <f>_xlfn.RANK.AVG(Table2[[#This Row],[6M Return vs Nifty Z-Score]],Table2[6M Return vs Nifty Z-Score])</f>
        <v>529</v>
      </c>
      <c r="AU389">
        <f>_xlfn.RANK.AVG(Table2[[#This Row],[Sharpe Ratio Z-Score]],Table2[Sharpe Ratio Z-Score])</f>
        <v>167</v>
      </c>
      <c r="AV389">
        <f>(Table2[[#This Row],[Rank 1Y]]+Table2[[#This Row],[Rank 6M]]+Table2[[#This Row],[Rank Sharpe]])/3</f>
        <v>386.33333333333331</v>
      </c>
    </row>
    <row r="390" spans="1:48" x14ac:dyDescent="0.3">
      <c r="A390" t="s">
        <v>840</v>
      </c>
      <c r="B390" t="s">
        <v>841</v>
      </c>
      <c r="C390" t="s">
        <v>10323</v>
      </c>
      <c r="D390" t="s">
        <v>410</v>
      </c>
      <c r="E390">
        <v>19083.42819884</v>
      </c>
      <c r="F390">
        <v>8294.9500000000007</v>
      </c>
      <c r="G390">
        <v>2.6962305801542499</v>
      </c>
      <c r="H390">
        <f>(Table2[[#This Row],[1Y Return vs Nifty]]-AVERAGE(Table2[1Y Return vs Nifty]))/_xlfn.STDEV.P(Table2[1Y Return vs Nifty])</f>
        <v>-0.34356169053185309</v>
      </c>
      <c r="I390">
        <v>-2.36620664895828</v>
      </c>
      <c r="J390">
        <f>(Table2[[#This Row],[1M Return vs Nifty]]-AVERAGE(Table2[1M Return vs Nifty]))/_xlfn.STDEV.P(Table2[1M Return vs Nifty])</f>
        <v>-0.44470605226865695</v>
      </c>
      <c r="K390">
        <v>25.976154628153701</v>
      </c>
      <c r="L390">
        <f>(Table2[[#This Row],[6M Return vs Nifty]]-AVERAGE(Table2[6M Return vs Nifty]))/_xlfn.STDEV.P(Table2[6M Return vs Nifty])</f>
        <v>0.60769614432526931</v>
      </c>
      <c r="M390">
        <v>-1.89767866290606</v>
      </c>
      <c r="N390">
        <f>(Table2[[#This Row],[1W Return vs Nifty]]-AVERAGE(Table2[1W Return vs Nifty]))/_xlfn.STDEV.P(Table2[1W Return vs Nifty])</f>
        <v>-0.18986572592102963</v>
      </c>
      <c r="O390">
        <v>8104.12</v>
      </c>
      <c r="P390">
        <v>7969.8771626408798</v>
      </c>
      <c r="Q390">
        <v>7290.9379763887</v>
      </c>
      <c r="R390">
        <v>45.655203682287798</v>
      </c>
      <c r="S390" s="2">
        <f>(Table2[[#This Row],[Close Price]]-Table2[[#This Row],[20D EMA]])/Table2[[#This Row],[20D EMA]]</f>
        <v>2.3547282123167087E-2</v>
      </c>
      <c r="T390" s="2">
        <f>(Table2[[#This Row],[Close Price]]-Table2[[#This Row],[50D EMA]])/Table2[[#This Row],[50D EMA]]</f>
        <v>4.0787684769209867E-2</v>
      </c>
      <c r="U390" s="2">
        <f>(Table2[[#This Row],[Close Price]]-Table2[[#This Row],[200D EMA]])/Table2[[#This Row],[200D EMA]]</f>
        <v>0.13770683921091337</v>
      </c>
      <c r="V390">
        <v>0.47020432560031999</v>
      </c>
      <c r="W390">
        <v>8061.4</v>
      </c>
      <c r="X390">
        <v>8355</v>
      </c>
      <c r="Y390">
        <v>7958.1</v>
      </c>
      <c r="Z390">
        <v>8355</v>
      </c>
      <c r="AA390">
        <v>7958.1</v>
      </c>
      <c r="AB390">
        <v>8355</v>
      </c>
      <c r="AC390" s="2">
        <f>(Table2[[#This Row],[Close Price]]/Table2[[#This Row],[Day Low]])-1</f>
        <v>2.8971394546853046E-2</v>
      </c>
      <c r="AD390" s="2">
        <f>(Table2[[#This Row],[Day High]]/Table2[[#This Row],[Close Price]])-1</f>
        <v>7.2393444204001955E-3</v>
      </c>
      <c r="AE390" s="2">
        <f>(Table2[[#This Row],[Close Price]]/Table2[[#This Row],[Current Week Low]])-1</f>
        <v>4.2327942599364121E-2</v>
      </c>
      <c r="AF390" s="2">
        <f>(Table2[[#This Row],[Current Week High]]/Table2[[#This Row],[Close Price]])-1</f>
        <v>7.2393444204001955E-3</v>
      </c>
      <c r="AG390" s="2">
        <f>(Table2[[#This Row],[Close Price]]/Table2[[#This Row],[Current Month Low]])-1</f>
        <v>4.2327942599364121E-2</v>
      </c>
      <c r="AH390" s="2">
        <f>(Table2[[#This Row],[Current Month High]]/Table2[[#This Row],[Close Price]])-1</f>
        <v>7.2393444204001955E-3</v>
      </c>
      <c r="AI390">
        <v>8.2586392925816092</v>
      </c>
      <c r="AJ390">
        <v>51.185615864105202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-0.02</v>
      </c>
      <c r="AM390" t="s">
        <v>10358</v>
      </c>
      <c r="AN390">
        <v>3.02</v>
      </c>
      <c r="AO390" t="s">
        <v>10359</v>
      </c>
      <c r="AP390">
        <v>-6.2854972146620001E-3</v>
      </c>
      <c r="AQ390">
        <f>(Table2[[#This Row],[Sharpe Ratio]]-AVERAGE(Table2[Sharpe Ratio]))/_xlfn.STDEV.P(Table2[Sharpe Ratio])</f>
        <v>-0.79923000543921241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-1.1696673298354829</v>
      </c>
      <c r="AS390">
        <f>_xlfn.RANK.AVG(Table2[[#This Row],[1Y Return vs Nifty Z-Score]],Table2[1Y Return vs Nifty Z-Score])</f>
        <v>410</v>
      </c>
      <c r="AT390">
        <f>_xlfn.RANK.AVG(Table2[[#This Row],[6M Return vs Nifty Z-Score]],Table2[6M Return vs Nifty Z-Score])</f>
        <v>170</v>
      </c>
      <c r="AU390">
        <f>_xlfn.RANK.AVG(Table2[[#This Row],[Sharpe Ratio Z-Score]],Table2[Sharpe Ratio Z-Score])</f>
        <v>588</v>
      </c>
      <c r="AV390">
        <f>(Table2[[#This Row],[Rank 1Y]]+Table2[[#This Row],[Rank 6M]]+Table2[[#This Row],[Rank Sharpe]])/3</f>
        <v>389.33333333333331</v>
      </c>
    </row>
    <row r="391" spans="1:48" x14ac:dyDescent="0.3">
      <c r="A391" t="s">
        <v>78</v>
      </c>
      <c r="B391" t="s">
        <v>79</v>
      </c>
      <c r="C391" t="s">
        <v>10322</v>
      </c>
      <c r="D391" t="s">
        <v>80</v>
      </c>
      <c r="E391">
        <v>325356.77300397999</v>
      </c>
      <c r="F391">
        <v>4980.6000000000004</v>
      </c>
      <c r="G391">
        <v>2.5408325216724501</v>
      </c>
      <c r="H391">
        <f>(Table2[[#This Row],[1Y Return vs Nifty]]-AVERAGE(Table2[1Y Return vs Nifty]))/_xlfn.STDEV.P(Table2[1Y Return vs Nifty])</f>
        <v>-0.34615842678018222</v>
      </c>
      <c r="I391">
        <v>0.856874642418326</v>
      </c>
      <c r="J391">
        <f>(Table2[[#This Row],[1M Return vs Nifty]]-AVERAGE(Table2[1M Return vs Nifty]))/_xlfn.STDEV.P(Table2[1M Return vs Nifty])</f>
        <v>-0.11805803359607679</v>
      </c>
      <c r="K391">
        <v>16.523591921494699</v>
      </c>
      <c r="L391">
        <f>(Table2[[#This Row],[6M Return vs Nifty]]-AVERAGE(Table2[6M Return vs Nifty]))/_xlfn.STDEV.P(Table2[6M Return vs Nifty])</f>
        <v>0.28519713671662705</v>
      </c>
      <c r="M391">
        <v>-0.76283873811079494</v>
      </c>
      <c r="N391">
        <f>(Table2[[#This Row],[1W Return vs Nifty]]-AVERAGE(Table2[1W Return vs Nifty]))/_xlfn.STDEV.P(Table2[1W Return vs Nifty])</f>
        <v>8.5692072484896284E-2</v>
      </c>
      <c r="O391">
        <v>4982.32</v>
      </c>
      <c r="P391">
        <v>4925.1713143832603</v>
      </c>
      <c r="Q391">
        <v>4495.2907110713104</v>
      </c>
      <c r="R391">
        <v>52.2580851473585</v>
      </c>
      <c r="S391" s="2">
        <f>(Table2[[#This Row],[Close Price]]-Table2[[#This Row],[20D EMA]])/Table2[[#This Row],[20D EMA]]</f>
        <v>-3.45220700396471E-4</v>
      </c>
      <c r="T391" s="2">
        <f>(Table2[[#This Row],[Close Price]]-Table2[[#This Row],[50D EMA]])/Table2[[#This Row],[50D EMA]]</f>
        <v>1.1254163983061557E-2</v>
      </c>
      <c r="U391" s="2">
        <f>(Table2[[#This Row],[Close Price]]-Table2[[#This Row],[200D EMA]])/Table2[[#This Row],[200D EMA]]</f>
        <v>0.10795948919019563</v>
      </c>
      <c r="V391">
        <v>0.91108028093083204</v>
      </c>
      <c r="W391">
        <v>4965</v>
      </c>
      <c r="X391">
        <v>5039.8</v>
      </c>
      <c r="Y391">
        <v>4951</v>
      </c>
      <c r="Z391">
        <v>5039.8</v>
      </c>
      <c r="AA391">
        <v>4951</v>
      </c>
      <c r="AB391">
        <v>5039.8</v>
      </c>
      <c r="AC391" s="2">
        <f>(Table2[[#This Row],[Close Price]]/Table2[[#This Row],[Day Low]])-1</f>
        <v>3.1419939577039813E-3</v>
      </c>
      <c r="AD391" s="2">
        <f>(Table2[[#This Row],[Day High]]/Table2[[#This Row],[Close Price]])-1</f>
        <v>1.1886118138376922E-2</v>
      </c>
      <c r="AE391" s="2">
        <f>(Table2[[#This Row],[Close Price]]/Table2[[#This Row],[Current Week Low]])-1</f>
        <v>5.9785901838014244E-3</v>
      </c>
      <c r="AF391" s="2">
        <f>(Table2[[#This Row],[Current Week High]]/Table2[[#This Row],[Close Price]])-1</f>
        <v>1.1886118138376922E-2</v>
      </c>
      <c r="AG391" s="2">
        <f>(Table2[[#This Row],[Close Price]]/Table2[[#This Row],[Current Month Low]])-1</f>
        <v>5.9785901838014244E-3</v>
      </c>
      <c r="AH391" s="2">
        <f>(Table2[[#This Row],[Current Month High]]/Table2[[#This Row],[Close Price]])-1</f>
        <v>1.1886118138376922E-2</v>
      </c>
      <c r="AI391">
        <v>4.7865718989679804</v>
      </c>
      <c r="AJ391">
        <v>37.737831858406999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-0.02</v>
      </c>
      <c r="AM391" t="s">
        <v>10358</v>
      </c>
      <c r="AN391">
        <v>-0.81</v>
      </c>
      <c r="AO391" t="s">
        <v>10358</v>
      </c>
      <c r="AP391">
        <v>7.3458335009000006E-5</v>
      </c>
      <c r="AQ391">
        <f>(Table2[[#This Row],[Sharpe Ratio]]-AVERAGE(Table2[Sharpe Ratio]))/_xlfn.STDEV.P(Table2[Sharpe Ratio])</f>
        <v>-0.72647521504642354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-0.81980246622115927</v>
      </c>
      <c r="AS391">
        <f>_xlfn.RANK.AVG(Table2[[#This Row],[1Y Return vs Nifty Z-Score]],Table2[1Y Return vs Nifty Z-Score])</f>
        <v>411</v>
      </c>
      <c r="AT391">
        <f>_xlfn.RANK.AVG(Table2[[#This Row],[6M Return vs Nifty Z-Score]],Table2[6M Return vs Nifty Z-Score])</f>
        <v>237</v>
      </c>
      <c r="AU391">
        <f>_xlfn.RANK.AVG(Table2[[#This Row],[Sharpe Ratio Z-Score]],Table2[Sharpe Ratio Z-Score])</f>
        <v>524</v>
      </c>
      <c r="AV391">
        <f>(Table2[[#This Row],[Rank 1Y]]+Table2[[#This Row],[Rank 6M]]+Table2[[#This Row],[Rank Sharpe]])/3</f>
        <v>390.66666666666669</v>
      </c>
    </row>
    <row r="392" spans="1:48" x14ac:dyDescent="0.3">
      <c r="A392" t="s">
        <v>1927</v>
      </c>
      <c r="B392" t="s">
        <v>1928</v>
      </c>
      <c r="C392" t="s">
        <v>10325</v>
      </c>
      <c r="D392" t="s">
        <v>512</v>
      </c>
      <c r="E392">
        <v>3694.1325798799999</v>
      </c>
      <c r="F392">
        <v>4275.8500000000004</v>
      </c>
      <c r="G392">
        <v>-13.125503279102499</v>
      </c>
      <c r="H392">
        <f>(Table2[[#This Row],[1Y Return vs Nifty]]-AVERAGE(Table2[1Y Return vs Nifty]))/_xlfn.STDEV.P(Table2[1Y Return vs Nifty])</f>
        <v>-0.60794639536753037</v>
      </c>
      <c r="I392">
        <v>2.6030796213933498</v>
      </c>
      <c r="J392">
        <f>(Table2[[#This Row],[1M Return vs Nifty]]-AVERAGE(Table2[1M Return vs Nifty]))/_xlfn.STDEV.P(Table2[1M Return vs Nifty])</f>
        <v>5.8913735035537707E-2</v>
      </c>
      <c r="K392">
        <v>20.031485440387101</v>
      </c>
      <c r="L392">
        <f>(Table2[[#This Row],[6M Return vs Nifty]]-AVERAGE(Table2[6M Return vs Nifty]))/_xlfn.STDEV.P(Table2[6M Return vs Nifty])</f>
        <v>0.40487813897463182</v>
      </c>
      <c r="M392">
        <v>9.9571595785523304</v>
      </c>
      <c r="N392">
        <f>(Table2[[#This Row],[1W Return vs Nifty]]-AVERAGE(Table2[1W Return vs Nifty]))/_xlfn.STDEV.P(Table2[1W Return vs Nifty])</f>
        <v>2.6886839751427498</v>
      </c>
      <c r="O392">
        <v>4065.76</v>
      </c>
      <c r="P392">
        <v>3981.2920012183299</v>
      </c>
      <c r="Q392">
        <v>3640.14187690992</v>
      </c>
      <c r="R392">
        <v>76.787928784154104</v>
      </c>
      <c r="S392" s="2">
        <f>(Table2[[#This Row],[Close Price]]-Table2[[#This Row],[20D EMA]])/Table2[[#This Row],[20D EMA]]</f>
        <v>5.1672995946637316E-2</v>
      </c>
      <c r="T392" s="2">
        <f>(Table2[[#This Row],[Close Price]]-Table2[[#This Row],[50D EMA]])/Table2[[#This Row],[50D EMA]]</f>
        <v>7.3985529996677374E-2</v>
      </c>
      <c r="U392" s="2">
        <f>(Table2[[#This Row],[Close Price]]-Table2[[#This Row],[200D EMA]])/Table2[[#This Row],[200D EMA]]</f>
        <v>0.17463828185447722</v>
      </c>
      <c r="V392">
        <v>0.46619334450677402</v>
      </c>
      <c r="W392">
        <v>4216.5</v>
      </c>
      <c r="X392">
        <v>4319</v>
      </c>
      <c r="Y392">
        <v>4199.8</v>
      </c>
      <c r="Z392">
        <v>4334.5</v>
      </c>
      <c r="AA392">
        <v>4199.8</v>
      </c>
      <c r="AB392">
        <v>4334.5</v>
      </c>
      <c r="AC392" s="2">
        <f>(Table2[[#This Row],[Close Price]]/Table2[[#This Row],[Day Low]])-1</f>
        <v>1.4075655164235812E-2</v>
      </c>
      <c r="AD392" s="2">
        <f>(Table2[[#This Row],[Day High]]/Table2[[#This Row],[Close Price]])-1</f>
        <v>1.0091560742308436E-2</v>
      </c>
      <c r="AE392" s="2">
        <f>(Table2[[#This Row],[Close Price]]/Table2[[#This Row],[Current Week Low]])-1</f>
        <v>1.8108005143102179E-2</v>
      </c>
      <c r="AF392" s="2">
        <f>(Table2[[#This Row],[Current Week High]]/Table2[[#This Row],[Close Price]])-1</f>
        <v>1.371657097419221E-2</v>
      </c>
      <c r="AG392" s="2">
        <f>(Table2[[#This Row],[Close Price]]/Table2[[#This Row],[Current Month Low]])-1</f>
        <v>1.8108005143102179E-2</v>
      </c>
      <c r="AH392" s="2">
        <f>(Table2[[#This Row],[Current Month High]]/Table2[[#This Row],[Close Price]])-1</f>
        <v>1.371657097419221E-2</v>
      </c>
      <c r="AI392">
        <v>2.71641895763414</v>
      </c>
      <c r="AJ392">
        <v>42.699572820718203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0.04</v>
      </c>
      <c r="AM392" t="s">
        <v>10359</v>
      </c>
      <c r="AN392">
        <v>14.26</v>
      </c>
      <c r="AO392" t="s">
        <v>10359</v>
      </c>
      <c r="AP392">
        <v>3.1734804023962997E-2</v>
      </c>
      <c r="AQ392">
        <f>(Table2[[#This Row],[Sharpe Ratio]]-AVERAGE(Table2[Sharpe Ratio]))/_xlfn.STDEV.P(Table2[Sharpe Ratio])</f>
        <v>-0.36422790082000867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2.1803015529653802</v>
      </c>
      <c r="AS392">
        <f>_xlfn.RANK.AVG(Table2[[#This Row],[1Y Return vs Nifty Z-Score]],Table2[1Y Return vs Nifty Z-Score])</f>
        <v>522</v>
      </c>
      <c r="AT392">
        <f>_xlfn.RANK.AVG(Table2[[#This Row],[6M Return vs Nifty Z-Score]],Table2[6M Return vs Nifty Z-Score])</f>
        <v>209</v>
      </c>
      <c r="AU392">
        <f>_xlfn.RANK.AVG(Table2[[#This Row],[Sharpe Ratio Z-Score]],Table2[Sharpe Ratio Z-Score])</f>
        <v>442</v>
      </c>
      <c r="AV392">
        <f>(Table2[[#This Row],[Rank 1Y]]+Table2[[#This Row],[Rank 6M]]+Table2[[#This Row],[Rank Sharpe]])/3</f>
        <v>391</v>
      </c>
    </row>
    <row r="393" spans="1:48" x14ac:dyDescent="0.3">
      <c r="A393" t="s">
        <v>258</v>
      </c>
      <c r="B393" t="s">
        <v>259</v>
      </c>
      <c r="C393" t="s">
        <v>10315</v>
      </c>
      <c r="D393" t="s">
        <v>27</v>
      </c>
      <c r="E393">
        <v>104898.2240432</v>
      </c>
      <c r="F393">
        <v>15.11</v>
      </c>
      <c r="G393">
        <v>21.028171934572601</v>
      </c>
      <c r="H393">
        <f>(Table2[[#This Row],[1Y Return vs Nifty]]-AVERAGE(Table2[1Y Return vs Nifty]))/_xlfn.STDEV.P(Table2[1Y Return vs Nifty])</f>
        <v>-3.7230858072728419E-2</v>
      </c>
      <c r="I393">
        <v>-6.6580168883294304</v>
      </c>
      <c r="J393">
        <f>(Table2[[#This Row],[1M Return vs Nifty]]-AVERAGE(Table2[1M Return vs Nifty]))/_xlfn.STDEV.P(Table2[1M Return vs Nifty])</f>
        <v>-0.87966601277604761</v>
      </c>
      <c r="K393">
        <v>-6.5569534354807697</v>
      </c>
      <c r="L393">
        <f>(Table2[[#This Row],[6M Return vs Nifty]]-AVERAGE(Table2[6M Return vs Nifty]))/_xlfn.STDEV.P(Table2[6M Return vs Nifty])</f>
        <v>-0.50225629826002638</v>
      </c>
      <c r="M393">
        <v>-5.4313918693331198</v>
      </c>
      <c r="N393">
        <f>(Table2[[#This Row],[1W Return vs Nifty]]-AVERAGE(Table2[1W Return vs Nifty]))/_xlfn.STDEV.P(Table2[1W Return vs Nifty])</f>
        <v>-1.0479094112774971</v>
      </c>
      <c r="O393">
        <v>15.78</v>
      </c>
      <c r="P393">
        <v>15.8218988198276</v>
      </c>
      <c r="Q393">
        <v>14.3889805804332</v>
      </c>
      <c r="R393">
        <v>31.193565561325901</v>
      </c>
      <c r="S393" s="2">
        <f>(Table2[[#This Row],[Close Price]]-Table2[[#This Row],[20D EMA]])/Table2[[#This Row],[20D EMA]]</f>
        <v>-4.2458808618504436E-2</v>
      </c>
      <c r="T393" s="2">
        <f>(Table2[[#This Row],[Close Price]]-Table2[[#This Row],[50D EMA]])/Table2[[#This Row],[50D EMA]]</f>
        <v>-4.4994524862936654E-2</v>
      </c>
      <c r="U393" s="2">
        <f>(Table2[[#This Row],[Close Price]]-Table2[[#This Row],[200D EMA]])/Table2[[#This Row],[200D EMA]]</f>
        <v>5.0109138415773156E-2</v>
      </c>
      <c r="V393">
        <v>0.94597898218820597</v>
      </c>
      <c r="W393">
        <v>15</v>
      </c>
      <c r="X393">
        <v>15.26</v>
      </c>
      <c r="Y393">
        <v>14.81</v>
      </c>
      <c r="Z393">
        <v>15.58</v>
      </c>
      <c r="AA393">
        <v>14.81</v>
      </c>
      <c r="AB393">
        <v>15.58</v>
      </c>
      <c r="AC393" s="2">
        <f>(Table2[[#This Row],[Close Price]]/Table2[[#This Row],[Day Low]])-1</f>
        <v>7.3333333333331918E-3</v>
      </c>
      <c r="AD393" s="2">
        <f>(Table2[[#This Row],[Day High]]/Table2[[#This Row],[Close Price]])-1</f>
        <v>9.9272005294506194E-3</v>
      </c>
      <c r="AE393" s="2">
        <f>(Table2[[#This Row],[Close Price]]/Table2[[#This Row],[Current Week Low]])-1</f>
        <v>2.0256583389601568E-2</v>
      </c>
      <c r="AF393" s="2">
        <f>(Table2[[#This Row],[Current Week High]]/Table2[[#This Row],[Close Price]])-1</f>
        <v>3.1105228325612133E-2</v>
      </c>
      <c r="AG393" s="2">
        <f>(Table2[[#This Row],[Close Price]]/Table2[[#This Row],[Current Month Low]])-1</f>
        <v>2.0256583389601568E-2</v>
      </c>
      <c r="AH393" s="2">
        <f>(Table2[[#This Row],[Current Month High]]/Table2[[#This Row],[Close Price]])-1</f>
        <v>3.1105228325612133E-2</v>
      </c>
      <c r="AI393">
        <v>26.935804103242798</v>
      </c>
      <c r="AJ393">
        <v>58.219895287958103</v>
      </c>
      <c r="AK393" t="str">
        <f>IF(AND(Table2[[#This Row],[20D EMA]]&gt;Table2[[#This Row],[50D EMA]],Table2[[#This Row],[50D EMA]]&gt;Table2[[#This Row],[200D EMA]]),"Uptrend","Downtrend/NoTrend")</f>
        <v>Downtrend/NoTrend</v>
      </c>
      <c r="AL393">
        <v>-0.15</v>
      </c>
      <c r="AM393" t="s">
        <v>10358</v>
      </c>
      <c r="AN393">
        <v>-4.8499999999999996</v>
      </c>
      <c r="AO393" t="s">
        <v>10358</v>
      </c>
      <c r="AP393">
        <v>5.9875813493248997E-2</v>
      </c>
      <c r="AQ393">
        <f>(Table2[[#This Row],[Sharpe Ratio]]-AVERAGE(Table2[Sharpe Ratio]))/_xlfn.STDEV.P(Table2[Sharpe Ratio])</f>
        <v>-4.2257849388320889E-2</v>
      </c>
      <c r="AR3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3">
        <f>_xlfn.RANK.AVG(Table2[[#This Row],[1Y Return vs Nifty Z-Score]],Table2[1Y Return vs Nifty Z-Score])</f>
        <v>315</v>
      </c>
      <c r="AT393">
        <f>_xlfn.RANK.AVG(Table2[[#This Row],[6M Return vs Nifty Z-Score]],Table2[6M Return vs Nifty Z-Score])</f>
        <v>493</v>
      </c>
      <c r="AU393">
        <f>_xlfn.RANK.AVG(Table2[[#This Row],[Sharpe Ratio Z-Score]],Table2[Sharpe Ratio Z-Score])</f>
        <v>366</v>
      </c>
      <c r="AV393">
        <f>(Table2[[#This Row],[Rank 1Y]]+Table2[[#This Row],[Rank 6M]]+Table2[[#This Row],[Rank Sharpe]])/3</f>
        <v>391.33333333333331</v>
      </c>
    </row>
    <row r="394" spans="1:48" x14ac:dyDescent="0.3">
      <c r="A394" t="s">
        <v>1721</v>
      </c>
      <c r="B394" t="s">
        <v>1722</v>
      </c>
      <c r="C394" t="s">
        <v>10322</v>
      </c>
      <c r="D394" t="s">
        <v>1484</v>
      </c>
      <c r="E394">
        <v>4760.9276604449997</v>
      </c>
      <c r="F394">
        <v>841.55</v>
      </c>
      <c r="G394">
        <v>7.4026471448969202</v>
      </c>
      <c r="H394">
        <f>(Table2[[#This Row],[1Y Return vs Nifty]]-AVERAGE(Table2[1Y Return vs Nifty]))/_xlfn.STDEV.P(Table2[1Y Return vs Nifty])</f>
        <v>-0.26491641907348934</v>
      </c>
      <c r="I394">
        <v>-0.41637752783051402</v>
      </c>
      <c r="J394">
        <f>(Table2[[#This Row],[1M Return vs Nifty]]-AVERAGE(Table2[1M Return vs Nifty]))/_xlfn.STDEV.P(Table2[1M Return vs Nifty])</f>
        <v>-0.24709768884619601</v>
      </c>
      <c r="K394">
        <v>-24.4603823171263</v>
      </c>
      <c r="L394">
        <f>(Table2[[#This Row],[6M Return vs Nifty]]-AVERAGE(Table2[6M Return vs Nifty]))/_xlfn.STDEV.P(Table2[6M Return vs Nifty])</f>
        <v>-1.1130788049496798</v>
      </c>
      <c r="M394">
        <v>-0.38980077269950802</v>
      </c>
      <c r="N394">
        <f>(Table2[[#This Row],[1W Return vs Nifty]]-AVERAGE(Table2[1W Return vs Nifty]))/_xlfn.STDEV.P(Table2[1W Return vs Nifty])</f>
        <v>0.1762718258268533</v>
      </c>
      <c r="O394">
        <v>836.71</v>
      </c>
      <c r="P394">
        <v>856.61737492899999</v>
      </c>
      <c r="Q394">
        <v>850.18243822087504</v>
      </c>
      <c r="R394">
        <v>56.921598212675903</v>
      </c>
      <c r="S394" s="2">
        <f>(Table2[[#This Row],[Close Price]]-Table2[[#This Row],[20D EMA]])/Table2[[#This Row],[20D EMA]]</f>
        <v>5.784560958994058E-3</v>
      </c>
      <c r="T394" s="2">
        <f>(Table2[[#This Row],[Close Price]]-Table2[[#This Row],[50D EMA]])/Table2[[#This Row],[50D EMA]]</f>
        <v>-1.7589387479151803E-2</v>
      </c>
      <c r="U394" s="2">
        <f>(Table2[[#This Row],[Close Price]]-Table2[[#This Row],[200D EMA]])/Table2[[#This Row],[200D EMA]]</f>
        <v>-1.0153630365430348E-2</v>
      </c>
      <c r="V394">
        <v>0.61004637339245904</v>
      </c>
      <c r="W394">
        <v>836.05</v>
      </c>
      <c r="X394">
        <v>847.45</v>
      </c>
      <c r="Y394">
        <v>835</v>
      </c>
      <c r="Z394">
        <v>850</v>
      </c>
      <c r="AA394">
        <v>835</v>
      </c>
      <c r="AB394">
        <v>850</v>
      </c>
      <c r="AC394" s="2">
        <f>(Table2[[#This Row],[Close Price]]/Table2[[#This Row],[Day Low]])-1</f>
        <v>6.5785539142395599E-3</v>
      </c>
      <c r="AD394" s="2">
        <f>(Table2[[#This Row],[Day High]]/Table2[[#This Row],[Close Price]])-1</f>
        <v>7.0108727942488347E-3</v>
      </c>
      <c r="AE394" s="2">
        <f>(Table2[[#This Row],[Close Price]]/Table2[[#This Row],[Current Week Low]])-1</f>
        <v>7.8443113772455053E-3</v>
      </c>
      <c r="AF394" s="2">
        <f>(Table2[[#This Row],[Current Week High]]/Table2[[#This Row],[Close Price]])-1</f>
        <v>1.0040995781593454E-2</v>
      </c>
      <c r="AG394" s="2">
        <f>(Table2[[#This Row],[Close Price]]/Table2[[#This Row],[Current Month Low]])-1</f>
        <v>7.8443113772455053E-3</v>
      </c>
      <c r="AH394" s="2">
        <f>(Table2[[#This Row],[Current Month High]]/Table2[[#This Row],[Close Price]])-1</f>
        <v>1.0040995781593454E-2</v>
      </c>
      <c r="AI394">
        <v>31.412274968807498</v>
      </c>
      <c r="AJ394">
        <v>39.896932923281497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-0.14000000000000001</v>
      </c>
      <c r="AM394" t="s">
        <v>10358</v>
      </c>
      <c r="AN394">
        <v>5.31</v>
      </c>
      <c r="AO394" t="s">
        <v>10359</v>
      </c>
      <c r="AP394">
        <v>0.14556780308718001</v>
      </c>
      <c r="AQ394">
        <f>(Table2[[#This Row],[Sharpe Ratio]]-AVERAGE(Table2[Sharpe Ratio]))/_xlfn.STDEV.P(Table2[Sharpe Ratio])</f>
        <v>0.93817088494526824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378</v>
      </c>
      <c r="AT394">
        <f>_xlfn.RANK.AVG(Table2[[#This Row],[6M Return vs Nifty Z-Score]],Table2[6M Return vs Nifty Z-Score])</f>
        <v>670</v>
      </c>
      <c r="AU394">
        <f>_xlfn.RANK.AVG(Table2[[#This Row],[Sharpe Ratio Z-Score]],Table2[Sharpe Ratio Z-Score])</f>
        <v>130</v>
      </c>
      <c r="AV394">
        <f>(Table2[[#This Row],[Rank 1Y]]+Table2[[#This Row],[Rank 6M]]+Table2[[#This Row],[Rank Sharpe]])/3</f>
        <v>392.66666666666669</v>
      </c>
    </row>
    <row r="395" spans="1:48" x14ac:dyDescent="0.3">
      <c r="A395" t="s">
        <v>248</v>
      </c>
      <c r="B395" t="s">
        <v>249</v>
      </c>
      <c r="C395" t="s">
        <v>10314</v>
      </c>
      <c r="D395" t="s">
        <v>37</v>
      </c>
      <c r="E395">
        <v>108778.32041421</v>
      </c>
      <c r="F395">
        <v>763.7</v>
      </c>
      <c r="G395">
        <v>7.8922221558715604</v>
      </c>
      <c r="H395">
        <f>(Table2[[#This Row],[1Y Return vs Nifty]]-AVERAGE(Table2[1Y Return vs Nifty]))/_xlfn.STDEV.P(Table2[1Y Return vs Nifty])</f>
        <v>-0.2567355113472653</v>
      </c>
      <c r="I395">
        <v>1.8797138403803599</v>
      </c>
      <c r="J395">
        <f>(Table2[[#This Row],[1M Return vs Nifty]]-AVERAGE(Table2[1M Return vs Nifty]))/_xlfn.STDEV.P(Table2[1M Return vs Nifty])</f>
        <v>-1.4396857463516771E-2</v>
      </c>
      <c r="K395">
        <v>26.663446760741799</v>
      </c>
      <c r="L395">
        <f>(Table2[[#This Row],[6M Return vs Nifty]]-AVERAGE(Table2[6M Return vs Nifty]))/_xlfn.STDEV.P(Table2[6M Return vs Nifty])</f>
        <v>0.63114492087141627</v>
      </c>
      <c r="M395">
        <v>2.8263357018722601</v>
      </c>
      <c r="N395">
        <f>(Table2[[#This Row],[1W Return vs Nifty]]-AVERAGE(Table2[1W Return vs Nifty]))/_xlfn.STDEV.P(Table2[1W Return vs Nifty])</f>
        <v>0.9572026575173902</v>
      </c>
      <c r="O395">
        <v>733.22</v>
      </c>
      <c r="P395">
        <v>695.59811949950301</v>
      </c>
      <c r="Q395">
        <v>610.61853179129105</v>
      </c>
      <c r="R395">
        <v>68.518577065002901</v>
      </c>
      <c r="S395" s="2">
        <f>(Table2[[#This Row],[Close Price]]-Table2[[#This Row],[20D EMA]])/Table2[[#This Row],[20D EMA]]</f>
        <v>4.1570060827582467E-2</v>
      </c>
      <c r="T395" s="2">
        <f>(Table2[[#This Row],[Close Price]]-Table2[[#This Row],[50D EMA]])/Table2[[#This Row],[50D EMA]]</f>
        <v>9.7904060680177971E-2</v>
      </c>
      <c r="U395" s="2">
        <f>(Table2[[#This Row],[Close Price]]-Table2[[#This Row],[200D EMA]])/Table2[[#This Row],[200D EMA]]</f>
        <v>0.25069902113785197</v>
      </c>
      <c r="V395">
        <v>0.94733277583630504</v>
      </c>
      <c r="W395">
        <v>746.05</v>
      </c>
      <c r="X395">
        <v>765.55</v>
      </c>
      <c r="Y395">
        <v>746.05</v>
      </c>
      <c r="Z395">
        <v>765.55</v>
      </c>
      <c r="AA395">
        <v>746.05</v>
      </c>
      <c r="AB395">
        <v>765.55</v>
      </c>
      <c r="AC395" s="2">
        <f>(Table2[[#This Row],[Close Price]]/Table2[[#This Row],[Day Low]])-1</f>
        <v>2.3657931774009988E-2</v>
      </c>
      <c r="AD395" s="2">
        <f>(Table2[[#This Row],[Day High]]/Table2[[#This Row],[Close Price]])-1</f>
        <v>2.4224171795206306E-3</v>
      </c>
      <c r="AE395" s="2">
        <f>(Table2[[#This Row],[Close Price]]/Table2[[#This Row],[Current Week Low]])-1</f>
        <v>2.3657931774009988E-2</v>
      </c>
      <c r="AF395" s="2">
        <f>(Table2[[#This Row],[Current Week High]]/Table2[[#This Row],[Close Price]])-1</f>
        <v>2.4224171795206306E-3</v>
      </c>
      <c r="AG395" s="2">
        <f>(Table2[[#This Row],[Close Price]]/Table2[[#This Row],[Current Month Low]])-1</f>
        <v>2.3657931774009988E-2</v>
      </c>
      <c r="AH395" s="2">
        <f>(Table2[[#This Row],[Current Month High]]/Table2[[#This Row],[Close Price]])-1</f>
        <v>2.4224171795206306E-3</v>
      </c>
      <c r="AI395">
        <v>0.24224171795206301</v>
      </c>
      <c r="AJ395">
        <v>64.785845290754096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0.19</v>
      </c>
      <c r="AM395" t="s">
        <v>10359</v>
      </c>
      <c r="AN395">
        <v>6.06</v>
      </c>
      <c r="AO395" t="s">
        <v>10359</v>
      </c>
      <c r="AP395">
        <v>-3.2429758851708998E-2</v>
      </c>
      <c r="AQ395">
        <f>(Table2[[#This Row],[Sharpe Ratio]]-AVERAGE(Table2[Sharpe Ratio]))/_xlfn.STDEV.P(Table2[Sharpe Ratio])</f>
        <v>-1.0983546432071232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0.21886056637090123</v>
      </c>
      <c r="AS395">
        <f>_xlfn.RANK.AVG(Table2[[#This Row],[1Y Return vs Nifty Z-Score]],Table2[1Y Return vs Nifty Z-Score])</f>
        <v>374</v>
      </c>
      <c r="AT395">
        <f>_xlfn.RANK.AVG(Table2[[#This Row],[6M Return vs Nifty Z-Score]],Table2[6M Return vs Nifty Z-Score])</f>
        <v>165</v>
      </c>
      <c r="AU395">
        <f>_xlfn.RANK.AVG(Table2[[#This Row],[Sharpe Ratio Z-Score]],Table2[Sharpe Ratio Z-Score])</f>
        <v>640</v>
      </c>
      <c r="AV395">
        <f>(Table2[[#This Row],[Rank 1Y]]+Table2[[#This Row],[Rank 6M]]+Table2[[#This Row],[Rank Sharpe]])/3</f>
        <v>393</v>
      </c>
    </row>
    <row r="396" spans="1:48" x14ac:dyDescent="0.3">
      <c r="A396" t="s">
        <v>523</v>
      </c>
      <c r="B396" t="s">
        <v>524</v>
      </c>
      <c r="C396" t="s">
        <v>10321</v>
      </c>
      <c r="D396" t="s">
        <v>387</v>
      </c>
      <c r="E396">
        <v>40051.562524155001</v>
      </c>
      <c r="F396">
        <v>772.2</v>
      </c>
      <c r="G396">
        <v>7.5384365696969704</v>
      </c>
      <c r="H396">
        <f>(Table2[[#This Row],[1Y Return vs Nifty]]-AVERAGE(Table2[1Y Return vs Nifty]))/_xlfn.STDEV.P(Table2[1Y Return vs Nifty])</f>
        <v>-0.26264734747141816</v>
      </c>
      <c r="I396">
        <v>-0.56215695457110604</v>
      </c>
      <c r="J396">
        <f>(Table2[[#This Row],[1M Return vs Nifty]]-AVERAGE(Table2[1M Return vs Nifty]))/_xlfn.STDEV.P(Table2[1M Return vs Nifty])</f>
        <v>-0.26187192399671577</v>
      </c>
      <c r="K396">
        <v>14.1666340558816</v>
      </c>
      <c r="L396">
        <f>(Table2[[#This Row],[6M Return vs Nifty]]-AVERAGE(Table2[6M Return vs Nifty]))/_xlfn.STDEV.P(Table2[6M Return vs Nifty])</f>
        <v>0.20478332765507676</v>
      </c>
      <c r="M396">
        <v>-4.4083119018283803</v>
      </c>
      <c r="N396">
        <f>(Table2[[#This Row],[1W Return vs Nifty]]-AVERAGE(Table2[1W Return vs Nifty]))/_xlfn.STDEV.P(Table2[1W Return vs Nifty])</f>
        <v>-0.79948876861313856</v>
      </c>
      <c r="O396">
        <v>761.24</v>
      </c>
      <c r="P396">
        <v>744.36089916008802</v>
      </c>
      <c r="Q396">
        <v>657.89418749672097</v>
      </c>
      <c r="R396">
        <v>51.637856267839197</v>
      </c>
      <c r="S396" s="2">
        <f>(Table2[[#This Row],[Close Price]]-Table2[[#This Row],[20D EMA]])/Table2[[#This Row],[20D EMA]]</f>
        <v>1.4397561872734008E-2</v>
      </c>
      <c r="T396" s="2">
        <f>(Table2[[#This Row],[Close Price]]-Table2[[#This Row],[50D EMA]])/Table2[[#This Row],[50D EMA]]</f>
        <v>3.7400004314203948E-2</v>
      </c>
      <c r="U396" s="2">
        <f>(Table2[[#This Row],[Close Price]]-Table2[[#This Row],[200D EMA]])/Table2[[#This Row],[200D EMA]]</f>
        <v>0.17374498008290853</v>
      </c>
      <c r="V396">
        <v>0.64153307632423295</v>
      </c>
      <c r="W396">
        <v>758.1</v>
      </c>
      <c r="X396">
        <v>776</v>
      </c>
      <c r="Y396">
        <v>741.3</v>
      </c>
      <c r="Z396">
        <v>776</v>
      </c>
      <c r="AA396">
        <v>741.3</v>
      </c>
      <c r="AB396">
        <v>776</v>
      </c>
      <c r="AC396" s="2">
        <f>(Table2[[#This Row],[Close Price]]/Table2[[#This Row],[Day Low]])-1</f>
        <v>1.8599129402453451E-2</v>
      </c>
      <c r="AD396" s="2">
        <f>(Table2[[#This Row],[Day High]]/Table2[[#This Row],[Close Price]])-1</f>
        <v>4.9210049210048901E-3</v>
      </c>
      <c r="AE396" s="2">
        <f>(Table2[[#This Row],[Close Price]]/Table2[[#This Row],[Current Week Low]])-1</f>
        <v>4.1683528935653635E-2</v>
      </c>
      <c r="AF396" s="2">
        <f>(Table2[[#This Row],[Current Week High]]/Table2[[#This Row],[Close Price]])-1</f>
        <v>4.9210049210048901E-3</v>
      </c>
      <c r="AG396" s="2">
        <f>(Table2[[#This Row],[Close Price]]/Table2[[#This Row],[Current Month Low]])-1</f>
        <v>4.1683528935653635E-2</v>
      </c>
      <c r="AH396" s="2">
        <f>(Table2[[#This Row],[Current Month High]]/Table2[[#This Row],[Close Price]])-1</f>
        <v>4.9210049210048901E-3</v>
      </c>
      <c r="AI396">
        <v>5.0181300181299999</v>
      </c>
      <c r="AJ396">
        <v>56.951219512195102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0.14000000000000001</v>
      </c>
      <c r="AM396" t="s">
        <v>10359</v>
      </c>
      <c r="AN396">
        <v>4.3499999999999996</v>
      </c>
      <c r="AO396" t="s">
        <v>10359</v>
      </c>
      <c r="AQ396">
        <f>(Table2[[#This Row],[Sharpe Ratio]]-AVERAGE(Table2[Sharpe Ratio]))/_xlfn.STDEV.P(Table2[Sharpe Ratio])</f>
        <v>-0.72731567472953296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-1.8465403871557289</v>
      </c>
      <c r="AS396">
        <f>_xlfn.RANK.AVG(Table2[[#This Row],[1Y Return vs Nifty Z-Score]],Table2[1Y Return vs Nifty Z-Score])</f>
        <v>376</v>
      </c>
      <c r="AT396">
        <f>_xlfn.RANK.AVG(Table2[[#This Row],[6M Return vs Nifty Z-Score]],Table2[6M Return vs Nifty Z-Score])</f>
        <v>259</v>
      </c>
      <c r="AU396">
        <f>_xlfn.RANK.AVG(Table2[[#This Row],[Sharpe Ratio Z-Score]],Table2[Sharpe Ratio Z-Score])</f>
        <v>548</v>
      </c>
      <c r="AV396">
        <f>(Table2[[#This Row],[Rank 1Y]]+Table2[[#This Row],[Rank 6M]]+Table2[[#This Row],[Rank Sharpe]])/3</f>
        <v>394.33333333333331</v>
      </c>
    </row>
    <row r="397" spans="1:48" x14ac:dyDescent="0.3">
      <c r="A397" t="s">
        <v>1457</v>
      </c>
      <c r="B397" t="s">
        <v>1458</v>
      </c>
      <c r="C397" t="s">
        <v>10319</v>
      </c>
      <c r="D397" t="s">
        <v>204</v>
      </c>
      <c r="E397">
        <v>7299.1423548749999</v>
      </c>
      <c r="F397">
        <v>523.1</v>
      </c>
      <c r="G397">
        <v>-5.5538561539776801</v>
      </c>
      <c r="H397">
        <f>(Table2[[#This Row],[1Y Return vs Nifty]]-AVERAGE(Table2[1Y Return vs Nifty]))/_xlfn.STDEV.P(Table2[1Y Return vs Nifty])</f>
        <v>-0.48142248161045309</v>
      </c>
      <c r="I397">
        <v>1.4064589015175499</v>
      </c>
      <c r="J397">
        <f>(Table2[[#This Row],[1M Return vs Nifty]]-AVERAGE(Table2[1M Return vs Nifty]))/_xlfn.STDEV.P(Table2[1M Return vs Nifty])</f>
        <v>-6.2359590677895038E-2</v>
      </c>
      <c r="K397">
        <v>8.0105440564085804</v>
      </c>
      <c r="L397">
        <f>(Table2[[#This Row],[6M Return vs Nifty]]-AVERAGE(Table2[6M Return vs Nifty]))/_xlfn.STDEV.P(Table2[6M Return vs Nifty])</f>
        <v>-5.2478540667792277E-3</v>
      </c>
      <c r="M397">
        <v>-6.5124802847264798</v>
      </c>
      <c r="N397">
        <f>(Table2[[#This Row],[1W Return vs Nifty]]-AVERAGE(Table2[1W Return vs Nifty]))/_xlfn.STDEV.P(Table2[1W Return vs Nifty])</f>
        <v>-1.3104154591517729</v>
      </c>
      <c r="O397">
        <v>538.05999999999995</v>
      </c>
      <c r="P397">
        <v>522.61922166166198</v>
      </c>
      <c r="Q397">
        <v>458.842572503334</v>
      </c>
      <c r="R397">
        <v>40.444061264826999</v>
      </c>
      <c r="S397" s="2">
        <f>(Table2[[#This Row],[Close Price]]-Table2[[#This Row],[20D EMA]])/Table2[[#This Row],[20D EMA]]</f>
        <v>-2.7803590677619457E-2</v>
      </c>
      <c r="T397" s="2">
        <f>(Table2[[#This Row],[Close Price]]-Table2[[#This Row],[50D EMA]])/Table2[[#This Row],[50D EMA]]</f>
        <v>9.1994002212435221E-4</v>
      </c>
      <c r="U397" s="2">
        <f>(Table2[[#This Row],[Close Price]]-Table2[[#This Row],[200D EMA]])/Table2[[#This Row],[200D EMA]]</f>
        <v>0.14004242707055942</v>
      </c>
      <c r="V397">
        <v>0.57851011190886903</v>
      </c>
      <c r="W397">
        <v>521.20000000000005</v>
      </c>
      <c r="X397">
        <v>538</v>
      </c>
      <c r="Y397">
        <v>521.20000000000005</v>
      </c>
      <c r="Z397">
        <v>541.4</v>
      </c>
      <c r="AA397">
        <v>521.20000000000005</v>
      </c>
      <c r="AB397">
        <v>541.4</v>
      </c>
      <c r="AC397" s="2">
        <f>(Table2[[#This Row],[Close Price]]/Table2[[#This Row],[Day Low]])-1</f>
        <v>3.6454336147351274E-3</v>
      </c>
      <c r="AD397" s="2">
        <f>(Table2[[#This Row],[Day High]]/Table2[[#This Row],[Close Price]])-1</f>
        <v>2.8484037468935242E-2</v>
      </c>
      <c r="AE397" s="2">
        <f>(Table2[[#This Row],[Close Price]]/Table2[[#This Row],[Current Week Low]])-1</f>
        <v>3.6454336147351274E-3</v>
      </c>
      <c r="AF397" s="2">
        <f>(Table2[[#This Row],[Current Week High]]/Table2[[#This Row],[Close Price]])-1</f>
        <v>3.498375071687998E-2</v>
      </c>
      <c r="AG397" s="2">
        <f>(Table2[[#This Row],[Close Price]]/Table2[[#This Row],[Current Month Low]])-1</f>
        <v>3.6454336147351274E-3</v>
      </c>
      <c r="AH397" s="2">
        <f>(Table2[[#This Row],[Current Month High]]/Table2[[#This Row],[Close Price]])-1</f>
        <v>3.498375071687998E-2</v>
      </c>
      <c r="AI397">
        <v>22.2710762760466</v>
      </c>
      <c r="AJ397">
        <v>47.8727915194346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</v>
      </c>
      <c r="AM397" t="s">
        <v>10360</v>
      </c>
      <c r="AN397">
        <v>-15.7</v>
      </c>
      <c r="AO397" t="s">
        <v>10358</v>
      </c>
      <c r="AP397">
        <v>4.7383834312763003E-2</v>
      </c>
      <c r="AQ397">
        <f>(Table2[[#This Row],[Sharpe Ratio]]-AVERAGE(Table2[Sharpe Ratio]))/_xlfn.STDEV.P(Table2[Sharpe Ratio])</f>
        <v>-0.18518247274323058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-2.0446278582501307</v>
      </c>
      <c r="AS397">
        <f>_xlfn.RANK.AVG(Table2[[#This Row],[1Y Return vs Nifty Z-Score]],Table2[1Y Return vs Nifty Z-Score])</f>
        <v>468</v>
      </c>
      <c r="AT397">
        <f>_xlfn.RANK.AVG(Table2[[#This Row],[6M Return vs Nifty Z-Score]],Table2[6M Return vs Nifty Z-Score])</f>
        <v>324</v>
      </c>
      <c r="AU397">
        <f>_xlfn.RANK.AVG(Table2[[#This Row],[Sharpe Ratio Z-Score]],Table2[Sharpe Ratio Z-Score])</f>
        <v>391</v>
      </c>
      <c r="AV397">
        <f>(Table2[[#This Row],[Rank 1Y]]+Table2[[#This Row],[Rank 6M]]+Table2[[#This Row],[Rank Sharpe]])/3</f>
        <v>394.33333333333331</v>
      </c>
    </row>
    <row r="398" spans="1:48" x14ac:dyDescent="0.3">
      <c r="A398" t="s">
        <v>1050</v>
      </c>
      <c r="B398" t="s">
        <v>1051</v>
      </c>
      <c r="C398" t="s">
        <v>10318</v>
      </c>
      <c r="D398" t="s">
        <v>281</v>
      </c>
      <c r="E398">
        <v>12980.33484286</v>
      </c>
      <c r="F398">
        <v>1266.1500000000001</v>
      </c>
      <c r="G398">
        <v>-9.1810083776438596</v>
      </c>
      <c r="H398">
        <f>(Table2[[#This Row],[1Y Return vs Nifty]]-AVERAGE(Table2[1Y Return vs Nifty]))/_xlfn.STDEV.P(Table2[1Y Return vs Nifty])</f>
        <v>-0.54203300499420959</v>
      </c>
      <c r="I398">
        <v>6.9362451326696899</v>
      </c>
      <c r="J398">
        <f>(Table2[[#This Row],[1M Return vs Nifty]]-AVERAGE(Table2[1M Return vs Nifty]))/_xlfn.STDEV.P(Table2[1M Return vs Nifty])</f>
        <v>0.49806490774276913</v>
      </c>
      <c r="K398">
        <v>-7.3693072296523203</v>
      </c>
      <c r="L398">
        <f>(Table2[[#This Row],[6M Return vs Nifty]]-AVERAGE(Table2[6M Return vs Nifty]))/_xlfn.STDEV.P(Table2[6M Return vs Nifty])</f>
        <v>-0.52997188191469846</v>
      </c>
      <c r="M398">
        <v>2.04545993863091</v>
      </c>
      <c r="N398">
        <f>(Table2[[#This Row],[1W Return vs Nifty]]-AVERAGE(Table2[1W Return vs Nifty]))/_xlfn.STDEV.P(Table2[1W Return vs Nifty])</f>
        <v>0.76759317917078262</v>
      </c>
      <c r="O398">
        <v>1231.21</v>
      </c>
      <c r="P398">
        <v>1231.8738266013199</v>
      </c>
      <c r="Q398">
        <v>1206.98694566775</v>
      </c>
      <c r="R398">
        <v>79.089171385391197</v>
      </c>
      <c r="S398" s="2">
        <f>(Table2[[#This Row],[Close Price]]-Table2[[#This Row],[20D EMA]])/Table2[[#This Row],[20D EMA]]</f>
        <v>2.8378586918559833E-2</v>
      </c>
      <c r="T398" s="2">
        <f>(Table2[[#This Row],[Close Price]]-Table2[[#This Row],[50D EMA]])/Table2[[#This Row],[50D EMA]]</f>
        <v>2.782441891248429E-2</v>
      </c>
      <c r="U398" s="2">
        <f>(Table2[[#This Row],[Close Price]]-Table2[[#This Row],[200D EMA]])/Table2[[#This Row],[200D EMA]]</f>
        <v>4.9017145168474802E-2</v>
      </c>
      <c r="V398">
        <v>0.68389635874627297</v>
      </c>
      <c r="W398">
        <v>1256.0999999999999</v>
      </c>
      <c r="X398">
        <v>1290.75</v>
      </c>
      <c r="Y398">
        <v>1256.0999999999999</v>
      </c>
      <c r="Z398">
        <v>1290.75</v>
      </c>
      <c r="AA398">
        <v>1256.0999999999999</v>
      </c>
      <c r="AB398">
        <v>1290.75</v>
      </c>
      <c r="AC398" s="2">
        <f>(Table2[[#This Row],[Close Price]]/Table2[[#This Row],[Day Low]])-1</f>
        <v>8.0009553379509768E-3</v>
      </c>
      <c r="AD398" s="2">
        <f>(Table2[[#This Row],[Day High]]/Table2[[#This Row],[Close Price]])-1</f>
        <v>1.9428977609287967E-2</v>
      </c>
      <c r="AE398" s="2">
        <f>(Table2[[#This Row],[Close Price]]/Table2[[#This Row],[Current Week Low]])-1</f>
        <v>8.0009553379509768E-3</v>
      </c>
      <c r="AF398" s="2">
        <f>(Table2[[#This Row],[Current Week High]]/Table2[[#This Row],[Close Price]])-1</f>
        <v>1.9428977609287967E-2</v>
      </c>
      <c r="AG398" s="2">
        <f>(Table2[[#This Row],[Close Price]]/Table2[[#This Row],[Current Month Low]])-1</f>
        <v>8.0009553379509768E-3</v>
      </c>
      <c r="AH398" s="2">
        <f>(Table2[[#This Row],[Current Month High]]/Table2[[#This Row],[Close Price]])-1</f>
        <v>1.9428977609287967E-2</v>
      </c>
      <c r="AI398">
        <v>30.2373336492516</v>
      </c>
      <c r="AJ398">
        <v>27.5139735132685</v>
      </c>
      <c r="AK398" t="str">
        <f>IF(AND(Table2[[#This Row],[20D EMA]]&gt;Table2[[#This Row],[50D EMA]],Table2[[#This Row],[50D EMA]]&gt;Table2[[#This Row],[200D EMA]]),"Uptrend","Downtrend/NoTrend")</f>
        <v>Downtrend/NoTrend</v>
      </c>
      <c r="AL398">
        <v>-0.17</v>
      </c>
      <c r="AM398" t="s">
        <v>10358</v>
      </c>
      <c r="AN398">
        <v>5.78</v>
      </c>
      <c r="AO398" t="s">
        <v>10359</v>
      </c>
      <c r="AP398">
        <v>0.119417512647018</v>
      </c>
      <c r="AQ398">
        <f>(Table2[[#This Row],[Sharpe Ratio]]-AVERAGE(Table2[Sharpe Ratio]))/_xlfn.STDEV.P(Table2[Sharpe Ratio])</f>
        <v>0.63897726976376712</v>
      </c>
      <c r="AR3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8">
        <f>_xlfn.RANK.AVG(Table2[[#This Row],[1Y Return vs Nifty Z-Score]],Table2[1Y Return vs Nifty Z-Score])</f>
        <v>494</v>
      </c>
      <c r="AT398">
        <f>_xlfn.RANK.AVG(Table2[[#This Row],[6M Return vs Nifty Z-Score]],Table2[6M Return vs Nifty Z-Score])</f>
        <v>502</v>
      </c>
      <c r="AU398">
        <f>_xlfn.RANK.AVG(Table2[[#This Row],[Sharpe Ratio Z-Score]],Table2[Sharpe Ratio Z-Score])</f>
        <v>188</v>
      </c>
      <c r="AV398">
        <f>(Table2[[#This Row],[Rank 1Y]]+Table2[[#This Row],[Rank 6M]]+Table2[[#This Row],[Rank Sharpe]])/3</f>
        <v>394.66666666666669</v>
      </c>
    </row>
    <row r="399" spans="1:48" x14ac:dyDescent="0.3">
      <c r="A399" t="s">
        <v>1328</v>
      </c>
      <c r="B399" t="s">
        <v>1329</v>
      </c>
      <c r="C399" t="s">
        <v>10319</v>
      </c>
      <c r="D399" t="s">
        <v>204</v>
      </c>
      <c r="E399">
        <v>8565.2055839999994</v>
      </c>
      <c r="F399">
        <v>560.6</v>
      </c>
      <c r="G399">
        <v>4.4614092755853898</v>
      </c>
      <c r="H399">
        <f>(Table2[[#This Row],[1Y Return vs Nifty]]-AVERAGE(Table2[1Y Return vs Nifty]))/_xlfn.STDEV.P(Table2[1Y Return vs Nifty])</f>
        <v>-0.31406516047230182</v>
      </c>
      <c r="I399">
        <v>-11.4226484143003</v>
      </c>
      <c r="J399">
        <f>(Table2[[#This Row],[1M Return vs Nifty]]-AVERAGE(Table2[1M Return vs Nifty]))/_xlfn.STDEV.P(Table2[1M Return vs Nifty])</f>
        <v>-1.362544757357312</v>
      </c>
      <c r="K399">
        <v>-4.4796760313365098</v>
      </c>
      <c r="L399">
        <f>(Table2[[#This Row],[6M Return vs Nifty]]-AVERAGE(Table2[6M Return vs Nifty]))/_xlfn.STDEV.P(Table2[6M Return vs Nifty])</f>
        <v>-0.43138452283213691</v>
      </c>
      <c r="M399">
        <v>-2.4892876690460901</v>
      </c>
      <c r="N399">
        <f>(Table2[[#This Row],[1W Return vs Nifty]]-AVERAGE(Table2[1W Return vs Nifty]))/_xlfn.STDEV.P(Table2[1W Return vs Nifty])</f>
        <v>-0.33351812278085569</v>
      </c>
      <c r="O399">
        <v>572.41999999999996</v>
      </c>
      <c r="P399">
        <v>589.82973385476703</v>
      </c>
      <c r="Q399">
        <v>546.91045754956394</v>
      </c>
      <c r="R399">
        <v>47.1294267087357</v>
      </c>
      <c r="S399" s="2">
        <f>(Table2[[#This Row],[Close Price]]-Table2[[#This Row],[20D EMA]])/Table2[[#This Row],[20D EMA]]</f>
        <v>-2.0649173683658741E-2</v>
      </c>
      <c r="T399" s="2">
        <f>(Table2[[#This Row],[Close Price]]-Table2[[#This Row],[50D EMA]])/Table2[[#This Row],[50D EMA]]</f>
        <v>-4.9556223053963913E-2</v>
      </c>
      <c r="U399" s="2">
        <f>(Table2[[#This Row],[Close Price]]-Table2[[#This Row],[200D EMA]])/Table2[[#This Row],[200D EMA]]</f>
        <v>2.5030683289129572E-2</v>
      </c>
      <c r="V399">
        <v>2.1714680197666398</v>
      </c>
      <c r="W399">
        <v>565.25</v>
      </c>
      <c r="X399">
        <v>573</v>
      </c>
      <c r="Y399">
        <v>553.35</v>
      </c>
      <c r="Z399">
        <v>573</v>
      </c>
      <c r="AA399">
        <v>553.35</v>
      </c>
      <c r="AB399">
        <v>573</v>
      </c>
      <c r="AC399" s="2">
        <f>(Table2[[#This Row],[Close Price]]/Table2[[#This Row],[Day Low]])-1</f>
        <v>-8.2264484741264576E-3</v>
      </c>
      <c r="AD399" s="2">
        <f>(Table2[[#This Row],[Day High]]/Table2[[#This Row],[Close Price]])-1</f>
        <v>2.2119158044951792E-2</v>
      </c>
      <c r="AE399" s="2">
        <f>(Table2[[#This Row],[Close Price]]/Table2[[#This Row],[Current Week Low]])-1</f>
        <v>1.3102014999548217E-2</v>
      </c>
      <c r="AF399" s="2">
        <f>(Table2[[#This Row],[Current Week High]]/Table2[[#This Row],[Close Price]])-1</f>
        <v>2.2119158044951792E-2</v>
      </c>
      <c r="AG399" s="2">
        <f>(Table2[[#This Row],[Close Price]]/Table2[[#This Row],[Current Month Low]])-1</f>
        <v>1.3102014999548217E-2</v>
      </c>
      <c r="AH399" s="2">
        <f>(Table2[[#This Row],[Current Month High]]/Table2[[#This Row],[Close Price]])-1</f>
        <v>2.2119158044951792E-2</v>
      </c>
      <c r="AI399">
        <v>26.2575811630395</v>
      </c>
      <c r="AJ399">
        <v>38.762376237623698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-0.17</v>
      </c>
      <c r="AM399" t="s">
        <v>10358</v>
      </c>
      <c r="AN399">
        <v>7.5</v>
      </c>
      <c r="AO399" t="s">
        <v>10359</v>
      </c>
      <c r="AP399">
        <v>7.3853504323672006E-2</v>
      </c>
      <c r="AQ399">
        <f>(Table2[[#This Row],[Sharpe Ratio]]-AVERAGE(Table2[Sharpe Ratio]))/_xlfn.STDEV.P(Table2[Sharpe Ratio])</f>
        <v>0.11766526355044576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396</v>
      </c>
      <c r="AT399">
        <f>_xlfn.RANK.AVG(Table2[[#This Row],[6M Return vs Nifty Z-Score]],Table2[6M Return vs Nifty Z-Score])</f>
        <v>471</v>
      </c>
      <c r="AU399">
        <f>_xlfn.RANK.AVG(Table2[[#This Row],[Sharpe Ratio Z-Score]],Table2[Sharpe Ratio Z-Score])</f>
        <v>323</v>
      </c>
      <c r="AV399">
        <f>(Table2[[#This Row],[Rank 1Y]]+Table2[[#This Row],[Rank 6M]]+Table2[[#This Row],[Rank Sharpe]])/3</f>
        <v>396.66666666666669</v>
      </c>
    </row>
    <row r="400" spans="1:48" x14ac:dyDescent="0.3">
      <c r="A400" t="s">
        <v>550</v>
      </c>
      <c r="B400" t="s">
        <v>551</v>
      </c>
      <c r="C400" t="s">
        <v>10314</v>
      </c>
      <c r="D400" t="s">
        <v>552</v>
      </c>
      <c r="E400">
        <v>37162.256280000001</v>
      </c>
      <c r="F400">
        <v>694.05</v>
      </c>
      <c r="G400">
        <v>24.919239375394401</v>
      </c>
      <c r="H400">
        <f>(Table2[[#This Row],[1Y Return vs Nifty]]-AVERAGE(Table2[1Y Return vs Nifty]))/_xlfn.STDEV.P(Table2[1Y Return vs Nifty])</f>
        <v>2.7789747506192109E-2</v>
      </c>
      <c r="I400">
        <v>-7.2665466872682796</v>
      </c>
      <c r="J400">
        <f>(Table2[[#This Row],[1M Return vs Nifty]]-AVERAGE(Table2[1M Return vs Nifty]))/_xlfn.STDEV.P(Table2[1M Return vs Nifty])</f>
        <v>-0.94133838004100723</v>
      </c>
      <c r="K400">
        <v>-7.4465900005955303</v>
      </c>
      <c r="L400">
        <f>(Table2[[#This Row],[6M Return vs Nifty]]-AVERAGE(Table2[6M Return vs Nifty]))/_xlfn.STDEV.P(Table2[6M Return vs Nifty])</f>
        <v>-0.53260858665899735</v>
      </c>
      <c r="M400">
        <v>0.34811150809626401</v>
      </c>
      <c r="N400">
        <f>(Table2[[#This Row],[1W Return vs Nifty]]-AVERAGE(Table2[1W Return vs Nifty]))/_xlfn.STDEV.P(Table2[1W Return vs Nifty])</f>
        <v>0.35544906401704318</v>
      </c>
      <c r="O400">
        <v>684.18</v>
      </c>
      <c r="P400">
        <v>700.68609949043298</v>
      </c>
      <c r="Q400">
        <v>637.19658840509203</v>
      </c>
      <c r="R400">
        <v>48.569378921864001</v>
      </c>
      <c r="S400" s="2">
        <f>(Table2[[#This Row],[Close Price]]-Table2[[#This Row],[20D EMA]])/Table2[[#This Row],[20D EMA]]</f>
        <v>1.4426028238182943E-2</v>
      </c>
      <c r="T400" s="2">
        <f>(Table2[[#This Row],[Close Price]]-Table2[[#This Row],[50D EMA]])/Table2[[#This Row],[50D EMA]]</f>
        <v>-9.470859340950339E-3</v>
      </c>
      <c r="U400" s="2">
        <f>(Table2[[#This Row],[Close Price]]-Table2[[#This Row],[200D EMA]])/Table2[[#This Row],[200D EMA]]</f>
        <v>8.9224287495343391E-2</v>
      </c>
      <c r="V400">
        <v>0.70191583478402397</v>
      </c>
      <c r="W400">
        <v>678</v>
      </c>
      <c r="X400">
        <v>695.2</v>
      </c>
      <c r="Y400">
        <v>670.1</v>
      </c>
      <c r="Z400">
        <v>695.2</v>
      </c>
      <c r="AA400">
        <v>670.1</v>
      </c>
      <c r="AB400">
        <v>695.2</v>
      </c>
      <c r="AC400" s="2">
        <f>(Table2[[#This Row],[Close Price]]/Table2[[#This Row],[Day Low]])-1</f>
        <v>2.3672566371681247E-2</v>
      </c>
      <c r="AD400" s="2">
        <f>(Table2[[#This Row],[Day High]]/Table2[[#This Row],[Close Price]])-1</f>
        <v>1.6569411425690905E-3</v>
      </c>
      <c r="AE400" s="2">
        <f>(Table2[[#This Row],[Close Price]]/Table2[[#This Row],[Current Week Low]])-1</f>
        <v>3.5740934188926987E-2</v>
      </c>
      <c r="AF400" s="2">
        <f>(Table2[[#This Row],[Current Week High]]/Table2[[#This Row],[Close Price]])-1</f>
        <v>1.6569411425690905E-3</v>
      </c>
      <c r="AG400" s="2">
        <f>(Table2[[#This Row],[Close Price]]/Table2[[#This Row],[Current Month Low]])-1</f>
        <v>3.5740934188926987E-2</v>
      </c>
      <c r="AH400" s="2">
        <f>(Table2[[#This Row],[Current Month High]]/Table2[[#This Row],[Close Price]])-1</f>
        <v>1.6569411425690905E-3</v>
      </c>
      <c r="AI400">
        <v>19.1196599668611</v>
      </c>
      <c r="AJ400">
        <v>60.6597222222222</v>
      </c>
      <c r="AK400" t="str">
        <f>IF(AND(Table2[[#This Row],[20D EMA]]&gt;Table2[[#This Row],[50D EMA]],Table2[[#This Row],[50D EMA]]&gt;Table2[[#This Row],[200D EMA]]),"Uptrend","Downtrend/NoTrend")</f>
        <v>Downtrend/NoTrend</v>
      </c>
      <c r="AL400">
        <v>-0.1</v>
      </c>
      <c r="AM400" t="s">
        <v>10358</v>
      </c>
      <c r="AN400">
        <v>5.44</v>
      </c>
      <c r="AO400" t="s">
        <v>10359</v>
      </c>
      <c r="AP400">
        <v>4.4933425956138001E-2</v>
      </c>
      <c r="AQ400">
        <f>(Table2[[#This Row],[Sharpe Ratio]]-AVERAGE(Table2[Sharpe Ratio]))/_xlfn.STDEV.P(Table2[Sharpe Ratio])</f>
        <v>-0.21321835772000383</v>
      </c>
      <c r="AR4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0">
        <f>_xlfn.RANK.AVG(Table2[[#This Row],[1Y Return vs Nifty Z-Score]],Table2[1Y Return vs Nifty Z-Score])</f>
        <v>292</v>
      </c>
      <c r="AT400">
        <f>_xlfn.RANK.AVG(Table2[[#This Row],[6M Return vs Nifty Z-Score]],Table2[6M Return vs Nifty Z-Score])</f>
        <v>503</v>
      </c>
      <c r="AU400">
        <f>_xlfn.RANK.AVG(Table2[[#This Row],[Sharpe Ratio Z-Score]],Table2[Sharpe Ratio Z-Score])</f>
        <v>396</v>
      </c>
      <c r="AV400">
        <f>(Table2[[#This Row],[Rank 1Y]]+Table2[[#This Row],[Rank 6M]]+Table2[[#This Row],[Rank Sharpe]])/3</f>
        <v>397</v>
      </c>
    </row>
    <row r="401" spans="1:48" x14ac:dyDescent="0.3">
      <c r="A401" t="s">
        <v>1215</v>
      </c>
      <c r="B401" t="s">
        <v>1216</v>
      </c>
      <c r="C401" t="s">
        <v>10330</v>
      </c>
      <c r="D401" t="s">
        <v>1210</v>
      </c>
      <c r="E401">
        <v>9742.3025094000004</v>
      </c>
      <c r="F401">
        <v>501.5</v>
      </c>
      <c r="G401">
        <v>-0.30083569901511698</v>
      </c>
      <c r="H401">
        <f>(Table2[[#This Row],[1Y Return vs Nifty]]-AVERAGE(Table2[1Y Return vs Nifty]))/_xlfn.STDEV.P(Table2[1Y Return vs Nifty])</f>
        <v>-0.39364333712253702</v>
      </c>
      <c r="I401">
        <v>-2.5302370799498499</v>
      </c>
      <c r="J401">
        <f>(Table2[[#This Row],[1M Return vs Nifty]]-AVERAGE(Table2[1M Return vs Nifty]))/_xlfn.STDEV.P(Table2[1M Return vs Nifty])</f>
        <v>-0.46132996288138656</v>
      </c>
      <c r="K401">
        <v>11.1221871011697</v>
      </c>
      <c r="L401">
        <f>(Table2[[#This Row],[6M Return vs Nifty]]-AVERAGE(Table2[6M Return vs Nifty]))/_xlfn.STDEV.P(Table2[6M Return vs Nifty])</f>
        <v>0.10091402235863321</v>
      </c>
      <c r="M401">
        <v>-2.6787241252885101</v>
      </c>
      <c r="N401">
        <f>(Table2[[#This Row],[1W Return vs Nifty]]-AVERAGE(Table2[1W Return vs Nifty]))/_xlfn.STDEV.P(Table2[1W Return vs Nifty])</f>
        <v>-0.37951641001013103</v>
      </c>
      <c r="O401">
        <v>515.4</v>
      </c>
      <c r="P401">
        <v>515.02250120695896</v>
      </c>
      <c r="Q401">
        <v>454.22538732691203</v>
      </c>
      <c r="R401">
        <v>38.981834163216</v>
      </c>
      <c r="S401" s="2">
        <f>(Table2[[#This Row],[Close Price]]-Table2[[#This Row],[20D EMA]])/Table2[[#This Row],[20D EMA]]</f>
        <v>-2.6969344198680592E-2</v>
      </c>
      <c r="T401" s="2">
        <f>(Table2[[#This Row],[Close Price]]-Table2[[#This Row],[50D EMA]])/Table2[[#This Row],[50D EMA]]</f>
        <v>-2.6256136722704122E-2</v>
      </c>
      <c r="U401" s="2">
        <f>(Table2[[#This Row],[Close Price]]-Table2[[#This Row],[200D EMA]])/Table2[[#This Row],[200D EMA]]</f>
        <v>0.10407743378523183</v>
      </c>
      <c r="V401">
        <v>0.52144695072914404</v>
      </c>
      <c r="W401">
        <v>501</v>
      </c>
      <c r="X401">
        <v>513.95000000000005</v>
      </c>
      <c r="Y401">
        <v>501</v>
      </c>
      <c r="Z401">
        <v>514.79999999999995</v>
      </c>
      <c r="AA401">
        <v>501</v>
      </c>
      <c r="AB401">
        <v>514.79999999999995</v>
      </c>
      <c r="AC401" s="2">
        <f>(Table2[[#This Row],[Close Price]]/Table2[[#This Row],[Day Low]])-1</f>
        <v>9.9800399201588341E-4</v>
      </c>
      <c r="AD401" s="2">
        <f>(Table2[[#This Row],[Day High]]/Table2[[#This Row],[Close Price]])-1</f>
        <v>2.4825523429711005E-2</v>
      </c>
      <c r="AE401" s="2">
        <f>(Table2[[#This Row],[Close Price]]/Table2[[#This Row],[Current Week Low]])-1</f>
        <v>9.9800399201588341E-4</v>
      </c>
      <c r="AF401" s="2">
        <f>(Table2[[#This Row],[Current Week High]]/Table2[[#This Row],[Close Price]])-1</f>
        <v>2.6520438683948155E-2</v>
      </c>
      <c r="AG401" s="2">
        <f>(Table2[[#This Row],[Close Price]]/Table2[[#This Row],[Current Month Low]])-1</f>
        <v>9.9800399201588341E-4</v>
      </c>
      <c r="AH401" s="2">
        <f>(Table2[[#This Row],[Current Month High]]/Table2[[#This Row],[Close Price]])-1</f>
        <v>2.6520438683948155E-2</v>
      </c>
      <c r="AI401">
        <v>15.9322033898305</v>
      </c>
      <c r="AJ401">
        <v>61.9832041343669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-0.09</v>
      </c>
      <c r="AM401" t="s">
        <v>10358</v>
      </c>
      <c r="AN401">
        <v>-2.13</v>
      </c>
      <c r="AO401" t="s">
        <v>10358</v>
      </c>
      <c r="AP401">
        <v>2.1589738462709999E-2</v>
      </c>
      <c r="AQ401">
        <f>(Table2[[#This Row],[Sharpe Ratio]]-AVERAGE(Table2[Sharpe Ratio]))/_xlfn.STDEV.P(Table2[Sharpe Ratio])</f>
        <v>-0.48030075471316885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-1.6138764423685905</v>
      </c>
      <c r="AS401">
        <f>_xlfn.RANK.AVG(Table2[[#This Row],[1Y Return vs Nifty Z-Score]],Table2[1Y Return vs Nifty Z-Score])</f>
        <v>433</v>
      </c>
      <c r="AT401">
        <f>_xlfn.RANK.AVG(Table2[[#This Row],[6M Return vs Nifty Z-Score]],Table2[6M Return vs Nifty Z-Score])</f>
        <v>294</v>
      </c>
      <c r="AU401">
        <f>_xlfn.RANK.AVG(Table2[[#This Row],[Sharpe Ratio Z-Score]],Table2[Sharpe Ratio Z-Score])</f>
        <v>470</v>
      </c>
      <c r="AV401">
        <f>(Table2[[#This Row],[Rank 1Y]]+Table2[[#This Row],[Rank 6M]]+Table2[[#This Row],[Rank Sharpe]])/3</f>
        <v>399</v>
      </c>
    </row>
    <row r="402" spans="1:48" x14ac:dyDescent="0.3">
      <c r="A402" t="s">
        <v>1465</v>
      </c>
      <c r="B402" t="s">
        <v>1466</v>
      </c>
      <c r="C402" t="s">
        <v>10317</v>
      </c>
      <c r="D402" t="s">
        <v>46</v>
      </c>
      <c r="E402">
        <v>7215.6228715799998</v>
      </c>
      <c r="F402">
        <v>192.24</v>
      </c>
      <c r="G402">
        <v>-4.8340430491406803</v>
      </c>
      <c r="H402">
        <f>(Table2[[#This Row],[1Y Return vs Nifty]]-AVERAGE(Table2[1Y Return vs Nifty]))/_xlfn.STDEV.P(Table2[1Y Return vs Nifty])</f>
        <v>-0.46939424393738416</v>
      </c>
      <c r="I402">
        <v>-0.269452800627902</v>
      </c>
      <c r="J402">
        <f>(Table2[[#This Row],[1M Return vs Nifty]]-AVERAGE(Table2[1M Return vs Nifty]))/_xlfn.STDEV.P(Table2[1M Return vs Nifty])</f>
        <v>-0.23220738149864398</v>
      </c>
      <c r="K402">
        <v>-18.335820088512399</v>
      </c>
      <c r="L402">
        <f>(Table2[[#This Row],[6M Return vs Nifty]]-AVERAGE(Table2[6M Return vs Nifty]))/_xlfn.STDEV.P(Table2[6M Return vs Nifty])</f>
        <v>-0.90412327595076381</v>
      </c>
      <c r="M402">
        <v>-3.5263315278966698</v>
      </c>
      <c r="N402">
        <f>(Table2[[#This Row],[1W Return vs Nifty]]-AVERAGE(Table2[1W Return vs Nifty]))/_xlfn.STDEV.P(Table2[1W Return vs Nifty])</f>
        <v>-0.58532942792753195</v>
      </c>
      <c r="O402">
        <v>194.45</v>
      </c>
      <c r="P402">
        <v>195.58607385213099</v>
      </c>
      <c r="Q402">
        <v>190.20568707007399</v>
      </c>
      <c r="R402">
        <v>48.297817315561304</v>
      </c>
      <c r="S402" s="2">
        <f>(Table2[[#This Row],[Close Price]]-Table2[[#This Row],[20D EMA]])/Table2[[#This Row],[20D EMA]]</f>
        <v>-1.1365389560298172E-2</v>
      </c>
      <c r="T402" s="2">
        <f>(Table2[[#This Row],[Close Price]]-Table2[[#This Row],[50D EMA]])/Table2[[#This Row],[50D EMA]]</f>
        <v>-1.7107935070370697E-2</v>
      </c>
      <c r="U402" s="2">
        <f>(Table2[[#This Row],[Close Price]]-Table2[[#This Row],[200D EMA]])/Table2[[#This Row],[200D EMA]]</f>
        <v>1.0695331781412784E-2</v>
      </c>
      <c r="V402">
        <v>0.73905945710749399</v>
      </c>
      <c r="W402">
        <v>191.55</v>
      </c>
      <c r="X402">
        <v>198</v>
      </c>
      <c r="Y402">
        <v>191.55</v>
      </c>
      <c r="Z402">
        <v>198.77</v>
      </c>
      <c r="AA402">
        <v>191.55</v>
      </c>
      <c r="AB402">
        <v>198.77</v>
      </c>
      <c r="AC402" s="2">
        <f>(Table2[[#This Row],[Close Price]]/Table2[[#This Row],[Day Low]])-1</f>
        <v>3.6021926389977477E-3</v>
      </c>
      <c r="AD402" s="2">
        <f>(Table2[[#This Row],[Day High]]/Table2[[#This Row],[Close Price]])-1</f>
        <v>2.9962546816479252E-2</v>
      </c>
      <c r="AE402" s="2">
        <f>(Table2[[#This Row],[Close Price]]/Table2[[#This Row],[Current Week Low]])-1</f>
        <v>3.6021926389977477E-3</v>
      </c>
      <c r="AF402" s="2">
        <f>(Table2[[#This Row],[Current Week High]]/Table2[[#This Row],[Close Price]])-1</f>
        <v>3.3967956720765802E-2</v>
      </c>
      <c r="AG402" s="2">
        <f>(Table2[[#This Row],[Close Price]]/Table2[[#This Row],[Current Month Low]])-1</f>
        <v>3.6021926389977477E-3</v>
      </c>
      <c r="AH402" s="2">
        <f>(Table2[[#This Row],[Current Month High]]/Table2[[#This Row],[Close Price]])-1</f>
        <v>3.3967956720765802E-2</v>
      </c>
      <c r="AI402">
        <v>29.6816479400749</v>
      </c>
      <c r="AJ402">
        <v>40.116618075801703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-0.1</v>
      </c>
      <c r="AM402" t="s">
        <v>10358</v>
      </c>
      <c r="AN402">
        <v>1.38</v>
      </c>
      <c r="AO402" t="s">
        <v>10359</v>
      </c>
      <c r="AP402">
        <v>0.14692937726301</v>
      </c>
      <c r="AQ402">
        <f>(Table2[[#This Row],[Sharpe Ratio]]-AVERAGE(Table2[Sharpe Ratio]))/_xlfn.STDEV.P(Table2[Sharpe Ratio])</f>
        <v>0.95374907903594264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>
        <f>_xlfn.RANK.AVG(Table2[[#This Row],[1Y Return vs Nifty Z-Score]],Table2[1Y Return vs Nifty Z-Score])</f>
        <v>460</v>
      </c>
      <c r="AT402">
        <f>_xlfn.RANK.AVG(Table2[[#This Row],[6M Return vs Nifty Z-Score]],Table2[6M Return vs Nifty Z-Score])</f>
        <v>611</v>
      </c>
      <c r="AU402">
        <f>_xlfn.RANK.AVG(Table2[[#This Row],[Sharpe Ratio Z-Score]],Table2[Sharpe Ratio Z-Score])</f>
        <v>126</v>
      </c>
      <c r="AV402">
        <f>(Table2[[#This Row],[Rank 1Y]]+Table2[[#This Row],[Rank 6M]]+Table2[[#This Row],[Rank Sharpe]])/3</f>
        <v>399</v>
      </c>
    </row>
    <row r="403" spans="1:48" x14ac:dyDescent="0.3">
      <c r="A403" t="s">
        <v>1729</v>
      </c>
      <c r="B403" t="s">
        <v>1730</v>
      </c>
      <c r="C403" t="s">
        <v>10325</v>
      </c>
      <c r="D403" t="s">
        <v>1731</v>
      </c>
      <c r="E403">
        <v>4699.6361754480004</v>
      </c>
      <c r="F403">
        <v>70.510000000000005</v>
      </c>
      <c r="G403">
        <v>-17.436045317823499</v>
      </c>
      <c r="H403">
        <f>(Table2[[#This Row],[1Y Return vs Nifty]]-AVERAGE(Table2[1Y Return vs Nifty]))/_xlfn.STDEV.P(Table2[1Y Return vs Nifty])</f>
        <v>-0.67997651512095192</v>
      </c>
      <c r="I403">
        <v>-0.127222359590377</v>
      </c>
      <c r="J403">
        <f>(Table2[[#This Row],[1M Return vs Nifty]]-AVERAGE(Table2[1M Return vs Nifty]))/_xlfn.STDEV.P(Table2[1M Return vs Nifty])</f>
        <v>-0.21779282363932559</v>
      </c>
      <c r="K403">
        <v>12.720870370097799</v>
      </c>
      <c r="L403">
        <f>(Table2[[#This Row],[6M Return vs Nifty]]-AVERAGE(Table2[6M Return vs Nifty]))/_xlfn.STDEV.P(Table2[6M Return vs Nifty])</f>
        <v>0.15545730164803143</v>
      </c>
      <c r="M403">
        <v>-7.3094645311949904</v>
      </c>
      <c r="N403">
        <f>(Table2[[#This Row],[1W Return vs Nifty]]-AVERAGE(Table2[1W Return vs Nifty]))/_xlfn.STDEV.P(Table2[1W Return vs Nifty])</f>
        <v>-1.5039363421614971</v>
      </c>
      <c r="O403">
        <v>70.28</v>
      </c>
      <c r="P403">
        <v>70.1876415354253</v>
      </c>
      <c r="Q403">
        <v>64.415498562869999</v>
      </c>
      <c r="R403">
        <v>45.245144918421801</v>
      </c>
      <c r="S403" s="2">
        <f>(Table2[[#This Row],[Close Price]]-Table2[[#This Row],[20D EMA]])/Table2[[#This Row],[20D EMA]]</f>
        <v>3.2726237905521339E-3</v>
      </c>
      <c r="T403" s="2">
        <f>(Table2[[#This Row],[Close Price]]-Table2[[#This Row],[50D EMA]])/Table2[[#This Row],[50D EMA]]</f>
        <v>4.592809467917563E-3</v>
      </c>
      <c r="U403" s="2">
        <f>(Table2[[#This Row],[Close Price]]-Table2[[#This Row],[200D EMA]])/Table2[[#This Row],[200D EMA]]</f>
        <v>9.4612345989711286E-2</v>
      </c>
      <c r="V403">
        <v>0.90172711892176305</v>
      </c>
      <c r="W403">
        <v>69.459999999999994</v>
      </c>
      <c r="X403">
        <v>72.510000000000005</v>
      </c>
      <c r="Y403">
        <v>69.13</v>
      </c>
      <c r="Z403">
        <v>72.510000000000005</v>
      </c>
      <c r="AA403">
        <v>69.13</v>
      </c>
      <c r="AB403">
        <v>72.510000000000005</v>
      </c>
      <c r="AC403" s="2">
        <f>(Table2[[#This Row],[Close Price]]/Table2[[#This Row],[Day Low]])-1</f>
        <v>1.5116613878491281E-2</v>
      </c>
      <c r="AD403" s="2">
        <f>(Table2[[#This Row],[Day High]]/Table2[[#This Row],[Close Price]])-1</f>
        <v>2.8364770954474539E-2</v>
      </c>
      <c r="AE403" s="2">
        <f>(Table2[[#This Row],[Close Price]]/Table2[[#This Row],[Current Week Low]])-1</f>
        <v>1.9962389700564298E-2</v>
      </c>
      <c r="AF403" s="2">
        <f>(Table2[[#This Row],[Current Week High]]/Table2[[#This Row],[Close Price]])-1</f>
        <v>2.8364770954474539E-2</v>
      </c>
      <c r="AG403" s="2">
        <f>(Table2[[#This Row],[Close Price]]/Table2[[#This Row],[Current Month Low]])-1</f>
        <v>1.9962389700564298E-2</v>
      </c>
      <c r="AH403" s="2">
        <f>(Table2[[#This Row],[Current Month High]]/Table2[[#This Row],[Close Price]])-1</f>
        <v>2.8364770954474539E-2</v>
      </c>
      <c r="AI403">
        <v>19.4015033328605</v>
      </c>
      <c r="AJ403">
        <v>61.720183486238497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-0.16</v>
      </c>
      <c r="AM403" t="s">
        <v>10358</v>
      </c>
      <c r="AN403">
        <v>5.44</v>
      </c>
      <c r="AO403" t="s">
        <v>10359</v>
      </c>
      <c r="AP403">
        <v>5.9293423035427999E-2</v>
      </c>
      <c r="AQ403">
        <f>(Table2[[#This Row],[Sharpe Ratio]]-AVERAGE(Table2[Sharpe Ratio]))/_xlfn.STDEV.P(Table2[Sharpe Ratio])</f>
        <v>-4.8921159951597161E-2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-2.2951695392253404</v>
      </c>
      <c r="AS403">
        <f>_xlfn.RANK.AVG(Table2[[#This Row],[1Y Return vs Nifty Z-Score]],Table2[1Y Return vs Nifty Z-Score])</f>
        <v>552</v>
      </c>
      <c r="AT403">
        <f>_xlfn.RANK.AVG(Table2[[#This Row],[6M Return vs Nifty Z-Score]],Table2[6M Return vs Nifty Z-Score])</f>
        <v>278</v>
      </c>
      <c r="AU403">
        <f>_xlfn.RANK.AVG(Table2[[#This Row],[Sharpe Ratio Z-Score]],Table2[Sharpe Ratio Z-Score])</f>
        <v>368</v>
      </c>
      <c r="AV403">
        <f>(Table2[[#This Row],[Rank 1Y]]+Table2[[#This Row],[Rank 6M]]+Table2[[#This Row],[Rank Sharpe]])/3</f>
        <v>399.33333333333331</v>
      </c>
    </row>
    <row r="404" spans="1:48" x14ac:dyDescent="0.3">
      <c r="A404" t="s">
        <v>2008</v>
      </c>
      <c r="B404" t="s">
        <v>2009</v>
      </c>
      <c r="C404" t="s">
        <v>10324</v>
      </c>
      <c r="D404" t="s">
        <v>46</v>
      </c>
      <c r="E404">
        <v>3318.5996286</v>
      </c>
      <c r="F404">
        <v>2013.65</v>
      </c>
      <c r="G404">
        <v>-24.493115259030599</v>
      </c>
      <c r="H404">
        <f>(Table2[[#This Row],[1Y Return vs Nifty]]-AVERAGE(Table2[1Y Return vs Nifty]))/_xlfn.STDEV.P(Table2[1Y Return vs Nifty])</f>
        <v>-0.79790172926043545</v>
      </c>
      <c r="I404">
        <v>0.78361355372232</v>
      </c>
      <c r="J404">
        <f>(Table2[[#This Row],[1M Return vs Nifty]]-AVERAGE(Table2[1M Return vs Nifty]))/_xlfn.STDEV.P(Table2[1M Return vs Nifty])</f>
        <v>-0.12548278876200236</v>
      </c>
      <c r="K404">
        <v>14.9869389897617</v>
      </c>
      <c r="L404">
        <f>(Table2[[#This Row],[6M Return vs Nifty]]-AVERAGE(Table2[6M Return vs Nifty]))/_xlfn.STDEV.P(Table2[6M Return vs Nifty])</f>
        <v>0.2327701853276993</v>
      </c>
      <c r="M404">
        <v>-2.6012006588444301</v>
      </c>
      <c r="N404">
        <f>(Table2[[#This Row],[1W Return vs Nifty]]-AVERAGE(Table2[1W Return vs Nifty]))/_xlfn.STDEV.P(Table2[1W Return vs Nifty])</f>
        <v>-0.36069243733223966</v>
      </c>
      <c r="O404">
        <v>1950.76</v>
      </c>
      <c r="P404">
        <v>1896.7388603576601</v>
      </c>
      <c r="Q404">
        <v>1735.06949760065</v>
      </c>
      <c r="R404">
        <v>53.124989283868501</v>
      </c>
      <c r="S404" s="2">
        <f>(Table2[[#This Row],[Close Price]]-Table2[[#This Row],[20D EMA]])/Table2[[#This Row],[20D EMA]]</f>
        <v>3.2238717217904868E-2</v>
      </c>
      <c r="T404" s="2">
        <f>(Table2[[#This Row],[Close Price]]-Table2[[#This Row],[50D EMA]])/Table2[[#This Row],[50D EMA]]</f>
        <v>6.1637973516446308E-2</v>
      </c>
      <c r="U404" s="2">
        <f>(Table2[[#This Row],[Close Price]]-Table2[[#This Row],[200D EMA]])/Table2[[#This Row],[200D EMA]]</f>
        <v>0.16055869968585498</v>
      </c>
      <c r="V404">
        <v>0.56465862493574104</v>
      </c>
      <c r="W404">
        <v>1960</v>
      </c>
      <c r="X404">
        <v>2045</v>
      </c>
      <c r="Y404">
        <v>1929.6</v>
      </c>
      <c r="Z404">
        <v>2045</v>
      </c>
      <c r="AA404">
        <v>1929.6</v>
      </c>
      <c r="AB404">
        <v>2045</v>
      </c>
      <c r="AC404" s="2">
        <f>(Table2[[#This Row],[Close Price]]/Table2[[#This Row],[Day Low]])-1</f>
        <v>2.7372448979591901E-2</v>
      </c>
      <c r="AD404" s="2">
        <f>(Table2[[#This Row],[Day High]]/Table2[[#This Row],[Close Price]])-1</f>
        <v>1.5568743326794587E-2</v>
      </c>
      <c r="AE404" s="2">
        <f>(Table2[[#This Row],[Close Price]]/Table2[[#This Row],[Current Week Low]])-1</f>
        <v>4.3558250414593713E-2</v>
      </c>
      <c r="AF404" s="2">
        <f>(Table2[[#This Row],[Current Week High]]/Table2[[#This Row],[Close Price]])-1</f>
        <v>1.5568743326794587E-2</v>
      </c>
      <c r="AG404" s="2">
        <f>(Table2[[#This Row],[Close Price]]/Table2[[#This Row],[Current Month Low]])-1</f>
        <v>4.3558250414593713E-2</v>
      </c>
      <c r="AH404" s="2">
        <f>(Table2[[#This Row],[Current Month High]]/Table2[[#This Row],[Close Price]])-1</f>
        <v>1.5568743326794587E-2</v>
      </c>
      <c r="AI404">
        <v>3.7916221786308402</v>
      </c>
      <c r="AJ404">
        <v>42.408062234794897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0.2</v>
      </c>
      <c r="AM404" t="s">
        <v>10359</v>
      </c>
      <c r="AN404">
        <v>5.37</v>
      </c>
      <c r="AO404" t="s">
        <v>10359</v>
      </c>
      <c r="AP404">
        <v>6.1922264034774001E-2</v>
      </c>
      <c r="AQ404">
        <f>(Table2[[#This Row],[Sharpe Ratio]]-AVERAGE(Table2[Sharpe Ratio]))/_xlfn.STDEV.P(Table2[Sharpe Ratio])</f>
        <v>-1.8843771551974944E-2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-1.0701505415789532</v>
      </c>
      <c r="AS404">
        <f>_xlfn.RANK.AVG(Table2[[#This Row],[1Y Return vs Nifty Z-Score]],Table2[1Y Return vs Nifty Z-Score])</f>
        <v>592</v>
      </c>
      <c r="AT404">
        <f>_xlfn.RANK.AVG(Table2[[#This Row],[6M Return vs Nifty Z-Score]],Table2[6M Return vs Nifty Z-Score])</f>
        <v>251</v>
      </c>
      <c r="AU404">
        <f>_xlfn.RANK.AVG(Table2[[#This Row],[Sharpe Ratio Z-Score]],Table2[Sharpe Ratio Z-Score])</f>
        <v>356</v>
      </c>
      <c r="AV404">
        <f>(Table2[[#This Row],[Rank 1Y]]+Table2[[#This Row],[Rank 6M]]+Table2[[#This Row],[Rank Sharpe]])/3</f>
        <v>399.66666666666669</v>
      </c>
    </row>
    <row r="405" spans="1:48" x14ac:dyDescent="0.3">
      <c r="A405" t="s">
        <v>2036</v>
      </c>
      <c r="B405" t="s">
        <v>2037</v>
      </c>
      <c r="C405" t="s">
        <v>10316</v>
      </c>
      <c r="D405" t="s">
        <v>252</v>
      </c>
      <c r="E405">
        <v>3175.7799681249999</v>
      </c>
      <c r="F405">
        <v>1121.5999999999999</v>
      </c>
      <c r="G405">
        <v>-5.8773866968081396</v>
      </c>
      <c r="H405">
        <f>(Table2[[#This Row],[1Y Return vs Nifty]]-AVERAGE(Table2[1Y Return vs Nifty]))/_xlfn.STDEV.P(Table2[1Y Return vs Nifty])</f>
        <v>-0.48682874920618263</v>
      </c>
      <c r="I405">
        <v>13.8089333477424</v>
      </c>
      <c r="J405">
        <f>(Table2[[#This Row],[1M Return vs Nifty]]-AVERAGE(Table2[1M Return vs Nifty]))/_xlfn.STDEV.P(Table2[1M Return vs Nifty])</f>
        <v>1.1945878264833802</v>
      </c>
      <c r="K405">
        <v>31.747840167112699</v>
      </c>
      <c r="L405">
        <f>(Table2[[#This Row],[6M Return vs Nifty]]-AVERAGE(Table2[6M Return vs Nifty]))/_xlfn.STDEV.P(Table2[6M Return vs Nifty])</f>
        <v>0.80461235808729625</v>
      </c>
      <c r="M405">
        <v>21.513387430480101</v>
      </c>
      <c r="N405">
        <f>(Table2[[#This Row],[1W Return vs Nifty]]-AVERAGE(Table2[1W Return vs Nifty]))/_xlfn.STDEV.P(Table2[1W Return vs Nifty])</f>
        <v>5.4947261623956827</v>
      </c>
      <c r="O405">
        <v>949.92</v>
      </c>
      <c r="P405">
        <v>896.84130658621802</v>
      </c>
      <c r="Q405">
        <v>848.505667050086</v>
      </c>
      <c r="R405">
        <v>84.538375179716198</v>
      </c>
      <c r="S405" s="2">
        <f>(Table2[[#This Row],[Close Price]]-Table2[[#This Row],[20D EMA]])/Table2[[#This Row],[20D EMA]]</f>
        <v>0.1807310089270675</v>
      </c>
      <c r="T405" s="2">
        <f>(Table2[[#This Row],[Close Price]]-Table2[[#This Row],[50D EMA]])/Table2[[#This Row],[50D EMA]]</f>
        <v>0.25061144236243388</v>
      </c>
      <c r="U405" s="2">
        <f>(Table2[[#This Row],[Close Price]]-Table2[[#This Row],[200D EMA]])/Table2[[#This Row],[200D EMA]]</f>
        <v>0.32185328107395372</v>
      </c>
      <c r="V405">
        <v>2.6872859925333801</v>
      </c>
      <c r="W405">
        <v>1103.05</v>
      </c>
      <c r="X405">
        <v>1164</v>
      </c>
      <c r="Y405">
        <v>1044.0999999999999</v>
      </c>
      <c r="Z405">
        <v>1164</v>
      </c>
      <c r="AA405">
        <v>1044.0999999999999</v>
      </c>
      <c r="AB405">
        <v>1164</v>
      </c>
      <c r="AC405" s="2">
        <f>(Table2[[#This Row],[Close Price]]/Table2[[#This Row],[Day Low]])-1</f>
        <v>1.6817007388604255E-2</v>
      </c>
      <c r="AD405" s="2">
        <f>(Table2[[#This Row],[Day High]]/Table2[[#This Row],[Close Price]])-1</f>
        <v>3.7803138373751821E-2</v>
      </c>
      <c r="AE405" s="2">
        <f>(Table2[[#This Row],[Close Price]]/Table2[[#This Row],[Current Week Low]])-1</f>
        <v>7.4226606646872861E-2</v>
      </c>
      <c r="AF405" s="2">
        <f>(Table2[[#This Row],[Current Week High]]/Table2[[#This Row],[Close Price]])-1</f>
        <v>3.7803138373751821E-2</v>
      </c>
      <c r="AG405" s="2">
        <f>(Table2[[#This Row],[Close Price]]/Table2[[#This Row],[Current Month Low]])-1</f>
        <v>7.4226606646872861E-2</v>
      </c>
      <c r="AH405" s="2">
        <f>(Table2[[#This Row],[Current Month High]]/Table2[[#This Row],[Close Price]])-1</f>
        <v>3.7803138373751821E-2</v>
      </c>
      <c r="AI405">
        <v>3.7803138373751799</v>
      </c>
      <c r="AJ405">
        <v>69.605322848933895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0.28000000000000003</v>
      </c>
      <c r="AM405" t="s">
        <v>10359</v>
      </c>
      <c r="AN405">
        <v>31.25</v>
      </c>
      <c r="AO405" t="s">
        <v>10359</v>
      </c>
      <c r="AP405">
        <v>-1.1447733921575E-2</v>
      </c>
      <c r="AQ405">
        <f>(Table2[[#This Row],[Sharpe Ratio]]-AVERAGE(Table2[Sharpe Ratio]))/_xlfn.STDEV.P(Table2[Sharpe Ratio])</f>
        <v>-0.85829276293699797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6.1488048348231787</v>
      </c>
      <c r="AS405">
        <f>_xlfn.RANK.AVG(Table2[[#This Row],[1Y Return vs Nifty Z-Score]],Table2[1Y Return vs Nifty Z-Score])</f>
        <v>471</v>
      </c>
      <c r="AT405">
        <f>_xlfn.RANK.AVG(Table2[[#This Row],[6M Return vs Nifty Z-Score]],Table2[6M Return vs Nifty Z-Score])</f>
        <v>133</v>
      </c>
      <c r="AU405">
        <f>_xlfn.RANK.AVG(Table2[[#This Row],[Sharpe Ratio Z-Score]],Table2[Sharpe Ratio Z-Score])</f>
        <v>595</v>
      </c>
      <c r="AV405">
        <f>(Table2[[#This Row],[Rank 1Y]]+Table2[[#This Row],[Rank 6M]]+Table2[[#This Row],[Rank Sharpe]])/3</f>
        <v>399.66666666666669</v>
      </c>
    </row>
    <row r="406" spans="1:48" x14ac:dyDescent="0.3">
      <c r="A406" t="s">
        <v>400</v>
      </c>
      <c r="B406" t="s">
        <v>401</v>
      </c>
      <c r="C406" t="s">
        <v>10322</v>
      </c>
      <c r="D406" t="s">
        <v>402</v>
      </c>
      <c r="E406">
        <v>59837.768840420998</v>
      </c>
      <c r="F406">
        <v>209.19</v>
      </c>
      <c r="G406">
        <v>25.228840086020298</v>
      </c>
      <c r="H406">
        <f>(Table2[[#This Row],[1Y Return vs Nifty]]-AVERAGE(Table2[1Y Return vs Nifty]))/_xlfn.STDEV.P(Table2[1Y Return vs Nifty])</f>
        <v>3.296324449608453E-2</v>
      </c>
      <c r="I406">
        <v>4.5886640153698703</v>
      </c>
      <c r="J406">
        <f>(Table2[[#This Row],[1M Return vs Nifty]]-AVERAGE(Table2[1M Return vs Nifty]))/_xlfn.STDEV.P(Table2[1M Return vs Nifty])</f>
        <v>0.26014577033509073</v>
      </c>
      <c r="K406">
        <v>18.807824206750499</v>
      </c>
      <c r="L406">
        <f>(Table2[[#This Row],[6M Return vs Nifty]]-AVERAGE(Table2[6M Return vs Nifty]))/_xlfn.STDEV.P(Table2[6M Return vs Nifty])</f>
        <v>0.36312972156196888</v>
      </c>
      <c r="M406">
        <v>-6.1455354463420599</v>
      </c>
      <c r="N406">
        <f>(Table2[[#This Row],[1W Return vs Nifty]]-AVERAGE(Table2[1W Return vs Nifty]))/_xlfn.STDEV.P(Table2[1W Return vs Nifty])</f>
        <v>-1.2213152172653492</v>
      </c>
      <c r="O406">
        <v>204.67</v>
      </c>
      <c r="P406">
        <v>193.19609428338299</v>
      </c>
      <c r="Q406">
        <v>174.653928172772</v>
      </c>
      <c r="R406">
        <v>52.478701353636602</v>
      </c>
      <c r="S406" s="2">
        <f>(Table2[[#This Row],[Close Price]]-Table2[[#This Row],[20D EMA]])/Table2[[#This Row],[20D EMA]]</f>
        <v>2.208433087409005E-2</v>
      </c>
      <c r="T406" s="2">
        <f>(Table2[[#This Row],[Close Price]]-Table2[[#This Row],[50D EMA]])/Table2[[#This Row],[50D EMA]]</f>
        <v>8.278586467258961E-2</v>
      </c>
      <c r="U406" s="2">
        <f>(Table2[[#This Row],[Close Price]]-Table2[[#This Row],[200D EMA]])/Table2[[#This Row],[200D EMA]]</f>
        <v>0.19774002330519622</v>
      </c>
      <c r="V406">
        <v>2.6777727287677799</v>
      </c>
      <c r="W406">
        <v>204.24</v>
      </c>
      <c r="X406">
        <v>210.45</v>
      </c>
      <c r="Y406">
        <v>204.24</v>
      </c>
      <c r="Z406">
        <v>211.5</v>
      </c>
      <c r="AA406">
        <v>204.24</v>
      </c>
      <c r="AB406">
        <v>211.5</v>
      </c>
      <c r="AC406" s="2">
        <f>(Table2[[#This Row],[Close Price]]/Table2[[#This Row],[Day Low]])-1</f>
        <v>2.4236192714453431E-2</v>
      </c>
      <c r="AD406" s="2">
        <f>(Table2[[#This Row],[Day High]]/Table2[[#This Row],[Close Price]])-1</f>
        <v>6.0232324680911109E-3</v>
      </c>
      <c r="AE406" s="2">
        <f>(Table2[[#This Row],[Close Price]]/Table2[[#This Row],[Current Week Low]])-1</f>
        <v>2.4236192714453431E-2</v>
      </c>
      <c r="AF406" s="2">
        <f>(Table2[[#This Row],[Current Week High]]/Table2[[#This Row],[Close Price]])-1</f>
        <v>1.1042592858167222E-2</v>
      </c>
      <c r="AG406" s="2">
        <f>(Table2[[#This Row],[Close Price]]/Table2[[#This Row],[Current Month Low]])-1</f>
        <v>2.4236192714453431E-2</v>
      </c>
      <c r="AH406" s="2">
        <f>(Table2[[#This Row],[Current Month High]]/Table2[[#This Row],[Close Price]])-1</f>
        <v>1.1042592858167222E-2</v>
      </c>
      <c r="AI406">
        <v>9.8522873942349101</v>
      </c>
      <c r="AJ406">
        <v>55.7052474879047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0.02</v>
      </c>
      <c r="AM406" t="s">
        <v>10359</v>
      </c>
      <c r="AN406">
        <v>7.89</v>
      </c>
      <c r="AO406" t="s">
        <v>10359</v>
      </c>
      <c r="AP406">
        <v>-7.1381840818855999E-2</v>
      </c>
      <c r="AQ406">
        <f>(Table2[[#This Row],[Sharpe Ratio]]-AVERAGE(Table2[Sharpe Ratio]))/_xlfn.STDEV.P(Table2[Sharpe Ratio])</f>
        <v>-1.5440175412642001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-2.1090940221364054</v>
      </c>
      <c r="AS406">
        <f>_xlfn.RANK.AVG(Table2[[#This Row],[1Y Return vs Nifty Z-Score]],Table2[1Y Return vs Nifty Z-Score])</f>
        <v>289</v>
      </c>
      <c r="AT406">
        <f>_xlfn.RANK.AVG(Table2[[#This Row],[6M Return vs Nifty Z-Score]],Table2[6M Return vs Nifty Z-Score])</f>
        <v>221</v>
      </c>
      <c r="AU406">
        <f>_xlfn.RANK.AVG(Table2[[#This Row],[Sharpe Ratio Z-Score]],Table2[Sharpe Ratio Z-Score])</f>
        <v>690</v>
      </c>
      <c r="AV406">
        <f>(Table2[[#This Row],[Rank 1Y]]+Table2[[#This Row],[Rank 6M]]+Table2[[#This Row],[Rank Sharpe]])/3</f>
        <v>400</v>
      </c>
    </row>
    <row r="407" spans="1:48" x14ac:dyDescent="0.3">
      <c r="A407" t="s">
        <v>1159</v>
      </c>
      <c r="B407" t="s">
        <v>1160</v>
      </c>
      <c r="C407" t="s">
        <v>10327</v>
      </c>
      <c r="D407" t="s">
        <v>573</v>
      </c>
      <c r="E407">
        <v>10547.60987608</v>
      </c>
      <c r="F407">
        <v>673.75</v>
      </c>
      <c r="G407">
        <v>1.99717124849994</v>
      </c>
      <c r="H407">
        <f>(Table2[[#This Row],[1Y Return vs Nifty]]-AVERAGE(Table2[1Y Return vs Nifty]))/_xlfn.STDEV.P(Table2[1Y Return vs Nifty])</f>
        <v>-0.35524312802196223</v>
      </c>
      <c r="I407">
        <v>5.2297445817755497</v>
      </c>
      <c r="J407">
        <f>(Table2[[#This Row],[1M Return vs Nifty]]-AVERAGE(Table2[1M Return vs Nifty]))/_xlfn.STDEV.P(Table2[1M Return vs Nifty])</f>
        <v>0.32511704406193825</v>
      </c>
      <c r="K407">
        <v>28.4895612182615</v>
      </c>
      <c r="L407">
        <f>(Table2[[#This Row],[6M Return vs Nifty]]-AVERAGE(Table2[6M Return vs Nifty]))/_xlfn.STDEV.P(Table2[6M Return vs Nifty])</f>
        <v>0.69344761259701815</v>
      </c>
      <c r="M407">
        <v>-0.67177283830779899</v>
      </c>
      <c r="N407">
        <f>(Table2[[#This Row],[1W Return vs Nifty]]-AVERAGE(Table2[1W Return vs Nifty]))/_xlfn.STDEV.P(Table2[1W Return vs Nifty])</f>
        <v>0.10780437071417771</v>
      </c>
      <c r="O407">
        <v>651.35</v>
      </c>
      <c r="P407">
        <v>615.17164141623005</v>
      </c>
      <c r="Q407">
        <v>535.30373138411596</v>
      </c>
      <c r="R407">
        <v>56.7922954262107</v>
      </c>
      <c r="S407" s="2">
        <f>(Table2[[#This Row],[Close Price]]-Table2[[#This Row],[20D EMA]])/Table2[[#This Row],[20D EMA]]</f>
        <v>3.4390112842557725E-2</v>
      </c>
      <c r="T407" s="2">
        <f>(Table2[[#This Row],[Close Price]]-Table2[[#This Row],[50D EMA]])/Table2[[#This Row],[50D EMA]]</f>
        <v>9.5222787657949545E-2</v>
      </c>
      <c r="U407" s="2">
        <f>(Table2[[#This Row],[Close Price]]-Table2[[#This Row],[200D EMA]])/Table2[[#This Row],[200D EMA]]</f>
        <v>0.25863124147838162</v>
      </c>
      <c r="V407">
        <v>0.99504827393862205</v>
      </c>
      <c r="W407">
        <v>655.1</v>
      </c>
      <c r="X407">
        <v>685</v>
      </c>
      <c r="Y407">
        <v>655.1</v>
      </c>
      <c r="Z407">
        <v>685</v>
      </c>
      <c r="AA407">
        <v>655.1</v>
      </c>
      <c r="AB407">
        <v>685</v>
      </c>
      <c r="AC407" s="2">
        <f>(Table2[[#This Row],[Close Price]]/Table2[[#This Row],[Day Low]])-1</f>
        <v>2.8468936040299209E-2</v>
      </c>
      <c r="AD407" s="2">
        <f>(Table2[[#This Row],[Day High]]/Table2[[#This Row],[Close Price]])-1</f>
        <v>1.6697588126159513E-2</v>
      </c>
      <c r="AE407" s="2">
        <f>(Table2[[#This Row],[Close Price]]/Table2[[#This Row],[Current Week Low]])-1</f>
        <v>2.8468936040299209E-2</v>
      </c>
      <c r="AF407" s="2">
        <f>(Table2[[#This Row],[Current Week High]]/Table2[[#This Row],[Close Price]])-1</f>
        <v>1.6697588126159513E-2</v>
      </c>
      <c r="AG407" s="2">
        <f>(Table2[[#This Row],[Close Price]]/Table2[[#This Row],[Current Month Low]])-1</f>
        <v>2.8468936040299209E-2</v>
      </c>
      <c r="AH407" s="2">
        <f>(Table2[[#This Row],[Current Month High]]/Table2[[#This Row],[Close Price]])-1</f>
        <v>1.6697588126159513E-2</v>
      </c>
      <c r="AI407">
        <v>7.7551020408163298</v>
      </c>
      <c r="AJ407">
        <v>65.886987566170106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0.27</v>
      </c>
      <c r="AM407" t="s">
        <v>10359</v>
      </c>
      <c r="AN407">
        <v>4.7300000000000004</v>
      </c>
      <c r="AO407" t="s">
        <v>10359</v>
      </c>
      <c r="AP407">
        <v>-3.1866651699812003E-2</v>
      </c>
      <c r="AQ407">
        <f>(Table2[[#This Row],[Sharpe Ratio]]-AVERAGE(Table2[Sharpe Ratio]))/_xlfn.STDEV.P(Table2[Sharpe Ratio])</f>
        <v>-1.0919119589510484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-0.32078605959987649</v>
      </c>
      <c r="AS407">
        <f>_xlfn.RANK.AVG(Table2[[#This Row],[1Y Return vs Nifty Z-Score]],Table2[1Y Return vs Nifty Z-Score])</f>
        <v>416</v>
      </c>
      <c r="AT407">
        <f>_xlfn.RANK.AVG(Table2[[#This Row],[6M Return vs Nifty Z-Score]],Table2[6M Return vs Nifty Z-Score])</f>
        <v>146</v>
      </c>
      <c r="AU407">
        <f>_xlfn.RANK.AVG(Table2[[#This Row],[Sharpe Ratio Z-Score]],Table2[Sharpe Ratio Z-Score])</f>
        <v>638</v>
      </c>
      <c r="AV407">
        <f>(Table2[[#This Row],[Rank 1Y]]+Table2[[#This Row],[Rank 6M]]+Table2[[#This Row],[Rank Sharpe]])/3</f>
        <v>400</v>
      </c>
    </row>
    <row r="408" spans="1:48" x14ac:dyDescent="0.3">
      <c r="A408" t="s">
        <v>403</v>
      </c>
      <c r="B408" t="s">
        <v>404</v>
      </c>
      <c r="C408" t="s">
        <v>10314</v>
      </c>
      <c r="D408" t="s">
        <v>405</v>
      </c>
      <c r="E408">
        <v>59114.961050703998</v>
      </c>
      <c r="F408">
        <v>224.87</v>
      </c>
      <c r="G408">
        <v>-11.967836468788599</v>
      </c>
      <c r="H408">
        <f>(Table2[[#This Row],[1Y Return vs Nifty]]-AVERAGE(Table2[1Y Return vs Nifty]))/_xlfn.STDEV.P(Table2[1Y Return vs Nifty])</f>
        <v>-0.58860152452938064</v>
      </c>
      <c r="I408">
        <v>8.9915291904462595</v>
      </c>
      <c r="J408">
        <f>(Table2[[#This Row],[1M Return vs Nifty]]-AVERAGE(Table2[1M Return vs Nifty]))/_xlfn.STDEV.P(Table2[1M Return vs Nifty])</f>
        <v>0.70636076024834338</v>
      </c>
      <c r="K408">
        <v>4.7984083766594203</v>
      </c>
      <c r="L408">
        <f>(Table2[[#This Row],[6M Return vs Nifty]]-AVERAGE(Table2[6M Return vs Nifty]))/_xlfn.STDEV.P(Table2[6M Return vs Nifty])</f>
        <v>-0.1148383007182098</v>
      </c>
      <c r="M408">
        <v>0.86523112819805004</v>
      </c>
      <c r="N408">
        <f>(Table2[[#This Row],[1W Return vs Nifty]]-AVERAGE(Table2[1W Return vs Nifty]))/_xlfn.STDEV.P(Table2[1W Return vs Nifty])</f>
        <v>0.48101421282291068</v>
      </c>
      <c r="O408">
        <v>219.96</v>
      </c>
      <c r="P408">
        <v>220.41060267767801</v>
      </c>
      <c r="Q408">
        <v>205.06556398737399</v>
      </c>
      <c r="R408">
        <v>66.951607082508403</v>
      </c>
      <c r="S408" s="2">
        <f>(Table2[[#This Row],[Close Price]]-Table2[[#This Row],[20D EMA]])/Table2[[#This Row],[20D EMA]]</f>
        <v>2.2322240407346775E-2</v>
      </c>
      <c r="T408" s="2">
        <f>(Table2[[#This Row],[Close Price]]-Table2[[#This Row],[50D EMA]])/Table2[[#This Row],[50D EMA]]</f>
        <v>2.0232226889934521E-2</v>
      </c>
      <c r="U408" s="2">
        <f>(Table2[[#This Row],[Close Price]]-Table2[[#This Row],[200D EMA]])/Table2[[#This Row],[200D EMA]]</f>
        <v>9.6576117547680432E-2</v>
      </c>
      <c r="V408">
        <v>0.98439016079726305</v>
      </c>
      <c r="W408">
        <v>223.4</v>
      </c>
      <c r="X408">
        <v>229.45</v>
      </c>
      <c r="Y408">
        <v>219.13</v>
      </c>
      <c r="Z408">
        <v>229.45</v>
      </c>
      <c r="AA408">
        <v>219.13</v>
      </c>
      <c r="AB408">
        <v>229.45</v>
      </c>
      <c r="AC408" s="2">
        <f>(Table2[[#This Row],[Close Price]]/Table2[[#This Row],[Day Low]])-1</f>
        <v>6.5801253357207212E-3</v>
      </c>
      <c r="AD408" s="2">
        <f>(Table2[[#This Row],[Day High]]/Table2[[#This Row],[Close Price]])-1</f>
        <v>2.0367323342375565E-2</v>
      </c>
      <c r="AE408" s="2">
        <f>(Table2[[#This Row],[Close Price]]/Table2[[#This Row],[Current Week Low]])-1</f>
        <v>2.6194496417651703E-2</v>
      </c>
      <c r="AF408" s="2">
        <f>(Table2[[#This Row],[Current Week High]]/Table2[[#This Row],[Close Price]])-1</f>
        <v>2.0367323342375565E-2</v>
      </c>
      <c r="AG408" s="2">
        <f>(Table2[[#This Row],[Close Price]]/Table2[[#This Row],[Current Month Low]])-1</f>
        <v>2.6194496417651703E-2</v>
      </c>
      <c r="AH408" s="2">
        <f>(Table2[[#This Row],[Current Month High]]/Table2[[#This Row],[Close Price]])-1</f>
        <v>2.0367323342375565E-2</v>
      </c>
      <c r="AI408">
        <v>9.7967714679592692</v>
      </c>
      <c r="AJ408">
        <v>45.077419354838703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-0.12</v>
      </c>
      <c r="AM408" t="s">
        <v>10358</v>
      </c>
      <c r="AN408">
        <v>4.0599999999999996</v>
      </c>
      <c r="AO408" t="s">
        <v>10359</v>
      </c>
      <c r="AP408">
        <v>7.3645933858373994E-2</v>
      </c>
      <c r="AQ408">
        <f>(Table2[[#This Row],[Sharpe Ratio]]-AVERAGE(Table2[Sharpe Ratio]))/_xlfn.STDEV.P(Table2[Sharpe Ratio])</f>
        <v>0.11529038522702803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516</v>
      </c>
      <c r="AT408">
        <f>_xlfn.RANK.AVG(Table2[[#This Row],[6M Return vs Nifty Z-Score]],Table2[6M Return vs Nifty Z-Score])</f>
        <v>362</v>
      </c>
      <c r="AU408">
        <f>_xlfn.RANK.AVG(Table2[[#This Row],[Sharpe Ratio Z-Score]],Table2[Sharpe Ratio Z-Score])</f>
        <v>324</v>
      </c>
      <c r="AV408">
        <f>(Table2[[#This Row],[Rank 1Y]]+Table2[[#This Row],[Rank 6M]]+Table2[[#This Row],[Rank Sharpe]])/3</f>
        <v>400.66666666666669</v>
      </c>
    </row>
    <row r="409" spans="1:48" x14ac:dyDescent="0.3">
      <c r="A409" t="s">
        <v>196</v>
      </c>
      <c r="B409" t="s">
        <v>197</v>
      </c>
      <c r="C409" t="s">
        <v>10318</v>
      </c>
      <c r="D409" t="s">
        <v>54</v>
      </c>
      <c r="E409">
        <v>132976.8542268</v>
      </c>
      <c r="F409">
        <v>1653.2</v>
      </c>
      <c r="G409">
        <v>3.3745132995482501</v>
      </c>
      <c r="H409">
        <f>(Table2[[#This Row],[1Y Return vs Nifty]]-AVERAGE(Table2[1Y Return vs Nifty]))/_xlfn.STDEV.P(Table2[1Y Return vs Nifty])</f>
        <v>-0.33222743487078943</v>
      </c>
      <c r="I409">
        <v>7.51702432428121</v>
      </c>
      <c r="J409">
        <f>(Table2[[#This Row],[1M Return vs Nifty]]-AVERAGE(Table2[1M Return vs Nifty]))/_xlfn.STDEV.P(Table2[1M Return vs Nifty])</f>
        <v>0.55692484799116992</v>
      </c>
      <c r="K409">
        <v>-0.61745986515634799</v>
      </c>
      <c r="L409">
        <f>(Table2[[#This Row],[6M Return vs Nifty]]-AVERAGE(Table2[6M Return vs Nifty]))/_xlfn.STDEV.P(Table2[6M Return vs Nifty])</f>
        <v>-0.29961487269422216</v>
      </c>
      <c r="M409">
        <v>2.6456687729042399</v>
      </c>
      <c r="N409">
        <f>(Table2[[#This Row],[1W Return vs Nifty]]-AVERAGE(Table2[1W Return vs Nifty]))/_xlfn.STDEV.P(Table2[1W Return vs Nifty])</f>
        <v>0.91333375574239406</v>
      </c>
      <c r="O409">
        <v>1595.48</v>
      </c>
      <c r="P409">
        <v>1553.7691697743601</v>
      </c>
      <c r="Q409">
        <v>1426.3495201082901</v>
      </c>
      <c r="R409">
        <v>73.9571661840708</v>
      </c>
      <c r="S409" s="2">
        <f>(Table2[[#This Row],[Close Price]]-Table2[[#This Row],[20D EMA]])/Table2[[#This Row],[20D EMA]]</f>
        <v>3.6177200591671489E-2</v>
      </c>
      <c r="T409" s="2">
        <f>(Table2[[#This Row],[Close Price]]-Table2[[#This Row],[50D EMA]])/Table2[[#This Row],[50D EMA]]</f>
        <v>6.3993308761609302E-2</v>
      </c>
      <c r="U409" s="2">
        <f>(Table2[[#This Row],[Close Price]]-Table2[[#This Row],[200D EMA]])/Table2[[#This Row],[200D EMA]]</f>
        <v>0.15904270075015497</v>
      </c>
      <c r="V409">
        <v>0.865353834136253</v>
      </c>
      <c r="W409">
        <v>1643.3</v>
      </c>
      <c r="X409">
        <v>1659.85</v>
      </c>
      <c r="Y409">
        <v>1642</v>
      </c>
      <c r="Z409">
        <v>1681.6</v>
      </c>
      <c r="AA409">
        <v>1642</v>
      </c>
      <c r="AB409">
        <v>1681.6</v>
      </c>
      <c r="AC409" s="2">
        <f>(Table2[[#This Row],[Close Price]]/Table2[[#This Row],[Day Low]])-1</f>
        <v>6.024462970851463E-3</v>
      </c>
      <c r="AD409" s="2">
        <f>(Table2[[#This Row],[Day High]]/Table2[[#This Row],[Close Price]])-1</f>
        <v>4.0225018146624603E-3</v>
      </c>
      <c r="AE409" s="2">
        <f>(Table2[[#This Row],[Close Price]]/Table2[[#This Row],[Current Week Low]])-1</f>
        <v>6.8209500609013318E-3</v>
      </c>
      <c r="AF409" s="2">
        <f>(Table2[[#This Row],[Current Week High]]/Table2[[#This Row],[Close Price]])-1</f>
        <v>1.717880474231781E-2</v>
      </c>
      <c r="AG409" s="2">
        <f>(Table2[[#This Row],[Close Price]]/Table2[[#This Row],[Current Month Low]])-1</f>
        <v>6.8209500609013318E-3</v>
      </c>
      <c r="AH409" s="2">
        <f>(Table2[[#This Row],[Current Month High]]/Table2[[#This Row],[Close Price]])-1</f>
        <v>1.717880474231781E-2</v>
      </c>
      <c r="AI409">
        <v>1.7178804742317799</v>
      </c>
      <c r="AJ409">
        <v>46.042402826855103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-0.08</v>
      </c>
      <c r="AM409" t="s">
        <v>10358</v>
      </c>
      <c r="AN409">
        <v>4.8899999999999997</v>
      </c>
      <c r="AO409" t="s">
        <v>10359</v>
      </c>
      <c r="AP409">
        <v>5.0203570422672997E-2</v>
      </c>
      <c r="AQ409">
        <f>(Table2[[#This Row],[Sharpe Ratio]]-AVERAGE(Table2[Sharpe Ratio]))/_xlfn.STDEV.P(Table2[Sharpe Ratio])</f>
        <v>-0.15292099394580552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0.68549530222274691</v>
      </c>
      <c r="AS409">
        <f>_xlfn.RANK.AVG(Table2[[#This Row],[1Y Return vs Nifty Z-Score]],Table2[1Y Return vs Nifty Z-Score])</f>
        <v>404</v>
      </c>
      <c r="AT409">
        <f>_xlfn.RANK.AVG(Table2[[#This Row],[6M Return vs Nifty Z-Score]],Table2[6M Return vs Nifty Z-Score])</f>
        <v>425</v>
      </c>
      <c r="AU409">
        <f>_xlfn.RANK.AVG(Table2[[#This Row],[Sharpe Ratio Z-Score]],Table2[Sharpe Ratio Z-Score])</f>
        <v>378</v>
      </c>
      <c r="AV409">
        <f>(Table2[[#This Row],[Rank 1Y]]+Table2[[#This Row],[Rank 6M]]+Table2[[#This Row],[Rank Sharpe]])/3</f>
        <v>402.33333333333331</v>
      </c>
    </row>
    <row r="410" spans="1:48" x14ac:dyDescent="0.3">
      <c r="A410" t="s">
        <v>200</v>
      </c>
      <c r="B410" t="s">
        <v>201</v>
      </c>
      <c r="C410" t="s">
        <v>10314</v>
      </c>
      <c r="D410" t="s">
        <v>34</v>
      </c>
      <c r="E410">
        <v>131300.88572481001</v>
      </c>
      <c r="F410">
        <v>250.7</v>
      </c>
      <c r="G410">
        <v>-1.8037288073050499</v>
      </c>
      <c r="H410">
        <f>(Table2[[#This Row],[1Y Return vs Nifty]]-AVERAGE(Table2[1Y Return vs Nifty]))/_xlfn.STDEV.P(Table2[1Y Return vs Nifty])</f>
        <v>-0.41875701646826413</v>
      </c>
      <c r="I410">
        <v>4.9243677508046497</v>
      </c>
      <c r="J410">
        <f>(Table2[[#This Row],[1M Return vs Nifty]]-AVERAGE(Table2[1M Return vs Nifty]))/_xlfn.STDEV.P(Table2[1M Return vs Nifty])</f>
        <v>0.29416817005989548</v>
      </c>
      <c r="K410">
        <v>-21.201128883483499</v>
      </c>
      <c r="L410">
        <f>(Table2[[#This Row],[6M Return vs Nifty]]-AVERAGE(Table2[6M Return vs Nifty]))/_xlfn.STDEV.P(Table2[6M Return vs Nifty])</f>
        <v>-1.0018808123508691</v>
      </c>
      <c r="M410">
        <v>-0.33365378411552798</v>
      </c>
      <c r="N410">
        <f>(Table2[[#This Row],[1W Return vs Nifty]]-AVERAGE(Table2[1W Return vs Nifty]))/_xlfn.STDEV.P(Table2[1W Return vs Nifty])</f>
        <v>0.18990523810225896</v>
      </c>
      <c r="O410">
        <v>250.31</v>
      </c>
      <c r="P410">
        <v>254.09548902394201</v>
      </c>
      <c r="Q410">
        <v>246.863531169255</v>
      </c>
      <c r="R410">
        <v>64.401959280153804</v>
      </c>
      <c r="S410" s="2">
        <f>(Table2[[#This Row],[Close Price]]-Table2[[#This Row],[20D EMA]])/Table2[[#This Row],[20D EMA]]</f>
        <v>1.5580679956852957E-3</v>
      </c>
      <c r="T410" s="2">
        <f>(Table2[[#This Row],[Close Price]]-Table2[[#This Row],[50D EMA]])/Table2[[#This Row],[50D EMA]]</f>
        <v>-1.3363043307006845E-2</v>
      </c>
      <c r="U410" s="2">
        <f>(Table2[[#This Row],[Close Price]]-Table2[[#This Row],[200D EMA]])/Table2[[#This Row],[200D EMA]]</f>
        <v>1.5540848875383803E-2</v>
      </c>
      <c r="V410">
        <v>0.66405749887852095</v>
      </c>
      <c r="W410">
        <v>250.35</v>
      </c>
      <c r="X410">
        <v>254.65</v>
      </c>
      <c r="Y410">
        <v>248.1</v>
      </c>
      <c r="Z410">
        <v>255.95</v>
      </c>
      <c r="AA410">
        <v>248.1</v>
      </c>
      <c r="AB410">
        <v>255.95</v>
      </c>
      <c r="AC410" s="2">
        <f>(Table2[[#This Row],[Close Price]]/Table2[[#This Row],[Day Low]])-1</f>
        <v>1.3980427401636408E-3</v>
      </c>
      <c r="AD410" s="2">
        <f>(Table2[[#This Row],[Day High]]/Table2[[#This Row],[Close Price]])-1</f>
        <v>1.575588352612689E-2</v>
      </c>
      <c r="AE410" s="2">
        <f>(Table2[[#This Row],[Close Price]]/Table2[[#This Row],[Current Week Low]])-1</f>
        <v>1.0479645304312779E-2</v>
      </c>
      <c r="AF410" s="2">
        <f>(Table2[[#This Row],[Current Week High]]/Table2[[#This Row],[Close Price]])-1</f>
        <v>2.094136418029513E-2</v>
      </c>
      <c r="AG410" s="2">
        <f>(Table2[[#This Row],[Close Price]]/Table2[[#This Row],[Current Month Low]])-1</f>
        <v>1.0479645304312779E-2</v>
      </c>
      <c r="AH410" s="2">
        <f>(Table2[[#This Row],[Current Month High]]/Table2[[#This Row],[Close Price]])-1</f>
        <v>2.094136418029513E-2</v>
      </c>
      <c r="AI410">
        <v>19.545273234942101</v>
      </c>
      <c r="AJ410">
        <v>33.457545914293298</v>
      </c>
      <c r="AK410" t="str">
        <f>IF(AND(Table2[[#This Row],[20D EMA]]&gt;Table2[[#This Row],[50D EMA]],Table2[[#This Row],[50D EMA]]&gt;Table2[[#This Row],[200D EMA]]),"Uptrend","Downtrend/NoTrend")</f>
        <v>Downtrend/NoTrend</v>
      </c>
      <c r="AL410">
        <v>-0.14000000000000001</v>
      </c>
      <c r="AM410" t="s">
        <v>10358</v>
      </c>
      <c r="AN410">
        <v>2.98</v>
      </c>
      <c r="AO410" t="s">
        <v>10359</v>
      </c>
      <c r="AP410">
        <v>0.14889859358348201</v>
      </c>
      <c r="AQ410">
        <f>(Table2[[#This Row],[Sharpe Ratio]]-AVERAGE(Table2[Sharpe Ratio]))/_xlfn.STDEV.P(Table2[Sharpe Ratio])</f>
        <v>0.97627949610127529</v>
      </c>
      <c r="AR4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0">
        <f>_xlfn.RANK.AVG(Table2[[#This Row],[1Y Return vs Nifty Z-Score]],Table2[1Y Return vs Nifty Z-Score])</f>
        <v>443</v>
      </c>
      <c r="AT410">
        <f>_xlfn.RANK.AVG(Table2[[#This Row],[6M Return vs Nifty Z-Score]],Table2[6M Return vs Nifty Z-Score])</f>
        <v>647</v>
      </c>
      <c r="AU410">
        <f>_xlfn.RANK.AVG(Table2[[#This Row],[Sharpe Ratio Z-Score]],Table2[Sharpe Ratio Z-Score])</f>
        <v>121</v>
      </c>
      <c r="AV410">
        <f>(Table2[[#This Row],[Rank 1Y]]+Table2[[#This Row],[Rank 6M]]+Table2[[#This Row],[Rank Sharpe]])/3</f>
        <v>403.66666666666669</v>
      </c>
    </row>
    <row r="411" spans="1:48" x14ac:dyDescent="0.3">
      <c r="A411" t="s">
        <v>1236</v>
      </c>
      <c r="B411" t="s">
        <v>1237</v>
      </c>
      <c r="C411" t="s">
        <v>10327</v>
      </c>
      <c r="D411" t="s">
        <v>384</v>
      </c>
      <c r="E411">
        <v>9529.9886074799997</v>
      </c>
      <c r="F411">
        <v>239.41</v>
      </c>
      <c r="G411">
        <v>-2.25015161054213</v>
      </c>
      <c r="H411">
        <f>(Table2[[#This Row],[1Y Return vs Nifty]]-AVERAGE(Table2[1Y Return vs Nifty]))/_xlfn.STDEV.P(Table2[1Y Return vs Nifty])</f>
        <v>-0.42621684116988473</v>
      </c>
      <c r="I411">
        <v>3.6377687703809398</v>
      </c>
      <c r="J411">
        <f>(Table2[[#This Row],[1M Return vs Nifty]]-AVERAGE(Table2[1M Return vs Nifty]))/_xlfn.STDEV.P(Table2[1M Return vs Nifty])</f>
        <v>0.16377586226859317</v>
      </c>
      <c r="K411">
        <v>-4.5369621107206299</v>
      </c>
      <c r="L411">
        <f>(Table2[[#This Row],[6M Return vs Nifty]]-AVERAGE(Table2[6M Return vs Nifty]))/_xlfn.STDEV.P(Table2[6M Return vs Nifty])</f>
        <v>-0.43333898791472808</v>
      </c>
      <c r="M411">
        <v>0.10274139974051499</v>
      </c>
      <c r="N411">
        <f>(Table2[[#This Row],[1W Return vs Nifty]]-AVERAGE(Table2[1W Return vs Nifty]))/_xlfn.STDEV.P(Table2[1W Return vs Nifty])</f>
        <v>0.29586916611617248</v>
      </c>
      <c r="O411">
        <v>234.02</v>
      </c>
      <c r="P411">
        <v>234.57836383988101</v>
      </c>
      <c r="Q411">
        <v>225.046630434538</v>
      </c>
      <c r="R411">
        <v>62.3861715600381</v>
      </c>
      <c r="S411" s="2">
        <f>(Table2[[#This Row],[Close Price]]-Table2[[#This Row],[20D EMA]])/Table2[[#This Row],[20D EMA]]</f>
        <v>2.3032219468421444E-2</v>
      </c>
      <c r="T411" s="2">
        <f>(Table2[[#This Row],[Close Price]]-Table2[[#This Row],[50D EMA]])/Table2[[#This Row],[50D EMA]]</f>
        <v>2.0597109132438906E-2</v>
      </c>
      <c r="U411" s="2">
        <f>(Table2[[#This Row],[Close Price]]-Table2[[#This Row],[200D EMA]])/Table2[[#This Row],[200D EMA]]</f>
        <v>6.3823970782091038E-2</v>
      </c>
      <c r="V411">
        <v>0.51168724471763005</v>
      </c>
      <c r="W411">
        <v>238.02</v>
      </c>
      <c r="X411">
        <v>243.4</v>
      </c>
      <c r="Y411">
        <v>230.34</v>
      </c>
      <c r="Z411">
        <v>243.4</v>
      </c>
      <c r="AA411">
        <v>230.34</v>
      </c>
      <c r="AB411">
        <v>243.4</v>
      </c>
      <c r="AC411" s="2">
        <f>(Table2[[#This Row],[Close Price]]/Table2[[#This Row],[Day Low]])-1</f>
        <v>5.8398453911434611E-3</v>
      </c>
      <c r="AD411" s="2">
        <f>(Table2[[#This Row],[Day High]]/Table2[[#This Row],[Close Price]])-1</f>
        <v>1.6665970510839179E-2</v>
      </c>
      <c r="AE411" s="2">
        <f>(Table2[[#This Row],[Close Price]]/Table2[[#This Row],[Current Week Low]])-1</f>
        <v>3.9376573760527833E-2</v>
      </c>
      <c r="AF411" s="2">
        <f>(Table2[[#This Row],[Current Week High]]/Table2[[#This Row],[Close Price]])-1</f>
        <v>1.6665970510839179E-2</v>
      </c>
      <c r="AG411" s="2">
        <f>(Table2[[#This Row],[Close Price]]/Table2[[#This Row],[Current Month Low]])-1</f>
        <v>3.9376573760527833E-2</v>
      </c>
      <c r="AH411" s="2">
        <f>(Table2[[#This Row],[Current Month High]]/Table2[[#This Row],[Close Price]])-1</f>
        <v>1.6665970510839179E-2</v>
      </c>
      <c r="AI411">
        <v>34.601729251075497</v>
      </c>
      <c r="AJ411">
        <v>46.607470912430998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0.04</v>
      </c>
      <c r="AM411" t="s">
        <v>10359</v>
      </c>
      <c r="AN411">
        <v>7.25</v>
      </c>
      <c r="AO411" t="s">
        <v>10359</v>
      </c>
      <c r="AP411">
        <v>8.0033058863393E-2</v>
      </c>
      <c r="AQ411">
        <f>(Table2[[#This Row],[Sharpe Ratio]]-AVERAGE(Table2[Sharpe Ratio]))/_xlfn.STDEV.P(Table2[Sharpe Ratio])</f>
        <v>0.188367471129404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449</v>
      </c>
      <c r="AT411">
        <f>_xlfn.RANK.AVG(Table2[[#This Row],[6M Return vs Nifty Z-Score]],Table2[6M Return vs Nifty Z-Score])</f>
        <v>472</v>
      </c>
      <c r="AU411">
        <f>_xlfn.RANK.AVG(Table2[[#This Row],[Sharpe Ratio Z-Score]],Table2[Sharpe Ratio Z-Score])</f>
        <v>292</v>
      </c>
      <c r="AV411">
        <f>(Table2[[#This Row],[Rank 1Y]]+Table2[[#This Row],[Rank 6M]]+Table2[[#This Row],[Rank Sharpe]])/3</f>
        <v>404.33333333333331</v>
      </c>
    </row>
    <row r="412" spans="1:48" x14ac:dyDescent="0.3">
      <c r="A412" t="s">
        <v>1838</v>
      </c>
      <c r="B412" t="s">
        <v>1839</v>
      </c>
      <c r="C412" t="s">
        <v>10313</v>
      </c>
      <c r="D412" t="s">
        <v>21</v>
      </c>
      <c r="E412">
        <v>4047.4978829249999</v>
      </c>
      <c r="F412">
        <v>672.2</v>
      </c>
      <c r="G412">
        <v>-9.5950828373602999</v>
      </c>
      <c r="H412">
        <f>(Table2[[#This Row],[1Y Return vs Nifty]]-AVERAGE(Table2[1Y Return vs Nifty]))/_xlfn.STDEV.P(Table2[1Y Return vs Nifty])</f>
        <v>-0.54895228165414867</v>
      </c>
      <c r="I412">
        <v>21.266259357420701</v>
      </c>
      <c r="J412">
        <f>(Table2[[#This Row],[1M Return vs Nifty]]-AVERAGE(Table2[1M Return vs Nifty]))/_xlfn.STDEV.P(Table2[1M Return vs Nifty])</f>
        <v>1.9503617413933925</v>
      </c>
      <c r="K412">
        <v>-3.8062686535185998E-2</v>
      </c>
      <c r="L412">
        <f>(Table2[[#This Row],[6M Return vs Nifty]]-AVERAGE(Table2[6M Return vs Nifty]))/_xlfn.STDEV.P(Table2[6M Return vs Nifty])</f>
        <v>-0.27984721593115841</v>
      </c>
      <c r="M412">
        <v>20.737423764828499</v>
      </c>
      <c r="N412">
        <f>(Table2[[#This Row],[1W Return vs Nifty]]-AVERAGE(Table2[1W Return vs Nifty]))/_xlfn.STDEV.P(Table2[1W Return vs Nifty])</f>
        <v>5.3063094221329328</v>
      </c>
      <c r="O412">
        <v>625.48</v>
      </c>
      <c r="P412">
        <v>613.01887706417403</v>
      </c>
      <c r="Q412">
        <v>597.96302282032696</v>
      </c>
      <c r="R412">
        <v>69.019670197548294</v>
      </c>
      <c r="S412" s="2">
        <f>(Table2[[#This Row],[Close Price]]-Table2[[#This Row],[20D EMA]])/Table2[[#This Row],[20D EMA]]</f>
        <v>7.4694634520688155E-2</v>
      </c>
      <c r="T412" s="2">
        <f>(Table2[[#This Row],[Close Price]]-Table2[[#This Row],[50D EMA]])/Table2[[#This Row],[50D EMA]]</f>
        <v>9.6540457643412209E-2</v>
      </c>
      <c r="U412" s="2">
        <f>(Table2[[#This Row],[Close Price]]-Table2[[#This Row],[200D EMA]])/Table2[[#This Row],[200D EMA]]</f>
        <v>0.12414977907752577</v>
      </c>
      <c r="V412">
        <v>2.6637906919052399</v>
      </c>
      <c r="W412">
        <v>668.1</v>
      </c>
      <c r="X412">
        <v>686.15</v>
      </c>
      <c r="Y412">
        <v>668.1</v>
      </c>
      <c r="Z412">
        <v>709.4</v>
      </c>
      <c r="AA412">
        <v>668.1</v>
      </c>
      <c r="AB412">
        <v>709.4</v>
      </c>
      <c r="AC412" s="2">
        <f>(Table2[[#This Row],[Close Price]]/Table2[[#This Row],[Day Low]])-1</f>
        <v>6.1368058673851866E-3</v>
      </c>
      <c r="AD412" s="2">
        <f>(Table2[[#This Row],[Day High]]/Table2[[#This Row],[Close Price]])-1</f>
        <v>2.0752752157096044E-2</v>
      </c>
      <c r="AE412" s="2">
        <f>(Table2[[#This Row],[Close Price]]/Table2[[#This Row],[Current Week Low]])-1</f>
        <v>6.1368058673851866E-3</v>
      </c>
      <c r="AF412" s="2">
        <f>(Table2[[#This Row],[Current Week High]]/Table2[[#This Row],[Close Price]])-1</f>
        <v>5.5340672418922932E-2</v>
      </c>
      <c r="AG412" s="2">
        <f>(Table2[[#This Row],[Close Price]]/Table2[[#This Row],[Current Month Low]])-1</f>
        <v>6.1368058673851866E-3</v>
      </c>
      <c r="AH412" s="2">
        <f>(Table2[[#This Row],[Current Month High]]/Table2[[#This Row],[Close Price]])-1</f>
        <v>5.5340672418922932E-2</v>
      </c>
      <c r="AI412">
        <v>17.747694138649202</v>
      </c>
      <c r="AJ412">
        <v>49.377777777777702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-0.09</v>
      </c>
      <c r="AM412" t="s">
        <v>10358</v>
      </c>
      <c r="AN412">
        <v>18.010000000000002</v>
      </c>
      <c r="AO412" t="s">
        <v>10359</v>
      </c>
      <c r="AP412">
        <v>7.7786695364897004E-2</v>
      </c>
      <c r="AQ412">
        <f>(Table2[[#This Row],[Sharpe Ratio]]-AVERAGE(Table2[Sharpe Ratio]))/_xlfn.STDEV.P(Table2[Sharpe Ratio])</f>
        <v>0.16266612690668117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6.5905377928476998</v>
      </c>
      <c r="AS412">
        <f>_xlfn.RANK.AVG(Table2[[#This Row],[1Y Return vs Nifty Z-Score]],Table2[1Y Return vs Nifty Z-Score])</f>
        <v>497</v>
      </c>
      <c r="AT412">
        <f>_xlfn.RANK.AVG(Table2[[#This Row],[6M Return vs Nifty Z-Score]],Table2[6M Return vs Nifty Z-Score])</f>
        <v>417</v>
      </c>
      <c r="AU412">
        <f>_xlfn.RANK.AVG(Table2[[#This Row],[Sharpe Ratio Z-Score]],Table2[Sharpe Ratio Z-Score])</f>
        <v>303</v>
      </c>
      <c r="AV412">
        <f>(Table2[[#This Row],[Rank 1Y]]+Table2[[#This Row],[Rank 6M]]+Table2[[#This Row],[Rank Sharpe]])/3</f>
        <v>405.66666666666669</v>
      </c>
    </row>
    <row r="413" spans="1:48" x14ac:dyDescent="0.3">
      <c r="A413" t="s">
        <v>301</v>
      </c>
      <c r="B413" t="s">
        <v>302</v>
      </c>
      <c r="C413" t="s">
        <v>10314</v>
      </c>
      <c r="D413" t="s">
        <v>34</v>
      </c>
      <c r="E413">
        <v>93450.653619999997</v>
      </c>
      <c r="F413">
        <v>122.42</v>
      </c>
      <c r="G413">
        <v>8.88390405716064</v>
      </c>
      <c r="H413">
        <f>(Table2[[#This Row],[1Y Return vs Nifty]]-AVERAGE(Table2[1Y Return vs Nifty]))/_xlfn.STDEV.P(Table2[1Y Return vs Nifty])</f>
        <v>-0.24016428539342963</v>
      </c>
      <c r="I413">
        <v>-7.68302789923783</v>
      </c>
      <c r="J413">
        <f>(Table2[[#This Row],[1M Return vs Nifty]]-AVERAGE(Table2[1M Return vs Nifty]))/_xlfn.STDEV.P(Table2[1M Return vs Nifty])</f>
        <v>-0.98354729455650292</v>
      </c>
      <c r="K413">
        <v>-30.721534472255598</v>
      </c>
      <c r="L413">
        <f>(Table2[[#This Row],[6M Return vs Nifty]]-AVERAGE(Table2[6M Return vs Nifty]))/_xlfn.STDEV.P(Table2[6M Return vs Nifty])</f>
        <v>-1.3266944580987927</v>
      </c>
      <c r="M413">
        <v>-3.0803066122668601</v>
      </c>
      <c r="N413">
        <f>(Table2[[#This Row],[1W Return vs Nifty]]-AVERAGE(Table2[1W Return vs Nifty]))/_xlfn.STDEV.P(Table2[1W Return vs Nifty])</f>
        <v>-0.47702724265914481</v>
      </c>
      <c r="O413">
        <v>124.61</v>
      </c>
      <c r="P413">
        <v>130.42897107796901</v>
      </c>
      <c r="Q413">
        <v>129.69817722183799</v>
      </c>
      <c r="R413">
        <v>42.643625744911702</v>
      </c>
      <c r="S413" s="2">
        <f>(Table2[[#This Row],[Close Price]]-Table2[[#This Row],[20D EMA]])/Table2[[#This Row],[20D EMA]]</f>
        <v>-1.7574833480459014E-2</v>
      </c>
      <c r="T413" s="2">
        <f>(Table2[[#This Row],[Close Price]]-Table2[[#This Row],[50D EMA]])/Table2[[#This Row],[50D EMA]]</f>
        <v>-6.1404847494973588E-2</v>
      </c>
      <c r="U413" s="2">
        <f>(Table2[[#This Row],[Close Price]]-Table2[[#This Row],[200D EMA]])/Table2[[#This Row],[200D EMA]]</f>
        <v>-5.611626452844648E-2</v>
      </c>
      <c r="V413">
        <v>0.68001076145697903</v>
      </c>
      <c r="W413">
        <v>121.48</v>
      </c>
      <c r="X413">
        <v>123.45</v>
      </c>
      <c r="Y413">
        <v>120.51</v>
      </c>
      <c r="Z413">
        <v>123.45</v>
      </c>
      <c r="AA413">
        <v>120.51</v>
      </c>
      <c r="AB413">
        <v>123.45</v>
      </c>
      <c r="AC413" s="2">
        <f>(Table2[[#This Row],[Close Price]]/Table2[[#This Row],[Day Low]])-1</f>
        <v>7.7378992426737625E-3</v>
      </c>
      <c r="AD413" s="2">
        <f>(Table2[[#This Row],[Day High]]/Table2[[#This Row],[Close Price]])-1</f>
        <v>8.4136578990361421E-3</v>
      </c>
      <c r="AE413" s="2">
        <f>(Table2[[#This Row],[Close Price]]/Table2[[#This Row],[Current Week Low]])-1</f>
        <v>1.5849307111442945E-2</v>
      </c>
      <c r="AF413" s="2">
        <f>(Table2[[#This Row],[Current Week High]]/Table2[[#This Row],[Close Price]])-1</f>
        <v>8.4136578990361421E-3</v>
      </c>
      <c r="AG413" s="2">
        <f>(Table2[[#This Row],[Close Price]]/Table2[[#This Row],[Current Month Low]])-1</f>
        <v>1.5849307111442945E-2</v>
      </c>
      <c r="AH413" s="2">
        <f>(Table2[[#This Row],[Current Month High]]/Table2[[#This Row],[Close Price]])-1</f>
        <v>8.4136578990361421E-3</v>
      </c>
      <c r="AI413">
        <v>40.9083483090998</v>
      </c>
      <c r="AJ413">
        <v>41.3625866050808</v>
      </c>
      <c r="AK413" t="str">
        <f>IF(AND(Table2[[#This Row],[20D EMA]]&gt;Table2[[#This Row],[50D EMA]],Table2[[#This Row],[50D EMA]]&gt;Table2[[#This Row],[200D EMA]]),"Uptrend","Downtrend/NoTrend")</f>
        <v>Downtrend/NoTrend</v>
      </c>
      <c r="AL413">
        <v>-0.19</v>
      </c>
      <c r="AM413" t="s">
        <v>10358</v>
      </c>
      <c r="AN413">
        <v>4.26</v>
      </c>
      <c r="AO413" t="s">
        <v>10359</v>
      </c>
      <c r="AP413">
        <v>0.13787960888606299</v>
      </c>
      <c r="AQ413">
        <f>(Table2[[#This Row],[Sharpe Ratio]]-AVERAGE(Table2[Sharpe Ratio]))/_xlfn.STDEV.P(Table2[Sharpe Ratio])</f>
        <v>0.85020786126439618</v>
      </c>
      <c r="AR4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3">
        <f>_xlfn.RANK.AVG(Table2[[#This Row],[1Y Return vs Nifty Z-Score]],Table2[1Y Return vs Nifty Z-Score])</f>
        <v>369</v>
      </c>
      <c r="AT413">
        <f>_xlfn.RANK.AVG(Table2[[#This Row],[6M Return vs Nifty Z-Score]],Table2[6M Return vs Nifty Z-Score])</f>
        <v>705</v>
      </c>
      <c r="AU413">
        <f>_xlfn.RANK.AVG(Table2[[#This Row],[Sharpe Ratio Z-Score]],Table2[Sharpe Ratio Z-Score])</f>
        <v>146</v>
      </c>
      <c r="AV413">
        <f>(Table2[[#This Row],[Rank 1Y]]+Table2[[#This Row],[Rank 6M]]+Table2[[#This Row],[Rank Sharpe]])/3</f>
        <v>406.66666666666669</v>
      </c>
    </row>
    <row r="414" spans="1:48" x14ac:dyDescent="0.3">
      <c r="A414" t="s">
        <v>1002</v>
      </c>
      <c r="B414" t="s">
        <v>1003</v>
      </c>
      <c r="C414" t="s">
        <v>10316</v>
      </c>
      <c r="D414" t="s">
        <v>118</v>
      </c>
      <c r="E414">
        <v>13980.30019752</v>
      </c>
      <c r="F414">
        <v>2197.0500000000002</v>
      </c>
      <c r="G414">
        <v>5.5652876278681402</v>
      </c>
      <c r="H414">
        <f>(Table2[[#This Row],[1Y Return vs Nifty]]-AVERAGE(Table2[1Y Return vs Nifty]))/_xlfn.STDEV.P(Table2[1Y Return vs Nifty])</f>
        <v>-0.29561910677560038</v>
      </c>
      <c r="I414">
        <v>-3.6855443646319901</v>
      </c>
      <c r="J414">
        <f>(Table2[[#This Row],[1M Return vs Nifty]]-AVERAGE(Table2[1M Return vs Nifty]))/_xlfn.STDEV.P(Table2[1M Return vs Nifty])</f>
        <v>-0.57841631639940083</v>
      </c>
      <c r="K414">
        <v>26.996373213375499</v>
      </c>
      <c r="L414">
        <f>(Table2[[#This Row],[6M Return vs Nifty]]-AVERAGE(Table2[6M Return vs Nifty]))/_xlfn.STDEV.P(Table2[6M Return vs Nifty])</f>
        <v>0.64250358136518859</v>
      </c>
      <c r="M414">
        <v>-2.8510887197683998</v>
      </c>
      <c r="N414">
        <f>(Table2[[#This Row],[1W Return vs Nifty]]-AVERAGE(Table2[1W Return vs Nifty]))/_xlfn.STDEV.P(Table2[1W Return vs Nifty])</f>
        <v>-0.42136936842325468</v>
      </c>
      <c r="O414">
        <v>2258.8000000000002</v>
      </c>
      <c r="P414">
        <v>2169.3615119275901</v>
      </c>
      <c r="Q414">
        <v>1852.4916651508399</v>
      </c>
      <c r="R414">
        <v>36.926924317110497</v>
      </c>
      <c r="S414" s="2">
        <f>(Table2[[#This Row],[Close Price]]-Table2[[#This Row],[20D EMA]])/Table2[[#This Row],[20D EMA]]</f>
        <v>-2.733752434921197E-2</v>
      </c>
      <c r="T414" s="2">
        <f>(Table2[[#This Row],[Close Price]]-Table2[[#This Row],[50D EMA]])/Table2[[#This Row],[50D EMA]]</f>
        <v>1.2763427358775004E-2</v>
      </c>
      <c r="U414" s="2">
        <f>(Table2[[#This Row],[Close Price]]-Table2[[#This Row],[200D EMA]])/Table2[[#This Row],[200D EMA]]</f>
        <v>0.1859972389247454</v>
      </c>
      <c r="V414">
        <v>0.41276019203480202</v>
      </c>
      <c r="W414">
        <v>2200.1999999999998</v>
      </c>
      <c r="X414">
        <v>2321</v>
      </c>
      <c r="Y414">
        <v>2182</v>
      </c>
      <c r="Z414">
        <v>2321</v>
      </c>
      <c r="AA414">
        <v>2182</v>
      </c>
      <c r="AB414">
        <v>2321</v>
      </c>
      <c r="AC414" s="2">
        <f>(Table2[[#This Row],[Close Price]]/Table2[[#This Row],[Day Low]])-1</f>
        <v>-1.4316880283609112E-3</v>
      </c>
      <c r="AD414" s="2">
        <f>(Table2[[#This Row],[Day High]]/Table2[[#This Row],[Close Price]])-1</f>
        <v>5.6416558567169428E-2</v>
      </c>
      <c r="AE414" s="2">
        <f>(Table2[[#This Row],[Close Price]]/Table2[[#This Row],[Current Week Low]])-1</f>
        <v>6.897341888176145E-3</v>
      </c>
      <c r="AF414" s="2">
        <f>(Table2[[#This Row],[Current Week High]]/Table2[[#This Row],[Close Price]])-1</f>
        <v>5.6416558567169428E-2</v>
      </c>
      <c r="AG414" s="2">
        <f>(Table2[[#This Row],[Close Price]]/Table2[[#This Row],[Current Month Low]])-1</f>
        <v>6.897341888176145E-3</v>
      </c>
      <c r="AH414" s="2">
        <f>(Table2[[#This Row],[Current Month High]]/Table2[[#This Row],[Close Price]])-1</f>
        <v>5.6416558567169428E-2</v>
      </c>
      <c r="AI414">
        <v>13.060695022871499</v>
      </c>
      <c r="AJ414">
        <v>52.557025309863498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0.08</v>
      </c>
      <c r="AM414" t="s">
        <v>10359</v>
      </c>
      <c r="AN414">
        <v>0.6</v>
      </c>
      <c r="AO414" t="s">
        <v>10359</v>
      </c>
      <c r="AP414">
        <v>-6.0188257522346002E-2</v>
      </c>
      <c r="AQ414">
        <f>(Table2[[#This Row],[Sharpe Ratio]]-AVERAGE(Table2[Sharpe Ratio]))/_xlfn.STDEV.P(Table2[Sharpe Ratio])</f>
        <v>-1.4159482694914256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-2.0688494797244932</v>
      </c>
      <c r="AS414">
        <f>_xlfn.RANK.AVG(Table2[[#This Row],[1Y Return vs Nifty Z-Score]],Table2[1Y Return vs Nifty Z-Score])</f>
        <v>387</v>
      </c>
      <c r="AT414">
        <f>_xlfn.RANK.AVG(Table2[[#This Row],[6M Return vs Nifty Z-Score]],Table2[6M Return vs Nifty Z-Score])</f>
        <v>160</v>
      </c>
      <c r="AU414">
        <f>_xlfn.RANK.AVG(Table2[[#This Row],[Sharpe Ratio Z-Score]],Table2[Sharpe Ratio Z-Score])</f>
        <v>675</v>
      </c>
      <c r="AV414">
        <f>(Table2[[#This Row],[Rank 1Y]]+Table2[[#This Row],[Rank 6M]]+Table2[[#This Row],[Rank Sharpe]])/3</f>
        <v>407.33333333333331</v>
      </c>
    </row>
    <row r="415" spans="1:48" x14ac:dyDescent="0.3">
      <c r="A415" t="s">
        <v>183</v>
      </c>
      <c r="B415" t="s">
        <v>184</v>
      </c>
      <c r="C415" t="s">
        <v>10316</v>
      </c>
      <c r="D415" t="s">
        <v>185</v>
      </c>
      <c r="E415">
        <v>150370.67168373501</v>
      </c>
      <c r="F415">
        <v>1460.75</v>
      </c>
      <c r="G415">
        <v>15.828092030457499</v>
      </c>
      <c r="H415">
        <f>(Table2[[#This Row],[1Y Return vs Nifty]]-AVERAGE(Table2[1Y Return vs Nifty]))/_xlfn.STDEV.P(Table2[1Y Return vs Nifty])</f>
        <v>-0.12412535413752267</v>
      </c>
      <c r="I415">
        <v>-0.17329493502976601</v>
      </c>
      <c r="J415">
        <f>(Table2[[#This Row],[1M Return vs Nifty]]-AVERAGE(Table2[1M Return vs Nifty]))/_xlfn.STDEV.P(Table2[1M Return vs Nifty])</f>
        <v>-0.22246211805727417</v>
      </c>
      <c r="K415">
        <v>3.57295000286038</v>
      </c>
      <c r="L415">
        <f>(Table2[[#This Row],[6M Return vs Nifty]]-AVERAGE(Table2[6M Return vs Nifty]))/_xlfn.STDEV.P(Table2[6M Return vs Nifty])</f>
        <v>-0.15664803228840926</v>
      </c>
      <c r="M415">
        <v>0.33160661991846302</v>
      </c>
      <c r="N415">
        <f>(Table2[[#This Row],[1W Return vs Nifty]]-AVERAGE(Table2[1W Return vs Nifty]))/_xlfn.STDEV.P(Table2[1W Return vs Nifty])</f>
        <v>0.35144140571225507</v>
      </c>
      <c r="O415">
        <v>1447.47</v>
      </c>
      <c r="P415">
        <v>1424.72482546326</v>
      </c>
      <c r="Q415">
        <v>1282.87733286703</v>
      </c>
      <c r="R415">
        <v>60.641905083970201</v>
      </c>
      <c r="S415" s="2">
        <f>(Table2[[#This Row],[Close Price]]-Table2[[#This Row],[20D EMA]])/Table2[[#This Row],[20D EMA]]</f>
        <v>9.1746288351399145E-3</v>
      </c>
      <c r="T415" s="2">
        <f>(Table2[[#This Row],[Close Price]]-Table2[[#This Row],[50D EMA]])/Table2[[#This Row],[50D EMA]]</f>
        <v>2.5285707031198913E-2</v>
      </c>
      <c r="U415" s="2">
        <f>(Table2[[#This Row],[Close Price]]-Table2[[#This Row],[200D EMA]])/Table2[[#This Row],[200D EMA]]</f>
        <v>0.13865134457980677</v>
      </c>
      <c r="V415">
        <v>0.71289293871199499</v>
      </c>
      <c r="W415">
        <v>1456.2</v>
      </c>
      <c r="X415">
        <v>1479.75</v>
      </c>
      <c r="Y415">
        <v>1456.2</v>
      </c>
      <c r="Z415">
        <v>1491.85</v>
      </c>
      <c r="AA415">
        <v>1456.2</v>
      </c>
      <c r="AB415">
        <v>1491.85</v>
      </c>
      <c r="AC415" s="2">
        <f>(Table2[[#This Row],[Close Price]]/Table2[[#This Row],[Day Low]])-1</f>
        <v>3.1245708007141548E-3</v>
      </c>
      <c r="AD415" s="2">
        <f>(Table2[[#This Row],[Day High]]/Table2[[#This Row],[Close Price]])-1</f>
        <v>1.3007016943350935E-2</v>
      </c>
      <c r="AE415" s="2">
        <f>(Table2[[#This Row],[Close Price]]/Table2[[#This Row],[Current Week Low]])-1</f>
        <v>3.1245708007141548E-3</v>
      </c>
      <c r="AF415" s="2">
        <f>(Table2[[#This Row],[Current Week High]]/Table2[[#This Row],[Close Price]])-1</f>
        <v>2.1290432996748265E-2</v>
      </c>
      <c r="AG415" s="2">
        <f>(Table2[[#This Row],[Close Price]]/Table2[[#This Row],[Current Month Low]])-1</f>
        <v>3.1245708007141548E-3</v>
      </c>
      <c r="AH415" s="2">
        <f>(Table2[[#This Row],[Current Month High]]/Table2[[#This Row],[Close Price]])-1</f>
        <v>2.1290432996748265E-2</v>
      </c>
      <c r="AI415">
        <v>4.3984254663700098</v>
      </c>
      <c r="AJ415">
        <v>52.193165242758901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-7.0000000000000007E-2</v>
      </c>
      <c r="AM415" t="s">
        <v>10358</v>
      </c>
      <c r="AN415">
        <v>3.96</v>
      </c>
      <c r="AO415" t="s">
        <v>10359</v>
      </c>
      <c r="AP415">
        <v>3.6044477373509999E-3</v>
      </c>
      <c r="AQ415">
        <f>(Table2[[#This Row],[Sharpe Ratio]]-AVERAGE(Table2[Sharpe Ratio]))/_xlfn.STDEV.P(Table2[Sharpe Ratio])</f>
        <v>-0.686076065871707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-0.83787016464265807</v>
      </c>
      <c r="AS415">
        <f>_xlfn.RANK.AVG(Table2[[#This Row],[1Y Return vs Nifty Z-Score]],Table2[1Y Return vs Nifty Z-Score])</f>
        <v>339</v>
      </c>
      <c r="AT415">
        <f>_xlfn.RANK.AVG(Table2[[#This Row],[6M Return vs Nifty Z-Score]],Table2[6M Return vs Nifty Z-Score])</f>
        <v>374</v>
      </c>
      <c r="AU415">
        <f>_xlfn.RANK.AVG(Table2[[#This Row],[Sharpe Ratio Z-Score]],Table2[Sharpe Ratio Z-Score])</f>
        <v>512</v>
      </c>
      <c r="AV415">
        <f>(Table2[[#This Row],[Rank 1Y]]+Table2[[#This Row],[Rank 6M]]+Table2[[#This Row],[Rank Sharpe]])/3</f>
        <v>408.33333333333331</v>
      </c>
    </row>
    <row r="416" spans="1:48" x14ac:dyDescent="0.3">
      <c r="A416" t="s">
        <v>186</v>
      </c>
      <c r="B416" t="s">
        <v>187</v>
      </c>
      <c r="C416" t="s">
        <v>10316</v>
      </c>
      <c r="D416" t="s">
        <v>118</v>
      </c>
      <c r="E416">
        <v>142645.81791563999</v>
      </c>
      <c r="F416">
        <v>5916.05</v>
      </c>
      <c r="G416">
        <v>1.1859372877853001</v>
      </c>
      <c r="H416">
        <f>(Table2[[#This Row],[1Y Return vs Nifty]]-AVERAGE(Table2[1Y Return vs Nifty]))/_xlfn.STDEV.P(Table2[1Y Return vs Nifty])</f>
        <v>-0.36879902860555935</v>
      </c>
      <c r="I416">
        <v>1.4420385744963</v>
      </c>
      <c r="J416">
        <f>(Table2[[#This Row],[1M Return vs Nifty]]-AVERAGE(Table2[1M Return vs Nifty]))/_xlfn.STDEV.P(Table2[1M Return vs Nifty])</f>
        <v>-5.8753715233604523E-2</v>
      </c>
      <c r="K416">
        <v>9.2948202914662499</v>
      </c>
      <c r="L416">
        <f>(Table2[[#This Row],[6M Return vs Nifty]]-AVERAGE(Table2[6M Return vs Nifty]))/_xlfn.STDEV.P(Table2[6M Return vs Nifty])</f>
        <v>3.8568603348487419E-2</v>
      </c>
      <c r="M416">
        <v>0.70400185450132002</v>
      </c>
      <c r="N416">
        <f>(Table2[[#This Row],[1W Return vs Nifty]]-AVERAGE(Table2[1W Return vs Nifty]))/_xlfn.STDEV.P(Table2[1W Return vs Nifty])</f>
        <v>0.44186509343810176</v>
      </c>
      <c r="O416">
        <v>5798.87</v>
      </c>
      <c r="P416">
        <v>5688.3229917845201</v>
      </c>
      <c r="Q416">
        <v>5249.2065760851601</v>
      </c>
      <c r="R416">
        <v>68.9653203118297</v>
      </c>
      <c r="S416" s="2">
        <f>(Table2[[#This Row],[Close Price]]-Table2[[#This Row],[20D EMA]])/Table2[[#This Row],[20D EMA]]</f>
        <v>2.0207385231950412E-2</v>
      </c>
      <c r="T416" s="2">
        <f>(Table2[[#This Row],[Close Price]]-Table2[[#This Row],[50D EMA]])/Table2[[#This Row],[50D EMA]]</f>
        <v>4.0034120521000575E-2</v>
      </c>
      <c r="U416" s="2">
        <f>(Table2[[#This Row],[Close Price]]-Table2[[#This Row],[200D EMA]])/Table2[[#This Row],[200D EMA]]</f>
        <v>0.12703699392455031</v>
      </c>
      <c r="V416">
        <v>0.76902043265822495</v>
      </c>
      <c r="W416">
        <v>5870</v>
      </c>
      <c r="X416">
        <v>5944</v>
      </c>
      <c r="Y416">
        <v>5865</v>
      </c>
      <c r="Z416">
        <v>5944</v>
      </c>
      <c r="AA416">
        <v>5865</v>
      </c>
      <c r="AB416">
        <v>5944</v>
      </c>
      <c r="AC416" s="2">
        <f>(Table2[[#This Row],[Close Price]]/Table2[[#This Row],[Day Low]])-1</f>
        <v>7.8449744463373605E-3</v>
      </c>
      <c r="AD416" s="2">
        <f>(Table2[[#This Row],[Day High]]/Table2[[#This Row],[Close Price]])-1</f>
        <v>4.7244360679845609E-3</v>
      </c>
      <c r="AE416" s="2">
        <f>(Table2[[#This Row],[Close Price]]/Table2[[#This Row],[Current Week Low]])-1</f>
        <v>8.704177323103135E-3</v>
      </c>
      <c r="AF416" s="2">
        <f>(Table2[[#This Row],[Current Week High]]/Table2[[#This Row],[Close Price]])-1</f>
        <v>4.7244360679845609E-3</v>
      </c>
      <c r="AG416" s="2">
        <f>(Table2[[#This Row],[Close Price]]/Table2[[#This Row],[Current Month Low]])-1</f>
        <v>8.704177323103135E-3</v>
      </c>
      <c r="AH416" s="2">
        <f>(Table2[[#This Row],[Current Month High]]/Table2[[#This Row],[Close Price]])-1</f>
        <v>4.7244360679845609E-3</v>
      </c>
      <c r="AI416">
        <v>1.5035369883621601</v>
      </c>
      <c r="AJ416">
        <v>36.073096119787401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-0.01</v>
      </c>
      <c r="AM416" t="s">
        <v>10358</v>
      </c>
      <c r="AN416">
        <v>3.25</v>
      </c>
      <c r="AO416" t="s">
        <v>10359</v>
      </c>
      <c r="AP416">
        <v>1.132015739443E-2</v>
      </c>
      <c r="AQ416">
        <f>(Table2[[#This Row],[Sharpe Ratio]]-AVERAGE(Table2[Sharpe Ratio]))/_xlfn.STDEV.P(Table2[Sharpe Ratio])</f>
        <v>-0.597798229291855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-0.54491727634442966</v>
      </c>
      <c r="AS416">
        <f>_xlfn.RANK.AVG(Table2[[#This Row],[1Y Return vs Nifty Z-Score]],Table2[1Y Return vs Nifty Z-Score])</f>
        <v>424</v>
      </c>
      <c r="AT416">
        <f>_xlfn.RANK.AVG(Table2[[#This Row],[6M Return vs Nifty Z-Score]],Table2[6M Return vs Nifty Z-Score])</f>
        <v>312</v>
      </c>
      <c r="AU416">
        <f>_xlfn.RANK.AVG(Table2[[#This Row],[Sharpe Ratio Z-Score]],Table2[Sharpe Ratio Z-Score])</f>
        <v>493</v>
      </c>
      <c r="AV416">
        <f>(Table2[[#This Row],[Rank 1Y]]+Table2[[#This Row],[Rank 6M]]+Table2[[#This Row],[Rank Sharpe]])/3</f>
        <v>409.66666666666669</v>
      </c>
    </row>
    <row r="417" spans="1:48" x14ac:dyDescent="0.3">
      <c r="A417" t="s">
        <v>877</v>
      </c>
      <c r="B417" t="s">
        <v>878</v>
      </c>
      <c r="C417" t="s">
        <v>10314</v>
      </c>
      <c r="D417" t="s">
        <v>51</v>
      </c>
      <c r="E417">
        <v>17988.430860707998</v>
      </c>
      <c r="F417">
        <v>213.41</v>
      </c>
      <c r="G417">
        <v>9.5944023010647896</v>
      </c>
      <c r="H417">
        <f>(Table2[[#This Row],[1Y Return vs Nifty]]-AVERAGE(Table2[1Y Return vs Nifty]))/_xlfn.STDEV.P(Table2[1Y Return vs Nifty])</f>
        <v>-0.22829170112600028</v>
      </c>
      <c r="I417">
        <v>1.29801766185317</v>
      </c>
      <c r="J417">
        <f>(Table2[[#This Row],[1M Return vs Nifty]]-AVERAGE(Table2[1M Return vs Nifty]))/_xlfn.STDEV.P(Table2[1M Return vs Nifty])</f>
        <v>-7.3349731129375553E-2</v>
      </c>
      <c r="K417">
        <v>3.0498173878828898</v>
      </c>
      <c r="L417">
        <f>(Table2[[#This Row],[6M Return vs Nifty]]-AVERAGE(Table2[6M Return vs Nifty]))/_xlfn.STDEV.P(Table2[6M Return vs Nifty])</f>
        <v>-0.1744960756617798</v>
      </c>
      <c r="M417">
        <v>-2.0169012712996</v>
      </c>
      <c r="N417">
        <f>(Table2[[#This Row],[1W Return vs Nifty]]-AVERAGE(Table2[1W Return vs Nifty]))/_xlfn.STDEV.P(Table2[1W Return vs Nifty])</f>
        <v>-0.21881493608832495</v>
      </c>
      <c r="O417">
        <v>211.6</v>
      </c>
      <c r="P417">
        <v>206.633904782169</v>
      </c>
      <c r="Q417">
        <v>184.74186695092601</v>
      </c>
      <c r="R417">
        <v>50.113497342849001</v>
      </c>
      <c r="S417" s="2">
        <f>(Table2[[#This Row],[Close Price]]-Table2[[#This Row],[20D EMA]])/Table2[[#This Row],[20D EMA]]</f>
        <v>8.5538752362949062E-3</v>
      </c>
      <c r="T417" s="2">
        <f>(Table2[[#This Row],[Close Price]]-Table2[[#This Row],[50D EMA]])/Table2[[#This Row],[50D EMA]]</f>
        <v>3.2792755985394932E-2</v>
      </c>
      <c r="U417" s="2">
        <f>(Table2[[#This Row],[Close Price]]-Table2[[#This Row],[200D EMA]])/Table2[[#This Row],[200D EMA]]</f>
        <v>0.15517940530875582</v>
      </c>
      <c r="V417">
        <v>0.80151267882083599</v>
      </c>
      <c r="W417">
        <v>212.32</v>
      </c>
      <c r="X417">
        <v>216</v>
      </c>
      <c r="Y417">
        <v>211.87</v>
      </c>
      <c r="Z417">
        <v>218.35</v>
      </c>
      <c r="AA417">
        <v>211.87</v>
      </c>
      <c r="AB417">
        <v>218.35</v>
      </c>
      <c r="AC417" s="2">
        <f>(Table2[[#This Row],[Close Price]]/Table2[[#This Row],[Day Low]])-1</f>
        <v>5.1337603617180871E-3</v>
      </c>
      <c r="AD417" s="2">
        <f>(Table2[[#This Row],[Day High]]/Table2[[#This Row],[Close Price]])-1</f>
        <v>1.2136263530293734E-2</v>
      </c>
      <c r="AE417" s="2">
        <f>(Table2[[#This Row],[Close Price]]/Table2[[#This Row],[Current Week Low]])-1</f>
        <v>7.2686081087458554E-3</v>
      </c>
      <c r="AF417" s="2">
        <f>(Table2[[#This Row],[Current Week High]]/Table2[[#This Row],[Close Price]])-1</f>
        <v>2.3147931212220696E-2</v>
      </c>
      <c r="AG417" s="2">
        <f>(Table2[[#This Row],[Close Price]]/Table2[[#This Row],[Current Month Low]])-1</f>
        <v>7.2686081087458554E-3</v>
      </c>
      <c r="AH417" s="2">
        <f>(Table2[[#This Row],[Current Month High]]/Table2[[#This Row],[Close Price]])-1</f>
        <v>2.3147931212220696E-2</v>
      </c>
      <c r="AI417">
        <v>7.9612014432313298</v>
      </c>
      <c r="AJ417">
        <v>70.251296370163502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0.06</v>
      </c>
      <c r="AM417" t="s">
        <v>10359</v>
      </c>
      <c r="AN417">
        <v>5.76</v>
      </c>
      <c r="AO417" t="s">
        <v>10359</v>
      </c>
      <c r="AP417">
        <v>1.4910335472482999E-2</v>
      </c>
      <c r="AQ417">
        <f>(Table2[[#This Row],[Sharpe Ratio]]-AVERAGE(Table2[Sharpe Ratio]))/_xlfn.STDEV.P(Table2[Sharpe Ratio])</f>
        <v>-0.55672188404911382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-1.2516743280545943</v>
      </c>
      <c r="AS417">
        <f>_xlfn.RANK.AVG(Table2[[#This Row],[1Y Return vs Nifty Z-Score]],Table2[1Y Return vs Nifty Z-Score])</f>
        <v>365</v>
      </c>
      <c r="AT417">
        <f>_xlfn.RANK.AVG(Table2[[#This Row],[6M Return vs Nifty Z-Score]],Table2[6M Return vs Nifty Z-Score])</f>
        <v>380</v>
      </c>
      <c r="AU417">
        <f>_xlfn.RANK.AVG(Table2[[#This Row],[Sharpe Ratio Z-Score]],Table2[Sharpe Ratio Z-Score])</f>
        <v>485</v>
      </c>
      <c r="AV417">
        <f>(Table2[[#This Row],[Rank 1Y]]+Table2[[#This Row],[Rank 6M]]+Table2[[#This Row],[Rank Sharpe]])/3</f>
        <v>410</v>
      </c>
    </row>
    <row r="418" spans="1:48" x14ac:dyDescent="0.3">
      <c r="A418" t="s">
        <v>1183</v>
      </c>
      <c r="B418" t="s">
        <v>1184</v>
      </c>
      <c r="C418" t="s">
        <v>10325</v>
      </c>
      <c r="D418" t="s">
        <v>127</v>
      </c>
      <c r="E418">
        <v>10201.238784749999</v>
      </c>
      <c r="F418">
        <v>333.9</v>
      </c>
      <c r="G418">
        <v>-34.425881345289802</v>
      </c>
      <c r="H418">
        <f>(Table2[[#This Row],[1Y Return vs Nifty]]-AVERAGE(Table2[1Y Return vs Nifty]))/_xlfn.STDEV.P(Table2[1Y Return vs Nifty])</f>
        <v>-0.96388046795480675</v>
      </c>
      <c r="I418">
        <v>-10.309995468834</v>
      </c>
      <c r="J418">
        <f>(Table2[[#This Row],[1M Return vs Nifty]]-AVERAGE(Table2[1M Return vs Nifty]))/_xlfn.STDEV.P(Table2[1M Return vs Nifty])</f>
        <v>-1.2497812719685999</v>
      </c>
      <c r="K418">
        <v>-8.2453163241188694</v>
      </c>
      <c r="L418">
        <f>(Table2[[#This Row],[6M Return vs Nifty]]-AVERAGE(Table2[6M Return vs Nifty]))/_xlfn.STDEV.P(Table2[6M Return vs Nifty])</f>
        <v>-0.5598592333545982</v>
      </c>
      <c r="M418">
        <v>-1.4789470623982901</v>
      </c>
      <c r="N418">
        <f>(Table2[[#This Row],[1W Return vs Nifty]]-AVERAGE(Table2[1W Return vs Nifty]))/_xlfn.STDEV.P(Table2[1W Return vs Nifty])</f>
        <v>-8.8190806456306725E-2</v>
      </c>
      <c r="O418">
        <v>341.26</v>
      </c>
      <c r="P418">
        <v>352.97747647751999</v>
      </c>
      <c r="Q418">
        <v>338.98668607328</v>
      </c>
      <c r="R418">
        <v>44.755135123693798</v>
      </c>
      <c r="S418" s="2">
        <f>(Table2[[#This Row],[Close Price]]-Table2[[#This Row],[20D EMA]])/Table2[[#This Row],[20D EMA]]</f>
        <v>-2.1567133563851648E-2</v>
      </c>
      <c r="T418" s="2">
        <f>(Table2[[#This Row],[Close Price]]-Table2[[#This Row],[50D EMA]])/Table2[[#This Row],[50D EMA]]</f>
        <v>-5.4047291254672995E-2</v>
      </c>
      <c r="U418" s="2">
        <f>(Table2[[#This Row],[Close Price]]-Table2[[#This Row],[200D EMA]])/Table2[[#This Row],[200D EMA]]</f>
        <v>-1.5005562997776299E-2</v>
      </c>
      <c r="V418">
        <v>1.0638024417477401</v>
      </c>
      <c r="W418">
        <v>332</v>
      </c>
      <c r="X418">
        <v>341</v>
      </c>
      <c r="Y418">
        <v>326.95</v>
      </c>
      <c r="Z418">
        <v>341</v>
      </c>
      <c r="AA418">
        <v>326.95</v>
      </c>
      <c r="AB418">
        <v>341</v>
      </c>
      <c r="AC418" s="2">
        <f>(Table2[[#This Row],[Close Price]]/Table2[[#This Row],[Day Low]])-1</f>
        <v>5.7228915662650426E-3</v>
      </c>
      <c r="AD418" s="2">
        <f>(Table2[[#This Row],[Day High]]/Table2[[#This Row],[Close Price]])-1</f>
        <v>2.1263851452530735E-2</v>
      </c>
      <c r="AE418" s="2">
        <f>(Table2[[#This Row],[Close Price]]/Table2[[#This Row],[Current Week Low]])-1</f>
        <v>2.1257072946933686E-2</v>
      </c>
      <c r="AF418" s="2">
        <f>(Table2[[#This Row],[Current Week High]]/Table2[[#This Row],[Close Price]])-1</f>
        <v>2.1263851452530735E-2</v>
      </c>
      <c r="AG418" s="2">
        <f>(Table2[[#This Row],[Close Price]]/Table2[[#This Row],[Current Month Low]])-1</f>
        <v>2.1257072946933686E-2</v>
      </c>
      <c r="AH418" s="2">
        <f>(Table2[[#This Row],[Current Month High]]/Table2[[#This Row],[Close Price]])-1</f>
        <v>2.1263851452530735E-2</v>
      </c>
      <c r="AI418">
        <v>28.1221922731356</v>
      </c>
      <c r="AJ418">
        <v>32.080696202531598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-0.14000000000000001</v>
      </c>
      <c r="AM418" t="s">
        <v>10358</v>
      </c>
      <c r="AN418">
        <v>2.14</v>
      </c>
      <c r="AO418" t="s">
        <v>10359</v>
      </c>
      <c r="AP418">
        <v>0.17825686451024</v>
      </c>
      <c r="AQ418">
        <f>(Table2[[#This Row],[Sharpe Ratio]]-AVERAGE(Table2[Sharpe Ratio]))/_xlfn.STDEV.P(Table2[Sharpe Ratio])</f>
        <v>1.3121766148791372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653</v>
      </c>
      <c r="AT418">
        <f>_xlfn.RANK.AVG(Table2[[#This Row],[6M Return vs Nifty Z-Score]],Table2[6M Return vs Nifty Z-Score])</f>
        <v>506</v>
      </c>
      <c r="AU418">
        <f>_xlfn.RANK.AVG(Table2[[#This Row],[Sharpe Ratio Z-Score]],Table2[Sharpe Ratio Z-Score])</f>
        <v>73</v>
      </c>
      <c r="AV418">
        <f>(Table2[[#This Row],[Rank 1Y]]+Table2[[#This Row],[Rank 6M]]+Table2[[#This Row],[Rank Sharpe]])/3</f>
        <v>410.66666666666669</v>
      </c>
    </row>
    <row r="419" spans="1:48" x14ac:dyDescent="0.3">
      <c r="A419" t="s">
        <v>487</v>
      </c>
      <c r="B419" t="s">
        <v>488</v>
      </c>
      <c r="C419" t="s">
        <v>10318</v>
      </c>
      <c r="D419" t="s">
        <v>489</v>
      </c>
      <c r="E419">
        <v>43508.196914200002</v>
      </c>
      <c r="F419">
        <v>361.9</v>
      </c>
      <c r="G419">
        <v>8.4014835856152992</v>
      </c>
      <c r="H419">
        <f>(Table2[[#This Row],[1Y Return vs Nifty]]-AVERAGE(Table2[1Y Return vs Nifty]))/_xlfn.STDEV.P(Table2[1Y Return vs Nifty])</f>
        <v>-0.24822563916860901</v>
      </c>
      <c r="I419">
        <v>2.1360046953459402</v>
      </c>
      <c r="J419">
        <f>(Table2[[#This Row],[1M Return vs Nifty]]-AVERAGE(Table2[1M Return vs Nifty]))/_xlfn.STDEV.P(Table2[1M Return vs Nifty])</f>
        <v>1.1577324510234244E-2</v>
      </c>
      <c r="K419">
        <v>16.794366387364501</v>
      </c>
      <c r="L419">
        <f>(Table2[[#This Row],[6M Return vs Nifty]]-AVERAGE(Table2[6M Return vs Nifty]))/_xlfn.STDEV.P(Table2[6M Return vs Nifty])</f>
        <v>0.29443531891532904</v>
      </c>
      <c r="M419">
        <v>1.8256630149281901</v>
      </c>
      <c r="N419">
        <f>(Table2[[#This Row],[1W Return vs Nifty]]-AVERAGE(Table2[1W Return vs Nifty]))/_xlfn.STDEV.P(Table2[1W Return vs Nifty])</f>
        <v>0.71422287110478511</v>
      </c>
      <c r="O419">
        <v>352.61</v>
      </c>
      <c r="P419">
        <v>345.74225397047502</v>
      </c>
      <c r="Q419">
        <v>307.9329081761</v>
      </c>
      <c r="R419">
        <v>70.203018482993997</v>
      </c>
      <c r="S419" s="2">
        <f>(Table2[[#This Row],[Close Price]]-Table2[[#This Row],[20D EMA]])/Table2[[#This Row],[20D EMA]]</f>
        <v>2.6346388361078707E-2</v>
      </c>
      <c r="T419" s="2">
        <f>(Table2[[#This Row],[Close Price]]-Table2[[#This Row],[50D EMA]])/Table2[[#This Row],[50D EMA]]</f>
        <v>4.6733501167331326E-2</v>
      </c>
      <c r="U419" s="2">
        <f>(Table2[[#This Row],[Close Price]]-Table2[[#This Row],[200D EMA]])/Table2[[#This Row],[200D EMA]]</f>
        <v>0.17525600671766264</v>
      </c>
      <c r="V419">
        <v>0.625100333410056</v>
      </c>
      <c r="W419">
        <v>361.05</v>
      </c>
      <c r="X419">
        <v>366.7</v>
      </c>
      <c r="Y419">
        <v>359</v>
      </c>
      <c r="Z419">
        <v>368</v>
      </c>
      <c r="AA419">
        <v>359</v>
      </c>
      <c r="AB419">
        <v>368</v>
      </c>
      <c r="AC419" s="2">
        <f>(Table2[[#This Row],[Close Price]]/Table2[[#This Row],[Day Low]])-1</f>
        <v>2.354244564464647E-3</v>
      </c>
      <c r="AD419" s="2">
        <f>(Table2[[#This Row],[Day High]]/Table2[[#This Row],[Close Price]])-1</f>
        <v>1.3263332412268625E-2</v>
      </c>
      <c r="AE419" s="2">
        <f>(Table2[[#This Row],[Close Price]]/Table2[[#This Row],[Current Week Low]])-1</f>
        <v>8.0779944289692818E-3</v>
      </c>
      <c r="AF419" s="2">
        <f>(Table2[[#This Row],[Current Week High]]/Table2[[#This Row],[Close Price]])-1</f>
        <v>1.6855484940591303E-2</v>
      </c>
      <c r="AG419" s="2">
        <f>(Table2[[#This Row],[Close Price]]/Table2[[#This Row],[Current Month Low]])-1</f>
        <v>8.0779944289692818E-3</v>
      </c>
      <c r="AH419" s="2">
        <f>(Table2[[#This Row],[Current Month High]]/Table2[[#This Row],[Close Price]])-1</f>
        <v>1.6855484940591303E-2</v>
      </c>
      <c r="AI419">
        <v>4.1171594363083903</v>
      </c>
      <c r="AJ419">
        <v>66.390804597701106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-0.08</v>
      </c>
      <c r="AM419" t="s">
        <v>10358</v>
      </c>
      <c r="AN419">
        <v>6.14</v>
      </c>
      <c r="AO419" t="s">
        <v>10359</v>
      </c>
      <c r="AP419">
        <v>-2.9584071196623998E-2</v>
      </c>
      <c r="AQ419">
        <f>(Table2[[#This Row],[Sharpe Ratio]]-AVERAGE(Table2[Sharpe Ratio]))/_xlfn.STDEV.P(Table2[Sharpe Ratio])</f>
        <v>-1.0657962447009774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-0.29378636933923818</v>
      </c>
      <c r="AS419">
        <f>_xlfn.RANK.AVG(Table2[[#This Row],[1Y Return vs Nifty Z-Score]],Table2[1Y Return vs Nifty Z-Score])</f>
        <v>371</v>
      </c>
      <c r="AT419">
        <f>_xlfn.RANK.AVG(Table2[[#This Row],[6M Return vs Nifty Z-Score]],Table2[6M Return vs Nifty Z-Score])</f>
        <v>233</v>
      </c>
      <c r="AU419">
        <f>_xlfn.RANK.AVG(Table2[[#This Row],[Sharpe Ratio Z-Score]],Table2[Sharpe Ratio Z-Score])</f>
        <v>629</v>
      </c>
      <c r="AV419">
        <f>(Table2[[#This Row],[Rank 1Y]]+Table2[[#This Row],[Rank 6M]]+Table2[[#This Row],[Rank Sharpe]])/3</f>
        <v>411</v>
      </c>
    </row>
    <row r="420" spans="1:48" x14ac:dyDescent="0.3">
      <c r="A420" t="s">
        <v>1163</v>
      </c>
      <c r="B420" t="s">
        <v>1164</v>
      </c>
      <c r="C420" t="s">
        <v>10322</v>
      </c>
      <c r="D420" t="s">
        <v>305</v>
      </c>
      <c r="E420">
        <v>10492.973660796</v>
      </c>
      <c r="F420">
        <v>134.57</v>
      </c>
      <c r="G420">
        <v>-5.1228958463001302</v>
      </c>
      <c r="H420">
        <f>(Table2[[#This Row],[1Y Return vs Nifty]]-AVERAGE(Table2[1Y Return vs Nifty]))/_xlfn.STDEV.P(Table2[1Y Return vs Nifty])</f>
        <v>-0.4742210386614833</v>
      </c>
      <c r="I420">
        <v>-9.6677123501358402</v>
      </c>
      <c r="J420">
        <f>(Table2[[#This Row],[1M Return vs Nifty]]-AVERAGE(Table2[1M Return vs Nifty]))/_xlfn.STDEV.P(Table2[1M Return vs Nifty])</f>
        <v>-1.1846881237718967</v>
      </c>
      <c r="K420">
        <v>-19.024740963440799</v>
      </c>
      <c r="L420">
        <f>(Table2[[#This Row],[6M Return vs Nifty]]-AVERAGE(Table2[6M Return vs Nifty]))/_xlfn.STDEV.P(Table2[6M Return vs Nifty])</f>
        <v>-0.92762762132038201</v>
      </c>
      <c r="M420">
        <v>-2.7390508228771702</v>
      </c>
      <c r="N420">
        <f>(Table2[[#This Row],[1W Return vs Nifty]]-AVERAGE(Table2[1W Return vs Nifty]))/_xlfn.STDEV.P(Table2[1W Return vs Nifty])</f>
        <v>-0.39416472437537531</v>
      </c>
      <c r="O420">
        <v>132.61000000000001</v>
      </c>
      <c r="P420">
        <v>136.470017511886</v>
      </c>
      <c r="Q420">
        <v>132.652479699753</v>
      </c>
      <c r="R420">
        <v>52.950924038004999</v>
      </c>
      <c r="S420" s="2">
        <f>(Table2[[#This Row],[Close Price]]-Table2[[#This Row],[20D EMA]])/Table2[[#This Row],[20D EMA]]</f>
        <v>1.4780182490008139E-2</v>
      </c>
      <c r="T420" s="2">
        <f>(Table2[[#This Row],[Close Price]]-Table2[[#This Row],[50D EMA]])/Table2[[#This Row],[50D EMA]]</f>
        <v>-1.3922600337620106E-2</v>
      </c>
      <c r="U420" s="2">
        <f>(Table2[[#This Row],[Close Price]]-Table2[[#This Row],[200D EMA]])/Table2[[#This Row],[200D EMA]]</f>
        <v>1.4455216401435742E-2</v>
      </c>
      <c r="V420">
        <v>1.23972106655559</v>
      </c>
      <c r="W420">
        <v>133</v>
      </c>
      <c r="X420">
        <v>135.19999999999999</v>
      </c>
      <c r="Y420">
        <v>131.63999999999999</v>
      </c>
      <c r="Z420">
        <v>135.35</v>
      </c>
      <c r="AA420">
        <v>131.63999999999999</v>
      </c>
      <c r="AB420">
        <v>135.35</v>
      </c>
      <c r="AC420" s="2">
        <f>(Table2[[#This Row],[Close Price]]/Table2[[#This Row],[Day Low]])-1</f>
        <v>1.1804511278195484E-2</v>
      </c>
      <c r="AD420" s="2">
        <f>(Table2[[#This Row],[Day High]]/Table2[[#This Row],[Close Price]])-1</f>
        <v>4.6815783607043748E-3</v>
      </c>
      <c r="AE420" s="2">
        <f>(Table2[[#This Row],[Close Price]]/Table2[[#This Row],[Current Week Low]])-1</f>
        <v>2.2257672439987886E-2</v>
      </c>
      <c r="AF420" s="2">
        <f>(Table2[[#This Row],[Current Week High]]/Table2[[#This Row],[Close Price]])-1</f>
        <v>5.7962398751578714E-3</v>
      </c>
      <c r="AG420" s="2">
        <f>(Table2[[#This Row],[Close Price]]/Table2[[#This Row],[Current Month Low]])-1</f>
        <v>2.2257672439987886E-2</v>
      </c>
      <c r="AH420" s="2">
        <f>(Table2[[#This Row],[Current Month High]]/Table2[[#This Row],[Close Price]])-1</f>
        <v>5.7962398751578714E-3</v>
      </c>
      <c r="AI420">
        <v>17.411012855762799</v>
      </c>
      <c r="AJ420">
        <v>33.568238213399397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-0.16</v>
      </c>
      <c r="AM420" t="s">
        <v>10358</v>
      </c>
      <c r="AN420">
        <v>13.12</v>
      </c>
      <c r="AO420" t="s">
        <v>10359</v>
      </c>
      <c r="AP420">
        <v>0.137495548812237</v>
      </c>
      <c r="AQ420">
        <f>(Table2[[#This Row],[Sharpe Ratio]]-AVERAGE(Table2[Sharpe Ratio]))/_xlfn.STDEV.P(Table2[Sharpe Ratio])</f>
        <v>0.84581371037732245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464</v>
      </c>
      <c r="AT420">
        <f>_xlfn.RANK.AVG(Table2[[#This Row],[6M Return vs Nifty Z-Score]],Table2[6M Return vs Nifty Z-Score])</f>
        <v>622</v>
      </c>
      <c r="AU420">
        <f>_xlfn.RANK.AVG(Table2[[#This Row],[Sharpe Ratio Z-Score]],Table2[Sharpe Ratio Z-Score])</f>
        <v>147</v>
      </c>
      <c r="AV420">
        <f>(Table2[[#This Row],[Rank 1Y]]+Table2[[#This Row],[Rank 6M]]+Table2[[#This Row],[Rank Sharpe]])/3</f>
        <v>411</v>
      </c>
    </row>
    <row r="421" spans="1:48" x14ac:dyDescent="0.3">
      <c r="A421" t="s">
        <v>279</v>
      </c>
      <c r="B421" t="s">
        <v>280</v>
      </c>
      <c r="C421" t="s">
        <v>10318</v>
      </c>
      <c r="D421" t="s">
        <v>281</v>
      </c>
      <c r="E421">
        <v>98924.562939284995</v>
      </c>
      <c r="F421">
        <v>6844.85</v>
      </c>
      <c r="G421">
        <v>11.794758460578599</v>
      </c>
      <c r="H421">
        <f>(Table2[[#This Row],[1Y Return vs Nifty]]-AVERAGE(Table2[1Y Return vs Nifty]))/_xlfn.STDEV.P(Table2[1Y Return vs Nifty])</f>
        <v>-0.19152325849251065</v>
      </c>
      <c r="I421">
        <v>0.36401097584907599</v>
      </c>
      <c r="J421">
        <f>(Table2[[#This Row],[1M Return vs Nifty]]-AVERAGE(Table2[1M Return vs Nifty]))/_xlfn.STDEV.P(Table2[1M Return vs Nifty])</f>
        <v>-0.16800804279729903</v>
      </c>
      <c r="K421">
        <v>0.48577514857723197</v>
      </c>
      <c r="L421">
        <f>(Table2[[#This Row],[6M Return vs Nifty]]-AVERAGE(Table2[6M Return vs Nifty]))/_xlfn.STDEV.P(Table2[6M Return vs Nifty])</f>
        <v>-0.26197511212034702</v>
      </c>
      <c r="M421">
        <v>0.15931647488801001</v>
      </c>
      <c r="N421">
        <f>(Table2[[#This Row],[1W Return vs Nifty]]-AVERAGE(Table2[1W Return vs Nifty]))/_xlfn.STDEV.P(Table2[1W Return vs Nifty])</f>
        <v>0.30960652484992168</v>
      </c>
      <c r="O421">
        <v>6743.84</v>
      </c>
      <c r="P421">
        <v>6563.07005669112</v>
      </c>
      <c r="Q421">
        <v>6090.3365353535901</v>
      </c>
      <c r="R421">
        <v>63.626880605429598</v>
      </c>
      <c r="S421" s="2">
        <f>(Table2[[#This Row],[Close Price]]-Table2[[#This Row],[20D EMA]])/Table2[[#This Row],[20D EMA]]</f>
        <v>1.4978113359747594E-2</v>
      </c>
      <c r="T421" s="2">
        <f>(Table2[[#This Row],[Close Price]]-Table2[[#This Row],[50D EMA]])/Table2[[#This Row],[50D EMA]]</f>
        <v>4.2934166613321861E-2</v>
      </c>
      <c r="U421" s="2">
        <f>(Table2[[#This Row],[Close Price]]-Table2[[#This Row],[200D EMA]])/Table2[[#This Row],[200D EMA]]</f>
        <v>0.1238869905245072</v>
      </c>
      <c r="V421">
        <v>0.89549048452942903</v>
      </c>
      <c r="W421">
        <v>6834.45</v>
      </c>
      <c r="X421">
        <v>6925.8</v>
      </c>
      <c r="Y421">
        <v>6834.45</v>
      </c>
      <c r="Z421">
        <v>6999</v>
      </c>
      <c r="AA421">
        <v>6834.45</v>
      </c>
      <c r="AB421">
        <v>6999</v>
      </c>
      <c r="AC421" s="2">
        <f>(Table2[[#This Row],[Close Price]]/Table2[[#This Row],[Day Low]])-1</f>
        <v>1.5217025510465554E-3</v>
      </c>
      <c r="AD421" s="2">
        <f>(Table2[[#This Row],[Day High]]/Table2[[#This Row],[Close Price]])-1</f>
        <v>1.1826409636441992E-2</v>
      </c>
      <c r="AE421" s="2">
        <f>(Table2[[#This Row],[Close Price]]/Table2[[#This Row],[Current Week Low]])-1</f>
        <v>1.5217025510465554E-3</v>
      </c>
      <c r="AF421" s="2">
        <f>(Table2[[#This Row],[Current Week High]]/Table2[[#This Row],[Close Price]])-1</f>
        <v>2.252058116686273E-2</v>
      </c>
      <c r="AG421" s="2">
        <f>(Table2[[#This Row],[Close Price]]/Table2[[#This Row],[Current Month Low]])-1</f>
        <v>1.5217025510465554E-3</v>
      </c>
      <c r="AH421" s="2">
        <f>(Table2[[#This Row],[Current Month High]]/Table2[[#This Row],[Close Price]])-1</f>
        <v>2.252058116686273E-2</v>
      </c>
      <c r="AI421">
        <v>2.2520581166862699</v>
      </c>
      <c r="AJ421">
        <v>44.833897587812103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-0.05</v>
      </c>
      <c r="AM421" t="s">
        <v>10358</v>
      </c>
      <c r="AN421">
        <v>2.36</v>
      </c>
      <c r="AO421" t="s">
        <v>10359</v>
      </c>
      <c r="AP421">
        <v>2.1602929469635001E-2</v>
      </c>
      <c r="AQ421">
        <f>(Table2[[#This Row],[Sharpe Ratio]]-AVERAGE(Table2[Sharpe Ratio]))/_xlfn.STDEV.P(Table2[Sharpe Ratio])</f>
        <v>-0.48014983229573693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-0.79204972085597192</v>
      </c>
      <c r="AS421">
        <f>_xlfn.RANK.AVG(Table2[[#This Row],[1Y Return vs Nifty Z-Score]],Table2[1Y Return vs Nifty Z-Score])</f>
        <v>357</v>
      </c>
      <c r="AT421">
        <f>_xlfn.RANK.AVG(Table2[[#This Row],[6M Return vs Nifty Z-Score]],Table2[6M Return vs Nifty Z-Score])</f>
        <v>411</v>
      </c>
      <c r="AU421">
        <f>_xlfn.RANK.AVG(Table2[[#This Row],[Sharpe Ratio Z-Score]],Table2[Sharpe Ratio Z-Score])</f>
        <v>469</v>
      </c>
      <c r="AV421">
        <f>(Table2[[#This Row],[Rank 1Y]]+Table2[[#This Row],[Rank 6M]]+Table2[[#This Row],[Rank Sharpe]])/3</f>
        <v>412.33333333333331</v>
      </c>
    </row>
    <row r="422" spans="1:48" x14ac:dyDescent="0.3">
      <c r="A422" t="s">
        <v>1340</v>
      </c>
      <c r="B422" t="s">
        <v>1341</v>
      </c>
      <c r="C422" t="s">
        <v>10314</v>
      </c>
      <c r="D422" t="s">
        <v>21</v>
      </c>
      <c r="E422">
        <v>8430.9378454720008</v>
      </c>
      <c r="F422">
        <v>30.57</v>
      </c>
      <c r="G422">
        <v>74.409777285743203</v>
      </c>
      <c r="H422">
        <f>(Table2[[#This Row],[1Y Return vs Nifty]]-AVERAGE(Table2[1Y Return vs Nifty]))/_xlfn.STDEV.P(Table2[1Y Return vs Nifty])</f>
        <v>0.85478768426715879</v>
      </c>
      <c r="I422">
        <v>-5.6393605481991402</v>
      </c>
      <c r="J422">
        <f>(Table2[[#This Row],[1M Return vs Nifty]]-AVERAGE(Table2[1M Return vs Nifty]))/_xlfn.STDEV.P(Table2[1M Return vs Nifty])</f>
        <v>-0.77642875465845784</v>
      </c>
      <c r="K422">
        <v>-25.871387045689001</v>
      </c>
      <c r="L422">
        <f>(Table2[[#This Row],[6M Return vs Nifty]]-AVERAGE(Table2[6M Return vs Nifty]))/_xlfn.STDEV.P(Table2[6M Return vs Nifty])</f>
        <v>-1.1612189378230653</v>
      </c>
      <c r="M422">
        <v>-2.9806458548451</v>
      </c>
      <c r="N422">
        <f>(Table2[[#This Row],[1W Return vs Nifty]]-AVERAGE(Table2[1W Return vs Nifty]))/_xlfn.STDEV.P(Table2[1W Return vs Nifty])</f>
        <v>-0.45282797164075722</v>
      </c>
      <c r="O422">
        <v>31.06</v>
      </c>
      <c r="P422">
        <v>31.0992000475837</v>
      </c>
      <c r="Q422">
        <v>29.303226920416702</v>
      </c>
      <c r="R422">
        <v>38.241828260805498</v>
      </c>
      <c r="S422" s="2">
        <f>(Table2[[#This Row],[Close Price]]-Table2[[#This Row],[20D EMA]])/Table2[[#This Row],[20D EMA]]</f>
        <v>-1.5775917578879538E-2</v>
      </c>
      <c r="T422" s="2">
        <f>(Table2[[#This Row],[Close Price]]-Table2[[#This Row],[50D EMA]])/Table2[[#This Row],[50D EMA]]</f>
        <v>-1.7016516398299351E-2</v>
      </c>
      <c r="U422" s="2">
        <f>(Table2[[#This Row],[Close Price]]-Table2[[#This Row],[200D EMA]])/Table2[[#This Row],[200D EMA]]</f>
        <v>4.3229815031077298E-2</v>
      </c>
      <c r="V422">
        <v>0.82078324618956899</v>
      </c>
      <c r="W422">
        <v>30.46</v>
      </c>
      <c r="X422">
        <v>30.96</v>
      </c>
      <c r="Y422">
        <v>30.34</v>
      </c>
      <c r="Z422">
        <v>31.64</v>
      </c>
      <c r="AA422">
        <v>30.34</v>
      </c>
      <c r="AB422">
        <v>31.64</v>
      </c>
      <c r="AC422" s="2">
        <f>(Table2[[#This Row],[Close Price]]/Table2[[#This Row],[Day Low]])-1</f>
        <v>3.6112934996717083E-3</v>
      </c>
      <c r="AD422" s="2">
        <f>(Table2[[#This Row],[Day High]]/Table2[[#This Row],[Close Price]])-1</f>
        <v>1.2757605495584023E-2</v>
      </c>
      <c r="AE422" s="2">
        <f>(Table2[[#This Row],[Close Price]]/Table2[[#This Row],[Current Week Low]])-1</f>
        <v>7.5807514831904843E-3</v>
      </c>
      <c r="AF422" s="2">
        <f>(Table2[[#This Row],[Current Week High]]/Table2[[#This Row],[Close Price]])-1</f>
        <v>3.500163559044811E-2</v>
      </c>
      <c r="AG422" s="2">
        <f>(Table2[[#This Row],[Close Price]]/Table2[[#This Row],[Current Month Low]])-1</f>
        <v>7.5807514831904843E-3</v>
      </c>
      <c r="AH422" s="2">
        <f>(Table2[[#This Row],[Current Month High]]/Table2[[#This Row],[Close Price]])-1</f>
        <v>3.500163559044811E-2</v>
      </c>
      <c r="AI422">
        <v>39.025188092901502</v>
      </c>
      <c r="AJ422">
        <v>108.668941979522</v>
      </c>
      <c r="AK422" t="str">
        <f>IF(AND(Table2[[#This Row],[20D EMA]]&gt;Table2[[#This Row],[50D EMA]],Table2[[#This Row],[50D EMA]]&gt;Table2[[#This Row],[200D EMA]]),"Uptrend","Downtrend/NoTrend")</f>
        <v>Downtrend/NoTrend</v>
      </c>
      <c r="AL422">
        <v>-0.21</v>
      </c>
      <c r="AM422" t="s">
        <v>10358</v>
      </c>
      <c r="AN422">
        <v>-1.83</v>
      </c>
      <c r="AO422" t="s">
        <v>10358</v>
      </c>
      <c r="AP422">
        <v>3.0932260778166E-2</v>
      </c>
      <c r="AQ422">
        <f>(Table2[[#This Row],[Sharpe Ratio]]-AVERAGE(Table2[Sharpe Ratio]))/_xlfn.STDEV.P(Table2[Sharpe Ratio])</f>
        <v>-0.37341004797814215</v>
      </c>
      <c r="AR4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2">
        <f>_xlfn.RANK.AVG(Table2[[#This Row],[1Y Return vs Nifty Z-Score]],Table2[1Y Return vs Nifty Z-Score])</f>
        <v>116</v>
      </c>
      <c r="AT422">
        <f>_xlfn.RANK.AVG(Table2[[#This Row],[6M Return vs Nifty Z-Score]],Table2[6M Return vs Nifty Z-Score])</f>
        <v>678</v>
      </c>
      <c r="AU422">
        <f>_xlfn.RANK.AVG(Table2[[#This Row],[Sharpe Ratio Z-Score]],Table2[Sharpe Ratio Z-Score])</f>
        <v>444</v>
      </c>
      <c r="AV422">
        <f>(Table2[[#This Row],[Rank 1Y]]+Table2[[#This Row],[Rank 6M]]+Table2[[#This Row],[Rank Sharpe]])/3</f>
        <v>412.66666666666669</v>
      </c>
    </row>
    <row r="423" spans="1:48" x14ac:dyDescent="0.3">
      <c r="A423" t="s">
        <v>1906</v>
      </c>
      <c r="B423" t="s">
        <v>1907</v>
      </c>
      <c r="C423" t="s">
        <v>10313</v>
      </c>
      <c r="D423" t="s">
        <v>298</v>
      </c>
      <c r="E423">
        <v>3773.8338844199998</v>
      </c>
      <c r="F423">
        <v>1379.35</v>
      </c>
      <c r="G423">
        <v>4.2629985804628001</v>
      </c>
      <c r="H423">
        <f>(Table2[[#This Row],[1Y Return vs Nifty]]-AVERAGE(Table2[1Y Return vs Nifty]))/_xlfn.STDEV.P(Table2[1Y Return vs Nifty])</f>
        <v>-0.31738064748104938</v>
      </c>
      <c r="I423">
        <v>5.6586412105399999</v>
      </c>
      <c r="J423">
        <f>(Table2[[#This Row],[1M Return vs Nifty]]-AVERAGE(Table2[1M Return vs Nifty]))/_xlfn.STDEV.P(Table2[1M Return vs Nifty])</f>
        <v>0.36858421765637761</v>
      </c>
      <c r="K423">
        <v>-14.4439227640409</v>
      </c>
      <c r="L423">
        <f>(Table2[[#This Row],[6M Return vs Nifty]]-AVERAGE(Table2[6M Return vs Nifty]))/_xlfn.STDEV.P(Table2[6M Return vs Nifty])</f>
        <v>-0.77134097512851274</v>
      </c>
      <c r="M423">
        <v>0.80948153143602597</v>
      </c>
      <c r="N423">
        <f>(Table2[[#This Row],[1W Return vs Nifty]]-AVERAGE(Table2[1W Return vs Nifty]))/_xlfn.STDEV.P(Table2[1W Return vs Nifty])</f>
        <v>0.46747729381776293</v>
      </c>
      <c r="O423">
        <v>1366.09</v>
      </c>
      <c r="P423">
        <v>1365.3394933444399</v>
      </c>
      <c r="Q423">
        <v>1317.7616714409801</v>
      </c>
      <c r="R423">
        <v>59.264035801170799</v>
      </c>
      <c r="S423" s="2">
        <f>(Table2[[#This Row],[Close Price]]-Table2[[#This Row],[20D EMA]])/Table2[[#This Row],[20D EMA]]</f>
        <v>9.7065347085477476E-3</v>
      </c>
      <c r="T423" s="2">
        <f>(Table2[[#This Row],[Close Price]]-Table2[[#This Row],[50D EMA]])/Table2[[#This Row],[50D EMA]]</f>
        <v>1.0261555257030498E-2</v>
      </c>
      <c r="U423" s="2">
        <f>(Table2[[#This Row],[Close Price]]-Table2[[#This Row],[200D EMA]])/Table2[[#This Row],[200D EMA]]</f>
        <v>4.6737076888624808E-2</v>
      </c>
      <c r="V423">
        <v>2.684662770933</v>
      </c>
      <c r="W423">
        <v>1366.7</v>
      </c>
      <c r="X423">
        <v>1388.05</v>
      </c>
      <c r="Y423">
        <v>1366.7</v>
      </c>
      <c r="Z423">
        <v>1418.8</v>
      </c>
      <c r="AA423">
        <v>1366.7</v>
      </c>
      <c r="AB423">
        <v>1418.8</v>
      </c>
      <c r="AC423" s="2">
        <f>(Table2[[#This Row],[Close Price]]/Table2[[#This Row],[Day Low]])-1</f>
        <v>9.2558718080046898E-3</v>
      </c>
      <c r="AD423" s="2">
        <f>(Table2[[#This Row],[Day High]]/Table2[[#This Row],[Close Price]])-1</f>
        <v>6.307318664588335E-3</v>
      </c>
      <c r="AE423" s="2">
        <f>(Table2[[#This Row],[Close Price]]/Table2[[#This Row],[Current Week Low]])-1</f>
        <v>9.2558718080046898E-3</v>
      </c>
      <c r="AF423" s="2">
        <f>(Table2[[#This Row],[Current Week High]]/Table2[[#This Row],[Close Price]])-1</f>
        <v>2.860042773770255E-2</v>
      </c>
      <c r="AG423" s="2">
        <f>(Table2[[#This Row],[Close Price]]/Table2[[#This Row],[Current Month Low]])-1</f>
        <v>9.2558718080046898E-3</v>
      </c>
      <c r="AH423" s="2">
        <f>(Table2[[#This Row],[Current Month High]]/Table2[[#This Row],[Close Price]])-1</f>
        <v>2.860042773770255E-2</v>
      </c>
      <c r="AI423">
        <v>32.160075397832301</v>
      </c>
      <c r="AJ423">
        <v>43.383575883575801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-0.11</v>
      </c>
      <c r="AM423" t="s">
        <v>10358</v>
      </c>
      <c r="AN423">
        <v>14.65</v>
      </c>
      <c r="AO423" t="s">
        <v>10359</v>
      </c>
      <c r="AP423">
        <v>8.7852578919638005E-2</v>
      </c>
      <c r="AQ423">
        <f>(Table2[[#This Row],[Sharpe Ratio]]-AVERAGE(Table2[Sharpe Ratio]))/_xlfn.STDEV.P(Table2[Sharpe Ratio])</f>
        <v>0.27783303480892174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2.5172923673500158E-2</v>
      </c>
      <c r="AS423">
        <f>_xlfn.RANK.AVG(Table2[[#This Row],[1Y Return vs Nifty Z-Score]],Table2[1Y Return vs Nifty Z-Score])</f>
        <v>398</v>
      </c>
      <c r="AT423">
        <f>_xlfn.RANK.AVG(Table2[[#This Row],[6M Return vs Nifty Z-Score]],Table2[6M Return vs Nifty Z-Score])</f>
        <v>577</v>
      </c>
      <c r="AU423">
        <f>_xlfn.RANK.AVG(Table2[[#This Row],[Sharpe Ratio Z-Score]],Table2[Sharpe Ratio Z-Score])</f>
        <v>263</v>
      </c>
      <c r="AV423">
        <f>(Table2[[#This Row],[Rank 1Y]]+Table2[[#This Row],[Rank 6M]]+Table2[[#This Row],[Rank Sharpe]])/3</f>
        <v>412.66666666666669</v>
      </c>
    </row>
    <row r="424" spans="1:48" x14ac:dyDescent="0.3">
      <c r="A424" t="s">
        <v>964</v>
      </c>
      <c r="B424" t="s">
        <v>965</v>
      </c>
      <c r="C424" t="s">
        <v>10319</v>
      </c>
      <c r="D424" t="s">
        <v>204</v>
      </c>
      <c r="E424">
        <v>15381.515384025</v>
      </c>
      <c r="F424">
        <v>656.5</v>
      </c>
      <c r="G424">
        <v>-15.589309973178599</v>
      </c>
      <c r="H424">
        <f>(Table2[[#This Row],[1Y Return vs Nifty]]-AVERAGE(Table2[1Y Return vs Nifty]))/_xlfn.STDEV.P(Table2[1Y Return vs Nifty])</f>
        <v>-0.64911715524631364</v>
      </c>
      <c r="I424">
        <v>-3.0971651956589601</v>
      </c>
      <c r="J424">
        <f>(Table2[[#This Row],[1M Return vs Nifty]]-AVERAGE(Table2[1M Return vs Nifty]))/_xlfn.STDEV.P(Table2[1M Return vs Nifty])</f>
        <v>-0.51878614502039344</v>
      </c>
      <c r="K424">
        <v>9.8711568108037202</v>
      </c>
      <c r="L424">
        <f>(Table2[[#This Row],[6M Return vs Nifty]]-AVERAGE(Table2[6M Return vs Nifty]))/_xlfn.STDEV.P(Table2[6M Return vs Nifty])</f>
        <v>5.8231837680063521E-2</v>
      </c>
      <c r="M424">
        <v>-6.4025286493526803</v>
      </c>
      <c r="N424">
        <f>(Table2[[#This Row],[1W Return vs Nifty]]-AVERAGE(Table2[1W Return vs Nifty]))/_xlfn.STDEV.P(Table2[1W Return vs Nifty])</f>
        <v>-1.2837173937129831</v>
      </c>
      <c r="O424">
        <v>645.99</v>
      </c>
      <c r="P424">
        <v>644.610912198184</v>
      </c>
      <c r="Q424">
        <v>603.658143128289</v>
      </c>
      <c r="R424">
        <v>38.896854046384597</v>
      </c>
      <c r="S424" s="2">
        <f>(Table2[[#This Row],[Close Price]]-Table2[[#This Row],[20D EMA]])/Table2[[#This Row],[20D EMA]]</f>
        <v>1.6269601696620676E-2</v>
      </c>
      <c r="T424" s="2">
        <f>(Table2[[#This Row],[Close Price]]-Table2[[#This Row],[50D EMA]])/Table2[[#This Row],[50D EMA]]</f>
        <v>1.8443820259376457E-2</v>
      </c>
      <c r="U424" s="2">
        <f>(Table2[[#This Row],[Close Price]]-Table2[[#This Row],[200D EMA]])/Table2[[#This Row],[200D EMA]]</f>
        <v>8.7536062377743973E-2</v>
      </c>
      <c r="V424">
        <v>0.41939533831521097</v>
      </c>
      <c r="W424">
        <v>634.75</v>
      </c>
      <c r="X424">
        <v>670.9</v>
      </c>
      <c r="Y424">
        <v>625.29999999999995</v>
      </c>
      <c r="Z424">
        <v>670.9</v>
      </c>
      <c r="AA424">
        <v>625.29999999999995</v>
      </c>
      <c r="AB424">
        <v>670.9</v>
      </c>
      <c r="AC424" s="2">
        <f>(Table2[[#This Row],[Close Price]]/Table2[[#This Row],[Day Low]])-1</f>
        <v>3.4265458842063889E-2</v>
      </c>
      <c r="AD424" s="2">
        <f>(Table2[[#This Row],[Day High]]/Table2[[#This Row],[Close Price]])-1</f>
        <v>2.1934501142421903E-2</v>
      </c>
      <c r="AE424" s="2">
        <f>(Table2[[#This Row],[Close Price]]/Table2[[#This Row],[Current Week Low]])-1</f>
        <v>4.9896049896049899E-2</v>
      </c>
      <c r="AF424" s="2">
        <f>(Table2[[#This Row],[Current Week High]]/Table2[[#This Row],[Close Price]])-1</f>
        <v>2.1934501142421903E-2</v>
      </c>
      <c r="AG424" s="2">
        <f>(Table2[[#This Row],[Close Price]]/Table2[[#This Row],[Current Month Low]])-1</f>
        <v>4.9896049896049899E-2</v>
      </c>
      <c r="AH424" s="2">
        <f>(Table2[[#This Row],[Current Month High]]/Table2[[#This Row],[Close Price]])-1</f>
        <v>2.1934501142421903E-2</v>
      </c>
      <c r="AI424">
        <v>9.9771515613099808</v>
      </c>
      <c r="AJ424">
        <v>30.894227893530001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0.02</v>
      </c>
      <c r="AM424" t="s">
        <v>10359</v>
      </c>
      <c r="AN424">
        <v>2.83</v>
      </c>
      <c r="AO424" t="s">
        <v>10359</v>
      </c>
      <c r="AP424">
        <v>4.5372488673224E-2</v>
      </c>
      <c r="AQ424">
        <f>(Table2[[#This Row],[Sharpe Ratio]]-AVERAGE(Table2[Sharpe Ratio]))/_xlfn.STDEV.P(Table2[Sharpe Ratio])</f>
        <v>-0.20819490446555658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-2.6015837607651831</v>
      </c>
      <c r="AS424">
        <f>_xlfn.RANK.AVG(Table2[[#This Row],[1Y Return vs Nifty Z-Score]],Table2[1Y Return vs Nifty Z-Score])</f>
        <v>540</v>
      </c>
      <c r="AT424">
        <f>_xlfn.RANK.AVG(Table2[[#This Row],[6M Return vs Nifty Z-Score]],Table2[6M Return vs Nifty Z-Score])</f>
        <v>304</v>
      </c>
      <c r="AU424">
        <f>_xlfn.RANK.AVG(Table2[[#This Row],[Sharpe Ratio Z-Score]],Table2[Sharpe Ratio Z-Score])</f>
        <v>395</v>
      </c>
      <c r="AV424">
        <f>(Table2[[#This Row],[Rank 1Y]]+Table2[[#This Row],[Rank 6M]]+Table2[[#This Row],[Rank Sharpe]])/3</f>
        <v>413</v>
      </c>
    </row>
    <row r="425" spans="1:48" x14ac:dyDescent="0.3">
      <c r="A425" t="s">
        <v>385</v>
      </c>
      <c r="B425" t="s">
        <v>386</v>
      </c>
      <c r="C425" t="s">
        <v>10321</v>
      </c>
      <c r="D425" t="s">
        <v>387</v>
      </c>
      <c r="E425">
        <v>63421.241199850003</v>
      </c>
      <c r="F425">
        <v>214.98</v>
      </c>
      <c r="G425">
        <v>25.7107806302248</v>
      </c>
      <c r="H425">
        <f>(Table2[[#This Row],[1Y Return vs Nifty]]-AVERAGE(Table2[1Y Return vs Nifty]))/_xlfn.STDEV.P(Table2[1Y Return vs Nifty])</f>
        <v>4.1016578578259417E-2</v>
      </c>
      <c r="I425">
        <v>-7.7968516886641801</v>
      </c>
      <c r="J425">
        <f>(Table2[[#This Row],[1M Return vs Nifty]]-AVERAGE(Table2[1M Return vs Nifty]))/_xlfn.STDEV.P(Table2[1M Return vs Nifty])</f>
        <v>-0.99508293760509692</v>
      </c>
      <c r="K425">
        <v>-23.4090617110454</v>
      </c>
      <c r="L425">
        <f>(Table2[[#This Row],[6M Return vs Nifty]]-AVERAGE(Table2[6M Return vs Nifty]))/_xlfn.STDEV.P(Table2[6M Return vs Nifty])</f>
        <v>-1.0772102407664708</v>
      </c>
      <c r="M425">
        <v>-7.1156278642840602</v>
      </c>
      <c r="N425">
        <f>(Table2[[#This Row],[1W Return vs Nifty]]-AVERAGE(Table2[1W Return vs Nifty]))/_xlfn.STDEV.P(Table2[1W Return vs Nifty])</f>
        <v>-1.4568696114118234</v>
      </c>
      <c r="O425">
        <v>224.74</v>
      </c>
      <c r="P425">
        <v>232.94890444953</v>
      </c>
      <c r="Q425">
        <v>221.06273244614701</v>
      </c>
      <c r="R425">
        <v>35.305985353709303</v>
      </c>
      <c r="S425" s="2">
        <f>(Table2[[#This Row],[Close Price]]-Table2[[#This Row],[20D EMA]])/Table2[[#This Row],[20D EMA]]</f>
        <v>-4.3427961199608518E-2</v>
      </c>
      <c r="T425" s="2">
        <f>(Table2[[#This Row],[Close Price]]-Table2[[#This Row],[50D EMA]])/Table2[[#This Row],[50D EMA]]</f>
        <v>-7.7136677212504778E-2</v>
      </c>
      <c r="U425" s="2">
        <f>(Table2[[#This Row],[Close Price]]-Table2[[#This Row],[200D EMA]])/Table2[[#This Row],[200D EMA]]</f>
        <v>-2.7515865649714755E-2</v>
      </c>
      <c r="V425">
        <v>0.74032720235909999</v>
      </c>
      <c r="W425">
        <v>213.83</v>
      </c>
      <c r="X425">
        <v>217.41</v>
      </c>
      <c r="Y425">
        <v>213.83</v>
      </c>
      <c r="Z425">
        <v>221.79</v>
      </c>
      <c r="AA425">
        <v>213.83</v>
      </c>
      <c r="AB425">
        <v>221.79</v>
      </c>
      <c r="AC425" s="2">
        <f>(Table2[[#This Row],[Close Price]]/Table2[[#This Row],[Day Low]])-1</f>
        <v>5.3781041013889475E-3</v>
      </c>
      <c r="AD425" s="2">
        <f>(Table2[[#This Row],[Day High]]/Table2[[#This Row],[Close Price]])-1</f>
        <v>1.1303377058331066E-2</v>
      </c>
      <c r="AE425" s="2">
        <f>(Table2[[#This Row],[Close Price]]/Table2[[#This Row],[Current Week Low]])-1</f>
        <v>5.3781041013889475E-3</v>
      </c>
      <c r="AF425" s="2">
        <f>(Table2[[#This Row],[Current Week High]]/Table2[[#This Row],[Close Price]])-1</f>
        <v>3.167736533631027E-2</v>
      </c>
      <c r="AG425" s="2">
        <f>(Table2[[#This Row],[Close Price]]/Table2[[#This Row],[Current Month Low]])-1</f>
        <v>5.3781041013889475E-3</v>
      </c>
      <c r="AH425" s="2">
        <f>(Table2[[#This Row],[Current Month High]]/Table2[[#This Row],[Close Price]])-1</f>
        <v>3.167736533631027E-2</v>
      </c>
      <c r="AI425">
        <v>33.198437063912898</v>
      </c>
      <c r="AJ425">
        <v>61.639097744360797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-0.14000000000000001</v>
      </c>
      <c r="AM425" t="s">
        <v>10358</v>
      </c>
      <c r="AN425">
        <v>-1.1399999999999999</v>
      </c>
      <c r="AO425" t="s">
        <v>10358</v>
      </c>
      <c r="AP425">
        <v>7.9300370516556001E-2</v>
      </c>
      <c r="AQ425">
        <f>(Table2[[#This Row],[Sharpe Ratio]]-AVERAGE(Table2[Sharpe Ratio]))/_xlfn.STDEV.P(Table2[Sharpe Ratio])</f>
        <v>0.17998455562056342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285</v>
      </c>
      <c r="AT425">
        <f>_xlfn.RANK.AVG(Table2[[#This Row],[6M Return vs Nifty Z-Score]],Table2[6M Return vs Nifty Z-Score])</f>
        <v>664</v>
      </c>
      <c r="AU425">
        <f>_xlfn.RANK.AVG(Table2[[#This Row],[Sharpe Ratio Z-Score]],Table2[Sharpe Ratio Z-Score])</f>
        <v>295</v>
      </c>
      <c r="AV425">
        <f>(Table2[[#This Row],[Rank 1Y]]+Table2[[#This Row],[Rank 6M]]+Table2[[#This Row],[Rank Sharpe]])/3</f>
        <v>414.66666666666669</v>
      </c>
    </row>
    <row r="426" spans="1:48" x14ac:dyDescent="0.3">
      <c r="A426" t="s">
        <v>229</v>
      </c>
      <c r="B426" t="s">
        <v>230</v>
      </c>
      <c r="C426" t="s">
        <v>10324</v>
      </c>
      <c r="D426" t="s">
        <v>231</v>
      </c>
      <c r="E426">
        <v>118199.3214578</v>
      </c>
      <c r="F426">
        <v>1901.95</v>
      </c>
      <c r="G426">
        <v>9.8597493330423394</v>
      </c>
      <c r="H426">
        <f>(Table2[[#This Row],[1Y Return vs Nifty]]-AVERAGE(Table2[1Y Return vs Nifty]))/_xlfn.STDEV.P(Table2[1Y Return vs Nifty])</f>
        <v>-0.22385769298552313</v>
      </c>
      <c r="I426">
        <v>3.1790439469210501</v>
      </c>
      <c r="J426">
        <f>(Table2[[#This Row],[1M Return vs Nifty]]-AVERAGE(Table2[1M Return vs Nifty]))/_xlfn.STDEV.P(Table2[1M Return vs Nifty])</f>
        <v>0.11728570544257545</v>
      </c>
      <c r="K426">
        <v>9.4291387992558704</v>
      </c>
      <c r="L426">
        <f>(Table2[[#This Row],[6M Return vs Nifty]]-AVERAGE(Table2[6M Return vs Nifty]))/_xlfn.STDEV.P(Table2[6M Return vs Nifty])</f>
        <v>4.3151232082080535E-2</v>
      </c>
      <c r="M426">
        <v>-2.8446247562376299</v>
      </c>
      <c r="N426">
        <f>(Table2[[#This Row],[1W Return vs Nifty]]-AVERAGE(Table2[1W Return vs Nifty]))/_xlfn.STDEV.P(Table2[1W Return vs Nifty])</f>
        <v>-0.41979981176544101</v>
      </c>
      <c r="O426">
        <v>1875.56</v>
      </c>
      <c r="P426">
        <v>1846.35256594764</v>
      </c>
      <c r="Q426">
        <v>1651.49952614976</v>
      </c>
      <c r="R426">
        <v>52.510827503601298</v>
      </c>
      <c r="S426" s="2">
        <f>(Table2[[#This Row],[Close Price]]-Table2[[#This Row],[20D EMA]])/Table2[[#This Row],[20D EMA]]</f>
        <v>1.4070464287999372E-2</v>
      </c>
      <c r="T426" s="2">
        <f>(Table2[[#This Row],[Close Price]]-Table2[[#This Row],[50D EMA]])/Table2[[#This Row],[50D EMA]]</f>
        <v>3.0112035522221466E-2</v>
      </c>
      <c r="U426" s="2">
        <f>(Table2[[#This Row],[Close Price]]-Table2[[#This Row],[200D EMA]])/Table2[[#This Row],[200D EMA]]</f>
        <v>0.15165034557056781</v>
      </c>
      <c r="V426">
        <v>0.68490076341234896</v>
      </c>
      <c r="W426">
        <v>1882</v>
      </c>
      <c r="X426">
        <v>1910</v>
      </c>
      <c r="Y426">
        <v>1880.1</v>
      </c>
      <c r="Z426">
        <v>1920</v>
      </c>
      <c r="AA426">
        <v>1880.1</v>
      </c>
      <c r="AB426">
        <v>1920</v>
      </c>
      <c r="AC426" s="2">
        <f>(Table2[[#This Row],[Close Price]]/Table2[[#This Row],[Day Low]])-1</f>
        <v>1.0600425079702491E-2</v>
      </c>
      <c r="AD426" s="2">
        <f>(Table2[[#This Row],[Day High]]/Table2[[#This Row],[Close Price]])-1</f>
        <v>4.2324982255053101E-3</v>
      </c>
      <c r="AE426" s="2">
        <f>(Table2[[#This Row],[Close Price]]/Table2[[#This Row],[Current Week Low]])-1</f>
        <v>1.1621722248816635E-2</v>
      </c>
      <c r="AF426" s="2">
        <f>(Table2[[#This Row],[Current Week High]]/Table2[[#This Row],[Close Price]])-1</f>
        <v>9.4902599963195833E-3</v>
      </c>
      <c r="AG426" s="2">
        <f>(Table2[[#This Row],[Close Price]]/Table2[[#This Row],[Current Month Low]])-1</f>
        <v>1.1621722248816635E-2</v>
      </c>
      <c r="AH426" s="2">
        <f>(Table2[[#This Row],[Current Month High]]/Table2[[#This Row],[Close Price]])-1</f>
        <v>9.4902599963195833E-3</v>
      </c>
      <c r="AI426">
        <v>4.3876021977444299</v>
      </c>
      <c r="AJ426">
        <v>54.272620351218698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-0.01</v>
      </c>
      <c r="AM426" t="s">
        <v>10358</v>
      </c>
      <c r="AN426">
        <v>1.36</v>
      </c>
      <c r="AO426" t="s">
        <v>10359</v>
      </c>
      <c r="AP426">
        <v>-1.3122374276999999E-4</v>
      </c>
      <c r="AQ426">
        <f>(Table2[[#This Row],[Sharpe Ratio]]-AVERAGE(Table2[Sharpe Ratio]))/_xlfn.STDEV.P(Table2[Sharpe Ratio])</f>
        <v>-0.72881704642889678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-1.2120376136552049</v>
      </c>
      <c r="AS426">
        <f>_xlfn.RANK.AVG(Table2[[#This Row],[1Y Return vs Nifty Z-Score]],Table2[1Y Return vs Nifty Z-Score])</f>
        <v>362</v>
      </c>
      <c r="AT426">
        <f>_xlfn.RANK.AVG(Table2[[#This Row],[6M Return vs Nifty Z-Score]],Table2[6M Return vs Nifty Z-Score])</f>
        <v>311</v>
      </c>
      <c r="AU426">
        <f>_xlfn.RANK.AVG(Table2[[#This Row],[Sharpe Ratio Z-Score]],Table2[Sharpe Ratio Z-Score])</f>
        <v>572</v>
      </c>
      <c r="AV426">
        <f>(Table2[[#This Row],[Rank 1Y]]+Table2[[#This Row],[Rank 6M]]+Table2[[#This Row],[Rank Sharpe]])/3</f>
        <v>415</v>
      </c>
    </row>
    <row r="427" spans="1:48" x14ac:dyDescent="0.3">
      <c r="A427" t="s">
        <v>1252</v>
      </c>
      <c r="B427" t="s">
        <v>1253</v>
      </c>
      <c r="C427" t="s">
        <v>10324</v>
      </c>
      <c r="D427" t="s">
        <v>113</v>
      </c>
      <c r="E427">
        <v>9367.3247819999997</v>
      </c>
      <c r="F427">
        <v>695.15</v>
      </c>
      <c r="G427">
        <v>24.285893706527698</v>
      </c>
      <c r="H427">
        <f>(Table2[[#This Row],[1Y Return vs Nifty]]-AVERAGE(Table2[1Y Return vs Nifty]))/_xlfn.STDEV.P(Table2[1Y Return vs Nifty])</f>
        <v>1.7206399991197073E-2</v>
      </c>
      <c r="I427">
        <v>-4.8892237118554096</v>
      </c>
      <c r="J427">
        <f>(Table2[[#This Row],[1M Return vs Nifty]]-AVERAGE(Table2[1M Return vs Nifty]))/_xlfn.STDEV.P(Table2[1M Return vs Nifty])</f>
        <v>-0.70040500931248095</v>
      </c>
      <c r="K427">
        <v>1.15262918541904</v>
      </c>
      <c r="L427">
        <f>(Table2[[#This Row],[6M Return vs Nifty]]-AVERAGE(Table2[6M Return vs Nifty]))/_xlfn.STDEV.P(Table2[6M Return vs Nifty])</f>
        <v>-0.2392236348992757</v>
      </c>
      <c r="M427">
        <v>-5.7037259348366502</v>
      </c>
      <c r="N427">
        <f>(Table2[[#This Row],[1W Return vs Nifty]]-AVERAGE(Table2[1W Return vs Nifty]))/_xlfn.STDEV.P(Table2[1W Return vs Nifty])</f>
        <v>-1.1140366014489451</v>
      </c>
      <c r="O427">
        <v>690.41</v>
      </c>
      <c r="P427">
        <v>704.98534147345902</v>
      </c>
      <c r="Q427">
        <v>637.82205037204801</v>
      </c>
      <c r="R427">
        <v>43.005620879421301</v>
      </c>
      <c r="S427" s="2">
        <f>(Table2[[#This Row],[Close Price]]-Table2[[#This Row],[20D EMA]])/Table2[[#This Row],[20D EMA]]</f>
        <v>6.8654857258730459E-3</v>
      </c>
      <c r="T427" s="2">
        <f>(Table2[[#This Row],[Close Price]]-Table2[[#This Row],[50D EMA]])/Table2[[#This Row],[50D EMA]]</f>
        <v>-1.3951129044616192E-2</v>
      </c>
      <c r="U427" s="2">
        <f>(Table2[[#This Row],[Close Price]]-Table2[[#This Row],[200D EMA]])/Table2[[#This Row],[200D EMA]]</f>
        <v>8.9880789782215892E-2</v>
      </c>
      <c r="V427">
        <v>0.75389336059573697</v>
      </c>
      <c r="W427">
        <v>673</v>
      </c>
      <c r="X427">
        <v>705</v>
      </c>
      <c r="Y427">
        <v>668.95</v>
      </c>
      <c r="Z427">
        <v>705</v>
      </c>
      <c r="AA427">
        <v>668.95</v>
      </c>
      <c r="AB427">
        <v>705</v>
      </c>
      <c r="AC427" s="2">
        <f>(Table2[[#This Row],[Close Price]]/Table2[[#This Row],[Day Low]])-1</f>
        <v>3.2912332838038516E-2</v>
      </c>
      <c r="AD427" s="2">
        <f>(Table2[[#This Row],[Day High]]/Table2[[#This Row],[Close Price]])-1</f>
        <v>1.4169603682658405E-2</v>
      </c>
      <c r="AE427" s="2">
        <f>(Table2[[#This Row],[Close Price]]/Table2[[#This Row],[Current Week Low]])-1</f>
        <v>3.9165856939980426E-2</v>
      </c>
      <c r="AF427" s="2">
        <f>(Table2[[#This Row],[Current Week High]]/Table2[[#This Row],[Close Price]])-1</f>
        <v>1.4169603682658405E-2</v>
      </c>
      <c r="AG427" s="2">
        <f>(Table2[[#This Row],[Close Price]]/Table2[[#This Row],[Current Month Low]])-1</f>
        <v>3.9165856939980426E-2</v>
      </c>
      <c r="AH427" s="2">
        <f>(Table2[[#This Row],[Current Month High]]/Table2[[#This Row],[Close Price]])-1</f>
        <v>1.4169603682658405E-2</v>
      </c>
      <c r="AI427">
        <v>16.5288067323599</v>
      </c>
      <c r="AJ427">
        <v>69.115679357742295</v>
      </c>
      <c r="AK427" t="str">
        <f>IF(AND(Table2[[#This Row],[20D EMA]]&gt;Table2[[#This Row],[50D EMA]],Table2[[#This Row],[50D EMA]]&gt;Table2[[#This Row],[200D EMA]]),"Uptrend","Downtrend/NoTrend")</f>
        <v>Downtrend/NoTrend</v>
      </c>
      <c r="AL427">
        <v>-0.17</v>
      </c>
      <c r="AM427" t="s">
        <v>10358</v>
      </c>
      <c r="AN427">
        <v>6.91</v>
      </c>
      <c r="AO427" t="s">
        <v>10359</v>
      </c>
      <c r="AQ427">
        <f>(Table2[[#This Row],[Sharpe Ratio]]-AVERAGE(Table2[Sharpe Ratio]))/_xlfn.STDEV.P(Table2[Sharpe Ratio])</f>
        <v>-0.72731567472953296</v>
      </c>
      <c r="AR4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7">
        <f>_xlfn.RANK.AVG(Table2[[#This Row],[1Y Return vs Nifty Z-Score]],Table2[1Y Return vs Nifty Z-Score])</f>
        <v>296</v>
      </c>
      <c r="AT427">
        <f>_xlfn.RANK.AVG(Table2[[#This Row],[6M Return vs Nifty Z-Score]],Table2[6M Return vs Nifty Z-Score])</f>
        <v>405</v>
      </c>
      <c r="AU427">
        <f>_xlfn.RANK.AVG(Table2[[#This Row],[Sharpe Ratio Z-Score]],Table2[Sharpe Ratio Z-Score])</f>
        <v>548</v>
      </c>
      <c r="AV427">
        <f>(Table2[[#This Row],[Rank 1Y]]+Table2[[#This Row],[Rank 6M]]+Table2[[#This Row],[Rank Sharpe]])/3</f>
        <v>416.33333333333331</v>
      </c>
    </row>
    <row r="428" spans="1:48" x14ac:dyDescent="0.3">
      <c r="A428" t="s">
        <v>1769</v>
      </c>
      <c r="B428" t="s">
        <v>1770</v>
      </c>
      <c r="C428" t="s">
        <v>10318</v>
      </c>
      <c r="D428" t="s">
        <v>281</v>
      </c>
      <c r="E428">
        <v>4467.2168741550004</v>
      </c>
      <c r="F428">
        <v>520.35</v>
      </c>
      <c r="G428">
        <v>9.2081505212964192</v>
      </c>
      <c r="H428">
        <f>(Table2[[#This Row],[1Y Return vs Nifty]]-AVERAGE(Table2[1Y Return vs Nifty]))/_xlfn.STDEV.P(Table2[1Y Return vs Nifty])</f>
        <v>-0.23474605459286571</v>
      </c>
      <c r="I428">
        <v>17.594412666223601</v>
      </c>
      <c r="J428">
        <f>(Table2[[#This Row],[1M Return vs Nifty]]-AVERAGE(Table2[1M Return vs Nifty]))/_xlfn.STDEV.P(Table2[1M Return vs Nifty])</f>
        <v>1.5782329186553452</v>
      </c>
      <c r="K428">
        <v>7.0415146794820496</v>
      </c>
      <c r="L428">
        <f>(Table2[[#This Row],[6M Return vs Nifty]]-AVERAGE(Table2[6M Return vs Nifty]))/_xlfn.STDEV.P(Table2[6M Return vs Nifty])</f>
        <v>-3.83088367971317E-2</v>
      </c>
      <c r="M428">
        <v>-0.67149875671604997</v>
      </c>
      <c r="N428">
        <f>(Table2[[#This Row],[1W Return vs Nifty]]-AVERAGE(Table2[1W Return vs Nifty]))/_xlfn.STDEV.P(Table2[1W Return vs Nifty])</f>
        <v>0.10787092223246306</v>
      </c>
      <c r="O428">
        <v>494.48</v>
      </c>
      <c r="P428">
        <v>465.23050738403299</v>
      </c>
      <c r="Q428">
        <v>424.61294940528802</v>
      </c>
      <c r="R428">
        <v>66.657960143612002</v>
      </c>
      <c r="S428" s="2">
        <f>(Table2[[#This Row],[Close Price]]-Table2[[#This Row],[20D EMA]])/Table2[[#This Row],[20D EMA]]</f>
        <v>5.2317586151108243E-2</v>
      </c>
      <c r="T428" s="2">
        <f>(Table2[[#This Row],[Close Price]]-Table2[[#This Row],[50D EMA]])/Table2[[#This Row],[50D EMA]]</f>
        <v>0.11847781205471902</v>
      </c>
      <c r="U428" s="2">
        <f>(Table2[[#This Row],[Close Price]]-Table2[[#This Row],[200D EMA]])/Table2[[#This Row],[200D EMA]]</f>
        <v>0.22546898470430801</v>
      </c>
      <c r="V428">
        <v>1.7107384337484</v>
      </c>
      <c r="W428">
        <v>509.1</v>
      </c>
      <c r="X428">
        <v>529.5</v>
      </c>
      <c r="Y428">
        <v>509.1</v>
      </c>
      <c r="Z428">
        <v>530.20000000000005</v>
      </c>
      <c r="AA428">
        <v>509.1</v>
      </c>
      <c r="AB428">
        <v>530.20000000000005</v>
      </c>
      <c r="AC428" s="2">
        <f>(Table2[[#This Row],[Close Price]]/Table2[[#This Row],[Day Low]])-1</f>
        <v>2.2097819681791364E-2</v>
      </c>
      <c r="AD428" s="2">
        <f>(Table2[[#This Row],[Day High]]/Table2[[#This Row],[Close Price]])-1</f>
        <v>1.7584318247333419E-2</v>
      </c>
      <c r="AE428" s="2">
        <f>(Table2[[#This Row],[Close Price]]/Table2[[#This Row],[Current Week Low]])-1</f>
        <v>2.2097819681791364E-2</v>
      </c>
      <c r="AF428" s="2">
        <f>(Table2[[#This Row],[Current Week High]]/Table2[[#This Row],[Close Price]])-1</f>
        <v>1.8929566637839956E-2</v>
      </c>
      <c r="AG428" s="2">
        <f>(Table2[[#This Row],[Close Price]]/Table2[[#This Row],[Current Month Low]])-1</f>
        <v>2.2097819681791364E-2</v>
      </c>
      <c r="AH428" s="2">
        <f>(Table2[[#This Row],[Current Month High]]/Table2[[#This Row],[Close Price]])-1</f>
        <v>1.8929566637839956E-2</v>
      </c>
      <c r="AI428">
        <v>4.5354088594215396</v>
      </c>
      <c r="AJ428">
        <v>51.220575414123701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0.03</v>
      </c>
      <c r="AM428" t="s">
        <v>10359</v>
      </c>
      <c r="AN428">
        <v>12.18</v>
      </c>
      <c r="AO428" t="s">
        <v>10359</v>
      </c>
      <c r="AQ428">
        <f>(Table2[[#This Row],[Sharpe Ratio]]-AVERAGE(Table2[Sharpe Ratio]))/_xlfn.STDEV.P(Table2[Sharpe Ratio])</f>
        <v>-0.72731567472953296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0.68573327476827795</v>
      </c>
      <c r="AS428">
        <f>_xlfn.RANK.AVG(Table2[[#This Row],[1Y Return vs Nifty Z-Score]],Table2[1Y Return vs Nifty Z-Score])</f>
        <v>368</v>
      </c>
      <c r="AT428">
        <f>_xlfn.RANK.AVG(Table2[[#This Row],[6M Return vs Nifty Z-Score]],Table2[6M Return vs Nifty Z-Score])</f>
        <v>335</v>
      </c>
      <c r="AU428">
        <f>_xlfn.RANK.AVG(Table2[[#This Row],[Sharpe Ratio Z-Score]],Table2[Sharpe Ratio Z-Score])</f>
        <v>548</v>
      </c>
      <c r="AV428">
        <f>(Table2[[#This Row],[Rank 1Y]]+Table2[[#This Row],[Rank 6M]]+Table2[[#This Row],[Rank Sharpe]])/3</f>
        <v>417</v>
      </c>
    </row>
    <row r="429" spans="1:48" x14ac:dyDescent="0.3">
      <c r="A429" t="s">
        <v>916</v>
      </c>
      <c r="B429" t="s">
        <v>917</v>
      </c>
      <c r="C429" t="s">
        <v>10327</v>
      </c>
      <c r="D429" t="s">
        <v>573</v>
      </c>
      <c r="E429">
        <v>16137.8783676</v>
      </c>
      <c r="F429">
        <v>5403.15</v>
      </c>
      <c r="G429">
        <v>-19.124189461731198</v>
      </c>
      <c r="H429">
        <f>(Table2[[#This Row],[1Y Return vs Nifty]]-AVERAGE(Table2[1Y Return vs Nifty]))/_xlfn.STDEV.P(Table2[1Y Return vs Nifty])</f>
        <v>-0.70818578062733561</v>
      </c>
      <c r="I429">
        <v>-3.8911036130263201</v>
      </c>
      <c r="J429">
        <f>(Table2[[#This Row],[1M Return vs Nifty]]-AVERAGE(Table2[1M Return vs Nifty]))/_xlfn.STDEV.P(Table2[1M Return vs Nifty])</f>
        <v>-0.59924902744131014</v>
      </c>
      <c r="K429">
        <v>12.2161770940036</v>
      </c>
      <c r="L429">
        <f>(Table2[[#This Row],[6M Return vs Nifty]]-AVERAGE(Table2[6M Return vs Nifty]))/_xlfn.STDEV.P(Table2[6M Return vs Nifty])</f>
        <v>0.13823836475883494</v>
      </c>
      <c r="M429">
        <v>-5.2597054093395199</v>
      </c>
      <c r="N429">
        <f>(Table2[[#This Row],[1W Return vs Nifty]]-AVERAGE(Table2[1W Return vs Nifty]))/_xlfn.STDEV.P(Table2[1W Return vs Nifty])</f>
        <v>-1.0062211150708948</v>
      </c>
      <c r="O429">
        <v>5386.61</v>
      </c>
      <c r="P429">
        <v>5231.0081763300304</v>
      </c>
      <c r="Q429">
        <v>4818.8016519498196</v>
      </c>
      <c r="R429">
        <v>38.616146170538499</v>
      </c>
      <c r="S429" s="2">
        <f>(Table2[[#This Row],[Close Price]]-Table2[[#This Row],[20D EMA]])/Table2[[#This Row],[20D EMA]]</f>
        <v>3.0705768563159324E-3</v>
      </c>
      <c r="T429" s="2">
        <f>(Table2[[#This Row],[Close Price]]-Table2[[#This Row],[50D EMA]])/Table2[[#This Row],[50D EMA]]</f>
        <v>3.2907963028790448E-2</v>
      </c>
      <c r="U429" s="2">
        <f>(Table2[[#This Row],[Close Price]]-Table2[[#This Row],[200D EMA]])/Table2[[#This Row],[200D EMA]]</f>
        <v>0.12126424581383975</v>
      </c>
      <c r="V429">
        <v>0.48174266134975502</v>
      </c>
      <c r="W429">
        <v>5250.3</v>
      </c>
      <c r="X429">
        <v>5440</v>
      </c>
      <c r="Y429">
        <v>5248.7</v>
      </c>
      <c r="Z429">
        <v>5440</v>
      </c>
      <c r="AA429">
        <v>5248.7</v>
      </c>
      <c r="AB429">
        <v>5440</v>
      </c>
      <c r="AC429" s="2">
        <f>(Table2[[#This Row],[Close Price]]/Table2[[#This Row],[Day Low]])-1</f>
        <v>2.9112622135877952E-2</v>
      </c>
      <c r="AD429" s="2">
        <f>(Table2[[#This Row],[Day High]]/Table2[[#This Row],[Close Price]])-1</f>
        <v>6.8200956849246985E-3</v>
      </c>
      <c r="AE429" s="2">
        <f>(Table2[[#This Row],[Close Price]]/Table2[[#This Row],[Current Week Low]])-1</f>
        <v>2.942633413988216E-2</v>
      </c>
      <c r="AF429" s="2">
        <f>(Table2[[#This Row],[Current Week High]]/Table2[[#This Row],[Close Price]])-1</f>
        <v>6.8200956849246985E-3</v>
      </c>
      <c r="AG429" s="2">
        <f>(Table2[[#This Row],[Close Price]]/Table2[[#This Row],[Current Month Low]])-1</f>
        <v>2.942633413988216E-2</v>
      </c>
      <c r="AH429" s="2">
        <f>(Table2[[#This Row],[Current Month High]]/Table2[[#This Row],[Close Price]])-1</f>
        <v>6.8200956849246985E-3</v>
      </c>
      <c r="AI429">
        <v>10.284741308310799</v>
      </c>
      <c r="AJ429">
        <v>34.373290226311802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0.12</v>
      </c>
      <c r="AM429" t="s">
        <v>10359</v>
      </c>
      <c r="AN429">
        <v>2.5299999999999998</v>
      </c>
      <c r="AO429" t="s">
        <v>10359</v>
      </c>
      <c r="AP429">
        <v>4.2765158439957998E-2</v>
      </c>
      <c r="AQ429">
        <f>(Table2[[#This Row],[Sharpe Ratio]]-AVERAGE(Table2[Sharpe Ratio]))/_xlfn.STDEV.P(Table2[Sharpe Ratio])</f>
        <v>-0.23802618149278215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-2.4134437398734878</v>
      </c>
      <c r="AS429">
        <f>_xlfn.RANK.AVG(Table2[[#This Row],[1Y Return vs Nifty Z-Score]],Table2[1Y Return vs Nifty Z-Score])</f>
        <v>562</v>
      </c>
      <c r="AT429">
        <f>_xlfn.RANK.AVG(Table2[[#This Row],[6M Return vs Nifty Z-Score]],Table2[6M Return vs Nifty Z-Score])</f>
        <v>284</v>
      </c>
      <c r="AU429">
        <f>_xlfn.RANK.AVG(Table2[[#This Row],[Sharpe Ratio Z-Score]],Table2[Sharpe Ratio Z-Score])</f>
        <v>406</v>
      </c>
      <c r="AV429">
        <f>(Table2[[#This Row],[Rank 1Y]]+Table2[[#This Row],[Rank 6M]]+Table2[[#This Row],[Rank Sharpe]])/3</f>
        <v>417.33333333333331</v>
      </c>
    </row>
    <row r="430" spans="1:48" x14ac:dyDescent="0.3">
      <c r="A430" t="s">
        <v>361</v>
      </c>
      <c r="B430" t="s">
        <v>362</v>
      </c>
      <c r="C430" t="s">
        <v>10327</v>
      </c>
      <c r="D430" t="s">
        <v>170</v>
      </c>
      <c r="E430">
        <v>69446.421226890001</v>
      </c>
      <c r="F430">
        <v>4539.8</v>
      </c>
      <c r="G430">
        <v>-5.0015762609202001</v>
      </c>
      <c r="H430">
        <f>(Table2[[#This Row],[1Y Return vs Nifty]]-AVERAGE(Table2[1Y Return vs Nifty]))/_xlfn.STDEV.P(Table2[1Y Return vs Nifty])</f>
        <v>-0.47219376130637253</v>
      </c>
      <c r="I430">
        <v>6.6106699383510996</v>
      </c>
      <c r="J430">
        <f>(Table2[[#This Row],[1M Return vs Nifty]]-AVERAGE(Table2[1M Return vs Nifty]))/_xlfn.STDEV.P(Table2[1M Return vs Nifty])</f>
        <v>0.46506900024343162</v>
      </c>
      <c r="K430">
        <v>12.5387772135318</v>
      </c>
      <c r="L430">
        <f>(Table2[[#This Row],[6M Return vs Nifty]]-AVERAGE(Table2[6M Return vs Nifty]))/_xlfn.STDEV.P(Table2[6M Return vs Nifty])</f>
        <v>0.14924471527254088</v>
      </c>
      <c r="M430">
        <v>3.0038485181203698</v>
      </c>
      <c r="N430">
        <f>(Table2[[#This Row],[1W Return vs Nifty]]-AVERAGE(Table2[1W Return vs Nifty]))/_xlfn.STDEV.P(Table2[1W Return vs Nifty])</f>
        <v>1.0003056888484294</v>
      </c>
      <c r="O430">
        <v>4407.9799999999996</v>
      </c>
      <c r="P430">
        <v>4204.8270732297296</v>
      </c>
      <c r="Q430">
        <v>3826.2068394358398</v>
      </c>
      <c r="R430">
        <v>71.0707132756215</v>
      </c>
      <c r="S430" s="2">
        <f>(Table2[[#This Row],[Close Price]]-Table2[[#This Row],[20D EMA]])/Table2[[#This Row],[20D EMA]]</f>
        <v>2.9904854377742329E-2</v>
      </c>
      <c r="T430" s="2">
        <f>(Table2[[#This Row],[Close Price]]-Table2[[#This Row],[50D EMA]])/Table2[[#This Row],[50D EMA]]</f>
        <v>7.9663900782720579E-2</v>
      </c>
      <c r="U430" s="2">
        <f>(Table2[[#This Row],[Close Price]]-Table2[[#This Row],[200D EMA]])/Table2[[#This Row],[200D EMA]]</f>
        <v>0.18650145967262372</v>
      </c>
      <c r="V430">
        <v>0.702148747745032</v>
      </c>
      <c r="W430">
        <v>4522.5</v>
      </c>
      <c r="X430">
        <v>4630.45</v>
      </c>
      <c r="Y430">
        <v>4493.3999999999996</v>
      </c>
      <c r="Z430">
        <v>4630.45</v>
      </c>
      <c r="AA430">
        <v>4493.3999999999996</v>
      </c>
      <c r="AB430">
        <v>4630.45</v>
      </c>
      <c r="AC430" s="2">
        <f>(Table2[[#This Row],[Close Price]]/Table2[[#This Row],[Day Low]])-1</f>
        <v>3.8253178551685973E-3</v>
      </c>
      <c r="AD430" s="2">
        <f>(Table2[[#This Row],[Day High]]/Table2[[#This Row],[Close Price]])-1</f>
        <v>1.9967839992951042E-2</v>
      </c>
      <c r="AE430" s="2">
        <f>(Table2[[#This Row],[Close Price]]/Table2[[#This Row],[Current Week Low]])-1</f>
        <v>1.0326256286998792E-2</v>
      </c>
      <c r="AF430" s="2">
        <f>(Table2[[#This Row],[Current Week High]]/Table2[[#This Row],[Close Price]])-1</f>
        <v>1.9967839992951042E-2</v>
      </c>
      <c r="AG430" s="2">
        <f>(Table2[[#This Row],[Close Price]]/Table2[[#This Row],[Current Month Low]])-1</f>
        <v>1.0326256286998792E-2</v>
      </c>
      <c r="AH430" s="2">
        <f>(Table2[[#This Row],[Current Month High]]/Table2[[#This Row],[Close Price]])-1</f>
        <v>1.9967839992951042E-2</v>
      </c>
      <c r="AI430">
        <v>1.9967839992951</v>
      </c>
      <c r="AJ430">
        <v>40.9875776397515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0.21</v>
      </c>
      <c r="AM430" t="s">
        <v>10359</v>
      </c>
      <c r="AN430">
        <v>2.33</v>
      </c>
      <c r="AO430" t="s">
        <v>10359</v>
      </c>
      <c r="AP430">
        <v>4.0847464682720004E-3</v>
      </c>
      <c r="AQ430">
        <f>(Table2[[#This Row],[Sharpe Ratio]]-AVERAGE(Table2[Sharpe Ratio]))/_xlfn.STDEV.P(Table2[Sharpe Ratio])</f>
        <v>-0.68058081854356867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0.46184482451446085</v>
      </c>
      <c r="AS430">
        <f>_xlfn.RANK.AVG(Table2[[#This Row],[1Y Return vs Nifty Z-Score]],Table2[1Y Return vs Nifty Z-Score])</f>
        <v>462</v>
      </c>
      <c r="AT430">
        <f>_xlfn.RANK.AVG(Table2[[#This Row],[6M Return vs Nifty Z-Score]],Table2[6M Return vs Nifty Z-Score])</f>
        <v>282</v>
      </c>
      <c r="AU430">
        <f>_xlfn.RANK.AVG(Table2[[#This Row],[Sharpe Ratio Z-Score]],Table2[Sharpe Ratio Z-Score])</f>
        <v>510</v>
      </c>
      <c r="AV430">
        <f>(Table2[[#This Row],[Rank 1Y]]+Table2[[#This Row],[Rank 6M]]+Table2[[#This Row],[Rank Sharpe]])/3</f>
        <v>418</v>
      </c>
    </row>
    <row r="431" spans="1:48" x14ac:dyDescent="0.3">
      <c r="A431" t="s">
        <v>1173</v>
      </c>
      <c r="B431" t="s">
        <v>1174</v>
      </c>
      <c r="C431" t="s">
        <v>10314</v>
      </c>
      <c r="D431" t="s">
        <v>535</v>
      </c>
      <c r="E431">
        <v>10318.317344652</v>
      </c>
      <c r="F431">
        <v>118.53</v>
      </c>
      <c r="G431">
        <v>2.14233813646891</v>
      </c>
      <c r="H431">
        <f>(Table2[[#This Row],[1Y Return vs Nifty]]-AVERAGE(Table2[1Y Return vs Nifty]))/_xlfn.STDEV.P(Table2[1Y Return vs Nifty])</f>
        <v>-0.3528173569169113</v>
      </c>
      <c r="I431">
        <v>6.7872401826747399</v>
      </c>
      <c r="J431">
        <f>(Table2[[#This Row],[1M Return vs Nifty]]-AVERAGE(Table2[1M Return vs Nifty]))/_xlfn.STDEV.P(Table2[1M Return vs Nifty])</f>
        <v>0.48296377708916743</v>
      </c>
      <c r="K431">
        <v>8.6662018120639992</v>
      </c>
      <c r="L431">
        <f>(Table2[[#This Row],[6M Return vs Nifty]]-AVERAGE(Table2[6M Return vs Nifty]))/_xlfn.STDEV.P(Table2[6M Return vs Nifty])</f>
        <v>1.7121632610185501E-2</v>
      </c>
      <c r="M431">
        <v>5.0138430008239601</v>
      </c>
      <c r="N431">
        <f>(Table2[[#This Row],[1W Return vs Nifty]]-AVERAGE(Table2[1W Return vs Nifty]))/_xlfn.STDEV.P(Table2[1W Return vs Nifty])</f>
        <v>1.4883654075455686</v>
      </c>
      <c r="O431">
        <v>101.36</v>
      </c>
      <c r="P431">
        <v>96.558802809374498</v>
      </c>
      <c r="Q431">
        <v>89.593683772727601</v>
      </c>
      <c r="R431">
        <v>75.545114162839795</v>
      </c>
      <c r="S431" s="2">
        <f>(Table2[[#This Row],[Close Price]]-Table2[[#This Row],[20D EMA]])/Table2[[#This Row],[20D EMA]]</f>
        <v>0.16939621152328335</v>
      </c>
      <c r="T431" s="2">
        <f>(Table2[[#This Row],[Close Price]]-Table2[[#This Row],[50D EMA]])/Table2[[#This Row],[50D EMA]]</f>
        <v>0.22754214583626145</v>
      </c>
      <c r="U431" s="2">
        <f>(Table2[[#This Row],[Close Price]]-Table2[[#This Row],[200D EMA]])/Table2[[#This Row],[200D EMA]]</f>
        <v>0.3229727254063488</v>
      </c>
      <c r="V431">
        <v>2.7722810081069</v>
      </c>
      <c r="W431">
        <v>107.52</v>
      </c>
      <c r="X431">
        <v>119.8</v>
      </c>
      <c r="Y431">
        <v>106.09</v>
      </c>
      <c r="Z431">
        <v>119.8</v>
      </c>
      <c r="AA431">
        <v>106.09</v>
      </c>
      <c r="AB431">
        <v>119.8</v>
      </c>
      <c r="AC431" s="2">
        <f>(Table2[[#This Row],[Close Price]]/Table2[[#This Row],[Day Low]])-1</f>
        <v>0.1023995535714286</v>
      </c>
      <c r="AD431" s="2">
        <f>(Table2[[#This Row],[Day High]]/Table2[[#This Row],[Close Price]])-1</f>
        <v>1.0714587024381883E-2</v>
      </c>
      <c r="AE431" s="2">
        <f>(Table2[[#This Row],[Close Price]]/Table2[[#This Row],[Current Week Low]])-1</f>
        <v>0.11725893109623908</v>
      </c>
      <c r="AF431" s="2">
        <f>(Table2[[#This Row],[Current Week High]]/Table2[[#This Row],[Close Price]])-1</f>
        <v>1.0714587024381883E-2</v>
      </c>
      <c r="AG431" s="2">
        <f>(Table2[[#This Row],[Close Price]]/Table2[[#This Row],[Current Month Low]])-1</f>
        <v>0.11725893109623908</v>
      </c>
      <c r="AH431" s="2">
        <f>(Table2[[#This Row],[Current Month High]]/Table2[[#This Row],[Close Price]])-1</f>
        <v>1.0714587024381883E-2</v>
      </c>
      <c r="AI431">
        <v>1.0714587024381801</v>
      </c>
      <c r="AJ431">
        <v>71.782608695652101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0.31</v>
      </c>
      <c r="AM431" t="s">
        <v>10359</v>
      </c>
      <c r="AN431">
        <v>30.57</v>
      </c>
      <c r="AO431" t="s">
        <v>10359</v>
      </c>
      <c r="AP431">
        <v>5.8350135811000004E-4</v>
      </c>
      <c r="AQ431">
        <f>(Table2[[#This Row],[Sharpe Ratio]]-AVERAGE(Table2[Sharpe Ratio]))/_xlfn.STDEV.P(Table2[Sharpe Ratio])</f>
        <v>-0.72063965401015606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0.91499380631785421</v>
      </c>
      <c r="AS431">
        <f>_xlfn.RANK.AVG(Table2[[#This Row],[1Y Return vs Nifty Z-Score]],Table2[1Y Return vs Nifty Z-Score])</f>
        <v>415</v>
      </c>
      <c r="AT431">
        <f>_xlfn.RANK.AVG(Table2[[#This Row],[6M Return vs Nifty Z-Score]],Table2[6M Return vs Nifty Z-Score])</f>
        <v>319</v>
      </c>
      <c r="AU431">
        <f>_xlfn.RANK.AVG(Table2[[#This Row],[Sharpe Ratio Z-Score]],Table2[Sharpe Ratio Z-Score])</f>
        <v>521</v>
      </c>
      <c r="AV431">
        <f>(Table2[[#This Row],[Rank 1Y]]+Table2[[#This Row],[Rank 6M]]+Table2[[#This Row],[Rank Sharpe]])/3</f>
        <v>418.33333333333331</v>
      </c>
    </row>
    <row r="432" spans="1:48" x14ac:dyDescent="0.3">
      <c r="A432" t="s">
        <v>893</v>
      </c>
      <c r="B432" t="s">
        <v>894</v>
      </c>
      <c r="C432" t="s">
        <v>10324</v>
      </c>
      <c r="D432" t="s">
        <v>895</v>
      </c>
      <c r="E432">
        <v>17518.340261500001</v>
      </c>
      <c r="F432">
        <v>797.7</v>
      </c>
      <c r="G432">
        <v>-15.4515248827274</v>
      </c>
      <c r="H432">
        <f>(Table2[[#This Row],[1Y Return vs Nifty]]-AVERAGE(Table2[1Y Return vs Nifty]))/_xlfn.STDEV.P(Table2[1Y Return vs Nifty])</f>
        <v>-0.6468147356256988</v>
      </c>
      <c r="I432">
        <v>10.5862355276796</v>
      </c>
      <c r="J432">
        <f>(Table2[[#This Row],[1M Return vs Nifty]]-AVERAGE(Table2[1M Return vs Nifty]))/_xlfn.STDEV.P(Table2[1M Return vs Nifty])</f>
        <v>0.86797867128756312</v>
      </c>
      <c r="K432">
        <v>1.5150780646566799</v>
      </c>
      <c r="L432">
        <f>(Table2[[#This Row],[6M Return vs Nifty]]-AVERAGE(Table2[6M Return vs Nifty]))/_xlfn.STDEV.P(Table2[6M Return vs Nifty])</f>
        <v>-0.22685773926965361</v>
      </c>
      <c r="M432">
        <v>-2.9633173160080202</v>
      </c>
      <c r="N432">
        <f>(Table2[[#This Row],[1W Return vs Nifty]]-AVERAGE(Table2[1W Return vs Nifty]))/_xlfn.STDEV.P(Table2[1W Return vs Nifty])</f>
        <v>-0.44862031740934766</v>
      </c>
      <c r="O432">
        <v>757.74</v>
      </c>
      <c r="P432">
        <v>729.99022048241795</v>
      </c>
      <c r="Q432">
        <v>694.03846791917999</v>
      </c>
      <c r="R432">
        <v>71.4036480751721</v>
      </c>
      <c r="S432" s="2">
        <f>(Table2[[#This Row],[Close Price]]-Table2[[#This Row],[20D EMA]])/Table2[[#This Row],[20D EMA]]</f>
        <v>5.2735766885739221E-2</v>
      </c>
      <c r="T432" s="2">
        <f>(Table2[[#This Row],[Close Price]]-Table2[[#This Row],[50D EMA]])/Table2[[#This Row],[50D EMA]]</f>
        <v>9.2754365219900783E-2</v>
      </c>
      <c r="U432" s="2">
        <f>(Table2[[#This Row],[Close Price]]-Table2[[#This Row],[200D EMA]])/Table2[[#This Row],[200D EMA]]</f>
        <v>0.14935992293281836</v>
      </c>
      <c r="V432">
        <v>1.38137214898772</v>
      </c>
      <c r="W432">
        <v>787.35</v>
      </c>
      <c r="X432">
        <v>799</v>
      </c>
      <c r="Y432">
        <v>780</v>
      </c>
      <c r="Z432">
        <v>801.4</v>
      </c>
      <c r="AA432">
        <v>780</v>
      </c>
      <c r="AB432">
        <v>801.4</v>
      </c>
      <c r="AC432" s="2">
        <f>(Table2[[#This Row],[Close Price]]/Table2[[#This Row],[Day Low]])-1</f>
        <v>1.314536102114694E-2</v>
      </c>
      <c r="AD432" s="2">
        <f>(Table2[[#This Row],[Day High]]/Table2[[#This Row],[Close Price]])-1</f>
        <v>1.6296853453678928E-3</v>
      </c>
      <c r="AE432" s="2">
        <f>(Table2[[#This Row],[Close Price]]/Table2[[#This Row],[Current Week Low]])-1</f>
        <v>2.2692307692307789E-2</v>
      </c>
      <c r="AF432" s="2">
        <f>(Table2[[#This Row],[Current Week High]]/Table2[[#This Row],[Close Price]])-1</f>
        <v>4.638335213739353E-3</v>
      </c>
      <c r="AG432" s="2">
        <f>(Table2[[#This Row],[Close Price]]/Table2[[#This Row],[Current Month Low]])-1</f>
        <v>2.2692307692307789E-2</v>
      </c>
      <c r="AH432" s="2">
        <f>(Table2[[#This Row],[Current Month High]]/Table2[[#This Row],[Close Price]])-1</f>
        <v>4.638335213739353E-3</v>
      </c>
      <c r="AI432">
        <v>6.4936692992352896</v>
      </c>
      <c r="AJ432">
        <v>34.292929292929301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0.12</v>
      </c>
      <c r="AM432" t="s">
        <v>10359</v>
      </c>
      <c r="AN432">
        <v>10.91</v>
      </c>
      <c r="AO432" t="s">
        <v>10359</v>
      </c>
      <c r="AP432">
        <v>7.4125714136171E-2</v>
      </c>
      <c r="AQ432">
        <f>(Table2[[#This Row],[Sharpe Ratio]]-AVERAGE(Table2[Sharpe Ratio]))/_xlfn.STDEV.P(Table2[Sharpe Ratio])</f>
        <v>0.12077970077154716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-0.33353442024558977</v>
      </c>
      <c r="AS432">
        <f>_xlfn.RANK.AVG(Table2[[#This Row],[1Y Return vs Nifty Z-Score]],Table2[1Y Return vs Nifty Z-Score])</f>
        <v>536</v>
      </c>
      <c r="AT432">
        <f>_xlfn.RANK.AVG(Table2[[#This Row],[6M Return vs Nifty Z-Score]],Table2[6M Return vs Nifty Z-Score])</f>
        <v>398</v>
      </c>
      <c r="AU432">
        <f>_xlfn.RANK.AVG(Table2[[#This Row],[Sharpe Ratio Z-Score]],Table2[Sharpe Ratio Z-Score])</f>
        <v>322</v>
      </c>
      <c r="AV432">
        <f>(Table2[[#This Row],[Rank 1Y]]+Table2[[#This Row],[Rank 6M]]+Table2[[#This Row],[Rank Sharpe]])/3</f>
        <v>418.66666666666669</v>
      </c>
    </row>
    <row r="433" spans="1:48" x14ac:dyDescent="0.3">
      <c r="A433" t="s">
        <v>479</v>
      </c>
      <c r="B433" t="s">
        <v>480</v>
      </c>
      <c r="C433" t="s">
        <v>10325</v>
      </c>
      <c r="D433" t="s">
        <v>132</v>
      </c>
      <c r="E433">
        <v>44368.486510985</v>
      </c>
      <c r="F433">
        <v>50746.45</v>
      </c>
      <c r="G433">
        <v>-1.1660920574409701</v>
      </c>
      <c r="H433">
        <f>(Table2[[#This Row],[1Y Return vs Nifty]]-AVERAGE(Table2[1Y Return vs Nifty]))/_xlfn.STDEV.P(Table2[1Y Return vs Nifty])</f>
        <v>-0.408101964031861</v>
      </c>
      <c r="I433">
        <v>-8.4552002677742806</v>
      </c>
      <c r="J433">
        <f>(Table2[[#This Row],[1M Return vs Nifty]]-AVERAGE(Table2[1M Return vs Nifty]))/_xlfn.STDEV.P(Table2[1M Return vs Nifty])</f>
        <v>-1.0618042640381555</v>
      </c>
      <c r="K433">
        <v>19.001059730809398</v>
      </c>
      <c r="L433">
        <f>(Table2[[#This Row],[6M Return vs Nifty]]-AVERAGE(Table2[6M Return vs Nifty]))/_xlfn.STDEV.P(Table2[6M Return vs Nifty])</f>
        <v>0.36972245907428708</v>
      </c>
      <c r="M433">
        <v>-4.9306845546864402</v>
      </c>
      <c r="N433">
        <f>(Table2[[#This Row],[1W Return vs Nifty]]-AVERAGE(Table2[1W Return vs Nifty]))/_xlfn.STDEV.P(Table2[1W Return vs Nifty])</f>
        <v>-0.92632944016864327</v>
      </c>
      <c r="O433">
        <v>51812.1</v>
      </c>
      <c r="P433">
        <v>52421.628882565201</v>
      </c>
      <c r="Q433">
        <v>47132.309341262997</v>
      </c>
      <c r="R433">
        <v>24.462469590952399</v>
      </c>
      <c r="S433" s="2">
        <f>(Table2[[#This Row],[Close Price]]-Table2[[#This Row],[20D EMA]])/Table2[[#This Row],[20D EMA]]</f>
        <v>-2.0567589424092085E-2</v>
      </c>
      <c r="T433" s="2">
        <f>(Table2[[#This Row],[Close Price]]-Table2[[#This Row],[50D EMA]])/Table2[[#This Row],[50D EMA]]</f>
        <v>-3.195587238080555E-2</v>
      </c>
      <c r="U433" s="2">
        <f>(Table2[[#This Row],[Close Price]]-Table2[[#This Row],[200D EMA]])/Table2[[#This Row],[200D EMA]]</f>
        <v>7.6680746376518477E-2</v>
      </c>
      <c r="V433">
        <v>0.64715379887827496</v>
      </c>
      <c r="W433">
        <v>50298.1</v>
      </c>
      <c r="X433">
        <v>51124.2</v>
      </c>
      <c r="Y433">
        <v>49900</v>
      </c>
      <c r="Z433">
        <v>51380</v>
      </c>
      <c r="AA433">
        <v>49900</v>
      </c>
      <c r="AB433">
        <v>51380</v>
      </c>
      <c r="AC433" s="2">
        <f>(Table2[[#This Row],[Close Price]]/Table2[[#This Row],[Day Low]])-1</f>
        <v>8.9138555929548779E-3</v>
      </c>
      <c r="AD433" s="2">
        <f>(Table2[[#This Row],[Day High]]/Table2[[#This Row],[Close Price]])-1</f>
        <v>7.443870457933599E-3</v>
      </c>
      <c r="AE433" s="2">
        <f>(Table2[[#This Row],[Close Price]]/Table2[[#This Row],[Current Week Low]])-1</f>
        <v>1.6962925851703448E-2</v>
      </c>
      <c r="AF433" s="2">
        <f>(Table2[[#This Row],[Current Week High]]/Table2[[#This Row],[Close Price]])-1</f>
        <v>1.2484617150559263E-2</v>
      </c>
      <c r="AG433" s="2">
        <f>(Table2[[#This Row],[Close Price]]/Table2[[#This Row],[Current Month Low]])-1</f>
        <v>1.6962925851703448E-2</v>
      </c>
      <c r="AH433" s="2">
        <f>(Table2[[#This Row],[Current Month High]]/Table2[[#This Row],[Close Price]])-1</f>
        <v>1.2484617150559263E-2</v>
      </c>
      <c r="AI433">
        <v>18.2230481146957</v>
      </c>
      <c r="AJ433">
        <v>45.082295290999603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-0.14000000000000001</v>
      </c>
      <c r="AM433" t="s">
        <v>10358</v>
      </c>
      <c r="AN433">
        <v>-1.24</v>
      </c>
      <c r="AO433" t="s">
        <v>10358</v>
      </c>
      <c r="AP433">
        <v>-1.6917796484384E-2</v>
      </c>
      <c r="AQ433">
        <f>(Table2[[#This Row],[Sharpe Ratio]]-AVERAGE(Table2[Sharpe Ratio]))/_xlfn.STDEV.P(Table2[Sharpe Ratio])</f>
        <v>-0.92087745189793913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3">
        <f>_xlfn.RANK.AVG(Table2[[#This Row],[1Y Return vs Nifty Z-Score]],Table2[1Y Return vs Nifty Z-Score])</f>
        <v>439</v>
      </c>
      <c r="AT433">
        <f>_xlfn.RANK.AVG(Table2[[#This Row],[6M Return vs Nifty Z-Score]],Table2[6M Return vs Nifty Z-Score])</f>
        <v>217</v>
      </c>
      <c r="AU433">
        <f>_xlfn.RANK.AVG(Table2[[#This Row],[Sharpe Ratio Z-Score]],Table2[Sharpe Ratio Z-Score])</f>
        <v>606</v>
      </c>
      <c r="AV433">
        <f>(Table2[[#This Row],[Rank 1Y]]+Table2[[#This Row],[Rank 6M]]+Table2[[#This Row],[Rank Sharpe]])/3</f>
        <v>420.66666666666669</v>
      </c>
    </row>
    <row r="434" spans="1:48" x14ac:dyDescent="0.3">
      <c r="A434" t="s">
        <v>499</v>
      </c>
      <c r="B434" t="s">
        <v>500</v>
      </c>
      <c r="C434" t="s">
        <v>10314</v>
      </c>
      <c r="D434" t="s">
        <v>51</v>
      </c>
      <c r="E434">
        <v>42590.151777871899</v>
      </c>
      <c r="F434">
        <v>172.41</v>
      </c>
      <c r="G434">
        <v>3.0119233818902802</v>
      </c>
      <c r="H434">
        <f>(Table2[[#This Row],[1Y Return vs Nifty]]-AVERAGE(Table2[1Y Return vs Nifty]))/_xlfn.STDEV.P(Table2[1Y Return vs Nifty])</f>
        <v>-0.33828639333951055</v>
      </c>
      <c r="I434">
        <v>-3.8582913207846601</v>
      </c>
      <c r="J434">
        <f>(Table2[[#This Row],[1M Return vs Nifty]]-AVERAGE(Table2[1M Return vs Nifty]))/_xlfn.STDEV.P(Table2[1M Return vs Nifty])</f>
        <v>-0.59592361635797186</v>
      </c>
      <c r="K434">
        <v>-14.049741489103701</v>
      </c>
      <c r="L434">
        <f>(Table2[[#This Row],[6M Return vs Nifty]]-AVERAGE(Table2[6M Return vs Nifty]))/_xlfn.STDEV.P(Table2[6M Return vs Nifty])</f>
        <v>-0.7578924454619913</v>
      </c>
      <c r="M434">
        <v>5.8918189388578103E-2</v>
      </c>
      <c r="N434">
        <f>(Table2[[#This Row],[1W Return vs Nifty]]-AVERAGE(Table2[1W Return vs Nifty]))/_xlfn.STDEV.P(Table2[1W Return vs Nifty])</f>
        <v>0.28522816988418137</v>
      </c>
      <c r="O434">
        <v>170.08</v>
      </c>
      <c r="P434">
        <v>171.46026294817401</v>
      </c>
      <c r="Q434">
        <v>161.422689403671</v>
      </c>
      <c r="R434">
        <v>57.8124305333547</v>
      </c>
      <c r="S434" s="2">
        <f>(Table2[[#This Row],[Close Price]]-Table2[[#This Row],[20D EMA]])/Table2[[#This Row],[20D EMA]]</f>
        <v>1.36994355597365E-2</v>
      </c>
      <c r="T434" s="2">
        <f>(Table2[[#This Row],[Close Price]]-Table2[[#This Row],[50D EMA]])/Table2[[#This Row],[50D EMA]]</f>
        <v>5.5391088027962557E-3</v>
      </c>
      <c r="U434" s="2">
        <f>(Table2[[#This Row],[Close Price]]-Table2[[#This Row],[200D EMA]])/Table2[[#This Row],[200D EMA]]</f>
        <v>6.8065466118291104E-2</v>
      </c>
      <c r="V434">
        <v>0.479785151778652</v>
      </c>
      <c r="W434">
        <v>170.83</v>
      </c>
      <c r="X434">
        <v>173.9</v>
      </c>
      <c r="Y434">
        <v>168.83</v>
      </c>
      <c r="Z434">
        <v>173.9</v>
      </c>
      <c r="AA434">
        <v>168.83</v>
      </c>
      <c r="AB434">
        <v>173.9</v>
      </c>
      <c r="AC434" s="2">
        <f>(Table2[[#This Row],[Close Price]]/Table2[[#This Row],[Day Low]])-1</f>
        <v>9.2489609553356722E-3</v>
      </c>
      <c r="AD434" s="2">
        <f>(Table2[[#This Row],[Day High]]/Table2[[#This Row],[Close Price]])-1</f>
        <v>8.6421901281827918E-3</v>
      </c>
      <c r="AE434" s="2">
        <f>(Table2[[#This Row],[Close Price]]/Table2[[#This Row],[Current Week Low]])-1</f>
        <v>2.1204762186814996E-2</v>
      </c>
      <c r="AF434" s="2">
        <f>(Table2[[#This Row],[Current Week High]]/Table2[[#This Row],[Close Price]])-1</f>
        <v>8.6421901281827918E-3</v>
      </c>
      <c r="AG434" s="2">
        <f>(Table2[[#This Row],[Close Price]]/Table2[[#This Row],[Current Month Low]])-1</f>
        <v>2.1204762186814996E-2</v>
      </c>
      <c r="AH434" s="2">
        <f>(Table2[[#This Row],[Current Month High]]/Table2[[#This Row],[Close Price]])-1</f>
        <v>8.6421901281827918E-3</v>
      </c>
      <c r="AI434">
        <v>12.667478684531</v>
      </c>
      <c r="AJ434">
        <v>41.030674846625701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-0.09</v>
      </c>
      <c r="AM434" t="s">
        <v>10358</v>
      </c>
      <c r="AN434">
        <v>4.9400000000000004</v>
      </c>
      <c r="AO434" t="s">
        <v>10359</v>
      </c>
      <c r="AP434">
        <v>8.2195504837740005E-2</v>
      </c>
      <c r="AQ434">
        <f>(Table2[[#This Row],[Sharpe Ratio]]-AVERAGE(Table2[Sharpe Ratio]))/_xlfn.STDEV.P(Table2[Sharpe Ratio])</f>
        <v>0.21310868882945322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4">
        <f>_xlfn.RANK.AVG(Table2[[#This Row],[1Y Return vs Nifty Z-Score]],Table2[1Y Return vs Nifty Z-Score])</f>
        <v>406</v>
      </c>
      <c r="AT434">
        <f>_xlfn.RANK.AVG(Table2[[#This Row],[6M Return vs Nifty Z-Score]],Table2[6M Return vs Nifty Z-Score])</f>
        <v>572</v>
      </c>
      <c r="AU434">
        <f>_xlfn.RANK.AVG(Table2[[#This Row],[Sharpe Ratio Z-Score]],Table2[Sharpe Ratio Z-Score])</f>
        <v>284</v>
      </c>
      <c r="AV434">
        <f>(Table2[[#This Row],[Rank 1Y]]+Table2[[#This Row],[Rank 6M]]+Table2[[#This Row],[Rank Sharpe]])/3</f>
        <v>420.66666666666669</v>
      </c>
    </row>
    <row r="435" spans="1:48" x14ac:dyDescent="0.3">
      <c r="A435" t="s">
        <v>1137</v>
      </c>
      <c r="B435" t="s">
        <v>1138</v>
      </c>
      <c r="C435" t="s">
        <v>10318</v>
      </c>
      <c r="D435" t="s">
        <v>281</v>
      </c>
      <c r="E435">
        <v>10819.15754706</v>
      </c>
      <c r="F435">
        <v>2109.25</v>
      </c>
      <c r="G435">
        <v>22.949791203290001</v>
      </c>
      <c r="H435">
        <f>(Table2[[#This Row],[1Y Return vs Nifty]]-AVERAGE(Table2[1Y Return vs Nifty]))/_xlfn.STDEV.P(Table2[1Y Return vs Nifty])</f>
        <v>-5.1201711097342232E-3</v>
      </c>
      <c r="I435">
        <v>1.5871974926635799</v>
      </c>
      <c r="J435">
        <f>(Table2[[#This Row],[1M Return vs Nifty]]-AVERAGE(Table2[1M Return vs Nifty]))/_xlfn.STDEV.P(Table2[1M Return vs Nifty])</f>
        <v>-4.4042366457246032E-2</v>
      </c>
      <c r="K435">
        <v>13.0351932318589</v>
      </c>
      <c r="L435">
        <f>(Table2[[#This Row],[6M Return vs Nifty]]-AVERAGE(Table2[6M Return vs Nifty]))/_xlfn.STDEV.P(Table2[6M Return vs Nifty])</f>
        <v>0.16618125176954215</v>
      </c>
      <c r="M435">
        <v>-0.178174031503541</v>
      </c>
      <c r="N435">
        <f>(Table2[[#This Row],[1W Return vs Nifty]]-AVERAGE(Table2[1W Return vs Nifty]))/_xlfn.STDEV.P(Table2[1W Return vs Nifty])</f>
        <v>0.22765827920555512</v>
      </c>
      <c r="O435">
        <v>2085.85</v>
      </c>
      <c r="P435">
        <v>2045.6154140116901</v>
      </c>
      <c r="Q435">
        <v>1840.14440081562</v>
      </c>
      <c r="R435">
        <v>55.310198093426401</v>
      </c>
      <c r="S435" s="2">
        <f>(Table2[[#This Row],[Close Price]]-Table2[[#This Row],[20D EMA]])/Table2[[#This Row],[20D EMA]]</f>
        <v>1.1218448114677513E-2</v>
      </c>
      <c r="T435" s="2">
        <f>(Table2[[#This Row],[Close Price]]-Table2[[#This Row],[50D EMA]])/Table2[[#This Row],[50D EMA]]</f>
        <v>3.1107795508597144E-2</v>
      </c>
      <c r="U435" s="2">
        <f>(Table2[[#This Row],[Close Price]]-Table2[[#This Row],[200D EMA]])/Table2[[#This Row],[200D EMA]]</f>
        <v>0.14624156618638323</v>
      </c>
      <c r="V435">
        <v>0.63420037322523304</v>
      </c>
      <c r="W435">
        <v>2105.1</v>
      </c>
      <c r="X435">
        <v>2149</v>
      </c>
      <c r="Y435">
        <v>2095.25</v>
      </c>
      <c r="Z435">
        <v>2162.4499999999998</v>
      </c>
      <c r="AA435">
        <v>2095.25</v>
      </c>
      <c r="AB435">
        <v>2162.4499999999998</v>
      </c>
      <c r="AC435" s="2">
        <f>(Table2[[#This Row],[Close Price]]/Table2[[#This Row],[Day Low]])-1</f>
        <v>1.971402783715881E-3</v>
      </c>
      <c r="AD435" s="2">
        <f>(Table2[[#This Row],[Day High]]/Table2[[#This Row],[Close Price]])-1</f>
        <v>1.8845561218442608E-2</v>
      </c>
      <c r="AE435" s="2">
        <f>(Table2[[#This Row],[Close Price]]/Table2[[#This Row],[Current Week Low]])-1</f>
        <v>6.6817802171579288E-3</v>
      </c>
      <c r="AF435" s="2">
        <f>(Table2[[#This Row],[Current Week High]]/Table2[[#This Row],[Close Price]])-1</f>
        <v>2.5222235391726855E-2</v>
      </c>
      <c r="AG435" s="2">
        <f>(Table2[[#This Row],[Close Price]]/Table2[[#This Row],[Current Month Low]])-1</f>
        <v>6.6817802171579288E-3</v>
      </c>
      <c r="AH435" s="2">
        <f>(Table2[[#This Row],[Current Month High]]/Table2[[#This Row],[Close Price]])-1</f>
        <v>2.5222235391726855E-2</v>
      </c>
      <c r="AI435">
        <v>2.8659476117103</v>
      </c>
      <c r="AJ435">
        <v>55.086210065806398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-0.09</v>
      </c>
      <c r="AM435" t="s">
        <v>10358</v>
      </c>
      <c r="AN435">
        <v>1.8</v>
      </c>
      <c r="AO435" t="s">
        <v>10359</v>
      </c>
      <c r="AP435">
        <v>-6.8108937200953998E-2</v>
      </c>
      <c r="AQ435">
        <f>(Table2[[#This Row],[Sharpe Ratio]]-AVERAGE(Table2[Sharpe Ratio]))/_xlfn.STDEV.P(Table2[Sharpe Ratio])</f>
        <v>-1.5065712319078499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-1.1618942384997328</v>
      </c>
      <c r="AS435">
        <f>_xlfn.RANK.AVG(Table2[[#This Row],[1Y Return vs Nifty Z-Score]],Table2[1Y Return vs Nifty Z-Score])</f>
        <v>302</v>
      </c>
      <c r="AT435">
        <f>_xlfn.RANK.AVG(Table2[[#This Row],[6M Return vs Nifty Z-Score]],Table2[6M Return vs Nifty Z-Score])</f>
        <v>277</v>
      </c>
      <c r="AU435">
        <f>_xlfn.RANK.AVG(Table2[[#This Row],[Sharpe Ratio Z-Score]],Table2[Sharpe Ratio Z-Score])</f>
        <v>683</v>
      </c>
      <c r="AV435">
        <f>(Table2[[#This Row],[Rank 1Y]]+Table2[[#This Row],[Rank 6M]]+Table2[[#This Row],[Rank Sharpe]])/3</f>
        <v>420.66666666666669</v>
      </c>
    </row>
    <row r="436" spans="1:48" x14ac:dyDescent="0.3">
      <c r="A436" t="s">
        <v>1167</v>
      </c>
      <c r="B436" t="s">
        <v>1168</v>
      </c>
      <c r="C436" t="s">
        <v>10319</v>
      </c>
      <c r="D436" t="s">
        <v>415</v>
      </c>
      <c r="E436">
        <v>10470.66094064</v>
      </c>
      <c r="F436">
        <v>403.7</v>
      </c>
      <c r="G436">
        <v>22.124213404883601</v>
      </c>
      <c r="H436">
        <f>(Table2[[#This Row],[1Y Return vs Nifty]]-AVERAGE(Table2[1Y Return vs Nifty]))/_xlfn.STDEV.P(Table2[1Y Return vs Nifty])</f>
        <v>-1.8915760423282298E-2</v>
      </c>
      <c r="I436">
        <v>-6.9842111866789098</v>
      </c>
      <c r="J436">
        <f>(Table2[[#This Row],[1M Return vs Nifty]]-AVERAGE(Table2[1M Return vs Nifty]))/_xlfn.STDEV.P(Table2[1M Return vs Nifty])</f>
        <v>-0.91272466430408317</v>
      </c>
      <c r="K436">
        <v>-35.768731417648503</v>
      </c>
      <c r="L436">
        <f>(Table2[[#This Row],[6M Return vs Nifty]]-AVERAGE(Table2[6M Return vs Nifty]))/_xlfn.STDEV.P(Table2[6M Return vs Nifty])</f>
        <v>-1.498892840337285</v>
      </c>
      <c r="M436">
        <v>-2.4592187024811398</v>
      </c>
      <c r="N436">
        <f>(Table2[[#This Row],[1W Return vs Nifty]]-AVERAGE(Table2[1W Return vs Nifty]))/_xlfn.STDEV.P(Table2[1W Return vs Nifty])</f>
        <v>-0.32621688315582764</v>
      </c>
      <c r="O436">
        <v>409.71</v>
      </c>
      <c r="P436">
        <v>417.37500161617601</v>
      </c>
      <c r="Q436">
        <v>398.61613102630599</v>
      </c>
      <c r="R436">
        <v>39.051396963214302</v>
      </c>
      <c r="S436" s="2">
        <f>(Table2[[#This Row],[Close Price]]-Table2[[#This Row],[20D EMA]])/Table2[[#This Row],[20D EMA]]</f>
        <v>-1.4668912157379588E-2</v>
      </c>
      <c r="T436" s="2">
        <f>(Table2[[#This Row],[Close Price]]-Table2[[#This Row],[50D EMA]])/Table2[[#This Row],[50D EMA]]</f>
        <v>-3.2764304434197387E-2</v>
      </c>
      <c r="U436" s="2">
        <f>(Table2[[#This Row],[Close Price]]-Table2[[#This Row],[200D EMA]])/Table2[[#This Row],[200D EMA]]</f>
        <v>1.2753796392044391E-2</v>
      </c>
      <c r="V436">
        <v>0.40488680910789498</v>
      </c>
      <c r="W436">
        <v>400.75</v>
      </c>
      <c r="X436">
        <v>406</v>
      </c>
      <c r="Y436">
        <v>400.2</v>
      </c>
      <c r="Z436">
        <v>407.9</v>
      </c>
      <c r="AA436">
        <v>400.2</v>
      </c>
      <c r="AB436">
        <v>407.9</v>
      </c>
      <c r="AC436" s="2">
        <f>(Table2[[#This Row],[Close Price]]/Table2[[#This Row],[Day Low]])-1</f>
        <v>7.3611977542107354E-3</v>
      </c>
      <c r="AD436" s="2">
        <f>(Table2[[#This Row],[Day High]]/Table2[[#This Row],[Close Price]])-1</f>
        <v>5.6972999752291642E-3</v>
      </c>
      <c r="AE436" s="2">
        <f>(Table2[[#This Row],[Close Price]]/Table2[[#This Row],[Current Week Low]])-1</f>
        <v>8.7456271864068125E-3</v>
      </c>
      <c r="AF436" s="2">
        <f>(Table2[[#This Row],[Current Week High]]/Table2[[#This Row],[Close Price]])-1</f>
        <v>1.0403765172157575E-2</v>
      </c>
      <c r="AG436" s="2">
        <f>(Table2[[#This Row],[Close Price]]/Table2[[#This Row],[Current Month Low]])-1</f>
        <v>8.7456271864068125E-3</v>
      </c>
      <c r="AH436" s="2">
        <f>(Table2[[#This Row],[Current Month High]]/Table2[[#This Row],[Close Price]])-1</f>
        <v>1.0403765172157575E-2</v>
      </c>
      <c r="AI436">
        <v>37.218231359920701</v>
      </c>
      <c r="AJ436">
        <v>64.105691056910501</v>
      </c>
      <c r="AK436" t="str">
        <f>IF(AND(Table2[[#This Row],[20D EMA]]&gt;Table2[[#This Row],[50D EMA]],Table2[[#This Row],[50D EMA]]&gt;Table2[[#This Row],[200D EMA]]),"Uptrend","Downtrend/NoTrend")</f>
        <v>Downtrend/NoTrend</v>
      </c>
      <c r="AL436">
        <v>-0.02</v>
      </c>
      <c r="AM436" t="s">
        <v>10358</v>
      </c>
      <c r="AN436">
        <v>1.8</v>
      </c>
      <c r="AO436" t="s">
        <v>10359</v>
      </c>
      <c r="AP436">
        <v>9.8445214129941006E-2</v>
      </c>
      <c r="AQ436">
        <f>(Table2[[#This Row],[Sharpe Ratio]]-AVERAGE(Table2[Sharpe Ratio]))/_xlfn.STDEV.P(Table2[Sharpe Ratio])</f>
        <v>0.39902667241388062</v>
      </c>
      <c r="AR4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6">
        <f>_xlfn.RANK.AVG(Table2[[#This Row],[1Y Return vs Nifty Z-Score]],Table2[1Y Return vs Nifty Z-Score])</f>
        <v>308</v>
      </c>
      <c r="AT436">
        <f>_xlfn.RANK.AVG(Table2[[#This Row],[6M Return vs Nifty Z-Score]],Table2[6M Return vs Nifty Z-Score])</f>
        <v>721</v>
      </c>
      <c r="AU436">
        <f>_xlfn.RANK.AVG(Table2[[#This Row],[Sharpe Ratio Z-Score]],Table2[Sharpe Ratio Z-Score])</f>
        <v>234</v>
      </c>
      <c r="AV436">
        <f>(Table2[[#This Row],[Rank 1Y]]+Table2[[#This Row],[Rank 6M]]+Table2[[#This Row],[Rank Sharpe]])/3</f>
        <v>421</v>
      </c>
    </row>
    <row r="437" spans="1:48" x14ac:dyDescent="0.3">
      <c r="A437" t="s">
        <v>47</v>
      </c>
      <c r="B437" t="s">
        <v>48</v>
      </c>
      <c r="C437" t="s">
        <v>10313</v>
      </c>
      <c r="D437" t="s">
        <v>21</v>
      </c>
      <c r="E437">
        <v>488903.56343058398</v>
      </c>
      <c r="F437">
        <v>1790.45</v>
      </c>
      <c r="G437">
        <v>15.1979488108404</v>
      </c>
      <c r="H437">
        <f>(Table2[[#This Row],[1Y Return vs Nifty]]-AVERAGE(Table2[1Y Return vs Nifty]))/_xlfn.STDEV.P(Table2[1Y Return vs Nifty])</f>
        <v>-0.13465518801064133</v>
      </c>
      <c r="I437">
        <v>11.7891066570216</v>
      </c>
      <c r="J437">
        <f>(Table2[[#This Row],[1M Return vs Nifty]]-AVERAGE(Table2[1M Return vs Nifty]))/_xlfn.STDEV.P(Table2[1M Return vs Nifty])</f>
        <v>0.98988545414447193</v>
      </c>
      <c r="K437">
        <v>-3.6549856287625699</v>
      </c>
      <c r="L437">
        <f>(Table2[[#This Row],[6M Return vs Nifty]]-AVERAGE(Table2[6M Return vs Nifty]))/_xlfn.STDEV.P(Table2[6M Return vs Nifty])</f>
        <v>-0.40324804337486697</v>
      </c>
      <c r="M437">
        <v>3.5462186694317999</v>
      </c>
      <c r="N437">
        <f>(Table2[[#This Row],[1W Return vs Nifty]]-AVERAGE(Table2[1W Return vs Nifty]))/_xlfn.STDEV.P(Table2[1W Return vs Nifty])</f>
        <v>1.1320020819264485</v>
      </c>
      <c r="O437">
        <v>1691.64</v>
      </c>
      <c r="P437">
        <v>1612.6714938709599</v>
      </c>
      <c r="Q437">
        <v>1483.24608216823</v>
      </c>
      <c r="R437">
        <v>85.428646902680001</v>
      </c>
      <c r="S437" s="2">
        <f>(Table2[[#This Row],[Close Price]]-Table2[[#This Row],[20D EMA]])/Table2[[#This Row],[20D EMA]]</f>
        <v>5.8410772977702079E-2</v>
      </c>
      <c r="T437" s="2">
        <f>(Table2[[#This Row],[Close Price]]-Table2[[#This Row],[50D EMA]])/Table2[[#This Row],[50D EMA]]</f>
        <v>0.11023851218595751</v>
      </c>
      <c r="U437" s="2">
        <f>(Table2[[#This Row],[Close Price]]-Table2[[#This Row],[200D EMA]])/Table2[[#This Row],[200D EMA]]</f>
        <v>0.20711594759966936</v>
      </c>
      <c r="V437">
        <v>0.89481821151671803</v>
      </c>
      <c r="W437">
        <v>1787.05</v>
      </c>
      <c r="X437">
        <v>1817.15</v>
      </c>
      <c r="Y437">
        <v>1760</v>
      </c>
      <c r="Z437">
        <v>1817.15</v>
      </c>
      <c r="AA437">
        <v>1760</v>
      </c>
      <c r="AB437">
        <v>1817.15</v>
      </c>
      <c r="AC437" s="2">
        <f>(Table2[[#This Row],[Close Price]]/Table2[[#This Row],[Day Low]])-1</f>
        <v>1.9025768724993952E-3</v>
      </c>
      <c r="AD437" s="2">
        <f>(Table2[[#This Row],[Day High]]/Table2[[#This Row],[Close Price]])-1</f>
        <v>1.4912452176827129E-2</v>
      </c>
      <c r="AE437" s="2">
        <f>(Table2[[#This Row],[Close Price]]/Table2[[#This Row],[Current Week Low]])-1</f>
        <v>1.7301136363636394E-2</v>
      </c>
      <c r="AF437" s="2">
        <f>(Table2[[#This Row],[Current Week High]]/Table2[[#This Row],[Close Price]])-1</f>
        <v>1.4912452176827129E-2</v>
      </c>
      <c r="AG437" s="2">
        <f>(Table2[[#This Row],[Close Price]]/Table2[[#This Row],[Current Month Low]])-1</f>
        <v>1.7301136363636394E-2</v>
      </c>
      <c r="AH437" s="2">
        <f>(Table2[[#This Row],[Current Month High]]/Table2[[#This Row],[Close Price]])-1</f>
        <v>1.4912452176827129E-2</v>
      </c>
      <c r="AI437">
        <v>1.49124521768271</v>
      </c>
      <c r="AJ437">
        <v>51.092827004219401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0.01</v>
      </c>
      <c r="AM437" t="s">
        <v>10359</v>
      </c>
      <c r="AN437">
        <v>7.33</v>
      </c>
      <c r="AO437" t="s">
        <v>10359</v>
      </c>
      <c r="AP437">
        <v>2.2740686778833001E-2</v>
      </c>
      <c r="AQ437">
        <f>(Table2[[#This Row],[Sharpe Ratio]]-AVERAGE(Table2[Sharpe Ratio]))/_xlfn.STDEV.P(Table2[Sharpe Ratio])</f>
        <v>-0.46713239666468487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1.1168519080207271</v>
      </c>
      <c r="AS437">
        <f>_xlfn.RANK.AVG(Table2[[#This Row],[1Y Return vs Nifty Z-Score]],Table2[1Y Return vs Nifty Z-Score])</f>
        <v>340</v>
      </c>
      <c r="AT437">
        <f>_xlfn.RANK.AVG(Table2[[#This Row],[6M Return vs Nifty Z-Score]],Table2[6M Return vs Nifty Z-Score])</f>
        <v>462</v>
      </c>
      <c r="AU437">
        <f>_xlfn.RANK.AVG(Table2[[#This Row],[Sharpe Ratio Z-Score]],Table2[Sharpe Ratio Z-Score])</f>
        <v>464</v>
      </c>
      <c r="AV437">
        <f>(Table2[[#This Row],[Rank 1Y]]+Table2[[#This Row],[Rank 6M]]+Table2[[#This Row],[Rank Sharpe]])/3</f>
        <v>422</v>
      </c>
    </row>
    <row r="438" spans="1:48" x14ac:dyDescent="0.3">
      <c r="A438" t="s">
        <v>604</v>
      </c>
      <c r="B438" t="s">
        <v>605</v>
      </c>
      <c r="C438" t="s">
        <v>10319</v>
      </c>
      <c r="D438" t="s">
        <v>415</v>
      </c>
      <c r="E438">
        <v>31713.765738509999</v>
      </c>
      <c r="F438">
        <v>502.9</v>
      </c>
      <c r="G438">
        <v>-1.07349537336629</v>
      </c>
      <c r="H438">
        <f>(Table2[[#This Row],[1Y Return vs Nifty]]-AVERAGE(Table2[1Y Return vs Nifty]))/_xlfn.STDEV.P(Table2[1Y Return vs Nifty])</f>
        <v>-0.40655465276966807</v>
      </c>
      <c r="I438">
        <v>-6.8418874898565099</v>
      </c>
      <c r="J438">
        <f>(Table2[[#This Row],[1M Return vs Nifty]]-AVERAGE(Table2[1M Return vs Nifty]))/_xlfn.STDEV.P(Table2[1M Return vs Nifty])</f>
        <v>-0.89830065529705683</v>
      </c>
      <c r="K438">
        <v>-18.982970949648202</v>
      </c>
      <c r="L438">
        <f>(Table2[[#This Row],[6M Return vs Nifty]]-AVERAGE(Table2[6M Return vs Nifty]))/_xlfn.STDEV.P(Table2[6M Return vs Nifty])</f>
        <v>-0.92620252757449006</v>
      </c>
      <c r="M438">
        <v>-1.81275950275621</v>
      </c>
      <c r="N438">
        <f>(Table2[[#This Row],[1W Return vs Nifty]]-AVERAGE(Table2[1W Return vs Nifty]))/_xlfn.STDEV.P(Table2[1W Return vs Nifty])</f>
        <v>-0.16924595717470667</v>
      </c>
      <c r="O438">
        <v>503.95</v>
      </c>
      <c r="P438">
        <v>508.43935516110997</v>
      </c>
      <c r="Q438">
        <v>481.39251196668903</v>
      </c>
      <c r="R438">
        <v>47.497122373046501</v>
      </c>
      <c r="S438" s="2">
        <f>(Table2[[#This Row],[Close Price]]-Table2[[#This Row],[20D EMA]])/Table2[[#This Row],[20D EMA]]</f>
        <v>-2.0835400337335277E-3</v>
      </c>
      <c r="T438" s="2">
        <f>(Table2[[#This Row],[Close Price]]-Table2[[#This Row],[50D EMA]])/Table2[[#This Row],[50D EMA]]</f>
        <v>-1.0894819814557295E-2</v>
      </c>
      <c r="U438" s="2">
        <f>(Table2[[#This Row],[Close Price]]-Table2[[#This Row],[200D EMA]])/Table2[[#This Row],[200D EMA]]</f>
        <v>4.4677653886729347E-2</v>
      </c>
      <c r="V438">
        <v>0.56814729958713905</v>
      </c>
      <c r="W438">
        <v>497.7</v>
      </c>
      <c r="X438">
        <v>503.95</v>
      </c>
      <c r="Y438">
        <v>492.8</v>
      </c>
      <c r="Z438">
        <v>503.95</v>
      </c>
      <c r="AA438">
        <v>492.8</v>
      </c>
      <c r="AB438">
        <v>503.95</v>
      </c>
      <c r="AC438" s="2">
        <f>(Table2[[#This Row],[Close Price]]/Table2[[#This Row],[Day Low]])-1</f>
        <v>1.0448061080972515E-2</v>
      </c>
      <c r="AD438" s="2">
        <f>(Table2[[#This Row],[Day High]]/Table2[[#This Row],[Close Price]])-1</f>
        <v>2.0878902366274765E-3</v>
      </c>
      <c r="AE438" s="2">
        <f>(Table2[[#This Row],[Close Price]]/Table2[[#This Row],[Current Week Low]])-1</f>
        <v>2.0495129870129691E-2</v>
      </c>
      <c r="AF438" s="2">
        <f>(Table2[[#This Row],[Current Week High]]/Table2[[#This Row],[Close Price]])-1</f>
        <v>2.0878902366274765E-3</v>
      </c>
      <c r="AG438" s="2">
        <f>(Table2[[#This Row],[Close Price]]/Table2[[#This Row],[Current Month Low]])-1</f>
        <v>2.0495129870129691E-2</v>
      </c>
      <c r="AH438" s="2">
        <f>(Table2[[#This Row],[Current Month High]]/Table2[[#This Row],[Close Price]])-1</f>
        <v>2.0878902366274765E-3</v>
      </c>
      <c r="AI438">
        <v>12.954861801551001</v>
      </c>
      <c r="AJ438">
        <v>37.780821917808197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0.03</v>
      </c>
      <c r="AM438" t="s">
        <v>10359</v>
      </c>
      <c r="AN438">
        <v>3.66</v>
      </c>
      <c r="AO438" t="s">
        <v>10359</v>
      </c>
      <c r="AP438">
        <v>0.10985294939075201</v>
      </c>
      <c r="AQ438">
        <f>(Table2[[#This Row],[Sharpe Ratio]]-AVERAGE(Table2[Sharpe Ratio]))/_xlfn.STDEV.P(Table2[Sharpe Ratio])</f>
        <v>0.52954612348940688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8">
        <f>_xlfn.RANK.AVG(Table2[[#This Row],[1Y Return vs Nifty Z-Score]],Table2[1Y Return vs Nifty Z-Score])</f>
        <v>436</v>
      </c>
      <c r="AT438">
        <f>_xlfn.RANK.AVG(Table2[[#This Row],[6M Return vs Nifty Z-Score]],Table2[6M Return vs Nifty Z-Score])</f>
        <v>621</v>
      </c>
      <c r="AU438">
        <f>_xlfn.RANK.AVG(Table2[[#This Row],[Sharpe Ratio Z-Score]],Table2[Sharpe Ratio Z-Score])</f>
        <v>211</v>
      </c>
      <c r="AV438">
        <f>(Table2[[#This Row],[Rank 1Y]]+Table2[[#This Row],[Rank 6M]]+Table2[[#This Row],[Rank Sharpe]])/3</f>
        <v>422.66666666666669</v>
      </c>
    </row>
    <row r="439" spans="1:48" x14ac:dyDescent="0.3">
      <c r="A439" t="s">
        <v>1383</v>
      </c>
      <c r="B439" t="s">
        <v>1384</v>
      </c>
      <c r="C439" t="s">
        <v>10318</v>
      </c>
      <c r="D439" t="s">
        <v>54</v>
      </c>
      <c r="E439">
        <v>8063.5402811249996</v>
      </c>
      <c r="F439">
        <v>475.6</v>
      </c>
      <c r="G439">
        <v>-15.025867736448101</v>
      </c>
      <c r="H439">
        <f>(Table2[[#This Row],[1Y Return vs Nifty]]-AVERAGE(Table2[1Y Return vs Nifty]))/_xlfn.STDEV.P(Table2[1Y Return vs Nifty])</f>
        <v>-0.63970190968757268</v>
      </c>
      <c r="I439">
        <v>-7.5326119688122102</v>
      </c>
      <c r="J439">
        <f>(Table2[[#This Row],[1M Return vs Nifty]]-AVERAGE(Table2[1M Return vs Nifty]))/_xlfn.STDEV.P(Table2[1M Return vs Nifty])</f>
        <v>-0.96830316597005439</v>
      </c>
      <c r="K439">
        <v>22.417459509596402</v>
      </c>
      <c r="L439">
        <f>(Table2[[#This Row],[6M Return vs Nifty]]-AVERAGE(Table2[6M Return vs Nifty]))/_xlfn.STDEV.P(Table2[6M Return vs Nifty])</f>
        <v>0.48628191204432913</v>
      </c>
      <c r="M439">
        <v>-4.3348713935003396</v>
      </c>
      <c r="N439">
        <f>(Table2[[#This Row],[1W Return vs Nifty]]-AVERAGE(Table2[1W Return vs Nifty]))/_xlfn.STDEV.P(Table2[1W Return vs Nifty])</f>
        <v>-0.7816562053180659</v>
      </c>
      <c r="O439">
        <v>474.88</v>
      </c>
      <c r="P439">
        <v>453.749142089918</v>
      </c>
      <c r="Q439">
        <v>394.685713169569</v>
      </c>
      <c r="R439">
        <v>39.940955208358901</v>
      </c>
      <c r="S439" s="2">
        <f>(Table2[[#This Row],[Close Price]]-Table2[[#This Row],[20D EMA]])/Table2[[#This Row],[20D EMA]]</f>
        <v>1.5161725067386019E-3</v>
      </c>
      <c r="T439" s="2">
        <f>(Table2[[#This Row],[Close Price]]-Table2[[#This Row],[50D EMA]])/Table2[[#This Row],[50D EMA]]</f>
        <v>4.8156251732927605E-2</v>
      </c>
      <c r="U439" s="2">
        <f>(Table2[[#This Row],[Close Price]]-Table2[[#This Row],[200D EMA]])/Table2[[#This Row],[200D EMA]]</f>
        <v>0.20500941415041235</v>
      </c>
      <c r="V439">
        <v>0.63855257669617105</v>
      </c>
      <c r="W439">
        <v>465.95</v>
      </c>
      <c r="X439">
        <v>481.15</v>
      </c>
      <c r="Y439">
        <v>460.5</v>
      </c>
      <c r="Z439">
        <v>493</v>
      </c>
      <c r="AA439">
        <v>460.5</v>
      </c>
      <c r="AB439">
        <v>493</v>
      </c>
      <c r="AC439" s="2">
        <f>(Table2[[#This Row],[Close Price]]/Table2[[#This Row],[Day Low]])-1</f>
        <v>2.0710376649855311E-2</v>
      </c>
      <c r="AD439" s="2">
        <f>(Table2[[#This Row],[Day High]]/Table2[[#This Row],[Close Price]])-1</f>
        <v>1.1669470142977145E-2</v>
      </c>
      <c r="AE439" s="2">
        <f>(Table2[[#This Row],[Close Price]]/Table2[[#This Row],[Current Week Low]])-1</f>
        <v>3.2790445168295435E-2</v>
      </c>
      <c r="AF439" s="2">
        <f>(Table2[[#This Row],[Current Week High]]/Table2[[#This Row],[Close Price]])-1</f>
        <v>3.6585365853658569E-2</v>
      </c>
      <c r="AG439" s="2">
        <f>(Table2[[#This Row],[Close Price]]/Table2[[#This Row],[Current Month Low]])-1</f>
        <v>3.2790445168295435E-2</v>
      </c>
      <c r="AH439" s="2">
        <f>(Table2[[#This Row],[Current Month High]]/Table2[[#This Row],[Close Price]])-1</f>
        <v>3.6585365853658569E-2</v>
      </c>
      <c r="AI439">
        <v>13.2253994953742</v>
      </c>
      <c r="AJ439">
        <v>48.857589984350497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0.05</v>
      </c>
      <c r="AM439" t="s">
        <v>10359</v>
      </c>
      <c r="AN439">
        <v>3.26</v>
      </c>
      <c r="AO439" t="s">
        <v>10359</v>
      </c>
      <c r="AQ439">
        <f>(Table2[[#This Row],[Sharpe Ratio]]-AVERAGE(Table2[Sharpe Ratio]))/_xlfn.STDEV.P(Table2[Sharpe Ratio])</f>
        <v>-0.72731567472953296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-2.6306950436608965</v>
      </c>
      <c r="AS439">
        <f>_xlfn.RANK.AVG(Table2[[#This Row],[1Y Return vs Nifty Z-Score]],Table2[1Y Return vs Nifty Z-Score])</f>
        <v>534</v>
      </c>
      <c r="AT439">
        <f>_xlfn.RANK.AVG(Table2[[#This Row],[6M Return vs Nifty Z-Score]],Table2[6M Return vs Nifty Z-Score])</f>
        <v>188</v>
      </c>
      <c r="AU439">
        <f>_xlfn.RANK.AVG(Table2[[#This Row],[Sharpe Ratio Z-Score]],Table2[Sharpe Ratio Z-Score])</f>
        <v>548</v>
      </c>
      <c r="AV439">
        <f>(Table2[[#This Row],[Rank 1Y]]+Table2[[#This Row],[Rank 6M]]+Table2[[#This Row],[Rank Sharpe]])/3</f>
        <v>423.33333333333331</v>
      </c>
    </row>
    <row r="440" spans="1:48" x14ac:dyDescent="0.3">
      <c r="A440" t="s">
        <v>166</v>
      </c>
      <c r="B440" t="s">
        <v>167</v>
      </c>
      <c r="C440" t="s">
        <v>10313</v>
      </c>
      <c r="D440" t="s">
        <v>21</v>
      </c>
      <c r="E440">
        <v>161077.33990605001</v>
      </c>
      <c r="F440">
        <v>1644.1</v>
      </c>
      <c r="G440">
        <v>0.74973549136597395</v>
      </c>
      <c r="H440">
        <f>(Table2[[#This Row],[1Y Return vs Nifty]]-AVERAGE(Table2[1Y Return vs Nifty]))/_xlfn.STDEV.P(Table2[1Y Return vs Nifty])</f>
        <v>-0.3760880580015154</v>
      </c>
      <c r="I440">
        <v>9.1967450827886896</v>
      </c>
      <c r="J440">
        <f>(Table2[[#This Row],[1M Return vs Nifty]]-AVERAGE(Table2[1M Return vs Nifty]))/_xlfn.STDEV.P(Table2[1M Return vs Nifty])</f>
        <v>0.72715867335501205</v>
      </c>
      <c r="K440">
        <v>15.474891161258601</v>
      </c>
      <c r="L440">
        <f>(Table2[[#This Row],[6M Return vs Nifty]]-AVERAGE(Table2[6M Return vs Nifty]))/_xlfn.STDEV.P(Table2[6M Return vs Nifty])</f>
        <v>0.24941795545646817</v>
      </c>
      <c r="M440">
        <v>-0.66971108807725699</v>
      </c>
      <c r="N440">
        <f>(Table2[[#This Row],[1W Return vs Nifty]]-AVERAGE(Table2[1W Return vs Nifty]))/_xlfn.STDEV.P(Table2[1W Return vs Nifty])</f>
        <v>0.10830499757967468</v>
      </c>
      <c r="O440">
        <v>1593.21</v>
      </c>
      <c r="P440">
        <v>1523.12412336124</v>
      </c>
      <c r="Q440">
        <v>1364.69216909137</v>
      </c>
      <c r="R440">
        <v>68.032491101957902</v>
      </c>
      <c r="S440" s="2">
        <f>(Table2[[#This Row],[Close Price]]-Table2[[#This Row],[20D EMA]])/Table2[[#This Row],[20D EMA]]</f>
        <v>3.194180302659403E-2</v>
      </c>
      <c r="T440" s="2">
        <f>(Table2[[#This Row],[Close Price]]-Table2[[#This Row],[50D EMA]])/Table2[[#This Row],[50D EMA]]</f>
        <v>7.9426144450912894E-2</v>
      </c>
      <c r="U440" s="2">
        <f>(Table2[[#This Row],[Close Price]]-Table2[[#This Row],[200D EMA]])/Table2[[#This Row],[200D EMA]]</f>
        <v>0.20474055412413136</v>
      </c>
      <c r="V440">
        <v>0.81387927369526403</v>
      </c>
      <c r="W440">
        <v>1632.1</v>
      </c>
      <c r="X440">
        <v>1659.25</v>
      </c>
      <c r="Y440">
        <v>1632.1</v>
      </c>
      <c r="Z440">
        <v>1662</v>
      </c>
      <c r="AA440">
        <v>1632.1</v>
      </c>
      <c r="AB440">
        <v>1662</v>
      </c>
      <c r="AC440" s="2">
        <f>(Table2[[#This Row],[Close Price]]/Table2[[#This Row],[Day Low]])-1</f>
        <v>7.352490656209687E-3</v>
      </c>
      <c r="AD440" s="2">
        <f>(Table2[[#This Row],[Day High]]/Table2[[#This Row],[Close Price]])-1</f>
        <v>9.214767958153347E-3</v>
      </c>
      <c r="AE440" s="2">
        <f>(Table2[[#This Row],[Close Price]]/Table2[[#This Row],[Current Week Low]])-1</f>
        <v>7.352490656209687E-3</v>
      </c>
      <c r="AF440" s="2">
        <f>(Table2[[#This Row],[Current Week High]]/Table2[[#This Row],[Close Price]])-1</f>
        <v>1.0887415607323314E-2</v>
      </c>
      <c r="AG440" s="2">
        <f>(Table2[[#This Row],[Close Price]]/Table2[[#This Row],[Current Month Low]])-1</f>
        <v>7.352490656209687E-3</v>
      </c>
      <c r="AH440" s="2">
        <f>(Table2[[#This Row],[Current Month High]]/Table2[[#This Row],[Close Price]])-1</f>
        <v>1.0887415607323314E-2</v>
      </c>
      <c r="AI440">
        <v>1.27121221336903</v>
      </c>
      <c r="AJ440">
        <v>49.715430496744403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-0.04</v>
      </c>
      <c r="AM440" t="s">
        <v>10358</v>
      </c>
      <c r="AN440">
        <v>3.71</v>
      </c>
      <c r="AO440" t="s">
        <v>10359</v>
      </c>
      <c r="AP440">
        <v>-1.3249639755480999E-2</v>
      </c>
      <c r="AQ440">
        <f>(Table2[[#This Row],[Sharpe Ratio]]-AVERAGE(Table2[Sharpe Ratio]))/_xlfn.STDEV.P(Table2[Sharpe Ratio])</f>
        <v>-0.8789089286310886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-0.17011536024144916</v>
      </c>
      <c r="AS440">
        <f>_xlfn.RANK.AVG(Table2[[#This Row],[1Y Return vs Nifty Z-Score]],Table2[1Y Return vs Nifty Z-Score])</f>
        <v>428</v>
      </c>
      <c r="AT440">
        <f>_xlfn.RANK.AVG(Table2[[#This Row],[6M Return vs Nifty Z-Score]],Table2[6M Return vs Nifty Z-Score])</f>
        <v>247</v>
      </c>
      <c r="AU440">
        <f>_xlfn.RANK.AVG(Table2[[#This Row],[Sharpe Ratio Z-Score]],Table2[Sharpe Ratio Z-Score])</f>
        <v>599</v>
      </c>
      <c r="AV440">
        <f>(Table2[[#This Row],[Rank 1Y]]+Table2[[#This Row],[Rank 6M]]+Table2[[#This Row],[Rank Sharpe]])/3</f>
        <v>424.66666666666669</v>
      </c>
    </row>
    <row r="441" spans="1:48" x14ac:dyDescent="0.3">
      <c r="A441" t="s">
        <v>1083</v>
      </c>
      <c r="B441" t="s">
        <v>1084</v>
      </c>
      <c r="C441" t="s">
        <v>10324</v>
      </c>
      <c r="D441" t="s">
        <v>776</v>
      </c>
      <c r="E441">
        <v>12095.397790630001</v>
      </c>
      <c r="F441">
        <v>9058.7999999999993</v>
      </c>
      <c r="G441">
        <v>-32.385447199828597</v>
      </c>
      <c r="H441">
        <f>(Table2[[#This Row],[1Y Return vs Nifty]]-AVERAGE(Table2[1Y Return vs Nifty]))/_xlfn.STDEV.P(Table2[1Y Return vs Nifty])</f>
        <v>-0.92978435787716318</v>
      </c>
      <c r="I441">
        <v>2.2201260888311798</v>
      </c>
      <c r="J441">
        <f>(Table2[[#This Row],[1M Return vs Nifty]]-AVERAGE(Table2[1M Return vs Nifty]))/_xlfn.STDEV.P(Table2[1M Return vs Nifty])</f>
        <v>2.0102733591118419E-2</v>
      </c>
      <c r="K441">
        <v>7.12288437549579</v>
      </c>
      <c r="L441">
        <f>(Table2[[#This Row],[6M Return vs Nifty]]-AVERAGE(Table2[6M Return vs Nifty]))/_xlfn.STDEV.P(Table2[6M Return vs Nifty])</f>
        <v>-3.5532695868136663E-2</v>
      </c>
      <c r="M441">
        <v>-5.9580874436473996</v>
      </c>
      <c r="N441">
        <f>(Table2[[#This Row],[1W Return vs Nifty]]-AVERAGE(Table2[1W Return vs Nifty]))/_xlfn.STDEV.P(Table2[1W Return vs Nifty])</f>
        <v>-1.1757997592614839</v>
      </c>
      <c r="O441">
        <v>9531.98</v>
      </c>
      <c r="P441">
        <v>9179.3651842407598</v>
      </c>
      <c r="Q441">
        <v>8236.3372898857997</v>
      </c>
      <c r="R441">
        <v>33.265641710323401</v>
      </c>
      <c r="S441" s="2">
        <f>(Table2[[#This Row],[Close Price]]-Table2[[#This Row],[20D EMA]])/Table2[[#This Row],[20D EMA]]</f>
        <v>-4.9641312717819415E-2</v>
      </c>
      <c r="T441" s="2">
        <f>(Table2[[#This Row],[Close Price]]-Table2[[#This Row],[50D EMA]])/Table2[[#This Row],[50D EMA]]</f>
        <v>-1.3134370604162069E-2</v>
      </c>
      <c r="U441" s="2">
        <f>(Table2[[#This Row],[Close Price]]-Table2[[#This Row],[200D EMA]])/Table2[[#This Row],[200D EMA]]</f>
        <v>9.985782286067639E-2</v>
      </c>
      <c r="V441">
        <v>0.26847908367767898</v>
      </c>
      <c r="W441">
        <v>9035</v>
      </c>
      <c r="X441">
        <v>9401.2000000000007</v>
      </c>
      <c r="Y441">
        <v>9035</v>
      </c>
      <c r="Z441">
        <v>9401.2000000000007</v>
      </c>
      <c r="AA441">
        <v>9035</v>
      </c>
      <c r="AB441">
        <v>9401.2000000000007</v>
      </c>
      <c r="AC441" s="2">
        <f>(Table2[[#This Row],[Close Price]]/Table2[[#This Row],[Day Low]])-1</f>
        <v>2.6342003320418694E-3</v>
      </c>
      <c r="AD441" s="2">
        <f>(Table2[[#This Row],[Day High]]/Table2[[#This Row],[Close Price]])-1</f>
        <v>3.7797500772729364E-2</v>
      </c>
      <c r="AE441" s="2">
        <f>(Table2[[#This Row],[Close Price]]/Table2[[#This Row],[Current Week Low]])-1</f>
        <v>2.6342003320418694E-3</v>
      </c>
      <c r="AF441" s="2">
        <f>(Table2[[#This Row],[Current Week High]]/Table2[[#This Row],[Close Price]])-1</f>
        <v>3.7797500772729364E-2</v>
      </c>
      <c r="AG441" s="2">
        <f>(Table2[[#This Row],[Close Price]]/Table2[[#This Row],[Current Month Low]])-1</f>
        <v>2.6342003320418694E-3</v>
      </c>
      <c r="AH441" s="2">
        <f>(Table2[[#This Row],[Current Month High]]/Table2[[#This Row],[Close Price]])-1</f>
        <v>3.7797500772729364E-2</v>
      </c>
      <c r="AI441">
        <v>19.110147039342898</v>
      </c>
      <c r="AJ441">
        <v>37.437795849010698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0.15</v>
      </c>
      <c r="AM441" t="s">
        <v>10359</v>
      </c>
      <c r="AN441">
        <v>-10.32</v>
      </c>
      <c r="AO441" t="s">
        <v>10358</v>
      </c>
      <c r="AP441">
        <v>7.8805770646301995E-2</v>
      </c>
      <c r="AQ441">
        <f>(Table2[[#This Row],[Sharpe Ratio]]-AVERAGE(Table2[Sharpe Ratio]))/_xlfn.STDEV.P(Table2[Sharpe Ratio])</f>
        <v>0.17432568450445812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-1.9466883949112073</v>
      </c>
      <c r="AS441">
        <f>_xlfn.RANK.AVG(Table2[[#This Row],[1Y Return vs Nifty Z-Score]],Table2[1Y Return vs Nifty Z-Score])</f>
        <v>645</v>
      </c>
      <c r="AT441">
        <f>_xlfn.RANK.AVG(Table2[[#This Row],[6M Return vs Nifty Z-Score]],Table2[6M Return vs Nifty Z-Score])</f>
        <v>333</v>
      </c>
      <c r="AU441">
        <f>_xlfn.RANK.AVG(Table2[[#This Row],[Sharpe Ratio Z-Score]],Table2[Sharpe Ratio Z-Score])</f>
        <v>298</v>
      </c>
      <c r="AV441">
        <f>(Table2[[#This Row],[Rank 1Y]]+Table2[[#This Row],[Rank 6M]]+Table2[[#This Row],[Rank Sharpe]])/3</f>
        <v>425.33333333333331</v>
      </c>
    </row>
    <row r="442" spans="1:48" x14ac:dyDescent="0.3">
      <c r="A442" t="s">
        <v>2141</v>
      </c>
      <c r="B442" t="s">
        <v>2142</v>
      </c>
      <c r="C442" t="s">
        <v>10314</v>
      </c>
      <c r="D442" t="s">
        <v>51</v>
      </c>
      <c r="E442">
        <v>2783.0382940200002</v>
      </c>
      <c r="F442">
        <v>61.96</v>
      </c>
      <c r="G442">
        <v>58.113441486584797</v>
      </c>
      <c r="H442">
        <f>(Table2[[#This Row],[1Y Return vs Nifty]]-AVERAGE(Table2[1Y Return vs Nifty]))/_xlfn.STDEV.P(Table2[1Y Return vs Nifty])</f>
        <v>0.58247227506547894</v>
      </c>
      <c r="I442">
        <v>-6.4042115775513402</v>
      </c>
      <c r="J442">
        <f>(Table2[[#This Row],[1M Return vs Nifty]]-AVERAGE(Table2[1M Return vs Nifty]))/_xlfn.STDEV.P(Table2[1M Return vs Nifty])</f>
        <v>-0.85394373201444995</v>
      </c>
      <c r="K442">
        <v>-43.990674094064303</v>
      </c>
      <c r="L442">
        <f>(Table2[[#This Row],[6M Return vs Nifty]]-AVERAGE(Table2[6M Return vs Nifty]))/_xlfn.STDEV.P(Table2[6M Return vs Nifty])</f>
        <v>-1.7794060129070157</v>
      </c>
      <c r="M442">
        <v>-2.6979259197565999</v>
      </c>
      <c r="N442">
        <f>(Table2[[#This Row],[1W Return vs Nifty]]-AVERAGE(Table2[1W Return vs Nifty]))/_xlfn.STDEV.P(Table2[1W Return vs Nifty])</f>
        <v>-0.38417892151810823</v>
      </c>
      <c r="O442">
        <v>64.06</v>
      </c>
      <c r="P442">
        <v>66.580607947751602</v>
      </c>
      <c r="Q442">
        <v>62.272106773387002</v>
      </c>
      <c r="R442">
        <v>37.209609478943896</v>
      </c>
      <c r="S442" s="2">
        <f>(Table2[[#This Row],[Close Price]]-Table2[[#This Row],[20D EMA]])/Table2[[#This Row],[20D EMA]]</f>
        <v>-3.2781767093350005E-2</v>
      </c>
      <c r="T442" s="2">
        <f>(Table2[[#This Row],[Close Price]]-Table2[[#This Row],[50D EMA]])/Table2[[#This Row],[50D EMA]]</f>
        <v>-6.9398704670548705E-2</v>
      </c>
      <c r="U442" s="2">
        <f>(Table2[[#This Row],[Close Price]]-Table2[[#This Row],[200D EMA]])/Table2[[#This Row],[200D EMA]]</f>
        <v>-5.0119835277579617E-3</v>
      </c>
      <c r="V442">
        <v>0.72809842293317995</v>
      </c>
      <c r="W442">
        <v>61.35</v>
      </c>
      <c r="X442">
        <v>62.99</v>
      </c>
      <c r="Y442">
        <v>61.35</v>
      </c>
      <c r="Z442">
        <v>64.099999999999994</v>
      </c>
      <c r="AA442">
        <v>61.35</v>
      </c>
      <c r="AB442">
        <v>64.099999999999994</v>
      </c>
      <c r="AC442" s="2">
        <f>(Table2[[#This Row],[Close Price]]/Table2[[#This Row],[Day Low]])-1</f>
        <v>9.9429502852486085E-3</v>
      </c>
      <c r="AD442" s="2">
        <f>(Table2[[#This Row],[Day High]]/Table2[[#This Row],[Close Price]])-1</f>
        <v>1.6623628147191649E-2</v>
      </c>
      <c r="AE442" s="2">
        <f>(Table2[[#This Row],[Close Price]]/Table2[[#This Row],[Current Week Low]])-1</f>
        <v>9.9429502852486085E-3</v>
      </c>
      <c r="AF442" s="2">
        <f>(Table2[[#This Row],[Current Week High]]/Table2[[#This Row],[Close Price]])-1</f>
        <v>3.4538411878631159E-2</v>
      </c>
      <c r="AG442" s="2">
        <f>(Table2[[#This Row],[Close Price]]/Table2[[#This Row],[Current Month Low]])-1</f>
        <v>9.9429502852486085E-3</v>
      </c>
      <c r="AH442" s="2">
        <f>(Table2[[#This Row],[Current Month High]]/Table2[[#This Row],[Close Price]])-1</f>
        <v>3.4538411878631159E-2</v>
      </c>
      <c r="AI442">
        <v>60.797288573273001</v>
      </c>
      <c r="AJ442">
        <v>107.919463087248</v>
      </c>
      <c r="AK442" t="str">
        <f>IF(AND(Table2[[#This Row],[20D EMA]]&gt;Table2[[#This Row],[50D EMA]],Table2[[#This Row],[50D EMA]]&gt;Table2[[#This Row],[200D EMA]]),"Uptrend","Downtrend/NoTrend")</f>
        <v>Downtrend/NoTrend</v>
      </c>
      <c r="AL442">
        <v>-0.21</v>
      </c>
      <c r="AM442" t="s">
        <v>10358</v>
      </c>
      <c r="AN442">
        <v>-6.36</v>
      </c>
      <c r="AO442" t="s">
        <v>10358</v>
      </c>
      <c r="AP442">
        <v>4.9758862183224999E-2</v>
      </c>
      <c r="AQ442">
        <f>(Table2[[#This Row],[Sharpe Ratio]]-AVERAGE(Table2[Sharpe Ratio]))/_xlfn.STDEV.P(Table2[Sharpe Ratio])</f>
        <v>-0.15800903937940808</v>
      </c>
      <c r="AR4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2">
        <f>_xlfn.RANK.AVG(Table2[[#This Row],[1Y Return vs Nifty Z-Score]],Table2[1Y Return vs Nifty Z-Score])</f>
        <v>164</v>
      </c>
      <c r="AT442">
        <f>_xlfn.RANK.AVG(Table2[[#This Row],[6M Return vs Nifty Z-Score]],Table2[6M Return vs Nifty Z-Score])</f>
        <v>731</v>
      </c>
      <c r="AU442">
        <f>_xlfn.RANK.AVG(Table2[[#This Row],[Sharpe Ratio Z-Score]],Table2[Sharpe Ratio Z-Score])</f>
        <v>382</v>
      </c>
      <c r="AV442">
        <f>(Table2[[#This Row],[Rank 1Y]]+Table2[[#This Row],[Rank 6M]]+Table2[[#This Row],[Rank Sharpe]])/3</f>
        <v>425.66666666666669</v>
      </c>
    </row>
    <row r="443" spans="1:48" x14ac:dyDescent="0.3">
      <c r="A443" t="s">
        <v>494</v>
      </c>
      <c r="B443" t="s">
        <v>495</v>
      </c>
      <c r="C443" t="s">
        <v>10322</v>
      </c>
      <c r="D443" t="s">
        <v>496</v>
      </c>
      <c r="E443">
        <v>42701.376726779999</v>
      </c>
      <c r="F443">
        <v>654.20000000000005</v>
      </c>
      <c r="G443">
        <v>6.5430737039356701E-2</v>
      </c>
      <c r="H443">
        <f>(Table2[[#This Row],[1Y Return vs Nifty]]-AVERAGE(Table2[1Y Return vs Nifty]))/_xlfn.STDEV.P(Table2[1Y Return vs Nifty])</f>
        <v>-0.38752294321066355</v>
      </c>
      <c r="I443">
        <v>6.2840138440427804</v>
      </c>
      <c r="J443">
        <f>(Table2[[#This Row],[1M Return vs Nifty]]-AVERAGE(Table2[1M Return vs Nifty]))/_xlfn.STDEV.P(Table2[1M Return vs Nifty])</f>
        <v>0.43196354730973818</v>
      </c>
      <c r="K443">
        <v>28.132406708994399</v>
      </c>
      <c r="L443">
        <f>(Table2[[#This Row],[6M Return vs Nifty]]-AVERAGE(Table2[6M Return vs Nifty]))/_xlfn.STDEV.P(Table2[6M Return vs Nifty])</f>
        <v>0.68126234830668453</v>
      </c>
      <c r="M443">
        <v>-2.4893436973202099</v>
      </c>
      <c r="N443">
        <f>(Table2[[#This Row],[1W Return vs Nifty]]-AVERAGE(Table2[1W Return vs Nifty]))/_xlfn.STDEV.P(Table2[1W Return vs Nifty])</f>
        <v>-0.33353172736730674</v>
      </c>
      <c r="O443">
        <v>637.36</v>
      </c>
      <c r="P443">
        <v>602.70058833878704</v>
      </c>
      <c r="Q443">
        <v>538.979000967096</v>
      </c>
      <c r="R443">
        <v>56.723893786878001</v>
      </c>
      <c r="S443" s="2">
        <f>(Table2[[#This Row],[Close Price]]-Table2[[#This Row],[20D EMA]])/Table2[[#This Row],[20D EMA]]</f>
        <v>2.6421488640642702E-2</v>
      </c>
      <c r="T443" s="2">
        <f>(Table2[[#This Row],[Close Price]]-Table2[[#This Row],[50D EMA]])/Table2[[#This Row],[50D EMA]]</f>
        <v>8.5447754088244579E-2</v>
      </c>
      <c r="U443" s="2">
        <f>(Table2[[#This Row],[Close Price]]-Table2[[#This Row],[200D EMA]])/Table2[[#This Row],[200D EMA]]</f>
        <v>0.21377641582726178</v>
      </c>
      <c r="V443">
        <v>0.71154287961570195</v>
      </c>
      <c r="W443">
        <v>648.75</v>
      </c>
      <c r="X443">
        <v>659</v>
      </c>
      <c r="Y443">
        <v>642.35</v>
      </c>
      <c r="Z443">
        <v>659</v>
      </c>
      <c r="AA443">
        <v>642.35</v>
      </c>
      <c r="AB443">
        <v>659</v>
      </c>
      <c r="AC443" s="2">
        <f>(Table2[[#This Row],[Close Price]]/Table2[[#This Row],[Day Low]])-1</f>
        <v>8.4007707129094555E-3</v>
      </c>
      <c r="AD443" s="2">
        <f>(Table2[[#This Row],[Day High]]/Table2[[#This Row],[Close Price]])-1</f>
        <v>7.3372057474778707E-3</v>
      </c>
      <c r="AE443" s="2">
        <f>(Table2[[#This Row],[Close Price]]/Table2[[#This Row],[Current Week Low]])-1</f>
        <v>1.8447886666147717E-2</v>
      </c>
      <c r="AF443" s="2">
        <f>(Table2[[#This Row],[Current Week High]]/Table2[[#This Row],[Close Price]])-1</f>
        <v>7.3372057474778707E-3</v>
      </c>
      <c r="AG443" s="2">
        <f>(Table2[[#This Row],[Close Price]]/Table2[[#This Row],[Current Month Low]])-1</f>
        <v>1.8447886666147717E-2</v>
      </c>
      <c r="AH443" s="2">
        <f>(Table2[[#This Row],[Current Month High]]/Table2[[#This Row],[Close Price]])-1</f>
        <v>7.3372057474778707E-3</v>
      </c>
      <c r="AI443">
        <v>2.0559461938244898</v>
      </c>
      <c r="AJ443">
        <v>55.3734710841942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0.11</v>
      </c>
      <c r="AM443" t="s">
        <v>10359</v>
      </c>
      <c r="AN443">
        <v>1.43</v>
      </c>
      <c r="AO443" t="s">
        <v>10359</v>
      </c>
      <c r="AP443">
        <v>-7.8446889330945999E-2</v>
      </c>
      <c r="AQ443">
        <f>(Table2[[#This Row],[Sharpe Ratio]]-AVERAGE(Table2[Sharpe Ratio]))/_xlfn.STDEV.P(Table2[Sharpe Ratio])</f>
        <v>-1.6248509610918613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-1.2326797360534092</v>
      </c>
      <c r="AS443">
        <f>_xlfn.RANK.AVG(Table2[[#This Row],[1Y Return vs Nifty Z-Score]],Table2[1Y Return vs Nifty Z-Score])</f>
        <v>431</v>
      </c>
      <c r="AT443">
        <f>_xlfn.RANK.AVG(Table2[[#This Row],[6M Return vs Nifty Z-Score]],Table2[6M Return vs Nifty Z-Score])</f>
        <v>149</v>
      </c>
      <c r="AU443">
        <f>_xlfn.RANK.AVG(Table2[[#This Row],[Sharpe Ratio Z-Score]],Table2[Sharpe Ratio Z-Score])</f>
        <v>698</v>
      </c>
      <c r="AV443">
        <f>(Table2[[#This Row],[Rank 1Y]]+Table2[[#This Row],[Rank 6M]]+Table2[[#This Row],[Rank Sharpe]])/3</f>
        <v>426</v>
      </c>
    </row>
    <row r="444" spans="1:48" x14ac:dyDescent="0.3">
      <c r="A444" t="s">
        <v>1221</v>
      </c>
      <c r="B444" t="s">
        <v>1222</v>
      </c>
      <c r="C444" t="s">
        <v>10316</v>
      </c>
      <c r="D444" t="s">
        <v>222</v>
      </c>
      <c r="E444">
        <v>9714.8238196000002</v>
      </c>
      <c r="F444">
        <v>721.7</v>
      </c>
      <c r="G444">
        <v>-12.788980905274499</v>
      </c>
      <c r="H444">
        <f>(Table2[[#This Row],[1Y Return vs Nifty]]-AVERAGE(Table2[1Y Return vs Nifty]))/_xlfn.STDEV.P(Table2[1Y Return vs Nifty])</f>
        <v>-0.60232303137553245</v>
      </c>
      <c r="I444">
        <v>12.880831194214799</v>
      </c>
      <c r="J444">
        <f>(Table2[[#This Row],[1M Return vs Nifty]]-AVERAGE(Table2[1M Return vs Nifty]))/_xlfn.STDEV.P(Table2[1M Return vs Nifty])</f>
        <v>1.1005279185354606</v>
      </c>
      <c r="K444">
        <v>2.2761128263617301</v>
      </c>
      <c r="L444">
        <f>(Table2[[#This Row],[6M Return vs Nifty]]-AVERAGE(Table2[6M Return vs Nifty]))/_xlfn.STDEV.P(Table2[6M Return vs Nifty])</f>
        <v>-0.20089303921718432</v>
      </c>
      <c r="M444">
        <v>1.43860950709782</v>
      </c>
      <c r="N444">
        <f>(Table2[[#This Row],[1W Return vs Nifty]]-AVERAGE(Table2[1W Return vs Nifty]))/_xlfn.STDEV.P(Table2[1W Return vs Nifty])</f>
        <v>0.62023991355042407</v>
      </c>
      <c r="O444">
        <v>694.67</v>
      </c>
      <c r="P444">
        <v>656.78400479173899</v>
      </c>
      <c r="Q444">
        <v>621.06189228475796</v>
      </c>
      <c r="R444">
        <v>81.001081582265201</v>
      </c>
      <c r="S444" s="2">
        <f>(Table2[[#This Row],[Close Price]]-Table2[[#This Row],[20D EMA]])/Table2[[#This Row],[20D EMA]]</f>
        <v>3.8910561849511402E-2</v>
      </c>
      <c r="T444" s="2">
        <f>(Table2[[#This Row],[Close Price]]-Table2[[#This Row],[50D EMA]])/Table2[[#This Row],[50D EMA]]</f>
        <v>9.8839184168081864E-2</v>
      </c>
      <c r="U444" s="2">
        <f>(Table2[[#This Row],[Close Price]]-Table2[[#This Row],[200D EMA]])/Table2[[#This Row],[200D EMA]]</f>
        <v>0.16204199447017326</v>
      </c>
      <c r="V444">
        <v>0.48096004221009597</v>
      </c>
      <c r="W444">
        <v>717.8</v>
      </c>
      <c r="X444">
        <v>733.5</v>
      </c>
      <c r="Y444">
        <v>713.65</v>
      </c>
      <c r="Z444">
        <v>735</v>
      </c>
      <c r="AA444">
        <v>713.65</v>
      </c>
      <c r="AB444">
        <v>735</v>
      </c>
      <c r="AC444" s="2">
        <f>(Table2[[#This Row],[Close Price]]/Table2[[#This Row],[Day Low]])-1</f>
        <v>5.4332683198663467E-3</v>
      </c>
      <c r="AD444" s="2">
        <f>(Table2[[#This Row],[Day High]]/Table2[[#This Row],[Close Price]])-1</f>
        <v>1.6350284051544817E-2</v>
      </c>
      <c r="AE444" s="2">
        <f>(Table2[[#This Row],[Close Price]]/Table2[[#This Row],[Current Week Low]])-1</f>
        <v>1.128003923491927E-2</v>
      </c>
      <c r="AF444" s="2">
        <f>(Table2[[#This Row],[Current Week High]]/Table2[[#This Row],[Close Price]])-1</f>
        <v>1.8428709990300662E-2</v>
      </c>
      <c r="AG444" s="2">
        <f>(Table2[[#This Row],[Close Price]]/Table2[[#This Row],[Current Month Low]])-1</f>
        <v>1.128003923491927E-2</v>
      </c>
      <c r="AH444" s="2">
        <f>(Table2[[#This Row],[Current Month High]]/Table2[[#This Row],[Close Price]])-1</f>
        <v>1.8428709990300662E-2</v>
      </c>
      <c r="AI444">
        <v>2.189275322156</v>
      </c>
      <c r="AJ444">
        <v>30.8375634517766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7.0000000000000007E-2</v>
      </c>
      <c r="AM444" t="s">
        <v>10359</v>
      </c>
      <c r="AN444">
        <v>5.57</v>
      </c>
      <c r="AO444" t="s">
        <v>10359</v>
      </c>
      <c r="AP444">
        <v>5.8085522152518998E-2</v>
      </c>
      <c r="AQ444">
        <f>(Table2[[#This Row],[Sharpe Ratio]]-AVERAGE(Table2[Sharpe Ratio]))/_xlfn.STDEV.P(Table2[Sharpe Ratio])</f>
        <v>-6.2741130049651345E-2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0.85481063144351666</v>
      </c>
      <c r="AS444">
        <f>_xlfn.RANK.AVG(Table2[[#This Row],[1Y Return vs Nifty Z-Score]],Table2[1Y Return vs Nifty Z-Score])</f>
        <v>521</v>
      </c>
      <c r="AT444">
        <f>_xlfn.RANK.AVG(Table2[[#This Row],[6M Return vs Nifty Z-Score]],Table2[6M Return vs Nifty Z-Score])</f>
        <v>387</v>
      </c>
      <c r="AU444">
        <f>_xlfn.RANK.AVG(Table2[[#This Row],[Sharpe Ratio Z-Score]],Table2[Sharpe Ratio Z-Score])</f>
        <v>370</v>
      </c>
      <c r="AV444">
        <f>(Table2[[#This Row],[Rank 1Y]]+Table2[[#This Row],[Rank 6M]]+Table2[[#This Row],[Rank Sharpe]])/3</f>
        <v>426</v>
      </c>
    </row>
    <row r="445" spans="1:48" x14ac:dyDescent="0.3">
      <c r="A445" t="s">
        <v>2012</v>
      </c>
      <c r="B445" t="s">
        <v>2013</v>
      </c>
      <c r="C445" t="s">
        <v>10316</v>
      </c>
      <c r="D445" t="s">
        <v>509</v>
      </c>
      <c r="E445">
        <v>3276.0148082000001</v>
      </c>
      <c r="F445">
        <v>447.4</v>
      </c>
      <c r="G445">
        <v>-22.3424757899638</v>
      </c>
      <c r="H445">
        <f>(Table2[[#This Row],[1Y Return vs Nifty]]-AVERAGE(Table2[1Y Return vs Nifty]))/_xlfn.STDEV.P(Table2[1Y Return vs Nifty])</f>
        <v>-0.76196406362308067</v>
      </c>
      <c r="I445">
        <v>10.4007188168802</v>
      </c>
      <c r="J445">
        <f>(Table2[[#This Row],[1M Return vs Nifty]]-AVERAGE(Table2[1M Return vs Nifty]))/_xlfn.STDEV.P(Table2[1M Return vs Nifty])</f>
        <v>0.84917720134778518</v>
      </c>
      <c r="K445">
        <v>17.605148902757001</v>
      </c>
      <c r="L445">
        <f>(Table2[[#This Row],[6M Return vs Nifty]]-AVERAGE(Table2[6M Return vs Nifty]))/_xlfn.STDEV.P(Table2[6M Return vs Nifty])</f>
        <v>0.32209729426687245</v>
      </c>
      <c r="M445">
        <v>-6.1634456378076701</v>
      </c>
      <c r="N445">
        <f>(Table2[[#This Row],[1W Return vs Nifty]]-AVERAGE(Table2[1W Return vs Nifty]))/_xlfn.STDEV.P(Table2[1W Return vs Nifty])</f>
        <v>-1.2256641063213829</v>
      </c>
      <c r="O445">
        <v>452.34</v>
      </c>
      <c r="P445">
        <v>422.23664990970298</v>
      </c>
      <c r="Q445">
        <v>373.82704580116098</v>
      </c>
      <c r="R445">
        <v>40.305373422126003</v>
      </c>
      <c r="S445" s="2">
        <f>(Table2[[#This Row],[Close Price]]-Table2[[#This Row],[20D EMA]])/Table2[[#This Row],[20D EMA]]</f>
        <v>-1.092098863686607E-2</v>
      </c>
      <c r="T445" s="2">
        <f>(Table2[[#This Row],[Close Price]]-Table2[[#This Row],[50D EMA]])/Table2[[#This Row],[50D EMA]]</f>
        <v>5.9595371684760867E-2</v>
      </c>
      <c r="U445" s="2">
        <f>(Table2[[#This Row],[Close Price]]-Table2[[#This Row],[200D EMA]])/Table2[[#This Row],[200D EMA]]</f>
        <v>0.19681014261866045</v>
      </c>
      <c r="V445">
        <v>0.71331281645172195</v>
      </c>
      <c r="W445">
        <v>445.55</v>
      </c>
      <c r="X445">
        <v>455.65</v>
      </c>
      <c r="Y445">
        <v>445.55</v>
      </c>
      <c r="Z445">
        <v>462.75</v>
      </c>
      <c r="AA445">
        <v>445.55</v>
      </c>
      <c r="AB445">
        <v>462.75</v>
      </c>
      <c r="AC445" s="2">
        <f>(Table2[[#This Row],[Close Price]]/Table2[[#This Row],[Day Low]])-1</f>
        <v>4.1521714734595871E-3</v>
      </c>
      <c r="AD445" s="2">
        <f>(Table2[[#This Row],[Day High]]/Table2[[#This Row],[Close Price]])-1</f>
        <v>1.8439874832364866E-2</v>
      </c>
      <c r="AE445" s="2">
        <f>(Table2[[#This Row],[Close Price]]/Table2[[#This Row],[Current Week Low]])-1</f>
        <v>4.1521714734595871E-3</v>
      </c>
      <c r="AF445" s="2">
        <f>(Table2[[#This Row],[Current Week High]]/Table2[[#This Row],[Close Price]])-1</f>
        <v>3.4309342869915049E-2</v>
      </c>
      <c r="AG445" s="2">
        <f>(Table2[[#This Row],[Close Price]]/Table2[[#This Row],[Current Month Low]])-1</f>
        <v>4.1521714734595871E-3</v>
      </c>
      <c r="AH445" s="2">
        <f>(Table2[[#This Row],[Current Month High]]/Table2[[#This Row],[Close Price]])-1</f>
        <v>3.4309342869915049E-2</v>
      </c>
      <c r="AI445">
        <v>12.874385337505601</v>
      </c>
      <c r="AJ445">
        <v>51.6353160481274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0.3</v>
      </c>
      <c r="AM445" t="s">
        <v>10359</v>
      </c>
      <c r="AN445">
        <v>-4.25</v>
      </c>
      <c r="AO445" t="s">
        <v>10358</v>
      </c>
      <c r="AP445">
        <v>1.6956003921646E-2</v>
      </c>
      <c r="AQ445">
        <f>(Table2[[#This Row],[Sharpe Ratio]]-AVERAGE(Table2[Sharpe Ratio]))/_xlfn.STDEV.P(Table2[Sharpe Ratio])</f>
        <v>-0.53331675437499682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-1.3496704287048027</v>
      </c>
      <c r="AS445">
        <f>_xlfn.RANK.AVG(Table2[[#This Row],[1Y Return vs Nifty Z-Score]],Table2[1Y Return vs Nifty Z-Score])</f>
        <v>577</v>
      </c>
      <c r="AT445">
        <f>_xlfn.RANK.AVG(Table2[[#This Row],[6M Return vs Nifty Z-Score]],Table2[6M Return vs Nifty Z-Score])</f>
        <v>226</v>
      </c>
      <c r="AU445">
        <f>_xlfn.RANK.AVG(Table2[[#This Row],[Sharpe Ratio Z-Score]],Table2[Sharpe Ratio Z-Score])</f>
        <v>478</v>
      </c>
      <c r="AV445">
        <f>(Table2[[#This Row],[Rank 1Y]]+Table2[[#This Row],[Rank 6M]]+Table2[[#This Row],[Rank Sharpe]])/3</f>
        <v>427</v>
      </c>
    </row>
    <row r="446" spans="1:48" x14ac:dyDescent="0.3">
      <c r="A446" t="s">
        <v>75</v>
      </c>
      <c r="B446" t="s">
        <v>76</v>
      </c>
      <c r="C446" t="s">
        <v>6744</v>
      </c>
      <c r="D446" t="s">
        <v>77</v>
      </c>
      <c r="E446">
        <v>329265.15871902002</v>
      </c>
      <c r="F446">
        <v>11424.9</v>
      </c>
      <c r="G446">
        <v>3.0459516154367501</v>
      </c>
      <c r="H446">
        <f>(Table2[[#This Row],[1Y Return vs Nifty]]-AVERAGE(Table2[1Y Return vs Nifty]))/_xlfn.STDEV.P(Table2[1Y Return vs Nifty])</f>
        <v>-0.33771777396047836</v>
      </c>
      <c r="I446">
        <v>-3.3252717644773599</v>
      </c>
      <c r="J446">
        <f>(Table2[[#This Row],[1M Return vs Nifty]]-AVERAGE(Table2[1M Return vs Nifty]))/_xlfn.STDEV.P(Table2[1M Return vs Nifty])</f>
        <v>-0.54190394814564657</v>
      </c>
      <c r="K446">
        <v>1.53090789428729</v>
      </c>
      <c r="L446">
        <f>(Table2[[#This Row],[6M Return vs Nifty]]-AVERAGE(Table2[6M Return vs Nifty]))/_xlfn.STDEV.P(Table2[6M Return vs Nifty])</f>
        <v>-0.2263176630485364</v>
      </c>
      <c r="M446">
        <v>-0.57452691541402501</v>
      </c>
      <c r="N446">
        <f>(Table2[[#This Row],[1W Return vs Nifty]]-AVERAGE(Table2[1W Return vs Nifty]))/_xlfn.STDEV.P(Table2[1W Return vs Nifty])</f>
        <v>0.13141728019248602</v>
      </c>
      <c r="O446">
        <v>11356.13</v>
      </c>
      <c r="P446">
        <v>11245.479268958699</v>
      </c>
      <c r="Q446">
        <v>10239.764297228399</v>
      </c>
      <c r="R446">
        <v>58.978872606113597</v>
      </c>
      <c r="S446" s="2">
        <f>(Table2[[#This Row],[Close Price]]-Table2[[#This Row],[20D EMA]])/Table2[[#This Row],[20D EMA]]</f>
        <v>6.0557601929530957E-3</v>
      </c>
      <c r="T446" s="2">
        <f>(Table2[[#This Row],[Close Price]]-Table2[[#This Row],[50D EMA]])/Table2[[#This Row],[50D EMA]]</f>
        <v>1.5954920795288985E-2</v>
      </c>
      <c r="U446" s="2">
        <f>(Table2[[#This Row],[Close Price]]-Table2[[#This Row],[200D EMA]])/Table2[[#This Row],[200D EMA]]</f>
        <v>0.11573857252675059</v>
      </c>
      <c r="V446">
        <v>0.71666407839470403</v>
      </c>
      <c r="W446">
        <v>11361</v>
      </c>
      <c r="X446">
        <v>11504.05</v>
      </c>
      <c r="Y446">
        <v>11325</v>
      </c>
      <c r="Z446">
        <v>11504.05</v>
      </c>
      <c r="AA446">
        <v>11325</v>
      </c>
      <c r="AB446">
        <v>11504.05</v>
      </c>
      <c r="AC446" s="2">
        <f>(Table2[[#This Row],[Close Price]]/Table2[[#This Row],[Day Low]])-1</f>
        <v>5.6245048851333301E-3</v>
      </c>
      <c r="AD446" s="2">
        <f>(Table2[[#This Row],[Day High]]/Table2[[#This Row],[Close Price]])-1</f>
        <v>6.9278505719962968E-3</v>
      </c>
      <c r="AE446" s="2">
        <f>(Table2[[#This Row],[Close Price]]/Table2[[#This Row],[Current Week Low]])-1</f>
        <v>8.8211920529801535E-3</v>
      </c>
      <c r="AF446" s="2">
        <f>(Table2[[#This Row],[Current Week High]]/Table2[[#This Row],[Close Price]])-1</f>
        <v>6.9278505719962968E-3</v>
      </c>
      <c r="AG446" s="2">
        <f>(Table2[[#This Row],[Close Price]]/Table2[[#This Row],[Current Month Low]])-1</f>
        <v>8.8211920529801535E-3</v>
      </c>
      <c r="AH446" s="2">
        <f>(Table2[[#This Row],[Current Month High]]/Table2[[#This Row],[Close Price]])-1</f>
        <v>6.9278505719962968E-3</v>
      </c>
      <c r="AI446">
        <v>5.7164614132290099</v>
      </c>
      <c r="AJ446">
        <v>42.011547473291003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-0.02</v>
      </c>
      <c r="AM446" t="s">
        <v>10358</v>
      </c>
      <c r="AN446">
        <v>1.46</v>
      </c>
      <c r="AO446" t="s">
        <v>10359</v>
      </c>
      <c r="AP446">
        <v>1.6395685602274002E-2</v>
      </c>
      <c r="AQ446">
        <f>(Table2[[#This Row],[Sharpe Ratio]]-AVERAGE(Table2[Sharpe Ratio]))/_xlfn.STDEV.P(Table2[Sharpe Ratio])</f>
        <v>-0.53972753072981172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-1.514249635691987</v>
      </c>
      <c r="AS446">
        <f>_xlfn.RANK.AVG(Table2[[#This Row],[1Y Return vs Nifty Z-Score]],Table2[1Y Return vs Nifty Z-Score])</f>
        <v>405</v>
      </c>
      <c r="AT446">
        <f>_xlfn.RANK.AVG(Table2[[#This Row],[6M Return vs Nifty Z-Score]],Table2[6M Return vs Nifty Z-Score])</f>
        <v>397</v>
      </c>
      <c r="AU446">
        <f>_xlfn.RANK.AVG(Table2[[#This Row],[Sharpe Ratio Z-Score]],Table2[Sharpe Ratio Z-Score])</f>
        <v>480</v>
      </c>
      <c r="AV446">
        <f>(Table2[[#This Row],[Rank 1Y]]+Table2[[#This Row],[Rank 6M]]+Table2[[#This Row],[Rank Sharpe]])/3</f>
        <v>427.33333333333331</v>
      </c>
    </row>
    <row r="447" spans="1:48" x14ac:dyDescent="0.3">
      <c r="A447" t="s">
        <v>569</v>
      </c>
      <c r="B447" t="s">
        <v>570</v>
      </c>
      <c r="C447" t="s">
        <v>10318</v>
      </c>
      <c r="D447" t="s">
        <v>54</v>
      </c>
      <c r="E447">
        <v>35018.793210540003</v>
      </c>
      <c r="F447">
        <v>1399.4</v>
      </c>
      <c r="G447">
        <v>29.5039744318644</v>
      </c>
      <c r="H447">
        <f>(Table2[[#This Row],[1Y Return vs Nifty]]-AVERAGE(Table2[1Y Return vs Nifty]))/_xlfn.STDEV.P(Table2[1Y Return vs Nifty])</f>
        <v>0.10440169379711171</v>
      </c>
      <c r="I447">
        <v>4.3949614753037096</v>
      </c>
      <c r="J447">
        <f>(Table2[[#This Row],[1M Return vs Nifty]]-AVERAGE(Table2[1M Return vs Nifty]))/_xlfn.STDEV.P(Table2[1M Return vs Nifty])</f>
        <v>0.24051469522266838</v>
      </c>
      <c r="K447">
        <v>3.4765995214687799</v>
      </c>
      <c r="L447">
        <f>(Table2[[#This Row],[6M Return vs Nifty]]-AVERAGE(Table2[6M Return vs Nifty]))/_xlfn.STDEV.P(Table2[6M Return vs Nifty])</f>
        <v>-0.1599352820634905</v>
      </c>
      <c r="M447">
        <v>-2.52868824720401</v>
      </c>
      <c r="N447">
        <f>(Table2[[#This Row],[1W Return vs Nifty]]-AVERAGE(Table2[1W Return vs Nifty]))/_xlfn.STDEV.P(Table2[1W Return vs Nifty])</f>
        <v>-0.34308523117728945</v>
      </c>
      <c r="O447">
        <v>1364.57</v>
      </c>
      <c r="P447">
        <v>1311.2941248217101</v>
      </c>
      <c r="Q447">
        <v>1196.0498682596799</v>
      </c>
      <c r="R447">
        <v>53.532309118585403</v>
      </c>
      <c r="S447" s="2">
        <f>(Table2[[#This Row],[Close Price]]-Table2[[#This Row],[20D EMA]])/Table2[[#This Row],[20D EMA]]</f>
        <v>2.5524524209091622E-2</v>
      </c>
      <c r="T447" s="2">
        <f>(Table2[[#This Row],[Close Price]]-Table2[[#This Row],[50D EMA]])/Table2[[#This Row],[50D EMA]]</f>
        <v>6.7190017487700815E-2</v>
      </c>
      <c r="U447" s="2">
        <f>(Table2[[#This Row],[Close Price]]-Table2[[#This Row],[200D EMA]])/Table2[[#This Row],[200D EMA]]</f>
        <v>0.17001810471013731</v>
      </c>
      <c r="V447">
        <v>0.74586272728954695</v>
      </c>
      <c r="W447">
        <v>1382.5</v>
      </c>
      <c r="X447">
        <v>1408.55</v>
      </c>
      <c r="Y447">
        <v>1375</v>
      </c>
      <c r="Z447">
        <v>1408.55</v>
      </c>
      <c r="AA447">
        <v>1375</v>
      </c>
      <c r="AB447">
        <v>1408.55</v>
      </c>
      <c r="AC447" s="2">
        <f>(Table2[[#This Row],[Close Price]]/Table2[[#This Row],[Day Low]])-1</f>
        <v>1.2224231464737834E-2</v>
      </c>
      <c r="AD447" s="2">
        <f>(Table2[[#This Row],[Day High]]/Table2[[#This Row],[Close Price]])-1</f>
        <v>6.5385165070743767E-3</v>
      </c>
      <c r="AE447" s="2">
        <f>(Table2[[#This Row],[Close Price]]/Table2[[#This Row],[Current Week Low]])-1</f>
        <v>1.7745454545454509E-2</v>
      </c>
      <c r="AF447" s="2">
        <f>(Table2[[#This Row],[Current Week High]]/Table2[[#This Row],[Close Price]])-1</f>
        <v>6.5385165070743767E-3</v>
      </c>
      <c r="AG447" s="2">
        <f>(Table2[[#This Row],[Close Price]]/Table2[[#This Row],[Current Month Low]])-1</f>
        <v>1.7745454545454509E-2</v>
      </c>
      <c r="AH447" s="2">
        <f>(Table2[[#This Row],[Current Month High]]/Table2[[#This Row],[Close Price]])-1</f>
        <v>6.5385165070743767E-3</v>
      </c>
      <c r="AI447">
        <v>2.1902243818779401</v>
      </c>
      <c r="AJ447">
        <v>63.328664799252998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0.01</v>
      </c>
      <c r="AM447" t="s">
        <v>10359</v>
      </c>
      <c r="AN447">
        <v>4.59</v>
      </c>
      <c r="AO447" t="s">
        <v>10359</v>
      </c>
      <c r="AP447">
        <v>-3.1894075696757999E-2</v>
      </c>
      <c r="AQ447">
        <f>(Table2[[#This Row],[Sharpe Ratio]]-AVERAGE(Table2[Sharpe Ratio]))/_xlfn.STDEV.P(Table2[Sharpe Ratio])</f>
        <v>-1.0922257254389494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-1.2503298496599491</v>
      </c>
      <c r="AS447">
        <f>_xlfn.RANK.AVG(Table2[[#This Row],[1Y Return vs Nifty Z-Score]],Table2[1Y Return vs Nifty Z-Score])</f>
        <v>268</v>
      </c>
      <c r="AT447">
        <f>_xlfn.RANK.AVG(Table2[[#This Row],[6M Return vs Nifty Z-Score]],Table2[6M Return vs Nifty Z-Score])</f>
        <v>376</v>
      </c>
      <c r="AU447">
        <f>_xlfn.RANK.AVG(Table2[[#This Row],[Sharpe Ratio Z-Score]],Table2[Sharpe Ratio Z-Score])</f>
        <v>639</v>
      </c>
      <c r="AV447">
        <f>(Table2[[#This Row],[Rank 1Y]]+Table2[[#This Row],[Rank 6M]]+Table2[[#This Row],[Rank Sharpe]])/3</f>
        <v>427.66666666666669</v>
      </c>
    </row>
    <row r="448" spans="1:48" x14ac:dyDescent="0.3">
      <c r="A448" t="s">
        <v>696</v>
      </c>
      <c r="B448" t="s">
        <v>697</v>
      </c>
      <c r="C448" t="s">
        <v>10318</v>
      </c>
      <c r="D448" t="s">
        <v>281</v>
      </c>
      <c r="E448">
        <v>25843.438504574999</v>
      </c>
      <c r="F448">
        <v>1274.5</v>
      </c>
      <c r="G448">
        <v>-5.9302023896858502</v>
      </c>
      <c r="H448">
        <f>(Table2[[#This Row],[1Y Return vs Nifty]]-AVERAGE(Table2[1Y Return vs Nifty]))/_xlfn.STDEV.P(Table2[1Y Return vs Nifty])</f>
        <v>-0.48771131122475658</v>
      </c>
      <c r="I448">
        <v>1.7690548757518501</v>
      </c>
      <c r="J448">
        <f>(Table2[[#This Row],[1M Return vs Nifty]]-AVERAGE(Table2[1M Return vs Nifty]))/_xlfn.STDEV.P(Table2[1M Return vs Nifty])</f>
        <v>-2.5611756585351635E-2</v>
      </c>
      <c r="K448">
        <v>-15.500486157065501</v>
      </c>
      <c r="L448">
        <f>(Table2[[#This Row],[6M Return vs Nifty]]-AVERAGE(Table2[6M Return vs Nifty]))/_xlfn.STDEV.P(Table2[6M Return vs Nifty])</f>
        <v>-0.80738841076054635</v>
      </c>
      <c r="M448">
        <v>-1.9085833164413399</v>
      </c>
      <c r="N448">
        <f>(Table2[[#This Row],[1W Return vs Nifty]]-AVERAGE(Table2[1W Return vs Nifty]))/_xlfn.STDEV.P(Table2[1W Return vs Nifty])</f>
        <v>-0.19251355514778443</v>
      </c>
      <c r="O448">
        <v>1250.0999999999999</v>
      </c>
      <c r="P448">
        <v>1241.8007149187999</v>
      </c>
      <c r="Q448">
        <v>1205.9199696635301</v>
      </c>
      <c r="R448">
        <v>64.084431922821594</v>
      </c>
      <c r="S448" s="2">
        <f>(Table2[[#This Row],[Close Price]]-Table2[[#This Row],[20D EMA]])/Table2[[#This Row],[20D EMA]]</f>
        <v>1.951843852491808E-2</v>
      </c>
      <c r="T448" s="2">
        <f>(Table2[[#This Row],[Close Price]]-Table2[[#This Row],[50D EMA]])/Table2[[#This Row],[50D EMA]]</f>
        <v>2.6332151921283305E-2</v>
      </c>
      <c r="U448" s="2">
        <f>(Table2[[#This Row],[Close Price]]-Table2[[#This Row],[200D EMA]])/Table2[[#This Row],[200D EMA]]</f>
        <v>5.6869470662804254E-2</v>
      </c>
      <c r="V448">
        <v>0.85241400746065898</v>
      </c>
      <c r="W448">
        <v>1263.8499999999999</v>
      </c>
      <c r="X448">
        <v>1283.0999999999999</v>
      </c>
      <c r="Y448">
        <v>1263.8499999999999</v>
      </c>
      <c r="Z448">
        <v>1286.7</v>
      </c>
      <c r="AA448">
        <v>1263.8499999999999</v>
      </c>
      <c r="AB448">
        <v>1286.7</v>
      </c>
      <c r="AC448" s="2">
        <f>(Table2[[#This Row],[Close Price]]/Table2[[#This Row],[Day Low]])-1</f>
        <v>8.4266329073863222E-3</v>
      </c>
      <c r="AD448" s="2">
        <f>(Table2[[#This Row],[Day High]]/Table2[[#This Row],[Close Price]])-1</f>
        <v>6.7477442134169507E-3</v>
      </c>
      <c r="AE448" s="2">
        <f>(Table2[[#This Row],[Close Price]]/Table2[[#This Row],[Current Week Low]])-1</f>
        <v>8.4266329073863222E-3</v>
      </c>
      <c r="AF448" s="2">
        <f>(Table2[[#This Row],[Current Week High]]/Table2[[#This Row],[Close Price]])-1</f>
        <v>9.5723813260102375E-3</v>
      </c>
      <c r="AG448" s="2">
        <f>(Table2[[#This Row],[Close Price]]/Table2[[#This Row],[Current Month Low]])-1</f>
        <v>8.4266329073863222E-3</v>
      </c>
      <c r="AH448" s="2">
        <f>(Table2[[#This Row],[Current Month High]]/Table2[[#This Row],[Close Price]])-1</f>
        <v>9.5723813260102375E-3</v>
      </c>
      <c r="AI448">
        <v>13.369948999607701</v>
      </c>
      <c r="AJ448">
        <v>30.0576560028572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-0.1</v>
      </c>
      <c r="AM448" t="s">
        <v>10358</v>
      </c>
      <c r="AN448">
        <v>7.7</v>
      </c>
      <c r="AO448" t="s">
        <v>10359</v>
      </c>
      <c r="AP448">
        <v>0.10220165338100801</v>
      </c>
      <c r="AQ448">
        <f>(Table2[[#This Row],[Sharpe Ratio]]-AVERAGE(Table2[Sharpe Ratio]))/_xlfn.STDEV.P(Table2[Sharpe Ratio])</f>
        <v>0.44200526350479713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-1.0712197702136419</v>
      </c>
      <c r="AS448">
        <f>_xlfn.RANK.AVG(Table2[[#This Row],[1Y Return vs Nifty Z-Score]],Table2[1Y Return vs Nifty Z-Score])</f>
        <v>472</v>
      </c>
      <c r="AT448">
        <f>_xlfn.RANK.AVG(Table2[[#This Row],[6M Return vs Nifty Z-Score]],Table2[6M Return vs Nifty Z-Score])</f>
        <v>584</v>
      </c>
      <c r="AU448">
        <f>_xlfn.RANK.AVG(Table2[[#This Row],[Sharpe Ratio Z-Score]],Table2[Sharpe Ratio Z-Score])</f>
        <v>227</v>
      </c>
      <c r="AV448">
        <f>(Table2[[#This Row],[Rank 1Y]]+Table2[[#This Row],[Rank 6M]]+Table2[[#This Row],[Rank Sharpe]])/3</f>
        <v>427.66666666666669</v>
      </c>
    </row>
    <row r="449" spans="1:48" x14ac:dyDescent="0.3">
      <c r="A449" t="s">
        <v>850</v>
      </c>
      <c r="B449" t="s">
        <v>851</v>
      </c>
      <c r="C449" t="s">
        <v>10315</v>
      </c>
      <c r="D449" t="s">
        <v>27</v>
      </c>
      <c r="E449">
        <v>18737.982263295002</v>
      </c>
      <c r="F449">
        <v>95.85</v>
      </c>
      <c r="G449">
        <v>-23.630961879974802</v>
      </c>
      <c r="H449">
        <f>(Table2[[#This Row],[1Y Return vs Nifty]]-AVERAGE(Table2[1Y Return vs Nifty]))/_xlfn.STDEV.P(Table2[1Y Return vs Nifty])</f>
        <v>-0.78349495382909495</v>
      </c>
      <c r="I449">
        <v>-0.98504943842993598</v>
      </c>
      <c r="J449">
        <f>(Table2[[#This Row],[1M Return vs Nifty]]-AVERAGE(Table2[1M Return vs Nifty]))/_xlfn.STDEV.P(Table2[1M Return vs Nifty])</f>
        <v>-0.30473059849977596</v>
      </c>
      <c r="K449">
        <v>-2.3479777115468798</v>
      </c>
      <c r="L449">
        <f>(Table2[[#This Row],[6M Return vs Nifty]]-AVERAGE(Table2[6M Return vs Nifty]))/_xlfn.STDEV.P(Table2[6M Return vs Nifty])</f>
        <v>-0.35865603490908227</v>
      </c>
      <c r="M449">
        <v>2.76475583630975</v>
      </c>
      <c r="N449">
        <f>(Table2[[#This Row],[1W Return vs Nifty]]-AVERAGE(Table2[1W Return vs Nifty]))/_xlfn.STDEV.P(Table2[1W Return vs Nifty])</f>
        <v>0.94225005335729273</v>
      </c>
      <c r="O449">
        <v>94.35</v>
      </c>
      <c r="P449">
        <v>90.307391758366506</v>
      </c>
      <c r="Q449">
        <v>85.875692663888103</v>
      </c>
      <c r="R449">
        <v>53.027342769519798</v>
      </c>
      <c r="S449" s="2">
        <f>(Table2[[#This Row],[Close Price]]-Table2[[#This Row],[20D EMA]])/Table2[[#This Row],[20D EMA]]</f>
        <v>1.5898251192368842E-2</v>
      </c>
      <c r="T449" s="2">
        <f>(Table2[[#This Row],[Close Price]]-Table2[[#This Row],[50D EMA]])/Table2[[#This Row],[50D EMA]]</f>
        <v>6.1374912216086611E-2</v>
      </c>
      <c r="U449" s="2">
        <f>(Table2[[#This Row],[Close Price]]-Table2[[#This Row],[200D EMA]])/Table2[[#This Row],[200D EMA]]</f>
        <v>0.1161482024389682</v>
      </c>
      <c r="V449">
        <v>0.86072512747108298</v>
      </c>
      <c r="W449">
        <v>95.01</v>
      </c>
      <c r="X449">
        <v>98.8</v>
      </c>
      <c r="Y449">
        <v>94.66</v>
      </c>
      <c r="Z449">
        <v>98.8</v>
      </c>
      <c r="AA449">
        <v>94.66</v>
      </c>
      <c r="AB449">
        <v>98.8</v>
      </c>
      <c r="AC449" s="2">
        <f>(Table2[[#This Row],[Close Price]]/Table2[[#This Row],[Day Low]])-1</f>
        <v>8.8411746131984437E-3</v>
      </c>
      <c r="AD449" s="2">
        <f>(Table2[[#This Row],[Day High]]/Table2[[#This Row],[Close Price]])-1</f>
        <v>3.077725612936888E-2</v>
      </c>
      <c r="AE449" s="2">
        <f>(Table2[[#This Row],[Close Price]]/Table2[[#This Row],[Current Week Low]])-1</f>
        <v>1.257130783858007E-2</v>
      </c>
      <c r="AF449" s="2">
        <f>(Table2[[#This Row],[Current Week High]]/Table2[[#This Row],[Close Price]])-1</f>
        <v>3.077725612936888E-2</v>
      </c>
      <c r="AG449" s="2">
        <f>(Table2[[#This Row],[Close Price]]/Table2[[#This Row],[Current Month Low]])-1</f>
        <v>1.257130783858007E-2</v>
      </c>
      <c r="AH449" s="2">
        <f>(Table2[[#This Row],[Current Month High]]/Table2[[#This Row],[Close Price]])-1</f>
        <v>3.077725612936888E-2</v>
      </c>
      <c r="AI449">
        <v>16.223265519040101</v>
      </c>
      <c r="AJ449">
        <v>47.348193697155999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0.08</v>
      </c>
      <c r="AM449" t="s">
        <v>10359</v>
      </c>
      <c r="AN449">
        <v>6.87</v>
      </c>
      <c r="AO449" t="s">
        <v>10359</v>
      </c>
      <c r="AP449">
        <v>8.9760498771669001E-2</v>
      </c>
      <c r="AQ449">
        <f>(Table2[[#This Row],[Sharpe Ratio]]-AVERAGE(Table2[Sharpe Ratio]))/_xlfn.STDEV.P(Table2[Sharpe Ratio])</f>
        <v>0.29966213989331525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-0.20496939398734526</v>
      </c>
      <c r="AS449">
        <f>_xlfn.RANK.AVG(Table2[[#This Row],[1Y Return vs Nifty Z-Score]],Table2[1Y Return vs Nifty Z-Score])</f>
        <v>584</v>
      </c>
      <c r="AT449">
        <f>_xlfn.RANK.AVG(Table2[[#This Row],[6M Return vs Nifty Z-Score]],Table2[6M Return vs Nifty Z-Score])</f>
        <v>448</v>
      </c>
      <c r="AU449">
        <f>_xlfn.RANK.AVG(Table2[[#This Row],[Sharpe Ratio Z-Score]],Table2[Sharpe Ratio Z-Score])</f>
        <v>252</v>
      </c>
      <c r="AV449">
        <f>(Table2[[#This Row],[Rank 1Y]]+Table2[[#This Row],[Rank 6M]]+Table2[[#This Row],[Rank Sharpe]])/3</f>
        <v>428</v>
      </c>
    </row>
    <row r="450" spans="1:48" x14ac:dyDescent="0.3">
      <c r="A450" t="s">
        <v>1290</v>
      </c>
      <c r="B450" t="s">
        <v>1291</v>
      </c>
      <c r="C450" t="s">
        <v>10314</v>
      </c>
      <c r="D450" t="s">
        <v>535</v>
      </c>
      <c r="E450">
        <v>8957.60482056</v>
      </c>
      <c r="F450">
        <v>268.10000000000002</v>
      </c>
      <c r="G450">
        <v>-12.277451967009</v>
      </c>
      <c r="H450">
        <f>(Table2[[#This Row],[1Y Return vs Nifty]]-AVERAGE(Table2[1Y Return vs Nifty]))/_xlfn.STDEV.P(Table2[1Y Return vs Nifty])</f>
        <v>-0.59377526862327834</v>
      </c>
      <c r="I450">
        <v>11.915192501090701</v>
      </c>
      <c r="J450">
        <f>(Table2[[#This Row],[1M Return vs Nifty]]-AVERAGE(Table2[1M Return vs Nifty]))/_xlfn.STDEV.P(Table2[1M Return vs Nifty])</f>
        <v>1.0026638135541537</v>
      </c>
      <c r="K450">
        <v>1.5827693275017301</v>
      </c>
      <c r="L450">
        <f>(Table2[[#This Row],[6M Return vs Nifty]]-AVERAGE(Table2[6M Return vs Nifty]))/_xlfn.STDEV.P(Table2[6M Return vs Nifty])</f>
        <v>-0.22454827401998903</v>
      </c>
      <c r="M450">
        <v>2.9600140180433501</v>
      </c>
      <c r="N450">
        <f>(Table2[[#This Row],[1W Return vs Nifty]]-AVERAGE(Table2[1W Return vs Nifty]))/_xlfn.STDEV.P(Table2[1W Return vs Nifty])</f>
        <v>0.98966195128550671</v>
      </c>
      <c r="O450">
        <v>258.45999999999998</v>
      </c>
      <c r="P450">
        <v>248.30929982665501</v>
      </c>
      <c r="Q450">
        <v>229.30031142128399</v>
      </c>
      <c r="R450">
        <v>61.370496230647703</v>
      </c>
      <c r="S450" s="2">
        <f>(Table2[[#This Row],[Close Price]]-Table2[[#This Row],[20D EMA]])/Table2[[#This Row],[20D EMA]]</f>
        <v>3.7297841058577898E-2</v>
      </c>
      <c r="T450" s="2">
        <f>(Table2[[#This Row],[Close Price]]-Table2[[#This Row],[50D EMA]])/Table2[[#This Row],[50D EMA]]</f>
        <v>7.9701808136710642E-2</v>
      </c>
      <c r="U450" s="2">
        <f>(Table2[[#This Row],[Close Price]]-Table2[[#This Row],[200D EMA]])/Table2[[#This Row],[200D EMA]]</f>
        <v>0.16920905313308085</v>
      </c>
      <c r="V450">
        <v>1.1344703150878901</v>
      </c>
      <c r="W450">
        <v>266.2</v>
      </c>
      <c r="X450">
        <v>272.39999999999998</v>
      </c>
      <c r="Y450">
        <v>264.60000000000002</v>
      </c>
      <c r="Z450">
        <v>279</v>
      </c>
      <c r="AA450">
        <v>264.60000000000002</v>
      </c>
      <c r="AB450">
        <v>279</v>
      </c>
      <c r="AC450" s="2">
        <f>(Table2[[#This Row],[Close Price]]/Table2[[#This Row],[Day Low]])-1</f>
        <v>7.1374906085650558E-3</v>
      </c>
      <c r="AD450" s="2">
        <f>(Table2[[#This Row],[Day High]]/Table2[[#This Row],[Close Price]])-1</f>
        <v>1.6038791495710303E-2</v>
      </c>
      <c r="AE450" s="2">
        <f>(Table2[[#This Row],[Close Price]]/Table2[[#This Row],[Current Week Low]])-1</f>
        <v>1.3227513227513255E-2</v>
      </c>
      <c r="AF450" s="2">
        <f>(Table2[[#This Row],[Current Week High]]/Table2[[#This Row],[Close Price]])-1</f>
        <v>4.0656471465870814E-2</v>
      </c>
      <c r="AG450" s="2">
        <f>(Table2[[#This Row],[Close Price]]/Table2[[#This Row],[Current Month Low]])-1</f>
        <v>1.3227513227513255E-2</v>
      </c>
      <c r="AH450" s="2">
        <f>(Table2[[#This Row],[Current Month High]]/Table2[[#This Row],[Close Price]])-1</f>
        <v>4.0656471465870814E-2</v>
      </c>
      <c r="AI450">
        <v>4.6624393882879396</v>
      </c>
      <c r="AJ450">
        <v>32.9861111111111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0.14000000000000001</v>
      </c>
      <c r="AM450" t="s">
        <v>10359</v>
      </c>
      <c r="AN450">
        <v>12.84</v>
      </c>
      <c r="AO450" t="s">
        <v>10359</v>
      </c>
      <c r="AP450">
        <v>5.3591935545358002E-2</v>
      </c>
      <c r="AQ450">
        <f>(Table2[[#This Row],[Sharpe Ratio]]-AVERAGE(Table2[Sharpe Ratio]))/_xlfn.STDEV.P(Table2[Sharpe Ratio])</f>
        <v>-0.11415365356269211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1.0598485686337009</v>
      </c>
      <c r="AS450">
        <f>_xlfn.RANK.AVG(Table2[[#This Row],[1Y Return vs Nifty Z-Score]],Table2[1Y Return vs Nifty Z-Score])</f>
        <v>518</v>
      </c>
      <c r="AT450">
        <f>_xlfn.RANK.AVG(Table2[[#This Row],[6M Return vs Nifty Z-Score]],Table2[6M Return vs Nifty Z-Score])</f>
        <v>394</v>
      </c>
      <c r="AU450">
        <f>_xlfn.RANK.AVG(Table2[[#This Row],[Sharpe Ratio Z-Score]],Table2[Sharpe Ratio Z-Score])</f>
        <v>374</v>
      </c>
      <c r="AV450">
        <f>(Table2[[#This Row],[Rank 1Y]]+Table2[[#This Row],[Rank 6M]]+Table2[[#This Row],[Rank Sharpe]])/3</f>
        <v>428.66666666666669</v>
      </c>
    </row>
    <row r="451" spans="1:48" x14ac:dyDescent="0.3">
      <c r="A451" t="s">
        <v>2010</v>
      </c>
      <c r="B451" t="s">
        <v>2011</v>
      </c>
      <c r="C451" t="s">
        <v>10325</v>
      </c>
      <c r="D451" t="s">
        <v>127</v>
      </c>
      <c r="E451">
        <v>3286.8956520000002</v>
      </c>
      <c r="F451">
        <v>571.95000000000005</v>
      </c>
      <c r="G451">
        <v>-32.118411384488802</v>
      </c>
      <c r="H451">
        <f>(Table2[[#This Row],[1Y Return vs Nifty]]-AVERAGE(Table2[1Y Return vs Nifty]))/_xlfn.STDEV.P(Table2[1Y Return vs Nifty])</f>
        <v>-0.92532212978969852</v>
      </c>
      <c r="I451">
        <v>-9.9964450061973196</v>
      </c>
      <c r="J451">
        <f>(Table2[[#This Row],[1M Return vs Nifty]]-AVERAGE(Table2[1M Return vs Nifty]))/_xlfn.STDEV.P(Table2[1M Return vs Nifty])</f>
        <v>-1.2180040289781207</v>
      </c>
      <c r="K451">
        <v>-9.8834901088869795</v>
      </c>
      <c r="L451">
        <f>(Table2[[#This Row],[6M Return vs Nifty]]-AVERAGE(Table2[6M Return vs Nifty]))/_xlfn.STDEV.P(Table2[6M Return vs Nifty])</f>
        <v>-0.61574983532923855</v>
      </c>
      <c r="M451">
        <v>-5.1162506496648099</v>
      </c>
      <c r="N451">
        <f>(Table2[[#This Row],[1W Return vs Nifty]]-AVERAGE(Table2[1W Return vs Nifty]))/_xlfn.STDEV.P(Table2[1W Return vs Nifty])</f>
        <v>-0.97138794002733442</v>
      </c>
      <c r="O451">
        <v>584.11</v>
      </c>
      <c r="P451">
        <v>588.75118988686904</v>
      </c>
      <c r="Q451">
        <v>566.01263931467497</v>
      </c>
      <c r="R451">
        <v>44.1019869603224</v>
      </c>
      <c r="S451" s="2">
        <f>(Table2[[#This Row],[Close Price]]-Table2[[#This Row],[20D EMA]])/Table2[[#This Row],[20D EMA]]</f>
        <v>-2.0817996610227471E-2</v>
      </c>
      <c r="T451" s="2">
        <f>(Table2[[#This Row],[Close Price]]-Table2[[#This Row],[50D EMA]])/Table2[[#This Row],[50D EMA]]</f>
        <v>-2.8536995212013777E-2</v>
      </c>
      <c r="U451" s="2">
        <f>(Table2[[#This Row],[Close Price]]-Table2[[#This Row],[200D EMA]])/Table2[[#This Row],[200D EMA]]</f>
        <v>1.0489802299316141E-2</v>
      </c>
      <c r="V451">
        <v>0.52315727410801205</v>
      </c>
      <c r="W451">
        <v>570</v>
      </c>
      <c r="X451">
        <v>581.95000000000005</v>
      </c>
      <c r="Y451">
        <v>558.20000000000005</v>
      </c>
      <c r="Z451">
        <v>581.95000000000005</v>
      </c>
      <c r="AA451">
        <v>558.20000000000005</v>
      </c>
      <c r="AB451">
        <v>581.95000000000005</v>
      </c>
      <c r="AC451" s="2">
        <f>(Table2[[#This Row],[Close Price]]/Table2[[#This Row],[Day Low]])-1</f>
        <v>3.4210526315789913E-3</v>
      </c>
      <c r="AD451" s="2">
        <f>(Table2[[#This Row],[Day High]]/Table2[[#This Row],[Close Price]])-1</f>
        <v>1.7484045808199955E-2</v>
      </c>
      <c r="AE451" s="2">
        <f>(Table2[[#This Row],[Close Price]]/Table2[[#This Row],[Current Week Low]])-1</f>
        <v>2.4632748118953884E-2</v>
      </c>
      <c r="AF451" s="2">
        <f>(Table2[[#This Row],[Current Week High]]/Table2[[#This Row],[Close Price]])-1</f>
        <v>1.7484045808199955E-2</v>
      </c>
      <c r="AG451" s="2">
        <f>(Table2[[#This Row],[Close Price]]/Table2[[#This Row],[Current Month Low]])-1</f>
        <v>2.4632748118953884E-2</v>
      </c>
      <c r="AH451" s="2">
        <f>(Table2[[#This Row],[Current Month High]]/Table2[[#This Row],[Close Price]])-1</f>
        <v>1.7484045808199955E-2</v>
      </c>
      <c r="AI451">
        <v>20.980854969839999</v>
      </c>
      <c r="AJ451">
        <v>24.336956521739101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0.12</v>
      </c>
      <c r="AM451" t="s">
        <v>10359</v>
      </c>
      <c r="AN451">
        <v>-3.27</v>
      </c>
      <c r="AO451" t="s">
        <v>10358</v>
      </c>
      <c r="AP451">
        <v>0.14879800977340499</v>
      </c>
      <c r="AQ451">
        <f>(Table2[[#This Row],[Sharpe Ratio]]-AVERAGE(Table2[Sharpe Ratio]))/_xlfn.STDEV.P(Table2[Sharpe Ratio])</f>
        <v>0.9751286854120198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642</v>
      </c>
      <c r="AT451">
        <f>_xlfn.RANK.AVG(Table2[[#This Row],[6M Return vs Nifty Z-Score]],Table2[6M Return vs Nifty Z-Score])</f>
        <v>522</v>
      </c>
      <c r="AU451">
        <f>_xlfn.RANK.AVG(Table2[[#This Row],[Sharpe Ratio Z-Score]],Table2[Sharpe Ratio Z-Score])</f>
        <v>122</v>
      </c>
      <c r="AV451">
        <f>(Table2[[#This Row],[Rank 1Y]]+Table2[[#This Row],[Rank 6M]]+Table2[[#This Row],[Rank Sharpe]])/3</f>
        <v>428.66666666666669</v>
      </c>
    </row>
    <row r="452" spans="1:48" x14ac:dyDescent="0.3">
      <c r="A452" t="s">
        <v>1169</v>
      </c>
      <c r="B452" t="s">
        <v>1170</v>
      </c>
      <c r="C452" t="s">
        <v>10326</v>
      </c>
      <c r="D452" t="s">
        <v>138</v>
      </c>
      <c r="E452">
        <v>10400.999424156</v>
      </c>
      <c r="F452">
        <v>193.06</v>
      </c>
      <c r="G452">
        <v>-1.9630025843390599</v>
      </c>
      <c r="H452">
        <f>(Table2[[#This Row],[1Y Return vs Nifty]]-AVERAGE(Table2[1Y Return vs Nifty]))/_xlfn.STDEV.P(Table2[1Y Return vs Nifty])</f>
        <v>-0.42141851683881693</v>
      </c>
      <c r="I452">
        <v>-7.6714797334185398</v>
      </c>
      <c r="J452">
        <f>(Table2[[#This Row],[1M Return vs Nifty]]-AVERAGE(Table2[1M Return vs Nifty]))/_xlfn.STDEV.P(Table2[1M Return vs Nifty])</f>
        <v>-0.98237692833140455</v>
      </c>
      <c r="K452">
        <v>-40.954960275476303</v>
      </c>
      <c r="L452">
        <f>(Table2[[#This Row],[6M Return vs Nifty]]-AVERAGE(Table2[6M Return vs Nifty]))/_xlfn.STDEV.P(Table2[6M Return vs Nifty])</f>
        <v>-1.6758346614904536</v>
      </c>
      <c r="M452">
        <v>-6.1986505171801802</v>
      </c>
      <c r="N452">
        <f>(Table2[[#This Row],[1W Return vs Nifty]]-AVERAGE(Table2[1W Return vs Nifty]))/_xlfn.STDEV.P(Table2[1W Return vs Nifty])</f>
        <v>-1.2342124300462336</v>
      </c>
      <c r="O452">
        <v>199.91</v>
      </c>
      <c r="P452">
        <v>202.331089802902</v>
      </c>
      <c r="Q452">
        <v>198.403875287023</v>
      </c>
      <c r="R452">
        <v>35.1601440527892</v>
      </c>
      <c r="S452" s="2">
        <f>(Table2[[#This Row],[Close Price]]-Table2[[#This Row],[20D EMA]])/Table2[[#This Row],[20D EMA]]</f>
        <v>-3.4265419438747412E-2</v>
      </c>
      <c r="T452" s="2">
        <f>(Table2[[#This Row],[Close Price]]-Table2[[#This Row],[50D EMA]])/Table2[[#This Row],[50D EMA]]</f>
        <v>-4.5821380253194405E-2</v>
      </c>
      <c r="U452" s="2">
        <f>(Table2[[#This Row],[Close Price]]-Table2[[#This Row],[200D EMA]])/Table2[[#This Row],[200D EMA]]</f>
        <v>-2.6934329177251321E-2</v>
      </c>
      <c r="V452">
        <v>0.56385414592822902</v>
      </c>
      <c r="W452">
        <v>192.25</v>
      </c>
      <c r="X452">
        <v>195.99</v>
      </c>
      <c r="Y452">
        <v>192.25</v>
      </c>
      <c r="Z452">
        <v>197.33</v>
      </c>
      <c r="AA452">
        <v>192.25</v>
      </c>
      <c r="AB452">
        <v>197.33</v>
      </c>
      <c r="AC452" s="2">
        <f>(Table2[[#This Row],[Close Price]]/Table2[[#This Row],[Day Low]])-1</f>
        <v>4.2132639791938598E-3</v>
      </c>
      <c r="AD452" s="2">
        <f>(Table2[[#This Row],[Day High]]/Table2[[#This Row],[Close Price]])-1</f>
        <v>1.5176629027245481E-2</v>
      </c>
      <c r="AE452" s="2">
        <f>(Table2[[#This Row],[Close Price]]/Table2[[#This Row],[Current Week Low]])-1</f>
        <v>4.2132639791938598E-3</v>
      </c>
      <c r="AF452" s="2">
        <f>(Table2[[#This Row],[Current Week High]]/Table2[[#This Row],[Close Price]])-1</f>
        <v>2.2117476432197192E-2</v>
      </c>
      <c r="AG452" s="2">
        <f>(Table2[[#This Row],[Close Price]]/Table2[[#This Row],[Current Month Low]])-1</f>
        <v>4.2132639791938598E-3</v>
      </c>
      <c r="AH452" s="2">
        <f>(Table2[[#This Row],[Current Month High]]/Table2[[#This Row],[Close Price]])-1</f>
        <v>2.2117476432197192E-2</v>
      </c>
      <c r="AI452">
        <v>47.570703408266802</v>
      </c>
      <c r="AJ452">
        <v>42.427148653633303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0.03</v>
      </c>
      <c r="AM452" t="s">
        <v>10359</v>
      </c>
      <c r="AN452">
        <v>-2.79</v>
      </c>
      <c r="AO452" t="s">
        <v>10358</v>
      </c>
      <c r="AP452">
        <v>0.155118678194858</v>
      </c>
      <c r="AQ452">
        <f>(Table2[[#This Row],[Sharpe Ratio]]-AVERAGE(Table2[Sharpe Ratio]))/_xlfn.STDEV.P(Table2[Sharpe Ratio])</f>
        <v>1.0474454208496382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447</v>
      </c>
      <c r="AT452">
        <f>_xlfn.RANK.AVG(Table2[[#This Row],[6M Return vs Nifty Z-Score]],Table2[6M Return vs Nifty Z-Score])</f>
        <v>727</v>
      </c>
      <c r="AU452">
        <f>_xlfn.RANK.AVG(Table2[[#This Row],[Sharpe Ratio Z-Score]],Table2[Sharpe Ratio Z-Score])</f>
        <v>113</v>
      </c>
      <c r="AV452">
        <f>(Table2[[#This Row],[Rank 1Y]]+Table2[[#This Row],[Rank 6M]]+Table2[[#This Row],[Rank Sharpe]])/3</f>
        <v>429</v>
      </c>
    </row>
    <row r="453" spans="1:48" x14ac:dyDescent="0.3">
      <c r="A453" t="s">
        <v>1358</v>
      </c>
      <c r="B453" t="s">
        <v>1359</v>
      </c>
      <c r="C453" t="s">
        <v>10326</v>
      </c>
      <c r="D453" t="s">
        <v>138</v>
      </c>
      <c r="E453">
        <v>8294.3005022279995</v>
      </c>
      <c r="F453">
        <v>132.52000000000001</v>
      </c>
      <c r="G453">
        <v>37.040403964837402</v>
      </c>
      <c r="H453">
        <f>(Table2[[#This Row],[1Y Return vs Nifty]]-AVERAGE(Table2[1Y Return vs Nifty]))/_xlfn.STDEV.P(Table2[1Y Return vs Nifty])</f>
        <v>0.23033711372734869</v>
      </c>
      <c r="I453">
        <v>-0.92229983113841996</v>
      </c>
      <c r="J453">
        <f>(Table2[[#This Row],[1M Return vs Nifty]]-AVERAGE(Table2[1M Return vs Nifty]))/_xlfn.STDEV.P(Table2[1M Return vs Nifty])</f>
        <v>-0.2983711452185025</v>
      </c>
      <c r="K453">
        <v>-4.5645861437960997</v>
      </c>
      <c r="L453">
        <f>(Table2[[#This Row],[6M Return vs Nifty]]-AVERAGE(Table2[6M Return vs Nifty]))/_xlfn.STDEV.P(Table2[6M Return vs Nifty])</f>
        <v>-0.43428145436847732</v>
      </c>
      <c r="M453">
        <v>-7.0029553710448704</v>
      </c>
      <c r="N453">
        <f>(Table2[[#This Row],[1W Return vs Nifty]]-AVERAGE(Table2[1W Return vs Nifty]))/_xlfn.STDEV.P(Table2[1W Return vs Nifty])</f>
        <v>-1.4295108769334792</v>
      </c>
      <c r="O453">
        <v>134.54</v>
      </c>
      <c r="P453">
        <v>134.89465989491299</v>
      </c>
      <c r="Q453">
        <v>120.190720087004</v>
      </c>
      <c r="R453">
        <v>41.443265123983998</v>
      </c>
      <c r="S453" s="2">
        <f>(Table2[[#This Row],[Close Price]]-Table2[[#This Row],[20D EMA]])/Table2[[#This Row],[20D EMA]]</f>
        <v>-1.5014122194142871E-2</v>
      </c>
      <c r="T453" s="2">
        <f>(Table2[[#This Row],[Close Price]]-Table2[[#This Row],[50D EMA]])/Table2[[#This Row],[50D EMA]]</f>
        <v>-1.760380949670589E-2</v>
      </c>
      <c r="U453" s="2">
        <f>(Table2[[#This Row],[Close Price]]-Table2[[#This Row],[200D EMA]])/Table2[[#This Row],[200D EMA]]</f>
        <v>0.10258096385537137</v>
      </c>
      <c r="V453">
        <v>0.80700338525013204</v>
      </c>
      <c r="W453">
        <v>131</v>
      </c>
      <c r="X453">
        <v>134.1</v>
      </c>
      <c r="Y453">
        <v>130.1</v>
      </c>
      <c r="Z453">
        <v>134.19</v>
      </c>
      <c r="AA453">
        <v>130.1</v>
      </c>
      <c r="AB453">
        <v>134.19</v>
      </c>
      <c r="AC453" s="2">
        <f>(Table2[[#This Row],[Close Price]]/Table2[[#This Row],[Day Low]])-1</f>
        <v>1.1603053435114585E-2</v>
      </c>
      <c r="AD453" s="2">
        <f>(Table2[[#This Row],[Day High]]/Table2[[#This Row],[Close Price]])-1</f>
        <v>1.1922728644732761E-2</v>
      </c>
      <c r="AE453" s="2">
        <f>(Table2[[#This Row],[Close Price]]/Table2[[#This Row],[Current Week Low]])-1</f>
        <v>1.8601076095311475E-2</v>
      </c>
      <c r="AF453" s="2">
        <f>(Table2[[#This Row],[Current Week High]]/Table2[[#This Row],[Close Price]])-1</f>
        <v>1.2601871415635291E-2</v>
      </c>
      <c r="AG453" s="2">
        <f>(Table2[[#This Row],[Close Price]]/Table2[[#This Row],[Current Month Low]])-1</f>
        <v>1.8601076095311475E-2</v>
      </c>
      <c r="AH453" s="2">
        <f>(Table2[[#This Row],[Current Month High]]/Table2[[#This Row],[Close Price]])-1</f>
        <v>1.2601871415635291E-2</v>
      </c>
      <c r="AI453">
        <v>24.026562028373</v>
      </c>
      <c r="AJ453">
        <v>92.057971014492693</v>
      </c>
      <c r="AK453" t="str">
        <f>IF(AND(Table2[[#This Row],[20D EMA]]&gt;Table2[[#This Row],[50D EMA]],Table2[[#This Row],[50D EMA]]&gt;Table2[[#This Row],[200D EMA]]),"Uptrend","Downtrend/NoTrend")</f>
        <v>Downtrend/NoTrend</v>
      </c>
      <c r="AL453">
        <v>0.04</v>
      </c>
      <c r="AM453" t="s">
        <v>10359</v>
      </c>
      <c r="AN453">
        <v>2.11</v>
      </c>
      <c r="AO453" t="s">
        <v>10359</v>
      </c>
      <c r="AP453">
        <v>-2.9638209966110001E-3</v>
      </c>
      <c r="AQ453">
        <f>(Table2[[#This Row],[Sharpe Ratio]]-AVERAGE(Table2[Sharpe Ratio]))/_xlfn.STDEV.P(Table2[Sharpe Ratio])</f>
        <v>-0.76122567357853199</v>
      </c>
      <c r="AR4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3">
        <f>_xlfn.RANK.AVG(Table2[[#This Row],[1Y Return vs Nifty Z-Score]],Table2[1Y Return vs Nifty Z-Score])</f>
        <v>236</v>
      </c>
      <c r="AT453">
        <f>_xlfn.RANK.AVG(Table2[[#This Row],[6M Return vs Nifty Z-Score]],Table2[6M Return vs Nifty Z-Score])</f>
        <v>473</v>
      </c>
      <c r="AU453">
        <f>_xlfn.RANK.AVG(Table2[[#This Row],[Sharpe Ratio Z-Score]],Table2[Sharpe Ratio Z-Score])</f>
        <v>579</v>
      </c>
      <c r="AV453">
        <f>(Table2[[#This Row],[Rank 1Y]]+Table2[[#This Row],[Rank 6M]]+Table2[[#This Row],[Rank Sharpe]])/3</f>
        <v>429.33333333333331</v>
      </c>
    </row>
    <row r="454" spans="1:48" x14ac:dyDescent="0.3">
      <c r="A454" t="s">
        <v>962</v>
      </c>
      <c r="B454" t="s">
        <v>963</v>
      </c>
      <c r="C454" t="s">
        <v>10325</v>
      </c>
      <c r="D454" t="s">
        <v>92</v>
      </c>
      <c r="E454">
        <v>15403.98907035</v>
      </c>
      <c r="F454">
        <v>2737.1</v>
      </c>
      <c r="G454">
        <v>-16.5486742527731</v>
      </c>
      <c r="H454">
        <f>(Table2[[#This Row],[1Y Return vs Nifty]]-AVERAGE(Table2[1Y Return vs Nifty]))/_xlfn.STDEV.P(Table2[1Y Return vs Nifty])</f>
        <v>-0.66514834652703947</v>
      </c>
      <c r="I454">
        <v>-10.766557152988501</v>
      </c>
      <c r="J454">
        <f>(Table2[[#This Row],[1M Return vs Nifty]]-AVERAGE(Table2[1M Return vs Nifty]))/_xlfn.STDEV.P(Table2[1M Return vs Nifty])</f>
        <v>-1.2960522021899061</v>
      </c>
      <c r="K454">
        <v>-18.390233965904201</v>
      </c>
      <c r="L454">
        <f>(Table2[[#This Row],[6M Return vs Nifty]]-AVERAGE(Table2[6M Return vs Nifty]))/_xlfn.STDEV.P(Table2[6M Return vs Nifty])</f>
        <v>-0.90597974831741979</v>
      </c>
      <c r="M454">
        <v>-5.0025570298034499</v>
      </c>
      <c r="N454">
        <f>(Table2[[#This Row],[1W Return vs Nifty]]-AVERAGE(Table2[1W Return vs Nifty]))/_xlfn.STDEV.P(Table2[1W Return vs Nifty])</f>
        <v>-0.94378125921069977</v>
      </c>
      <c r="O454">
        <v>2889.6</v>
      </c>
      <c r="P454">
        <v>2960.0085137812798</v>
      </c>
      <c r="Q454">
        <v>2632.44847012324</v>
      </c>
      <c r="R454">
        <v>26.652167008787501</v>
      </c>
      <c r="S454" s="2">
        <f>(Table2[[#This Row],[Close Price]]-Table2[[#This Row],[20D EMA]])/Table2[[#This Row],[20D EMA]]</f>
        <v>-5.2775470653377635E-2</v>
      </c>
      <c r="T454" s="2">
        <f>(Table2[[#This Row],[Close Price]]-Table2[[#This Row],[50D EMA]])/Table2[[#This Row],[50D EMA]]</f>
        <v>-7.5306713728510249E-2</v>
      </c>
      <c r="U454" s="2">
        <f>(Table2[[#This Row],[Close Price]]-Table2[[#This Row],[200D EMA]])/Table2[[#This Row],[200D EMA]]</f>
        <v>3.9754445743000848E-2</v>
      </c>
      <c r="V454">
        <v>0.271491978665724</v>
      </c>
      <c r="W454">
        <v>2722.55</v>
      </c>
      <c r="X454">
        <v>2833.85</v>
      </c>
      <c r="Y454">
        <v>2722.55</v>
      </c>
      <c r="Z454">
        <v>2833.85</v>
      </c>
      <c r="AA454">
        <v>2722.55</v>
      </c>
      <c r="AB454">
        <v>2833.85</v>
      </c>
      <c r="AC454" s="2">
        <f>(Table2[[#This Row],[Close Price]]/Table2[[#This Row],[Day Low]])-1</f>
        <v>5.3442544673192316E-3</v>
      </c>
      <c r="AD454" s="2">
        <f>(Table2[[#This Row],[Day High]]/Table2[[#This Row],[Close Price]])-1</f>
        <v>3.5347630704029909E-2</v>
      </c>
      <c r="AE454" s="2">
        <f>(Table2[[#This Row],[Close Price]]/Table2[[#This Row],[Current Week Low]])-1</f>
        <v>5.3442544673192316E-3</v>
      </c>
      <c r="AF454" s="2">
        <f>(Table2[[#This Row],[Current Week High]]/Table2[[#This Row],[Close Price]])-1</f>
        <v>3.5347630704029909E-2</v>
      </c>
      <c r="AG454" s="2">
        <f>(Table2[[#This Row],[Close Price]]/Table2[[#This Row],[Current Month Low]])-1</f>
        <v>5.3442544673192316E-3</v>
      </c>
      <c r="AH454" s="2">
        <f>(Table2[[#This Row],[Current Month High]]/Table2[[#This Row],[Close Price]])-1</f>
        <v>3.5347630704029909E-2</v>
      </c>
      <c r="AI454">
        <v>33.535493770779198</v>
      </c>
      <c r="AJ454">
        <v>57.757925072046099</v>
      </c>
      <c r="AK454" t="str">
        <f>IF(AND(Table2[[#This Row],[20D EMA]]&gt;Table2[[#This Row],[50D EMA]],Table2[[#This Row],[50D EMA]]&gt;Table2[[#This Row],[200D EMA]]),"Uptrend","Downtrend/NoTrend")</f>
        <v>Downtrend/NoTrend</v>
      </c>
      <c r="AL454">
        <v>0</v>
      </c>
      <c r="AM454">
        <v>0</v>
      </c>
      <c r="AN454">
        <v>-6.27</v>
      </c>
      <c r="AO454" t="s">
        <v>10358</v>
      </c>
      <c r="AP454">
        <v>0.141381542862098</v>
      </c>
      <c r="AQ454">
        <f>(Table2[[#This Row],[Sharpe Ratio]]-AVERAGE(Table2[Sharpe Ratio]))/_xlfn.STDEV.P(Table2[Sharpe Ratio])</f>
        <v>0.89027457825992462</v>
      </c>
      <c r="AR4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4">
        <f>_xlfn.RANK.AVG(Table2[[#This Row],[1Y Return vs Nifty Z-Score]],Table2[1Y Return vs Nifty Z-Score])</f>
        <v>546</v>
      </c>
      <c r="AT454">
        <f>_xlfn.RANK.AVG(Table2[[#This Row],[6M Return vs Nifty Z-Score]],Table2[6M Return vs Nifty Z-Score])</f>
        <v>612</v>
      </c>
      <c r="AU454">
        <f>_xlfn.RANK.AVG(Table2[[#This Row],[Sharpe Ratio Z-Score]],Table2[Sharpe Ratio Z-Score])</f>
        <v>139</v>
      </c>
      <c r="AV454">
        <f>(Table2[[#This Row],[Rank 1Y]]+Table2[[#This Row],[Rank 6M]]+Table2[[#This Row],[Rank Sharpe]])/3</f>
        <v>432.33333333333331</v>
      </c>
    </row>
    <row r="455" spans="1:48" x14ac:dyDescent="0.3">
      <c r="A455" t="s">
        <v>1601</v>
      </c>
      <c r="B455" t="s">
        <v>1602</v>
      </c>
      <c r="C455" t="s">
        <v>10323</v>
      </c>
      <c r="D455" t="s">
        <v>138</v>
      </c>
      <c r="E455">
        <v>5888.9549999999999</v>
      </c>
      <c r="F455">
        <v>201.83</v>
      </c>
      <c r="G455">
        <v>34.754631714074499</v>
      </c>
      <c r="H455">
        <f>(Table2[[#This Row],[1Y Return vs Nifty]]-AVERAGE(Table2[1Y Return vs Nifty]))/_xlfn.STDEV.P(Table2[1Y Return vs Nifty])</f>
        <v>0.19214134914077885</v>
      </c>
      <c r="I455">
        <v>-1.47915923190026</v>
      </c>
      <c r="J455">
        <f>(Table2[[#This Row],[1M Return vs Nifty]]-AVERAGE(Table2[1M Return vs Nifty]))/_xlfn.STDEV.P(Table2[1M Return vs Nifty])</f>
        <v>-0.3548068983050669</v>
      </c>
      <c r="K455">
        <v>-20.679167285567999</v>
      </c>
      <c r="L455">
        <f>(Table2[[#This Row],[6M Return vs Nifty]]-AVERAGE(Table2[6M Return vs Nifty]))/_xlfn.STDEV.P(Table2[6M Return vs Nifty])</f>
        <v>-0.98407272130070489</v>
      </c>
      <c r="M455">
        <v>2.5782214687752201</v>
      </c>
      <c r="N455">
        <f>(Table2[[#This Row],[1W Return vs Nifty]]-AVERAGE(Table2[1W Return vs Nifty]))/_xlfn.STDEV.P(Table2[1W Return vs Nifty])</f>
        <v>0.89695644099682692</v>
      </c>
      <c r="O455">
        <v>203.23</v>
      </c>
      <c r="P455">
        <v>203.99935476371499</v>
      </c>
      <c r="Q455">
        <v>187.87048297583701</v>
      </c>
      <c r="R455">
        <v>60.498869016852296</v>
      </c>
      <c r="S455" s="2">
        <f>(Table2[[#This Row],[Close Price]]-Table2[[#This Row],[20D EMA]])/Table2[[#This Row],[20D EMA]]</f>
        <v>-6.8887467401465207E-3</v>
      </c>
      <c r="T455" s="2">
        <f>(Table2[[#This Row],[Close Price]]-Table2[[#This Row],[50D EMA]])/Table2[[#This Row],[50D EMA]]</f>
        <v>-1.0634125613915113E-2</v>
      </c>
      <c r="U455" s="2">
        <f>(Table2[[#This Row],[Close Price]]-Table2[[#This Row],[200D EMA]])/Table2[[#This Row],[200D EMA]]</f>
        <v>7.4303939623971749E-2</v>
      </c>
      <c r="V455">
        <v>0.50705077113868702</v>
      </c>
      <c r="W455">
        <v>201.21</v>
      </c>
      <c r="X455">
        <v>208</v>
      </c>
      <c r="Y455">
        <v>201.21</v>
      </c>
      <c r="Z455">
        <v>212.9</v>
      </c>
      <c r="AA455">
        <v>201.21</v>
      </c>
      <c r="AB455">
        <v>212.9</v>
      </c>
      <c r="AC455" s="2">
        <f>(Table2[[#This Row],[Close Price]]/Table2[[#This Row],[Day Low]])-1</f>
        <v>3.0813577853983087E-3</v>
      </c>
      <c r="AD455" s="2">
        <f>(Table2[[#This Row],[Day High]]/Table2[[#This Row],[Close Price]])-1</f>
        <v>3.05702819204281E-2</v>
      </c>
      <c r="AE455" s="2">
        <f>(Table2[[#This Row],[Close Price]]/Table2[[#This Row],[Current Week Low]])-1</f>
        <v>3.0813577853983087E-3</v>
      </c>
      <c r="AF455" s="2">
        <f>(Table2[[#This Row],[Current Week High]]/Table2[[#This Row],[Close Price]])-1</f>
        <v>5.4848139523361317E-2</v>
      </c>
      <c r="AG455" s="2">
        <f>(Table2[[#This Row],[Close Price]]/Table2[[#This Row],[Current Month Low]])-1</f>
        <v>3.0813577853983087E-3</v>
      </c>
      <c r="AH455" s="2">
        <f>(Table2[[#This Row],[Current Month High]]/Table2[[#This Row],[Close Price]])-1</f>
        <v>5.4848139523361317E-2</v>
      </c>
      <c r="AI455">
        <v>31.273844324431401</v>
      </c>
      <c r="AJ455">
        <v>84.151459854014604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0.08</v>
      </c>
      <c r="AM455" t="s">
        <v>10359</v>
      </c>
      <c r="AN455">
        <v>1.2</v>
      </c>
      <c r="AO455" t="s">
        <v>10359</v>
      </c>
      <c r="AP455">
        <v>3.8696864227930998E-2</v>
      </c>
      <c r="AQ455">
        <f>(Table2[[#This Row],[Sharpe Ratio]]-AVERAGE(Table2[Sharpe Ratio]))/_xlfn.STDEV.P(Table2[Sharpe Ratio])</f>
        <v>-0.28457280229240928</v>
      </c>
      <c r="AR4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>
        <f>_xlfn.RANK.AVG(Table2[[#This Row],[1Y Return vs Nifty Z-Score]],Table2[1Y Return vs Nifty Z-Score])</f>
        <v>249</v>
      </c>
      <c r="AT455">
        <f>_xlfn.RANK.AVG(Table2[[#This Row],[6M Return vs Nifty Z-Score]],Table2[6M Return vs Nifty Z-Score])</f>
        <v>642</v>
      </c>
      <c r="AU455">
        <f>_xlfn.RANK.AVG(Table2[[#This Row],[Sharpe Ratio Z-Score]],Table2[Sharpe Ratio Z-Score])</f>
        <v>416</v>
      </c>
      <c r="AV455">
        <f>(Table2[[#This Row],[Rank 1Y]]+Table2[[#This Row],[Rank 6M]]+Table2[[#This Row],[Rank Sharpe]])/3</f>
        <v>435.66666666666669</v>
      </c>
    </row>
    <row r="456" spans="1:48" x14ac:dyDescent="0.3">
      <c r="A456" t="s">
        <v>709</v>
      </c>
      <c r="B456" t="s">
        <v>710</v>
      </c>
      <c r="C456" t="s">
        <v>10327</v>
      </c>
      <c r="D456" t="s">
        <v>276</v>
      </c>
      <c r="E456">
        <v>25578.72324132</v>
      </c>
      <c r="F456">
        <v>507.35</v>
      </c>
      <c r="G456">
        <v>-16.073400922409601</v>
      </c>
      <c r="H456">
        <f>(Table2[[#This Row],[1Y Return vs Nifty]]-AVERAGE(Table2[1Y Return vs Nifty]))/_xlfn.STDEV.P(Table2[1Y Return vs Nifty])</f>
        <v>-0.6572064230765382</v>
      </c>
      <c r="I456">
        <v>1.04225107494474</v>
      </c>
      <c r="J456">
        <f>(Table2[[#This Row],[1M Return vs Nifty]]-AVERAGE(Table2[1M Return vs Nifty]))/_xlfn.STDEV.P(Table2[1M Return vs Nifty])</f>
        <v>-9.9270780368752282E-2</v>
      </c>
      <c r="K456">
        <v>23.657727676639599</v>
      </c>
      <c r="L456">
        <f>(Table2[[#This Row],[6M Return vs Nifty]]-AVERAGE(Table2[6M Return vs Nifty]))/_xlfn.STDEV.P(Table2[6M Return vs Nifty])</f>
        <v>0.52859691861479552</v>
      </c>
      <c r="M456">
        <v>-3.79011203810333</v>
      </c>
      <c r="N456">
        <f>(Table2[[#This Row],[1W Return vs Nifty]]-AVERAGE(Table2[1W Return vs Nifty]))/_xlfn.STDEV.P(Table2[1W Return vs Nifty])</f>
        <v>-0.64937967419292686</v>
      </c>
      <c r="O456">
        <v>521.11</v>
      </c>
      <c r="P456">
        <v>506.387810639137</v>
      </c>
      <c r="Q456">
        <v>451.66001252342397</v>
      </c>
      <c r="R456">
        <v>36.355069129714302</v>
      </c>
      <c r="S456" s="2">
        <f>(Table2[[#This Row],[Close Price]]-Table2[[#This Row],[20D EMA]])/Table2[[#This Row],[20D EMA]]</f>
        <v>-2.6405173571798644E-2</v>
      </c>
      <c r="T456" s="2">
        <f>(Table2[[#This Row],[Close Price]]-Table2[[#This Row],[50D EMA]])/Table2[[#This Row],[50D EMA]]</f>
        <v>1.900103716257694E-3</v>
      </c>
      <c r="U456" s="2">
        <f>(Table2[[#This Row],[Close Price]]-Table2[[#This Row],[200D EMA]])/Table2[[#This Row],[200D EMA]]</f>
        <v>0.1233006817792794</v>
      </c>
      <c r="V456">
        <v>0.63112654911231003</v>
      </c>
      <c r="W456">
        <v>506</v>
      </c>
      <c r="X456">
        <v>519.15</v>
      </c>
      <c r="Y456">
        <v>506</v>
      </c>
      <c r="Z456">
        <v>523.9</v>
      </c>
      <c r="AA456">
        <v>506</v>
      </c>
      <c r="AB456">
        <v>523.9</v>
      </c>
      <c r="AC456" s="2">
        <f>(Table2[[#This Row],[Close Price]]/Table2[[#This Row],[Day Low]])-1</f>
        <v>2.6679841897234713E-3</v>
      </c>
      <c r="AD456" s="2">
        <f>(Table2[[#This Row],[Day High]]/Table2[[#This Row],[Close Price]])-1</f>
        <v>2.3258105844091714E-2</v>
      </c>
      <c r="AE456" s="2">
        <f>(Table2[[#This Row],[Close Price]]/Table2[[#This Row],[Current Week Low]])-1</f>
        <v>2.6679841897234713E-3</v>
      </c>
      <c r="AF456" s="2">
        <f>(Table2[[#This Row],[Current Week High]]/Table2[[#This Row],[Close Price]])-1</f>
        <v>3.2620478959298316E-2</v>
      </c>
      <c r="AG456" s="2">
        <f>(Table2[[#This Row],[Close Price]]/Table2[[#This Row],[Current Month Low]])-1</f>
        <v>2.6679841897234713E-3</v>
      </c>
      <c r="AH456" s="2">
        <f>(Table2[[#This Row],[Current Month High]]/Table2[[#This Row],[Close Price]])-1</f>
        <v>3.2620478959298316E-2</v>
      </c>
      <c r="AI456">
        <v>11.826155513945</v>
      </c>
      <c r="AJ456">
        <v>50.9520975900029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0.01</v>
      </c>
      <c r="AM456" t="s">
        <v>10359</v>
      </c>
      <c r="AN456">
        <v>-5.76</v>
      </c>
      <c r="AO456" t="s">
        <v>10358</v>
      </c>
      <c r="AP456">
        <v>-5.9181201207010002E-3</v>
      </c>
      <c r="AQ456">
        <f>(Table2[[#This Row],[Sharpe Ratio]]-AVERAGE(Table2[Sharpe Ratio]))/_xlfn.STDEV.P(Table2[Sharpe Ratio])</f>
        <v>-0.79502672971925126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-1.6722866887426733</v>
      </c>
      <c r="AS456">
        <f>_xlfn.RANK.AVG(Table2[[#This Row],[1Y Return vs Nifty Z-Score]],Table2[1Y Return vs Nifty Z-Score])</f>
        <v>542</v>
      </c>
      <c r="AT456">
        <f>_xlfn.RANK.AVG(Table2[[#This Row],[6M Return vs Nifty Z-Score]],Table2[6M Return vs Nifty Z-Score])</f>
        <v>181</v>
      </c>
      <c r="AU456">
        <f>_xlfn.RANK.AVG(Table2[[#This Row],[Sharpe Ratio Z-Score]],Table2[Sharpe Ratio Z-Score])</f>
        <v>586</v>
      </c>
      <c r="AV456">
        <f>(Table2[[#This Row],[Rank 1Y]]+Table2[[#This Row],[Rank 6M]]+Table2[[#This Row],[Rank Sharpe]])/3</f>
        <v>436.33333333333331</v>
      </c>
    </row>
    <row r="457" spans="1:48" x14ac:dyDescent="0.3">
      <c r="A457" t="s">
        <v>1855</v>
      </c>
      <c r="B457" t="s">
        <v>1856</v>
      </c>
      <c r="C457" t="s">
        <v>10322</v>
      </c>
      <c r="D457" t="s">
        <v>135</v>
      </c>
      <c r="E457">
        <v>3998.0396846250001</v>
      </c>
      <c r="F457">
        <v>888.85</v>
      </c>
      <c r="G457">
        <v>28.086534923896501</v>
      </c>
      <c r="H457">
        <f>(Table2[[#This Row],[1Y Return vs Nifty]]-AVERAGE(Table2[1Y Return vs Nifty]))/_xlfn.STDEV.P(Table2[1Y Return vs Nifty])</f>
        <v>8.0715963189447154E-2</v>
      </c>
      <c r="I457">
        <v>-5.9165520449528897</v>
      </c>
      <c r="J457">
        <f>(Table2[[#This Row],[1M Return vs Nifty]]-AVERAGE(Table2[1M Return vs Nifty]))/_xlfn.STDEV.P(Table2[1M Return vs Nifty])</f>
        <v>-0.80452114359377602</v>
      </c>
      <c r="K457">
        <v>4.5296388212984899</v>
      </c>
      <c r="L457">
        <f>(Table2[[#This Row],[6M Return vs Nifty]]-AVERAGE(Table2[6M Return vs Nifty]))/_xlfn.STDEV.P(Table2[6M Return vs Nifty])</f>
        <v>-0.12400808012821619</v>
      </c>
      <c r="M457">
        <v>-4.7448192038864798</v>
      </c>
      <c r="N457">
        <f>(Table2[[#This Row],[1W Return vs Nifty]]-AVERAGE(Table2[1W Return vs Nifty]))/_xlfn.STDEV.P(Table2[1W Return vs Nifty])</f>
        <v>-0.88119827607462176</v>
      </c>
      <c r="O457">
        <v>873.39</v>
      </c>
      <c r="P457">
        <v>859.28105077366899</v>
      </c>
      <c r="Q457">
        <v>776.08995832244898</v>
      </c>
      <c r="R457">
        <v>35.006464088493203</v>
      </c>
      <c r="S457" s="2">
        <f>(Table2[[#This Row],[Close Price]]-Table2[[#This Row],[20D EMA]])/Table2[[#This Row],[20D EMA]]</f>
        <v>1.7701141528984804E-2</v>
      </c>
      <c r="T457" s="2">
        <f>(Table2[[#This Row],[Close Price]]-Table2[[#This Row],[50D EMA]])/Table2[[#This Row],[50D EMA]]</f>
        <v>3.4411266488081051E-2</v>
      </c>
      <c r="U457" s="2">
        <f>(Table2[[#This Row],[Close Price]]-Table2[[#This Row],[200D EMA]])/Table2[[#This Row],[200D EMA]]</f>
        <v>0.14529248892910121</v>
      </c>
      <c r="V457">
        <v>0.68031662946006699</v>
      </c>
      <c r="W457">
        <v>836</v>
      </c>
      <c r="X457">
        <v>894.05</v>
      </c>
      <c r="Y457">
        <v>830</v>
      </c>
      <c r="Z457">
        <v>894.05</v>
      </c>
      <c r="AA457">
        <v>830</v>
      </c>
      <c r="AB457">
        <v>894.05</v>
      </c>
      <c r="AC457" s="2">
        <f>(Table2[[#This Row],[Close Price]]/Table2[[#This Row],[Day Low]])-1</f>
        <v>6.3217703349282228E-2</v>
      </c>
      <c r="AD457" s="2">
        <f>(Table2[[#This Row],[Day High]]/Table2[[#This Row],[Close Price]])-1</f>
        <v>5.8502559486977024E-3</v>
      </c>
      <c r="AE457" s="2">
        <f>(Table2[[#This Row],[Close Price]]/Table2[[#This Row],[Current Week Low]])-1</f>
        <v>7.0903614457831443E-2</v>
      </c>
      <c r="AF457" s="2">
        <f>(Table2[[#This Row],[Current Week High]]/Table2[[#This Row],[Close Price]])-1</f>
        <v>5.8502559486977024E-3</v>
      </c>
      <c r="AG457" s="2">
        <f>(Table2[[#This Row],[Close Price]]/Table2[[#This Row],[Current Month Low]])-1</f>
        <v>7.0903614457831443E-2</v>
      </c>
      <c r="AH457" s="2">
        <f>(Table2[[#This Row],[Current Month High]]/Table2[[#This Row],[Close Price]])-1</f>
        <v>5.8502559486977024E-3</v>
      </c>
      <c r="AI457">
        <v>9.5347921471564394</v>
      </c>
      <c r="AJ457">
        <v>64.891939523235294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-0.1</v>
      </c>
      <c r="AM457" t="s">
        <v>10358</v>
      </c>
      <c r="AN457">
        <v>1.1399999999999999</v>
      </c>
      <c r="AO457" t="s">
        <v>10359</v>
      </c>
      <c r="AP457">
        <v>-5.8502846679290003E-2</v>
      </c>
      <c r="AQ457">
        <f>(Table2[[#This Row],[Sharpe Ratio]]-AVERAGE(Table2[Sharpe Ratio]))/_xlfn.STDEV.P(Table2[Sharpe Ratio])</f>
        <v>-1.3966649592599811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-3.1256764958671481</v>
      </c>
      <c r="AS457">
        <f>_xlfn.RANK.AVG(Table2[[#This Row],[1Y Return vs Nifty Z-Score]],Table2[1Y Return vs Nifty Z-Score])</f>
        <v>273</v>
      </c>
      <c r="AT457">
        <f>_xlfn.RANK.AVG(Table2[[#This Row],[6M Return vs Nifty Z-Score]],Table2[6M Return vs Nifty Z-Score])</f>
        <v>365</v>
      </c>
      <c r="AU457">
        <f>_xlfn.RANK.AVG(Table2[[#This Row],[Sharpe Ratio Z-Score]],Table2[Sharpe Ratio Z-Score])</f>
        <v>674</v>
      </c>
      <c r="AV457">
        <f>(Table2[[#This Row],[Rank 1Y]]+Table2[[#This Row],[Rank 6M]]+Table2[[#This Row],[Rank Sharpe]])/3</f>
        <v>437.33333333333331</v>
      </c>
    </row>
    <row r="458" spans="1:48" x14ac:dyDescent="0.3">
      <c r="A458" t="s">
        <v>420</v>
      </c>
      <c r="B458" t="s">
        <v>421</v>
      </c>
      <c r="C458" t="s">
        <v>10319</v>
      </c>
      <c r="D458" t="s">
        <v>415</v>
      </c>
      <c r="E458">
        <v>55974.02577855</v>
      </c>
      <c r="F458">
        <v>2926.1</v>
      </c>
      <c r="G458">
        <v>-7.32758543780034</v>
      </c>
      <c r="H458">
        <f>(Table2[[#This Row],[1Y Return vs Nifty]]-AVERAGE(Table2[1Y Return vs Nifty]))/_xlfn.STDEV.P(Table2[1Y Return vs Nifty])</f>
        <v>-0.51106189391086199</v>
      </c>
      <c r="I458">
        <v>-12.064915821871001</v>
      </c>
      <c r="J458">
        <f>(Table2[[#This Row],[1M Return vs Nifty]]-AVERAGE(Table2[1M Return vs Nifty]))/_xlfn.STDEV.P(Table2[1M Return vs Nifty])</f>
        <v>-1.4276363132861849</v>
      </c>
      <c r="K458">
        <v>17.7603536729683</v>
      </c>
      <c r="L458">
        <f>(Table2[[#This Row],[6M Return vs Nifty]]-AVERAGE(Table2[6M Return vs Nifty]))/_xlfn.STDEV.P(Table2[6M Return vs Nifty])</f>
        <v>0.32739251270895803</v>
      </c>
      <c r="M458">
        <v>0.55064553067283195</v>
      </c>
      <c r="N458">
        <f>(Table2[[#This Row],[1W Return vs Nifty]]-AVERAGE(Table2[1W Return vs Nifty]))/_xlfn.STDEV.P(Table2[1W Return vs Nifty])</f>
        <v>0.40462765576738519</v>
      </c>
      <c r="O458">
        <v>2919.84</v>
      </c>
      <c r="P458">
        <v>2983.9165252389598</v>
      </c>
      <c r="Q458">
        <v>2756.49106128831</v>
      </c>
      <c r="R458">
        <v>52.321556335318199</v>
      </c>
      <c r="S458" s="2">
        <f>(Table2[[#This Row],[Close Price]]-Table2[[#This Row],[20D EMA]])/Table2[[#This Row],[20D EMA]]</f>
        <v>2.1439530933201009E-3</v>
      </c>
      <c r="T458" s="2">
        <f>(Table2[[#This Row],[Close Price]]-Table2[[#This Row],[50D EMA]])/Table2[[#This Row],[50D EMA]]</f>
        <v>-1.9376053167013383E-2</v>
      </c>
      <c r="U458" s="2">
        <f>(Table2[[#This Row],[Close Price]]-Table2[[#This Row],[200D EMA]])/Table2[[#This Row],[200D EMA]]</f>
        <v>6.1530741417466901E-2</v>
      </c>
      <c r="V458">
        <v>0.80205761690684896</v>
      </c>
      <c r="W458">
        <v>2870</v>
      </c>
      <c r="X458">
        <v>2940</v>
      </c>
      <c r="Y458">
        <v>2834.85</v>
      </c>
      <c r="Z458">
        <v>2940</v>
      </c>
      <c r="AA458">
        <v>2834.85</v>
      </c>
      <c r="AB458">
        <v>2940</v>
      </c>
      <c r="AC458" s="2">
        <f>(Table2[[#This Row],[Close Price]]/Table2[[#This Row],[Day Low]])-1</f>
        <v>1.9547038327526023E-2</v>
      </c>
      <c r="AD458" s="2">
        <f>(Table2[[#This Row],[Day High]]/Table2[[#This Row],[Close Price]])-1</f>
        <v>4.7503502956154353E-3</v>
      </c>
      <c r="AE458" s="2">
        <f>(Table2[[#This Row],[Close Price]]/Table2[[#This Row],[Current Week Low]])-1</f>
        <v>3.2188651956893688E-2</v>
      </c>
      <c r="AF458" s="2">
        <f>(Table2[[#This Row],[Current Week High]]/Table2[[#This Row],[Close Price]])-1</f>
        <v>4.7503502956154353E-3</v>
      </c>
      <c r="AG458" s="2">
        <f>(Table2[[#This Row],[Close Price]]/Table2[[#This Row],[Current Month Low]])-1</f>
        <v>3.2188651956893688E-2</v>
      </c>
      <c r="AH458" s="2">
        <f>(Table2[[#This Row],[Current Month High]]/Table2[[#This Row],[Close Price]])-1</f>
        <v>4.7503502956154353E-3</v>
      </c>
      <c r="AI458">
        <v>15.341239192098699</v>
      </c>
      <c r="AJ458">
        <v>33.380435773543603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-0.11</v>
      </c>
      <c r="AM458" t="s">
        <v>10358</v>
      </c>
      <c r="AN458">
        <v>3.3</v>
      </c>
      <c r="AO458" t="s">
        <v>10359</v>
      </c>
      <c r="AP458">
        <v>-1.7878554789715E-2</v>
      </c>
      <c r="AQ458">
        <f>(Table2[[#This Row],[Sharpe Ratio]]-AVERAGE(Table2[Sharpe Ratio]))/_xlfn.STDEV.P(Table2[Sharpe Ratio])</f>
        <v>-0.93186978681465427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>
        <f>_xlfn.RANK.AVG(Table2[[#This Row],[1Y Return vs Nifty Z-Score]],Table2[1Y Return vs Nifty Z-Score])</f>
        <v>480</v>
      </c>
      <c r="AT458">
        <f>_xlfn.RANK.AVG(Table2[[#This Row],[6M Return vs Nifty Z-Score]],Table2[6M Return vs Nifty Z-Score])</f>
        <v>224</v>
      </c>
      <c r="AU458">
        <f>_xlfn.RANK.AVG(Table2[[#This Row],[Sharpe Ratio Z-Score]],Table2[Sharpe Ratio Z-Score])</f>
        <v>609</v>
      </c>
      <c r="AV458">
        <f>(Table2[[#This Row],[Rank 1Y]]+Table2[[#This Row],[Rank 6M]]+Table2[[#This Row],[Rank Sharpe]])/3</f>
        <v>437.66666666666669</v>
      </c>
    </row>
    <row r="459" spans="1:48" x14ac:dyDescent="0.3">
      <c r="A459" t="s">
        <v>1055</v>
      </c>
      <c r="B459" t="s">
        <v>1056</v>
      </c>
      <c r="C459" t="s">
        <v>10319</v>
      </c>
      <c r="D459" t="s">
        <v>231</v>
      </c>
      <c r="E459">
        <v>12745.086437675</v>
      </c>
      <c r="F459">
        <v>1573.75</v>
      </c>
      <c r="G459">
        <v>-3.1206724973234401</v>
      </c>
      <c r="H459">
        <f>(Table2[[#This Row],[1Y Return vs Nifty]]-AVERAGE(Table2[1Y Return vs Nifty]))/_xlfn.STDEV.P(Table2[1Y Return vs Nifty])</f>
        <v>-0.44076343952328295</v>
      </c>
      <c r="I459">
        <v>-6.5407505564050199</v>
      </c>
      <c r="J459">
        <f>(Table2[[#This Row],[1M Return vs Nifty]]-AVERAGE(Table2[1M Return vs Nifty]))/_xlfn.STDEV.P(Table2[1M Return vs Nifty])</f>
        <v>-0.86778148008287759</v>
      </c>
      <c r="K459">
        <v>-32.2147242690098</v>
      </c>
      <c r="L459">
        <f>(Table2[[#This Row],[6M Return vs Nifty]]-AVERAGE(Table2[6M Return vs Nifty]))/_xlfn.STDEV.P(Table2[6M Return vs Nifty])</f>
        <v>-1.3776385504649133</v>
      </c>
      <c r="M459">
        <v>-2.99884487374996</v>
      </c>
      <c r="N459">
        <f>(Table2[[#This Row],[1W Return vs Nifty]]-AVERAGE(Table2[1W Return vs Nifty]))/_xlfn.STDEV.P(Table2[1W Return vs Nifty])</f>
        <v>-0.45724699274937375</v>
      </c>
      <c r="O459">
        <v>1600.95</v>
      </c>
      <c r="P459">
        <v>1660.0364808265299</v>
      </c>
      <c r="Q459">
        <v>1603.0885765932801</v>
      </c>
      <c r="R459">
        <v>32.975417640943299</v>
      </c>
      <c r="S459" s="2">
        <f>(Table2[[#This Row],[Close Price]]-Table2[[#This Row],[20D EMA]])/Table2[[#This Row],[20D EMA]]</f>
        <v>-1.698991223960776E-2</v>
      </c>
      <c r="T459" s="2">
        <f>(Table2[[#This Row],[Close Price]]-Table2[[#This Row],[50D EMA]])/Table2[[#This Row],[50D EMA]]</f>
        <v>-5.1978665422803223E-2</v>
      </c>
      <c r="U459" s="2">
        <f>(Table2[[#This Row],[Close Price]]-Table2[[#This Row],[200D EMA]])/Table2[[#This Row],[200D EMA]]</f>
        <v>-1.830128230071194E-2</v>
      </c>
      <c r="V459">
        <v>0.54016853502821605</v>
      </c>
      <c r="W459">
        <v>1545.3</v>
      </c>
      <c r="X459">
        <v>1582.65</v>
      </c>
      <c r="Y459">
        <v>1545.3</v>
      </c>
      <c r="Z459">
        <v>1582.65</v>
      </c>
      <c r="AA459">
        <v>1545.3</v>
      </c>
      <c r="AB459">
        <v>1582.65</v>
      </c>
      <c r="AC459" s="2">
        <f>(Table2[[#This Row],[Close Price]]/Table2[[#This Row],[Day Low]])-1</f>
        <v>1.8410664595871484E-2</v>
      </c>
      <c r="AD459" s="2">
        <f>(Table2[[#This Row],[Day High]]/Table2[[#This Row],[Close Price]])-1</f>
        <v>5.6552819698174606E-3</v>
      </c>
      <c r="AE459" s="2">
        <f>(Table2[[#This Row],[Close Price]]/Table2[[#This Row],[Current Week Low]])-1</f>
        <v>1.8410664595871484E-2</v>
      </c>
      <c r="AF459" s="2">
        <f>(Table2[[#This Row],[Current Week High]]/Table2[[#This Row],[Close Price]])-1</f>
        <v>5.6552819698174606E-3</v>
      </c>
      <c r="AG459" s="2">
        <f>(Table2[[#This Row],[Close Price]]/Table2[[#This Row],[Current Month Low]])-1</f>
        <v>1.8410664595871484E-2</v>
      </c>
      <c r="AH459" s="2">
        <f>(Table2[[#This Row],[Current Month High]]/Table2[[#This Row],[Close Price]])-1</f>
        <v>5.6552819698174606E-3</v>
      </c>
      <c r="AI459">
        <v>41.188244638602001</v>
      </c>
      <c r="AJ459">
        <v>54.592337917485203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-0.12</v>
      </c>
      <c r="AM459" t="s">
        <v>10358</v>
      </c>
      <c r="AN459">
        <v>-2.15</v>
      </c>
      <c r="AO459" t="s">
        <v>10358</v>
      </c>
      <c r="AP459">
        <v>0.138482133849717</v>
      </c>
      <c r="AQ459">
        <f>(Table2[[#This Row],[Sharpe Ratio]]-AVERAGE(Table2[Sharpe Ratio]))/_xlfn.STDEV.P(Table2[Sharpe Ratio])</f>
        <v>0.85710153697806557</v>
      </c>
      <c r="AR4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>
        <f>_xlfn.RANK.AVG(Table2[[#This Row],[1Y Return vs Nifty Z-Score]],Table2[1Y Return vs Nifty Z-Score])</f>
        <v>455</v>
      </c>
      <c r="AT459">
        <f>_xlfn.RANK.AVG(Table2[[#This Row],[6M Return vs Nifty Z-Score]],Table2[6M Return vs Nifty Z-Score])</f>
        <v>716</v>
      </c>
      <c r="AU459">
        <f>_xlfn.RANK.AVG(Table2[[#This Row],[Sharpe Ratio Z-Score]],Table2[Sharpe Ratio Z-Score])</f>
        <v>145</v>
      </c>
      <c r="AV459">
        <f>(Table2[[#This Row],[Rank 1Y]]+Table2[[#This Row],[Rank 6M]]+Table2[[#This Row],[Rank Sharpe]])/3</f>
        <v>438.66666666666669</v>
      </c>
    </row>
    <row r="460" spans="1:48" x14ac:dyDescent="0.3">
      <c r="A460" t="s">
        <v>678</v>
      </c>
      <c r="B460" t="s">
        <v>679</v>
      </c>
      <c r="C460" t="s">
        <v>10325</v>
      </c>
      <c r="D460" t="s">
        <v>257</v>
      </c>
      <c r="E460">
        <v>27003.500800000002</v>
      </c>
      <c r="F460">
        <v>2458.5</v>
      </c>
      <c r="G460">
        <v>-20.378576531684999</v>
      </c>
      <c r="H460">
        <f>(Table2[[#This Row],[1Y Return vs Nifty]]-AVERAGE(Table2[1Y Return vs Nifty]))/_xlfn.STDEV.P(Table2[1Y Return vs Nifty])</f>
        <v>-0.72914686859592082</v>
      </c>
      <c r="I460">
        <v>-2.7943391032959801</v>
      </c>
      <c r="J460">
        <f>(Table2[[#This Row],[1M Return vs Nifty]]-AVERAGE(Table2[1M Return vs Nifty]))/_xlfn.STDEV.P(Table2[1M Return vs Nifty])</f>
        <v>-0.48809577945704813</v>
      </c>
      <c r="K460">
        <v>5.1891074546708902</v>
      </c>
      <c r="L460">
        <f>(Table2[[#This Row],[6M Return vs Nifty]]-AVERAGE(Table2[6M Return vs Nifty]))/_xlfn.STDEV.P(Table2[6M Return vs Nifty])</f>
        <v>-0.10150857534716859</v>
      </c>
      <c r="M460">
        <v>-2.7148268122436101</v>
      </c>
      <c r="N460">
        <f>(Table2[[#This Row],[1W Return vs Nifty]]-AVERAGE(Table2[1W Return vs Nifty]))/_xlfn.STDEV.P(Table2[1W Return vs Nifty])</f>
        <v>-0.38828273618223891</v>
      </c>
      <c r="O460">
        <v>2469.6799999999998</v>
      </c>
      <c r="P460">
        <v>2508.3331914164801</v>
      </c>
      <c r="Q460">
        <v>2357.8506229329801</v>
      </c>
      <c r="R460">
        <v>43.388100004311603</v>
      </c>
      <c r="S460" s="2">
        <f>(Table2[[#This Row],[Close Price]]-Table2[[#This Row],[20D EMA]])/Table2[[#This Row],[20D EMA]]</f>
        <v>-4.5269022707394631E-3</v>
      </c>
      <c r="T460" s="2">
        <f>(Table2[[#This Row],[Close Price]]-Table2[[#This Row],[50D EMA]])/Table2[[#This Row],[50D EMA]]</f>
        <v>-1.986705418044514E-2</v>
      </c>
      <c r="U460" s="2">
        <f>(Table2[[#This Row],[Close Price]]-Table2[[#This Row],[200D EMA]])/Table2[[#This Row],[200D EMA]]</f>
        <v>4.268691836882358E-2</v>
      </c>
      <c r="V460">
        <v>0.94192459399504702</v>
      </c>
      <c r="W460">
        <v>2445.1999999999998</v>
      </c>
      <c r="X460">
        <v>2512.75</v>
      </c>
      <c r="Y460">
        <v>2430</v>
      </c>
      <c r="Z460">
        <v>2512.75</v>
      </c>
      <c r="AA460">
        <v>2430</v>
      </c>
      <c r="AB460">
        <v>2512.75</v>
      </c>
      <c r="AC460" s="2">
        <f>(Table2[[#This Row],[Close Price]]/Table2[[#This Row],[Day Low]])-1</f>
        <v>5.4392278750206025E-3</v>
      </c>
      <c r="AD460" s="2">
        <f>(Table2[[#This Row],[Day High]]/Table2[[#This Row],[Close Price]])-1</f>
        <v>2.2066300589790533E-2</v>
      </c>
      <c r="AE460" s="2">
        <f>(Table2[[#This Row],[Close Price]]/Table2[[#This Row],[Current Week Low]])-1</f>
        <v>1.1728395061728403E-2</v>
      </c>
      <c r="AF460" s="2">
        <f>(Table2[[#This Row],[Current Week High]]/Table2[[#This Row],[Close Price]])-1</f>
        <v>2.2066300589790533E-2</v>
      </c>
      <c r="AG460" s="2">
        <f>(Table2[[#This Row],[Close Price]]/Table2[[#This Row],[Current Month Low]])-1</f>
        <v>1.1728395061728403E-2</v>
      </c>
      <c r="AH460" s="2">
        <f>(Table2[[#This Row],[Current Month High]]/Table2[[#This Row],[Close Price]])-1</f>
        <v>2.2066300589790533E-2</v>
      </c>
      <c r="AI460">
        <v>20.398617042912299</v>
      </c>
      <c r="AJ460">
        <v>31.106015358361699</v>
      </c>
      <c r="AK460" t="str">
        <f>IF(AND(Table2[[#This Row],[20D EMA]]&gt;Table2[[#This Row],[50D EMA]],Table2[[#This Row],[50D EMA]]&gt;Table2[[#This Row],[200D EMA]]),"Uptrend","Downtrend/NoTrend")</f>
        <v>Downtrend/NoTrend</v>
      </c>
      <c r="AL460">
        <v>-0.13</v>
      </c>
      <c r="AM460" t="s">
        <v>10358</v>
      </c>
      <c r="AN460">
        <v>0.18</v>
      </c>
      <c r="AO460" t="s">
        <v>10359</v>
      </c>
      <c r="AP460">
        <v>4.5984203027316997E-2</v>
      </c>
      <c r="AQ460">
        <f>(Table2[[#This Row],[Sharpe Ratio]]-AVERAGE(Table2[Sharpe Ratio]))/_xlfn.STDEV.P(Table2[Sharpe Ratio])</f>
        <v>-0.20119609007463057</v>
      </c>
      <c r="AR4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0">
        <f>_xlfn.RANK.AVG(Table2[[#This Row],[1Y Return vs Nifty Z-Score]],Table2[1Y Return vs Nifty Z-Score])</f>
        <v>568</v>
      </c>
      <c r="AT460">
        <f>_xlfn.RANK.AVG(Table2[[#This Row],[6M Return vs Nifty Z-Score]],Table2[6M Return vs Nifty Z-Score])</f>
        <v>356</v>
      </c>
      <c r="AU460">
        <f>_xlfn.RANK.AVG(Table2[[#This Row],[Sharpe Ratio Z-Score]],Table2[Sharpe Ratio Z-Score])</f>
        <v>394</v>
      </c>
      <c r="AV460">
        <f>(Table2[[#This Row],[Rank 1Y]]+Table2[[#This Row],[Rank 6M]]+Table2[[#This Row],[Rank Sharpe]])/3</f>
        <v>439.33333333333331</v>
      </c>
    </row>
    <row r="461" spans="1:48" x14ac:dyDescent="0.3">
      <c r="A461" t="s">
        <v>529</v>
      </c>
      <c r="B461" t="s">
        <v>530</v>
      </c>
      <c r="C461" t="s">
        <v>10314</v>
      </c>
      <c r="D461" t="s">
        <v>51</v>
      </c>
      <c r="E461">
        <v>39773.007631439999</v>
      </c>
      <c r="F461">
        <v>325.10000000000002</v>
      </c>
      <c r="G461">
        <v>-20.1479058338127</v>
      </c>
      <c r="H461">
        <f>(Table2[[#This Row],[1Y Return vs Nifty]]-AVERAGE(Table2[1Y Return vs Nifty]))/_xlfn.STDEV.P(Table2[1Y Return vs Nifty])</f>
        <v>-0.72529230973949521</v>
      </c>
      <c r="I461">
        <v>7.31755555157409</v>
      </c>
      <c r="J461">
        <f>(Table2[[#This Row],[1M Return vs Nifty]]-AVERAGE(Table2[1M Return vs Nifty]))/_xlfn.STDEV.P(Table2[1M Return vs Nifty])</f>
        <v>0.53670938536347956</v>
      </c>
      <c r="K461">
        <v>0.11285672985909399</v>
      </c>
      <c r="L461">
        <f>(Table2[[#This Row],[6M Return vs Nifty]]-AVERAGE(Table2[6M Return vs Nifty]))/_xlfn.STDEV.P(Table2[6M Return vs Nifty])</f>
        <v>-0.27469820359170644</v>
      </c>
      <c r="M461">
        <v>0.97894294923941305</v>
      </c>
      <c r="N461">
        <f>(Table2[[#This Row],[1W Return vs Nifty]]-AVERAGE(Table2[1W Return vs Nifty]))/_xlfn.STDEV.P(Table2[1W Return vs Nifty])</f>
        <v>0.50862531318540416</v>
      </c>
      <c r="O461">
        <v>309.5</v>
      </c>
      <c r="P461">
        <v>301.59384521000902</v>
      </c>
      <c r="Q461">
        <v>287.31799312510998</v>
      </c>
      <c r="R461">
        <v>67.654777167452096</v>
      </c>
      <c r="S461" s="2">
        <f>(Table2[[#This Row],[Close Price]]-Table2[[#This Row],[20D EMA]])/Table2[[#This Row],[20D EMA]]</f>
        <v>5.0403877221324792E-2</v>
      </c>
      <c r="T461" s="2">
        <f>(Table2[[#This Row],[Close Price]]-Table2[[#This Row],[50D EMA]])/Table2[[#This Row],[50D EMA]]</f>
        <v>7.7939769538807879E-2</v>
      </c>
      <c r="U461" s="2">
        <f>(Table2[[#This Row],[Close Price]]-Table2[[#This Row],[200D EMA]])/Table2[[#This Row],[200D EMA]]</f>
        <v>0.13149892376715236</v>
      </c>
      <c r="V461">
        <v>1.2457200934170001</v>
      </c>
      <c r="W461">
        <v>323.3</v>
      </c>
      <c r="X461">
        <v>333.45</v>
      </c>
      <c r="Y461">
        <v>315.7</v>
      </c>
      <c r="Z461">
        <v>333.45</v>
      </c>
      <c r="AA461">
        <v>315.7</v>
      </c>
      <c r="AB461">
        <v>333.45</v>
      </c>
      <c r="AC461" s="2">
        <f>(Table2[[#This Row],[Close Price]]/Table2[[#This Row],[Day Low]])-1</f>
        <v>5.5675842870399617E-3</v>
      </c>
      <c r="AD461" s="2">
        <f>(Table2[[#This Row],[Day High]]/Table2[[#This Row],[Close Price]])-1</f>
        <v>2.5684404798523408E-2</v>
      </c>
      <c r="AE461" s="2">
        <f>(Table2[[#This Row],[Close Price]]/Table2[[#This Row],[Current Week Low]])-1</f>
        <v>2.9775102945834853E-2</v>
      </c>
      <c r="AF461" s="2">
        <f>(Table2[[#This Row],[Current Week High]]/Table2[[#This Row],[Close Price]])-1</f>
        <v>2.5684404798523408E-2</v>
      </c>
      <c r="AG461" s="2">
        <f>(Table2[[#This Row],[Close Price]]/Table2[[#This Row],[Current Month Low]])-1</f>
        <v>2.9775102945834853E-2</v>
      </c>
      <c r="AH461" s="2">
        <f>(Table2[[#This Row],[Current Month High]]/Table2[[#This Row],[Close Price]])-1</f>
        <v>2.5684404798523408E-2</v>
      </c>
      <c r="AI461">
        <v>2.5684404798523399</v>
      </c>
      <c r="AJ461">
        <v>36.970718348430502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0.03</v>
      </c>
      <c r="AM461" t="s">
        <v>10359</v>
      </c>
      <c r="AN461">
        <v>9.89</v>
      </c>
      <c r="AO461" t="s">
        <v>10359</v>
      </c>
      <c r="AP461">
        <v>6.7909605261121997E-2</v>
      </c>
      <c r="AQ461">
        <f>(Table2[[#This Row],[Sharpe Ratio]]-AVERAGE(Table2[Sharpe Ratio]))/_xlfn.STDEV.P(Table2[Sharpe Ratio])</f>
        <v>4.9659263660401888E-2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9.5003448878083929E-2</v>
      </c>
      <c r="AS461">
        <f>_xlfn.RANK.AVG(Table2[[#This Row],[1Y Return vs Nifty Z-Score]],Table2[1Y Return vs Nifty Z-Score])</f>
        <v>567</v>
      </c>
      <c r="AT461">
        <f>_xlfn.RANK.AVG(Table2[[#This Row],[6M Return vs Nifty Z-Score]],Table2[6M Return vs Nifty Z-Score])</f>
        <v>414</v>
      </c>
      <c r="AU461">
        <f>_xlfn.RANK.AVG(Table2[[#This Row],[Sharpe Ratio Z-Score]],Table2[Sharpe Ratio Z-Score])</f>
        <v>340</v>
      </c>
      <c r="AV461">
        <f>(Table2[[#This Row],[Rank 1Y]]+Table2[[#This Row],[Rank 6M]]+Table2[[#This Row],[Rank Sharpe]])/3</f>
        <v>440.33333333333331</v>
      </c>
    </row>
    <row r="462" spans="1:48" x14ac:dyDescent="0.3">
      <c r="A462" t="s">
        <v>1502</v>
      </c>
      <c r="B462" t="s">
        <v>1503</v>
      </c>
      <c r="C462" t="s">
        <v>10327</v>
      </c>
      <c r="D462" t="s">
        <v>384</v>
      </c>
      <c r="E462">
        <v>6827.030274834</v>
      </c>
      <c r="F462">
        <v>83.75</v>
      </c>
      <c r="G462">
        <v>-14.7137013436642</v>
      </c>
      <c r="H462">
        <f>(Table2[[#This Row],[1Y Return vs Nifty]]-AVERAGE(Table2[1Y Return vs Nifty]))/_xlfn.STDEV.P(Table2[1Y Return vs Nifty])</f>
        <v>-0.63448553957605658</v>
      </c>
      <c r="I462">
        <v>-3.6281780514974402</v>
      </c>
      <c r="J462">
        <f>(Table2[[#This Row],[1M Return vs Nifty]]-AVERAGE(Table2[1M Return vs Nifty]))/_xlfn.STDEV.P(Table2[1M Return vs Nifty])</f>
        <v>-0.57260244115707093</v>
      </c>
      <c r="K462">
        <v>-2.0382518218253298</v>
      </c>
      <c r="L462">
        <f>(Table2[[#This Row],[6M Return vs Nifty]]-AVERAGE(Table2[6M Return vs Nifty]))/_xlfn.STDEV.P(Table2[6M Return vs Nifty])</f>
        <v>-0.34808892256445462</v>
      </c>
      <c r="M462">
        <v>-4.6042859983775903</v>
      </c>
      <c r="N462">
        <f>(Table2[[#This Row],[1W Return vs Nifty]]-AVERAGE(Table2[1W Return vs Nifty]))/_xlfn.STDEV.P(Table2[1W Return vs Nifty])</f>
        <v>-0.84707450243320404</v>
      </c>
      <c r="O462">
        <v>85.75</v>
      </c>
      <c r="P462">
        <v>84.276779558325501</v>
      </c>
      <c r="Q462">
        <v>76.314830153363602</v>
      </c>
      <c r="R462">
        <v>38.399653557107499</v>
      </c>
      <c r="S462" s="2">
        <f>(Table2[[#This Row],[Close Price]]-Table2[[#This Row],[20D EMA]])/Table2[[#This Row],[20D EMA]]</f>
        <v>-2.3323615160349854E-2</v>
      </c>
      <c r="T462" s="2">
        <f>(Table2[[#This Row],[Close Price]]-Table2[[#This Row],[50D EMA]])/Table2[[#This Row],[50D EMA]]</f>
        <v>-6.2505895584314781E-3</v>
      </c>
      <c r="U462" s="2">
        <f>(Table2[[#This Row],[Close Price]]-Table2[[#This Row],[200D EMA]])/Table2[[#This Row],[200D EMA]]</f>
        <v>9.7427588211813521E-2</v>
      </c>
      <c r="V462">
        <v>0.47947572498114799</v>
      </c>
      <c r="W462">
        <v>82.9</v>
      </c>
      <c r="X462">
        <v>85.07</v>
      </c>
      <c r="Y462">
        <v>82.9</v>
      </c>
      <c r="Z462">
        <v>85.3</v>
      </c>
      <c r="AA462">
        <v>82.9</v>
      </c>
      <c r="AB462">
        <v>85.3</v>
      </c>
      <c r="AC462" s="2">
        <f>(Table2[[#This Row],[Close Price]]/Table2[[#This Row],[Day Low]])-1</f>
        <v>1.0253317249698357E-2</v>
      </c>
      <c r="AD462" s="2">
        <f>(Table2[[#This Row],[Day High]]/Table2[[#This Row],[Close Price]])-1</f>
        <v>1.5761194029850767E-2</v>
      </c>
      <c r="AE462" s="2">
        <f>(Table2[[#This Row],[Close Price]]/Table2[[#This Row],[Current Week Low]])-1</f>
        <v>1.0253317249698357E-2</v>
      </c>
      <c r="AF462" s="2">
        <f>(Table2[[#This Row],[Current Week High]]/Table2[[#This Row],[Close Price]])-1</f>
        <v>1.8507462686567111E-2</v>
      </c>
      <c r="AG462" s="2">
        <f>(Table2[[#This Row],[Close Price]]/Table2[[#This Row],[Current Month Low]])-1</f>
        <v>1.0253317249698357E-2</v>
      </c>
      <c r="AH462" s="2">
        <f>(Table2[[#This Row],[Current Month High]]/Table2[[#This Row],[Close Price]])-1</f>
        <v>1.8507462686567111E-2</v>
      </c>
      <c r="AI462">
        <v>17.432835820895502</v>
      </c>
      <c r="AJ462">
        <v>42.796248934356299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0.09</v>
      </c>
      <c r="AM462" t="s">
        <v>10359</v>
      </c>
      <c r="AN462">
        <v>-1.87</v>
      </c>
      <c r="AO462" t="s">
        <v>10358</v>
      </c>
      <c r="AP462">
        <v>6.2677235925701999E-2</v>
      </c>
      <c r="AQ462">
        <f>(Table2[[#This Row],[Sharpe Ratio]]-AVERAGE(Table2[Sharpe Ratio]))/_xlfn.STDEV.P(Table2[Sharpe Ratio])</f>
        <v>-1.0205903076898754E-2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-2.4124573088076851</v>
      </c>
      <c r="AS462">
        <f>_xlfn.RANK.AVG(Table2[[#This Row],[1Y Return vs Nifty Z-Score]],Table2[1Y Return vs Nifty Z-Score])</f>
        <v>532</v>
      </c>
      <c r="AT462">
        <f>_xlfn.RANK.AVG(Table2[[#This Row],[6M Return vs Nifty Z-Score]],Table2[6M Return vs Nifty Z-Score])</f>
        <v>441</v>
      </c>
      <c r="AU462">
        <f>_xlfn.RANK.AVG(Table2[[#This Row],[Sharpe Ratio Z-Score]],Table2[Sharpe Ratio Z-Score])</f>
        <v>352</v>
      </c>
      <c r="AV462">
        <f>(Table2[[#This Row],[Rank 1Y]]+Table2[[#This Row],[Rank 6M]]+Table2[[#This Row],[Rank Sharpe]])/3</f>
        <v>441.66666666666669</v>
      </c>
    </row>
    <row r="463" spans="1:48" x14ac:dyDescent="0.3">
      <c r="A463" t="s">
        <v>2024</v>
      </c>
      <c r="B463" t="s">
        <v>2025</v>
      </c>
      <c r="C463" t="s">
        <v>10314</v>
      </c>
      <c r="D463" t="s">
        <v>535</v>
      </c>
      <c r="E463">
        <v>3211.9325616000001</v>
      </c>
      <c r="F463">
        <v>55.68</v>
      </c>
      <c r="G463">
        <v>-9.8126487997685796</v>
      </c>
      <c r="H463">
        <f>(Table2[[#This Row],[1Y Return vs Nifty]]-AVERAGE(Table2[1Y Return vs Nifty]))/_xlfn.STDEV.P(Table2[1Y Return vs Nifty])</f>
        <v>-0.55258785745546646</v>
      </c>
      <c r="I463">
        <v>6.0429335170736298</v>
      </c>
      <c r="J463">
        <f>(Table2[[#This Row],[1M Return vs Nifty]]-AVERAGE(Table2[1M Return vs Nifty]))/_xlfn.STDEV.P(Table2[1M Return vs Nifty])</f>
        <v>0.40753089916148855</v>
      </c>
      <c r="K463">
        <v>27.4633474365864</v>
      </c>
      <c r="L463">
        <f>(Table2[[#This Row],[6M Return vs Nifty]]-AVERAGE(Table2[6M Return vs Nifty]))/_xlfn.STDEV.P(Table2[6M Return vs Nifty])</f>
        <v>0.65843563368135472</v>
      </c>
      <c r="M463">
        <v>-9.1841391037560101</v>
      </c>
      <c r="N463">
        <f>(Table2[[#This Row],[1W Return vs Nifty]]-AVERAGE(Table2[1W Return vs Nifty]))/_xlfn.STDEV.P(Table2[1W Return vs Nifty])</f>
        <v>-1.9591381610750156</v>
      </c>
      <c r="O463">
        <v>56.07</v>
      </c>
      <c r="P463">
        <v>54.153301665172499</v>
      </c>
      <c r="Q463">
        <v>47.816553212750001</v>
      </c>
      <c r="R463">
        <v>46.680009817355298</v>
      </c>
      <c r="S463" s="2">
        <f>(Table2[[#This Row],[Close Price]]-Table2[[#This Row],[20D EMA]])/Table2[[#This Row],[20D EMA]]</f>
        <v>-6.955591225254157E-3</v>
      </c>
      <c r="T463" s="2">
        <f>(Table2[[#This Row],[Close Price]]-Table2[[#This Row],[50D EMA]])/Table2[[#This Row],[50D EMA]]</f>
        <v>2.8192156117590201E-2</v>
      </c>
      <c r="U463" s="2">
        <f>(Table2[[#This Row],[Close Price]]-Table2[[#This Row],[200D EMA]])/Table2[[#This Row],[200D EMA]]</f>
        <v>0.16445030557228155</v>
      </c>
      <c r="V463">
        <v>1.03269360942708</v>
      </c>
      <c r="W463">
        <v>55.51</v>
      </c>
      <c r="X463">
        <v>56.86</v>
      </c>
      <c r="Y463">
        <v>55.3</v>
      </c>
      <c r="Z463">
        <v>57.9</v>
      </c>
      <c r="AA463">
        <v>55.3</v>
      </c>
      <c r="AB463">
        <v>57.9</v>
      </c>
      <c r="AC463" s="2">
        <f>(Table2[[#This Row],[Close Price]]/Table2[[#This Row],[Day Low]])-1</f>
        <v>3.0625112592326253E-3</v>
      </c>
      <c r="AD463" s="2">
        <f>(Table2[[#This Row],[Day High]]/Table2[[#This Row],[Close Price]])-1</f>
        <v>2.1192528735632266E-2</v>
      </c>
      <c r="AE463" s="2">
        <f>(Table2[[#This Row],[Close Price]]/Table2[[#This Row],[Current Week Low]])-1</f>
        <v>6.8716094032550412E-3</v>
      </c>
      <c r="AF463" s="2">
        <f>(Table2[[#This Row],[Current Week High]]/Table2[[#This Row],[Close Price]])-1</f>
        <v>3.9870689655172376E-2</v>
      </c>
      <c r="AG463" s="2">
        <f>(Table2[[#This Row],[Close Price]]/Table2[[#This Row],[Current Month Low]])-1</f>
        <v>6.8716094032550412E-3</v>
      </c>
      <c r="AH463" s="2">
        <f>(Table2[[#This Row],[Current Month High]]/Table2[[#This Row],[Close Price]])-1</f>
        <v>3.9870689655172376E-2</v>
      </c>
      <c r="AI463">
        <v>13.1465517241379</v>
      </c>
      <c r="AJ463">
        <v>67.458646616541301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0.09</v>
      </c>
      <c r="AM463" t="s">
        <v>10359</v>
      </c>
      <c r="AN463">
        <v>10.48</v>
      </c>
      <c r="AO463" t="s">
        <v>10359</v>
      </c>
      <c r="AP463">
        <v>-5.2542007238161999E-2</v>
      </c>
      <c r="AQ463">
        <f>(Table2[[#This Row],[Sharpe Ratio]]-AVERAGE(Table2[Sharpe Ratio]))/_xlfn.STDEV.P(Table2[Sharpe Ratio])</f>
        <v>-1.3284651392240043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-2.7742246249116431</v>
      </c>
      <c r="AS463">
        <f>_xlfn.RANK.AVG(Table2[[#This Row],[1Y Return vs Nifty Z-Score]],Table2[1Y Return vs Nifty Z-Score])</f>
        <v>500</v>
      </c>
      <c r="AT463">
        <f>_xlfn.RANK.AVG(Table2[[#This Row],[6M Return vs Nifty Z-Score]],Table2[6M Return vs Nifty Z-Score])</f>
        <v>157</v>
      </c>
      <c r="AU463">
        <f>_xlfn.RANK.AVG(Table2[[#This Row],[Sharpe Ratio Z-Score]],Table2[Sharpe Ratio Z-Score])</f>
        <v>668</v>
      </c>
      <c r="AV463">
        <f>(Table2[[#This Row],[Rank 1Y]]+Table2[[#This Row],[Rank 6M]]+Table2[[#This Row],[Rank Sharpe]])/3</f>
        <v>441.66666666666669</v>
      </c>
    </row>
    <row r="464" spans="1:48" x14ac:dyDescent="0.3">
      <c r="A464" t="s">
        <v>1893</v>
      </c>
      <c r="B464" t="s">
        <v>1894</v>
      </c>
      <c r="C464" t="s">
        <v>10325</v>
      </c>
      <c r="D464" t="s">
        <v>538</v>
      </c>
      <c r="E464">
        <v>3814.9714399999998</v>
      </c>
      <c r="F464">
        <v>858.95</v>
      </c>
      <c r="G464">
        <v>-11.301086914984801</v>
      </c>
      <c r="H464">
        <f>(Table2[[#This Row],[1Y Return vs Nifty]]-AVERAGE(Table2[1Y Return vs Nifty]))/_xlfn.STDEV.P(Table2[1Y Return vs Nifty])</f>
        <v>-0.57745999063999576</v>
      </c>
      <c r="I464">
        <v>-21.424778866712199</v>
      </c>
      <c r="J464">
        <f>(Table2[[#This Row],[1M Return vs Nifty]]-AVERAGE(Table2[1M Return vs Nifty]))/_xlfn.STDEV.P(Table2[1M Return vs Nifty])</f>
        <v>-2.3762257040732373</v>
      </c>
      <c r="K464">
        <v>-33.181826209184102</v>
      </c>
      <c r="L464">
        <f>(Table2[[#This Row],[6M Return vs Nifty]]-AVERAGE(Table2[6M Return vs Nifty]))/_xlfn.STDEV.P(Table2[6M Return vs Nifty])</f>
        <v>-1.4106337736272934</v>
      </c>
      <c r="M464">
        <v>7.0276396847942904</v>
      </c>
      <c r="N464">
        <f>(Table2[[#This Row],[1W Return vs Nifty]]-AVERAGE(Table2[1W Return vs Nifty]))/_xlfn.STDEV.P(Table2[1W Return vs Nifty])</f>
        <v>1.9773483632449198</v>
      </c>
      <c r="O464">
        <v>893.79</v>
      </c>
      <c r="P464">
        <v>976.80126643540098</v>
      </c>
      <c r="Q464">
        <v>981.87008398176204</v>
      </c>
      <c r="R464">
        <v>50.861492744280497</v>
      </c>
      <c r="S464" s="2">
        <f>(Table2[[#This Row],[Close Price]]-Table2[[#This Row],[20D EMA]])/Table2[[#This Row],[20D EMA]]</f>
        <v>-3.8980073619082692E-2</v>
      </c>
      <c r="T464" s="2">
        <f>(Table2[[#This Row],[Close Price]]-Table2[[#This Row],[50D EMA]])/Table2[[#This Row],[50D EMA]]</f>
        <v>-0.12065019823886031</v>
      </c>
      <c r="U464" s="2">
        <f>(Table2[[#This Row],[Close Price]]-Table2[[#This Row],[200D EMA]])/Table2[[#This Row],[200D EMA]]</f>
        <v>-0.12518976388738329</v>
      </c>
      <c r="V464">
        <v>1.0433383256783499</v>
      </c>
      <c r="W464">
        <v>855.6</v>
      </c>
      <c r="X464">
        <v>885</v>
      </c>
      <c r="Y464">
        <v>855.6</v>
      </c>
      <c r="Z464">
        <v>907.3</v>
      </c>
      <c r="AA464">
        <v>855.6</v>
      </c>
      <c r="AB464">
        <v>907.3</v>
      </c>
      <c r="AC464" s="2">
        <f>(Table2[[#This Row],[Close Price]]/Table2[[#This Row],[Day Low]])-1</f>
        <v>3.9153810191678851E-3</v>
      </c>
      <c r="AD464" s="2">
        <f>(Table2[[#This Row],[Day High]]/Table2[[#This Row],[Close Price]])-1</f>
        <v>3.0327725711624565E-2</v>
      </c>
      <c r="AE464" s="2">
        <f>(Table2[[#This Row],[Close Price]]/Table2[[#This Row],[Current Week Low]])-1</f>
        <v>3.9153810191678851E-3</v>
      </c>
      <c r="AF464" s="2">
        <f>(Table2[[#This Row],[Current Week High]]/Table2[[#This Row],[Close Price]])-1</f>
        <v>5.6289655975318542E-2</v>
      </c>
      <c r="AG464" s="2">
        <f>(Table2[[#This Row],[Close Price]]/Table2[[#This Row],[Current Month Low]])-1</f>
        <v>3.9153810191678851E-3</v>
      </c>
      <c r="AH464" s="2">
        <f>(Table2[[#This Row],[Current Month High]]/Table2[[#This Row],[Close Price]])-1</f>
        <v>5.6289655975318542E-2</v>
      </c>
      <c r="AI464">
        <v>74.043890796903099</v>
      </c>
      <c r="AJ464">
        <v>40.190958054512798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-0.27</v>
      </c>
      <c r="AM464" t="s">
        <v>10358</v>
      </c>
      <c r="AN464">
        <v>4.54</v>
      </c>
      <c r="AO464" t="s">
        <v>10359</v>
      </c>
      <c r="AP464">
        <v>0.16363628650683801</v>
      </c>
      <c r="AQ464">
        <f>(Table2[[#This Row],[Sharpe Ratio]]-AVERAGE(Table2[Sharpe Ratio]))/_xlfn.STDEV.P(Table2[Sharpe Ratio])</f>
        <v>1.1448980296224804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512</v>
      </c>
      <c r="AT464">
        <f>_xlfn.RANK.AVG(Table2[[#This Row],[6M Return vs Nifty Z-Score]],Table2[6M Return vs Nifty Z-Score])</f>
        <v>717</v>
      </c>
      <c r="AU464">
        <f>_xlfn.RANK.AVG(Table2[[#This Row],[Sharpe Ratio Z-Score]],Table2[Sharpe Ratio Z-Score])</f>
        <v>97</v>
      </c>
      <c r="AV464">
        <f>(Table2[[#This Row],[Rank 1Y]]+Table2[[#This Row],[Rank 6M]]+Table2[[#This Row],[Rank Sharpe]])/3</f>
        <v>442</v>
      </c>
    </row>
    <row r="465" spans="1:48" x14ac:dyDescent="0.3">
      <c r="A465" t="s">
        <v>663</v>
      </c>
      <c r="B465" t="s">
        <v>664</v>
      </c>
      <c r="C465" t="s">
        <v>10319</v>
      </c>
      <c r="D465" t="s">
        <v>204</v>
      </c>
      <c r="E465">
        <v>28196.075328449999</v>
      </c>
      <c r="F465">
        <v>1343.3</v>
      </c>
      <c r="G465">
        <v>-25.9924881979187</v>
      </c>
      <c r="H465">
        <f>(Table2[[#This Row],[1Y Return vs Nifty]]-AVERAGE(Table2[1Y Return vs Nifty]))/_xlfn.STDEV.P(Table2[1Y Return vs Nifty])</f>
        <v>-0.8229565857896145</v>
      </c>
      <c r="I465">
        <v>-6.1497781565070797</v>
      </c>
      <c r="J465">
        <f>(Table2[[#This Row],[1M Return vs Nifty]]-AVERAGE(Table2[1M Return vs Nifty]))/_xlfn.STDEV.P(Table2[1M Return vs Nifty])</f>
        <v>-0.82815779447370097</v>
      </c>
      <c r="K465">
        <v>13.444984981829601</v>
      </c>
      <c r="L465">
        <f>(Table2[[#This Row],[6M Return vs Nifty]]-AVERAGE(Table2[6M Return vs Nifty]))/_xlfn.STDEV.P(Table2[6M Return vs Nifty])</f>
        <v>0.18016237379887917</v>
      </c>
      <c r="M465">
        <v>-4.3203179049776796</v>
      </c>
      <c r="N465">
        <f>(Table2[[#This Row],[1W Return vs Nifty]]-AVERAGE(Table2[1W Return vs Nifty]))/_xlfn.STDEV.P(Table2[1W Return vs Nifty])</f>
        <v>-0.77812237894413605</v>
      </c>
      <c r="O465">
        <v>1357.02</v>
      </c>
      <c r="P465">
        <v>1343.8184221774</v>
      </c>
      <c r="Q465">
        <v>1246.6210406954499</v>
      </c>
      <c r="R465">
        <v>41.423149160008499</v>
      </c>
      <c r="S465" s="2">
        <f>(Table2[[#This Row],[Close Price]]-Table2[[#This Row],[20D EMA]])/Table2[[#This Row],[20D EMA]]</f>
        <v>-1.0110388940472526E-2</v>
      </c>
      <c r="T465" s="2">
        <f>(Table2[[#This Row],[Close Price]]-Table2[[#This Row],[50D EMA]])/Table2[[#This Row],[50D EMA]]</f>
        <v>-3.8578290700911385E-4</v>
      </c>
      <c r="U465" s="2">
        <f>(Table2[[#This Row],[Close Price]]-Table2[[#This Row],[200D EMA]])/Table2[[#This Row],[200D EMA]]</f>
        <v>7.7552805663071406E-2</v>
      </c>
      <c r="V465">
        <v>0.42110776405871497</v>
      </c>
      <c r="W465">
        <v>1323</v>
      </c>
      <c r="X465">
        <v>1348.9</v>
      </c>
      <c r="Y465">
        <v>1323</v>
      </c>
      <c r="Z465">
        <v>1370.2</v>
      </c>
      <c r="AA465">
        <v>1323</v>
      </c>
      <c r="AB465">
        <v>1370.2</v>
      </c>
      <c r="AC465" s="2">
        <f>(Table2[[#This Row],[Close Price]]/Table2[[#This Row],[Day Low]])-1</f>
        <v>1.5343915343915215E-2</v>
      </c>
      <c r="AD465" s="2">
        <f>(Table2[[#This Row],[Day High]]/Table2[[#This Row],[Close Price]])-1</f>
        <v>4.168837936425307E-3</v>
      </c>
      <c r="AE465" s="2">
        <f>(Table2[[#This Row],[Close Price]]/Table2[[#This Row],[Current Week Low]])-1</f>
        <v>1.5343915343915215E-2</v>
      </c>
      <c r="AF465" s="2">
        <f>(Table2[[#This Row],[Current Week High]]/Table2[[#This Row],[Close Price]])-1</f>
        <v>2.0025310801756957E-2</v>
      </c>
      <c r="AG465" s="2">
        <f>(Table2[[#This Row],[Close Price]]/Table2[[#This Row],[Current Month Low]])-1</f>
        <v>1.5343915343915215E-2</v>
      </c>
      <c r="AH465" s="2">
        <f>(Table2[[#This Row],[Current Month High]]/Table2[[#This Row],[Close Price]])-1</f>
        <v>2.0025310801756957E-2</v>
      </c>
      <c r="AI465">
        <v>12.1082408992779</v>
      </c>
      <c r="AJ465">
        <v>33.921539305119303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0.01</v>
      </c>
      <c r="AM465" t="s">
        <v>10359</v>
      </c>
      <c r="AN465">
        <v>0.24</v>
      </c>
      <c r="AO465" t="s">
        <v>10359</v>
      </c>
      <c r="AP465">
        <v>2.5865857487319999E-2</v>
      </c>
      <c r="AQ465">
        <f>(Table2[[#This Row],[Sharpe Ratio]]-AVERAGE(Table2[Sharpe Ratio]))/_xlfn.STDEV.P(Table2[Sharpe Ratio])</f>
        <v>-0.43137634552364201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-2.6804507309322148</v>
      </c>
      <c r="AS465">
        <f>_xlfn.RANK.AVG(Table2[[#This Row],[1Y Return vs Nifty Z-Score]],Table2[1Y Return vs Nifty Z-Score])</f>
        <v>601</v>
      </c>
      <c r="AT465">
        <f>_xlfn.RANK.AVG(Table2[[#This Row],[6M Return vs Nifty Z-Score]],Table2[6M Return vs Nifty Z-Score])</f>
        <v>270</v>
      </c>
      <c r="AU465">
        <f>_xlfn.RANK.AVG(Table2[[#This Row],[Sharpe Ratio Z-Score]],Table2[Sharpe Ratio Z-Score])</f>
        <v>456</v>
      </c>
      <c r="AV465">
        <f>(Table2[[#This Row],[Rank 1Y]]+Table2[[#This Row],[Rank 6M]]+Table2[[#This Row],[Rank Sharpe]])/3</f>
        <v>442.33333333333331</v>
      </c>
    </row>
    <row r="466" spans="1:48" x14ac:dyDescent="0.3">
      <c r="A466" t="s">
        <v>1399</v>
      </c>
      <c r="B466" t="s">
        <v>1400</v>
      </c>
      <c r="C466" t="s">
        <v>10325</v>
      </c>
      <c r="D466" t="s">
        <v>1401</v>
      </c>
      <c r="E466">
        <v>7869.6418993959996</v>
      </c>
      <c r="F466">
        <v>250.08</v>
      </c>
      <c r="G466">
        <v>-8.4079993132988999</v>
      </c>
      <c r="H466">
        <f>(Table2[[#This Row],[1Y Return vs Nifty]]-AVERAGE(Table2[1Y Return vs Nifty]))/_xlfn.STDEV.P(Table2[1Y Return vs Nifty])</f>
        <v>-0.52911585096228442</v>
      </c>
      <c r="I466">
        <v>12.9786915377941</v>
      </c>
      <c r="J466">
        <f>(Table2[[#This Row],[1M Return vs Nifty]]-AVERAGE(Table2[1M Return vs Nifty]))/_xlfn.STDEV.P(Table2[1M Return vs Nifty])</f>
        <v>1.1104457221671351</v>
      </c>
      <c r="K466">
        <v>19.002933591164499</v>
      </c>
      <c r="L466">
        <f>(Table2[[#This Row],[6M Return vs Nifty]]-AVERAGE(Table2[6M Return vs Nifty]))/_xlfn.STDEV.P(Table2[6M Return vs Nifty])</f>
        <v>0.36978639074273201</v>
      </c>
      <c r="M466">
        <v>-3.8362500677616098</v>
      </c>
      <c r="N466">
        <f>(Table2[[#This Row],[1W Return vs Nifty]]-AVERAGE(Table2[1W Return vs Nifty]))/_xlfn.STDEV.P(Table2[1W Return vs Nifty])</f>
        <v>-0.66058274662423622</v>
      </c>
      <c r="O466">
        <v>242.73</v>
      </c>
      <c r="P466">
        <v>228.797933806543</v>
      </c>
      <c r="Q466">
        <v>205.64145478312599</v>
      </c>
      <c r="R466">
        <v>52.474169330592098</v>
      </c>
      <c r="S466" s="2">
        <f>(Table2[[#This Row],[Close Price]]-Table2[[#This Row],[20D EMA]])/Table2[[#This Row],[20D EMA]]</f>
        <v>3.0280558645408573E-2</v>
      </c>
      <c r="T466" s="2">
        <f>(Table2[[#This Row],[Close Price]]-Table2[[#This Row],[50D EMA]])/Table2[[#This Row],[50D EMA]]</f>
        <v>9.3016863567709385E-2</v>
      </c>
      <c r="U466" s="2">
        <f>(Table2[[#This Row],[Close Price]]-Table2[[#This Row],[200D EMA]])/Table2[[#This Row],[200D EMA]]</f>
        <v>0.21609721281022781</v>
      </c>
      <c r="V466">
        <v>0.83511858318157906</v>
      </c>
      <c r="W466">
        <v>247.98</v>
      </c>
      <c r="X466">
        <v>256.8</v>
      </c>
      <c r="Y466">
        <v>245.1</v>
      </c>
      <c r="Z466">
        <v>256.8</v>
      </c>
      <c r="AA466">
        <v>245.1</v>
      </c>
      <c r="AB466">
        <v>256.8</v>
      </c>
      <c r="AC466" s="2">
        <f>(Table2[[#This Row],[Close Price]]/Table2[[#This Row],[Day Low]])-1</f>
        <v>8.4684248729736122E-3</v>
      </c>
      <c r="AD466" s="2">
        <f>(Table2[[#This Row],[Day High]]/Table2[[#This Row],[Close Price]])-1</f>
        <v>2.6871401151631558E-2</v>
      </c>
      <c r="AE466" s="2">
        <f>(Table2[[#This Row],[Close Price]]/Table2[[#This Row],[Current Week Low]])-1</f>
        <v>2.0318237454100441E-2</v>
      </c>
      <c r="AF466" s="2">
        <f>(Table2[[#This Row],[Current Week High]]/Table2[[#This Row],[Close Price]])-1</f>
        <v>2.6871401151631558E-2</v>
      </c>
      <c r="AG466" s="2">
        <f>(Table2[[#This Row],[Close Price]]/Table2[[#This Row],[Current Month Low]])-1</f>
        <v>2.0318237454100441E-2</v>
      </c>
      <c r="AH466" s="2">
        <f>(Table2[[#This Row],[Current Month High]]/Table2[[#This Row],[Close Price]])-1</f>
        <v>2.6871401151631558E-2</v>
      </c>
      <c r="AI466">
        <v>6.5259117082533402</v>
      </c>
      <c r="AJ466">
        <v>47.452830188679201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0.19</v>
      </c>
      <c r="AM466" t="s">
        <v>10359</v>
      </c>
      <c r="AN466">
        <v>0.16</v>
      </c>
      <c r="AO466" t="s">
        <v>10359</v>
      </c>
      <c r="AP466">
        <v>-2.6245936340250998E-2</v>
      </c>
      <c r="AQ466">
        <f>(Table2[[#This Row],[Sharpe Ratio]]-AVERAGE(Table2[Sharpe Ratio]))/_xlfn.STDEV.P(Table2[Sharpe Ratio])</f>
        <v>-1.0276036044346297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-0.73707008911128324</v>
      </c>
      <c r="AS466">
        <f>_xlfn.RANK.AVG(Table2[[#This Row],[1Y Return vs Nifty Z-Score]],Table2[1Y Return vs Nifty Z-Score])</f>
        <v>489</v>
      </c>
      <c r="AT466">
        <f>_xlfn.RANK.AVG(Table2[[#This Row],[6M Return vs Nifty Z-Score]],Table2[6M Return vs Nifty Z-Score])</f>
        <v>216</v>
      </c>
      <c r="AU466">
        <f>_xlfn.RANK.AVG(Table2[[#This Row],[Sharpe Ratio Z-Score]],Table2[Sharpe Ratio Z-Score])</f>
        <v>623</v>
      </c>
      <c r="AV466">
        <f>(Table2[[#This Row],[Rank 1Y]]+Table2[[#This Row],[Rank 6M]]+Table2[[#This Row],[Rank Sharpe]])/3</f>
        <v>442.66666666666669</v>
      </c>
    </row>
    <row r="467" spans="1:48" x14ac:dyDescent="0.3">
      <c r="A467" t="s">
        <v>2046</v>
      </c>
      <c r="B467" t="s">
        <v>2047</v>
      </c>
      <c r="C467" t="s">
        <v>10319</v>
      </c>
      <c r="D467" t="s">
        <v>257</v>
      </c>
      <c r="E467">
        <v>3127.6923019999999</v>
      </c>
      <c r="F467">
        <v>321.95</v>
      </c>
      <c r="G467">
        <v>-12.1198222035478</v>
      </c>
      <c r="H467">
        <f>(Table2[[#This Row],[1Y Return vs Nifty]]-AVERAGE(Table2[1Y Return vs Nifty]))/_xlfn.STDEV.P(Table2[1Y Return vs Nifty])</f>
        <v>-0.59114124008653712</v>
      </c>
      <c r="I467">
        <v>-0.79629376173613498</v>
      </c>
      <c r="J467">
        <f>(Table2[[#This Row],[1M Return vs Nifty]]-AVERAGE(Table2[1M Return vs Nifty]))/_xlfn.STDEV.P(Table2[1M Return vs Nifty])</f>
        <v>-0.2856008706923529</v>
      </c>
      <c r="K467">
        <v>-11.227372855143001</v>
      </c>
      <c r="L467">
        <f>(Table2[[#This Row],[6M Return vs Nifty]]-AVERAGE(Table2[6M Return vs Nifty]))/_xlfn.STDEV.P(Table2[6M Return vs Nifty])</f>
        <v>-0.66159992545396507</v>
      </c>
      <c r="M467">
        <v>-0.81470073626199702</v>
      </c>
      <c r="N467">
        <f>(Table2[[#This Row],[1W Return vs Nifty]]-AVERAGE(Table2[1W Return vs Nifty]))/_xlfn.STDEV.P(Table2[1W Return vs Nifty])</f>
        <v>7.3099126361630795E-2</v>
      </c>
      <c r="O467">
        <v>319.25</v>
      </c>
      <c r="P467">
        <v>321.583040041</v>
      </c>
      <c r="Q467">
        <v>306.324631260952</v>
      </c>
      <c r="R467">
        <v>58.926384410193698</v>
      </c>
      <c r="S467" s="2">
        <f>(Table2[[#This Row],[Close Price]]-Table2[[#This Row],[20D EMA]])/Table2[[#This Row],[20D EMA]]</f>
        <v>8.4573218480814057E-3</v>
      </c>
      <c r="T467" s="2">
        <f>(Table2[[#This Row],[Close Price]]-Table2[[#This Row],[50D EMA]])/Table2[[#This Row],[50D EMA]]</f>
        <v>1.1411048261537658E-3</v>
      </c>
      <c r="U467" s="2">
        <f>(Table2[[#This Row],[Close Price]]-Table2[[#This Row],[200D EMA]])/Table2[[#This Row],[200D EMA]]</f>
        <v>5.100918158206167E-2</v>
      </c>
      <c r="V467">
        <v>0.46135643897495299</v>
      </c>
      <c r="W467">
        <v>321.3</v>
      </c>
      <c r="X467">
        <v>326.39999999999998</v>
      </c>
      <c r="Y467">
        <v>320.39999999999998</v>
      </c>
      <c r="Z467">
        <v>326.5</v>
      </c>
      <c r="AA467">
        <v>320.39999999999998</v>
      </c>
      <c r="AB467">
        <v>326.5</v>
      </c>
      <c r="AC467" s="2">
        <f>(Table2[[#This Row],[Close Price]]/Table2[[#This Row],[Day Low]])-1</f>
        <v>2.0230314347959855E-3</v>
      </c>
      <c r="AD467" s="2">
        <f>(Table2[[#This Row],[Day High]]/Table2[[#This Row],[Close Price]])-1</f>
        <v>1.3822022053113781E-2</v>
      </c>
      <c r="AE467" s="2">
        <f>(Table2[[#This Row],[Close Price]]/Table2[[#This Row],[Current Week Low]])-1</f>
        <v>4.8377028714108317E-3</v>
      </c>
      <c r="AF467" s="2">
        <f>(Table2[[#This Row],[Current Week High]]/Table2[[#This Row],[Close Price]])-1</f>
        <v>1.4132629290262599E-2</v>
      </c>
      <c r="AG467" s="2">
        <f>(Table2[[#This Row],[Close Price]]/Table2[[#This Row],[Current Month Low]])-1</f>
        <v>4.8377028714108317E-3</v>
      </c>
      <c r="AH467" s="2">
        <f>(Table2[[#This Row],[Current Month High]]/Table2[[#This Row],[Close Price]])-1</f>
        <v>1.4132629290262599E-2</v>
      </c>
      <c r="AI467">
        <v>24.7243360770305</v>
      </c>
      <c r="AJ467">
        <v>31.327758515194699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-0.02</v>
      </c>
      <c r="AM467" t="s">
        <v>10358</v>
      </c>
      <c r="AN467">
        <v>3.16</v>
      </c>
      <c r="AO467" t="s">
        <v>10359</v>
      </c>
      <c r="AP467">
        <v>8.4659096562583996E-2</v>
      </c>
      <c r="AQ467">
        <f>(Table2[[#This Row],[Sharpe Ratio]]-AVERAGE(Table2[Sharpe Ratio]))/_xlfn.STDEV.P(Table2[Sharpe Ratio])</f>
        <v>0.24129540882684447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517</v>
      </c>
      <c r="AT467">
        <f>_xlfn.RANK.AVG(Table2[[#This Row],[6M Return vs Nifty Z-Score]],Table2[6M Return vs Nifty Z-Score])</f>
        <v>536</v>
      </c>
      <c r="AU467">
        <f>_xlfn.RANK.AVG(Table2[[#This Row],[Sharpe Ratio Z-Score]],Table2[Sharpe Ratio Z-Score])</f>
        <v>276</v>
      </c>
      <c r="AV467">
        <f>(Table2[[#This Row],[Rank 1Y]]+Table2[[#This Row],[Rank 6M]]+Table2[[#This Row],[Rank Sharpe]])/3</f>
        <v>443</v>
      </c>
    </row>
    <row r="468" spans="1:48" x14ac:dyDescent="0.3">
      <c r="A468" t="s">
        <v>1266</v>
      </c>
      <c r="B468" t="s">
        <v>1267</v>
      </c>
      <c r="C468" t="s">
        <v>10325</v>
      </c>
      <c r="D468" t="s">
        <v>443</v>
      </c>
      <c r="E468">
        <v>9126.0190574600001</v>
      </c>
      <c r="F468">
        <v>684.05</v>
      </c>
      <c r="G468">
        <v>-9.6828805117490706</v>
      </c>
      <c r="H468">
        <f>(Table2[[#This Row],[1Y Return vs Nifty]]-AVERAGE(Table2[1Y Return vs Nifty]))/_xlfn.STDEV.P(Table2[1Y Return vs Nifty])</f>
        <v>-0.55041940039315795</v>
      </c>
      <c r="I468">
        <v>5.3335557579451498</v>
      </c>
      <c r="J468">
        <f>(Table2[[#This Row],[1M Return vs Nifty]]-AVERAGE(Table2[1M Return vs Nifty]))/_xlfn.STDEV.P(Table2[1M Return vs Nifty])</f>
        <v>0.33563794376825218</v>
      </c>
      <c r="K468">
        <v>-42.262561762445102</v>
      </c>
      <c r="L468">
        <f>(Table2[[#This Row],[6M Return vs Nifty]]-AVERAGE(Table2[6M Return vs Nifty]))/_xlfn.STDEV.P(Table2[6M Return vs Nifty])</f>
        <v>-1.7204469211476097</v>
      </c>
      <c r="M468">
        <v>-0.15883311397903199</v>
      </c>
      <c r="N468">
        <f>(Table2[[#This Row],[1W Return vs Nifty]]-AVERAGE(Table2[1W Return vs Nifty]))/_xlfn.STDEV.P(Table2[1W Return vs Nifty])</f>
        <v>0.23235457207978211</v>
      </c>
      <c r="O468">
        <v>652.30999999999995</v>
      </c>
      <c r="P468">
        <v>659.16577236381295</v>
      </c>
      <c r="Q468">
        <v>724.19010274514096</v>
      </c>
      <c r="R468">
        <v>67.228824254667302</v>
      </c>
      <c r="S468" s="2">
        <f>(Table2[[#This Row],[Close Price]]-Table2[[#This Row],[20D EMA]])/Table2[[#This Row],[20D EMA]]</f>
        <v>4.8657846729315835E-2</v>
      </c>
      <c r="T468" s="2">
        <f>(Table2[[#This Row],[Close Price]]-Table2[[#This Row],[50D EMA]])/Table2[[#This Row],[50D EMA]]</f>
        <v>3.7751091879286276E-2</v>
      </c>
      <c r="U468" s="2">
        <f>(Table2[[#This Row],[Close Price]]-Table2[[#This Row],[200D EMA]])/Table2[[#This Row],[200D EMA]]</f>
        <v>-5.5427577086436967E-2</v>
      </c>
      <c r="V468">
        <v>1.4266807702864901</v>
      </c>
      <c r="W468">
        <v>677.85</v>
      </c>
      <c r="X468">
        <v>688.5</v>
      </c>
      <c r="Y468">
        <v>674.1</v>
      </c>
      <c r="Z468">
        <v>695</v>
      </c>
      <c r="AA468">
        <v>674.1</v>
      </c>
      <c r="AB468">
        <v>695</v>
      </c>
      <c r="AC468" s="2">
        <f>(Table2[[#This Row],[Close Price]]/Table2[[#This Row],[Day Low]])-1</f>
        <v>9.1465663494871841E-3</v>
      </c>
      <c r="AD468" s="2">
        <f>(Table2[[#This Row],[Day High]]/Table2[[#This Row],[Close Price]])-1</f>
        <v>6.5053724142971614E-3</v>
      </c>
      <c r="AE468" s="2">
        <f>(Table2[[#This Row],[Close Price]]/Table2[[#This Row],[Current Week Low]])-1</f>
        <v>1.4760421302477233E-2</v>
      </c>
      <c r="AF468" s="2">
        <f>(Table2[[#This Row],[Current Week High]]/Table2[[#This Row],[Close Price]])-1</f>
        <v>1.6007601783495362E-2</v>
      </c>
      <c r="AG468" s="2">
        <f>(Table2[[#This Row],[Close Price]]/Table2[[#This Row],[Current Month Low]])-1</f>
        <v>1.4760421302477233E-2</v>
      </c>
      <c r="AH468" s="2">
        <f>(Table2[[#This Row],[Current Month High]]/Table2[[#This Row],[Close Price]])-1</f>
        <v>1.6007601783495362E-2</v>
      </c>
      <c r="AI468">
        <v>60.368394123236598</v>
      </c>
      <c r="AJ468">
        <v>26.092165898617498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0.05</v>
      </c>
      <c r="AM468" t="s">
        <v>10359</v>
      </c>
      <c r="AN468">
        <v>14.5</v>
      </c>
      <c r="AO468" t="s">
        <v>10359</v>
      </c>
      <c r="AP468">
        <v>0.160661666844228</v>
      </c>
      <c r="AQ468">
        <f>(Table2[[#This Row],[Sharpe Ratio]]-AVERAGE(Table2[Sharpe Ratio]))/_xlfn.STDEV.P(Table2[Sharpe Ratio])</f>
        <v>1.1108644798734724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499</v>
      </c>
      <c r="AT468">
        <f>_xlfn.RANK.AVG(Table2[[#This Row],[6M Return vs Nifty Z-Score]],Table2[6M Return vs Nifty Z-Score])</f>
        <v>729</v>
      </c>
      <c r="AU468">
        <f>_xlfn.RANK.AVG(Table2[[#This Row],[Sharpe Ratio Z-Score]],Table2[Sharpe Ratio Z-Score])</f>
        <v>103</v>
      </c>
      <c r="AV468">
        <f>(Table2[[#This Row],[Rank 1Y]]+Table2[[#This Row],[Rank 6M]]+Table2[[#This Row],[Rank Sharpe]])/3</f>
        <v>443.66666666666669</v>
      </c>
    </row>
    <row r="469" spans="1:48" x14ac:dyDescent="0.3">
      <c r="A469" t="s">
        <v>64</v>
      </c>
      <c r="B469" t="s">
        <v>65</v>
      </c>
      <c r="C469" t="s">
        <v>10319</v>
      </c>
      <c r="D469" t="s">
        <v>60</v>
      </c>
      <c r="E469">
        <v>390720.65481276001</v>
      </c>
      <c r="F469">
        <v>12397.1</v>
      </c>
      <c r="G469">
        <v>-10.4369926741829</v>
      </c>
      <c r="H469">
        <f>(Table2[[#This Row],[1Y Return vs Nifty]]-AVERAGE(Table2[1Y Return vs Nifty]))/_xlfn.STDEV.P(Table2[1Y Return vs Nifty])</f>
        <v>-0.56302078297559954</v>
      </c>
      <c r="I469">
        <v>-1.6398194229034</v>
      </c>
      <c r="J469">
        <f>(Table2[[#This Row],[1M Return vs Nifty]]-AVERAGE(Table2[1M Return vs Nifty]))/_xlfn.STDEV.P(Table2[1M Return vs Nifty])</f>
        <v>-0.37108924687975009</v>
      </c>
      <c r="K469">
        <v>-6.0399287922248499</v>
      </c>
      <c r="L469">
        <f>(Table2[[#This Row],[6M Return vs Nifty]]-AVERAGE(Table2[6M Return vs Nifty]))/_xlfn.STDEV.P(Table2[6M Return vs Nifty])</f>
        <v>-0.48461664438692548</v>
      </c>
      <c r="M469">
        <v>0.45187829413295999</v>
      </c>
      <c r="N469">
        <f>(Table2[[#This Row],[1W Return vs Nifty]]-AVERAGE(Table2[1W Return vs Nifty]))/_xlfn.STDEV.P(Table2[1W Return vs Nifty])</f>
        <v>0.38064534631482122</v>
      </c>
      <c r="O469">
        <v>12374.04</v>
      </c>
      <c r="P469">
        <v>12409.181057027299</v>
      </c>
      <c r="Q469">
        <v>11769.3762136886</v>
      </c>
      <c r="R469">
        <v>55.627676162797897</v>
      </c>
      <c r="S469" s="2">
        <f>(Table2[[#This Row],[Close Price]]-Table2[[#This Row],[20D EMA]])/Table2[[#This Row],[20D EMA]]</f>
        <v>1.8635789119802013E-3</v>
      </c>
      <c r="T469" s="2">
        <f>(Table2[[#This Row],[Close Price]]-Table2[[#This Row],[50D EMA]])/Table2[[#This Row],[50D EMA]]</f>
        <v>-9.7355796259071656E-4</v>
      </c>
      <c r="U469" s="2">
        <f>(Table2[[#This Row],[Close Price]]-Table2[[#This Row],[200D EMA]])/Table2[[#This Row],[200D EMA]]</f>
        <v>5.333534886762429E-2</v>
      </c>
      <c r="V469">
        <v>0.91815147021917898</v>
      </c>
      <c r="W469">
        <v>12359.9</v>
      </c>
      <c r="X469">
        <v>12474.3</v>
      </c>
      <c r="Y469">
        <v>12350.4</v>
      </c>
      <c r="Z469">
        <v>12525</v>
      </c>
      <c r="AA469">
        <v>12350.4</v>
      </c>
      <c r="AB469">
        <v>12525</v>
      </c>
      <c r="AC469" s="2">
        <f>(Table2[[#This Row],[Close Price]]/Table2[[#This Row],[Day Low]])-1</f>
        <v>3.0097330884555351E-3</v>
      </c>
      <c r="AD469" s="2">
        <f>(Table2[[#This Row],[Day High]]/Table2[[#This Row],[Close Price]])-1</f>
        <v>6.2272628275967801E-3</v>
      </c>
      <c r="AE469" s="2">
        <f>(Table2[[#This Row],[Close Price]]/Table2[[#This Row],[Current Week Low]])-1</f>
        <v>3.7812540484518653E-3</v>
      </c>
      <c r="AF469" s="2">
        <f>(Table2[[#This Row],[Current Week High]]/Table2[[#This Row],[Close Price]])-1</f>
        <v>1.0316928959192007E-2</v>
      </c>
      <c r="AG469" s="2">
        <f>(Table2[[#This Row],[Close Price]]/Table2[[#This Row],[Current Month Low]])-1</f>
        <v>3.7812540484518653E-3</v>
      </c>
      <c r="AH469" s="2">
        <f>(Table2[[#This Row],[Current Month High]]/Table2[[#This Row],[Close Price]])-1</f>
        <v>1.0316928959192007E-2</v>
      </c>
      <c r="AI469">
        <v>10.3483879294351</v>
      </c>
      <c r="AJ469">
        <v>27.311004195057301</v>
      </c>
      <c r="AK469" t="str">
        <f>IF(AND(Table2[[#This Row],[20D EMA]]&gt;Table2[[#This Row],[50D EMA]],Table2[[#This Row],[50D EMA]]&gt;Table2[[#This Row],[200D EMA]]),"Uptrend","Downtrend/NoTrend")</f>
        <v>Downtrend/NoTrend</v>
      </c>
      <c r="AL469">
        <v>-0.06</v>
      </c>
      <c r="AM469" t="s">
        <v>10358</v>
      </c>
      <c r="AN469">
        <v>1.5</v>
      </c>
      <c r="AO469" t="s">
        <v>10359</v>
      </c>
      <c r="AP469">
        <v>6.5703294398562997E-2</v>
      </c>
      <c r="AQ469">
        <f>(Table2[[#This Row],[Sharpe Ratio]]-AVERAGE(Table2[Sharpe Ratio]))/_xlfn.STDEV.P(Table2[Sharpe Ratio])</f>
        <v>2.4416174116377937E-2</v>
      </c>
      <c r="AR4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9">
        <f>_xlfn.RANK.AVG(Table2[[#This Row],[1Y Return vs Nifty Z-Score]],Table2[1Y Return vs Nifty Z-Score])</f>
        <v>504</v>
      </c>
      <c r="AT469">
        <f>_xlfn.RANK.AVG(Table2[[#This Row],[6M Return vs Nifty Z-Score]],Table2[6M Return vs Nifty Z-Score])</f>
        <v>489</v>
      </c>
      <c r="AU469">
        <f>_xlfn.RANK.AVG(Table2[[#This Row],[Sharpe Ratio Z-Score]],Table2[Sharpe Ratio Z-Score])</f>
        <v>346</v>
      </c>
      <c r="AV469">
        <f>(Table2[[#This Row],[Rank 1Y]]+Table2[[#This Row],[Rank 6M]]+Table2[[#This Row],[Rank Sharpe]])/3</f>
        <v>446.33333333333331</v>
      </c>
    </row>
    <row r="470" spans="1:48" x14ac:dyDescent="0.3">
      <c r="A470" t="s">
        <v>1533</v>
      </c>
      <c r="B470" t="s">
        <v>1534</v>
      </c>
      <c r="C470" t="s">
        <v>10323</v>
      </c>
      <c r="D470" t="s">
        <v>138</v>
      </c>
      <c r="E470">
        <v>6625.7023386000001</v>
      </c>
      <c r="F470">
        <v>941.2</v>
      </c>
      <c r="G470">
        <v>1.6750924272938399</v>
      </c>
      <c r="H470">
        <f>(Table2[[#This Row],[1Y Return vs Nifty]]-AVERAGE(Table2[1Y Return vs Nifty]))/_xlfn.STDEV.P(Table2[1Y Return vs Nifty])</f>
        <v>-0.36062513702526605</v>
      </c>
      <c r="I470">
        <v>7.0433193748899798</v>
      </c>
      <c r="J470">
        <f>(Table2[[#This Row],[1M Return vs Nifty]]-AVERAGE(Table2[1M Return vs Nifty]))/_xlfn.STDEV.P(Table2[1M Return vs Nifty])</f>
        <v>0.50891650778329645</v>
      </c>
      <c r="K470">
        <v>-7.4733619966888698</v>
      </c>
      <c r="L470">
        <f>(Table2[[#This Row],[6M Return vs Nifty]]-AVERAGE(Table2[6M Return vs Nifty]))/_xlfn.STDEV.P(Table2[6M Return vs Nifty])</f>
        <v>-0.53352198363289116</v>
      </c>
      <c r="M470">
        <v>-1.21751656011051</v>
      </c>
      <c r="N470">
        <f>(Table2[[#This Row],[1W Return vs Nifty]]-AVERAGE(Table2[1W Return vs Nifty]))/_xlfn.STDEV.P(Table2[1W Return vs Nifty])</f>
        <v>-2.4711180764099474E-2</v>
      </c>
      <c r="O470">
        <v>926.79</v>
      </c>
      <c r="P470">
        <v>915.82081208867896</v>
      </c>
      <c r="Q470">
        <v>854.71169237467802</v>
      </c>
      <c r="R470">
        <v>57.357494778879698</v>
      </c>
      <c r="S470" s="2">
        <f>(Table2[[#This Row],[Close Price]]-Table2[[#This Row],[20D EMA]])/Table2[[#This Row],[20D EMA]]</f>
        <v>1.5548290335459038E-2</v>
      </c>
      <c r="T470" s="2">
        <f>(Table2[[#This Row],[Close Price]]-Table2[[#This Row],[50D EMA]])/Table2[[#This Row],[50D EMA]]</f>
        <v>2.771195803406094E-2</v>
      </c>
      <c r="U470" s="2">
        <f>(Table2[[#This Row],[Close Price]]-Table2[[#This Row],[200D EMA]])/Table2[[#This Row],[200D EMA]]</f>
        <v>0.10119003682402924</v>
      </c>
      <c r="V470">
        <v>0.86335122911440898</v>
      </c>
      <c r="W470">
        <v>933</v>
      </c>
      <c r="X470">
        <v>949</v>
      </c>
      <c r="Y470">
        <v>929.7</v>
      </c>
      <c r="Z470">
        <v>951.75</v>
      </c>
      <c r="AA470">
        <v>929.7</v>
      </c>
      <c r="AB470">
        <v>951.75</v>
      </c>
      <c r="AC470" s="2">
        <f>(Table2[[#This Row],[Close Price]]/Table2[[#This Row],[Day Low]])-1</f>
        <v>8.788853161843635E-3</v>
      </c>
      <c r="AD470" s="2">
        <f>(Table2[[#This Row],[Day High]]/Table2[[#This Row],[Close Price]])-1</f>
        <v>8.2872928176795924E-3</v>
      </c>
      <c r="AE470" s="2">
        <f>(Table2[[#This Row],[Close Price]]/Table2[[#This Row],[Current Week Low]])-1</f>
        <v>1.2369581585457645E-2</v>
      </c>
      <c r="AF470" s="2">
        <f>(Table2[[#This Row],[Current Week High]]/Table2[[#This Row],[Close Price]])-1</f>
        <v>1.1209094772630657E-2</v>
      </c>
      <c r="AG470" s="2">
        <f>(Table2[[#This Row],[Close Price]]/Table2[[#This Row],[Current Month Low]])-1</f>
        <v>1.2369581585457645E-2</v>
      </c>
      <c r="AH470" s="2">
        <f>(Table2[[#This Row],[Current Month High]]/Table2[[#This Row],[Close Price]])-1</f>
        <v>1.1209094772630657E-2</v>
      </c>
      <c r="AI470">
        <v>6.5660858478537998</v>
      </c>
      <c r="AJ470">
        <v>52.779806833860803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-0.08</v>
      </c>
      <c r="AM470" t="s">
        <v>10358</v>
      </c>
      <c r="AN470">
        <v>5.81</v>
      </c>
      <c r="AO470" t="s">
        <v>10359</v>
      </c>
      <c r="AP470">
        <v>3.8336630038287002E-2</v>
      </c>
      <c r="AQ470">
        <f>(Table2[[#This Row],[Sharpe Ratio]]-AVERAGE(Table2[Sharpe Ratio]))/_xlfn.STDEV.P(Table2[Sharpe Ratio])</f>
        <v>-0.28869435382003727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-0.69863614745899749</v>
      </c>
      <c r="AS470">
        <f>_xlfn.RANK.AVG(Table2[[#This Row],[1Y Return vs Nifty Z-Score]],Table2[1Y Return vs Nifty Z-Score])</f>
        <v>419</v>
      </c>
      <c r="AT470">
        <f>_xlfn.RANK.AVG(Table2[[#This Row],[6M Return vs Nifty Z-Score]],Table2[6M Return vs Nifty Z-Score])</f>
        <v>504</v>
      </c>
      <c r="AU470">
        <f>_xlfn.RANK.AVG(Table2[[#This Row],[Sharpe Ratio Z-Score]],Table2[Sharpe Ratio Z-Score])</f>
        <v>417</v>
      </c>
      <c r="AV470">
        <f>(Table2[[#This Row],[Rank 1Y]]+Table2[[#This Row],[Rank 6M]]+Table2[[#This Row],[Rank Sharpe]])/3</f>
        <v>446.66666666666669</v>
      </c>
    </row>
    <row r="471" spans="1:48" x14ac:dyDescent="0.3">
      <c r="A471" t="s">
        <v>1059</v>
      </c>
      <c r="B471" t="s">
        <v>1060</v>
      </c>
      <c r="C471" t="s">
        <v>10314</v>
      </c>
      <c r="D471" t="s">
        <v>24</v>
      </c>
      <c r="E471">
        <v>12619.567900352</v>
      </c>
      <c r="F471">
        <v>169.29</v>
      </c>
      <c r="G471">
        <v>2.7567321542666501</v>
      </c>
      <c r="H471">
        <f>(Table2[[#This Row],[1Y Return vs Nifty]]-AVERAGE(Table2[1Y Return vs Nifty]))/_xlfn.STDEV.P(Table2[1Y Return vs Nifty])</f>
        <v>-0.3425506957220496</v>
      </c>
      <c r="I471">
        <v>4.0404573667366996</v>
      </c>
      <c r="J471">
        <f>(Table2[[#This Row],[1M Return vs Nifty]]-AVERAGE(Table2[1M Return vs Nifty]))/_xlfn.STDEV.P(Table2[1M Return vs Nifty])</f>
        <v>0.2045869434205273</v>
      </c>
      <c r="K471">
        <v>8.1290164611522204</v>
      </c>
      <c r="L471">
        <f>(Table2[[#This Row],[6M Return vs Nifty]]-AVERAGE(Table2[6M Return vs Nifty]))/_xlfn.STDEV.P(Table2[6M Return vs Nifty])</f>
        <v>-1.2058567646171744E-3</v>
      </c>
      <c r="M471">
        <v>0.48988853194326998</v>
      </c>
      <c r="N471">
        <f>(Table2[[#This Row],[1W Return vs Nifty]]-AVERAGE(Table2[1W Return vs Nifty]))/_xlfn.STDEV.P(Table2[1W Return vs Nifty])</f>
        <v>0.3898748572079847</v>
      </c>
      <c r="O471">
        <v>167.49</v>
      </c>
      <c r="P471">
        <v>164.01173485384399</v>
      </c>
      <c r="Q471">
        <v>152.98693975831</v>
      </c>
      <c r="R471">
        <v>61.0051328141545</v>
      </c>
      <c r="S471" s="2">
        <f>(Table2[[#This Row],[Close Price]]-Table2[[#This Row],[20D EMA]])/Table2[[#This Row],[20D EMA]]</f>
        <v>1.0746910263299199E-2</v>
      </c>
      <c r="T471" s="2">
        <f>(Table2[[#This Row],[Close Price]]-Table2[[#This Row],[50D EMA]])/Table2[[#This Row],[50D EMA]]</f>
        <v>3.2182240806486379E-2</v>
      </c>
      <c r="U471" s="2">
        <f>(Table2[[#This Row],[Close Price]]-Table2[[#This Row],[200D EMA]])/Table2[[#This Row],[200D EMA]]</f>
        <v>0.10656504579701834</v>
      </c>
      <c r="V471">
        <v>0.564897087149967</v>
      </c>
      <c r="W471">
        <v>168.93</v>
      </c>
      <c r="X471">
        <v>171.5</v>
      </c>
      <c r="Y471">
        <v>168.52</v>
      </c>
      <c r="Z471">
        <v>172.81</v>
      </c>
      <c r="AA471">
        <v>168.52</v>
      </c>
      <c r="AB471">
        <v>172.81</v>
      </c>
      <c r="AC471" s="2">
        <f>(Table2[[#This Row],[Close Price]]/Table2[[#This Row],[Day Low]])-1</f>
        <v>2.1310602024506853E-3</v>
      </c>
      <c r="AD471" s="2">
        <f>(Table2[[#This Row],[Day High]]/Table2[[#This Row],[Close Price]])-1</f>
        <v>1.3054521826451726E-2</v>
      </c>
      <c r="AE471" s="2">
        <f>(Table2[[#This Row],[Close Price]]/Table2[[#This Row],[Current Week Low]])-1</f>
        <v>4.5691906005220773E-3</v>
      </c>
      <c r="AF471" s="2">
        <f>(Table2[[#This Row],[Current Week High]]/Table2[[#This Row],[Close Price]])-1</f>
        <v>2.0792722547108511E-2</v>
      </c>
      <c r="AG471" s="2">
        <f>(Table2[[#This Row],[Close Price]]/Table2[[#This Row],[Current Month Low]])-1</f>
        <v>4.5691906005220773E-3</v>
      </c>
      <c r="AH471" s="2">
        <f>(Table2[[#This Row],[Current Month High]]/Table2[[#This Row],[Close Price]])-1</f>
        <v>2.0792722547108511E-2</v>
      </c>
      <c r="AI471">
        <v>4.4479886585149604</v>
      </c>
      <c r="AJ471">
        <v>36.359242851389403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0.1</v>
      </c>
      <c r="AM471" t="s">
        <v>10359</v>
      </c>
      <c r="AN471">
        <v>2.87</v>
      </c>
      <c r="AO471" t="s">
        <v>10359</v>
      </c>
      <c r="AP471">
        <v>-1.8320857126541999E-2</v>
      </c>
      <c r="AQ471">
        <f>(Table2[[#This Row],[Sharpe Ratio]]-AVERAGE(Table2[Sharpe Ratio]))/_xlfn.STDEV.P(Table2[Sharpe Ratio])</f>
        <v>-0.93693030556725876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-0.6862250574254134</v>
      </c>
      <c r="AS471">
        <f>_xlfn.RANK.AVG(Table2[[#This Row],[1Y Return vs Nifty Z-Score]],Table2[1Y Return vs Nifty Z-Score])</f>
        <v>409</v>
      </c>
      <c r="AT471">
        <f>_xlfn.RANK.AVG(Table2[[#This Row],[6M Return vs Nifty Z-Score]],Table2[6M Return vs Nifty Z-Score])</f>
        <v>323</v>
      </c>
      <c r="AU471">
        <f>_xlfn.RANK.AVG(Table2[[#This Row],[Sharpe Ratio Z-Score]],Table2[Sharpe Ratio Z-Score])</f>
        <v>610</v>
      </c>
      <c r="AV471">
        <f>(Table2[[#This Row],[Rank 1Y]]+Table2[[#This Row],[Rank 6M]]+Table2[[#This Row],[Rank Sharpe]])/3</f>
        <v>447.33333333333331</v>
      </c>
    </row>
    <row r="472" spans="1:48" x14ac:dyDescent="0.3">
      <c r="A472" t="s">
        <v>966</v>
      </c>
      <c r="B472" t="s">
        <v>967</v>
      </c>
      <c r="C472" t="s">
        <v>10317</v>
      </c>
      <c r="D472" t="s">
        <v>46</v>
      </c>
      <c r="E472">
        <v>15366.30091425</v>
      </c>
      <c r="F472">
        <v>1604.8</v>
      </c>
      <c r="G472">
        <v>-5.9429654750262797</v>
      </c>
      <c r="H472">
        <f>(Table2[[#This Row],[1Y Return vs Nifty]]-AVERAGE(Table2[1Y Return vs Nifty]))/_xlfn.STDEV.P(Table2[1Y Return vs Nifty])</f>
        <v>-0.4879245852300293</v>
      </c>
      <c r="I472">
        <v>-5.3687933782417296</v>
      </c>
      <c r="J472">
        <f>(Table2[[#This Row],[1M Return vs Nifty]]-AVERAGE(Table2[1M Return vs Nifty]))/_xlfn.STDEV.P(Table2[1M Return vs Nifty])</f>
        <v>-0.74900771808054156</v>
      </c>
      <c r="K472">
        <v>16.068928898807901</v>
      </c>
      <c r="L472">
        <f>(Table2[[#This Row],[6M Return vs Nifty]]-AVERAGE(Table2[6M Return vs Nifty]))/_xlfn.STDEV.P(Table2[6M Return vs Nifty])</f>
        <v>0.26968511334654738</v>
      </c>
      <c r="M472">
        <v>1.7465613579489101</v>
      </c>
      <c r="N472">
        <f>(Table2[[#This Row],[1W Return vs Nifty]]-AVERAGE(Table2[1W Return vs Nifty]))/_xlfn.STDEV.P(Table2[1W Return vs Nifty])</f>
        <v>0.69501568780851219</v>
      </c>
      <c r="O472">
        <v>1583.84</v>
      </c>
      <c r="P472">
        <v>1613.18057405984</v>
      </c>
      <c r="Q472">
        <v>1460.2605554848899</v>
      </c>
      <c r="R472">
        <v>57.703335939182097</v>
      </c>
      <c r="S472" s="2">
        <f>(Table2[[#This Row],[Close Price]]-Table2[[#This Row],[20D EMA]])/Table2[[#This Row],[20D EMA]]</f>
        <v>1.323365996565312E-2</v>
      </c>
      <c r="T472" s="2">
        <f>(Table2[[#This Row],[Close Price]]-Table2[[#This Row],[50D EMA]])/Table2[[#This Row],[50D EMA]]</f>
        <v>-5.1950625953478217E-3</v>
      </c>
      <c r="U472" s="2">
        <f>(Table2[[#This Row],[Close Price]]-Table2[[#This Row],[200D EMA]])/Table2[[#This Row],[200D EMA]]</f>
        <v>9.8981954947837861E-2</v>
      </c>
      <c r="V472">
        <v>0.70966296467683199</v>
      </c>
      <c r="W472">
        <v>1585.05</v>
      </c>
      <c r="X472">
        <v>1622.45</v>
      </c>
      <c r="Y472">
        <v>1542.3</v>
      </c>
      <c r="Z472">
        <v>1622.45</v>
      </c>
      <c r="AA472">
        <v>1542.3</v>
      </c>
      <c r="AB472">
        <v>1622.45</v>
      </c>
      <c r="AC472" s="2">
        <f>(Table2[[#This Row],[Close Price]]/Table2[[#This Row],[Day Low]])-1</f>
        <v>1.2460174757894071E-2</v>
      </c>
      <c r="AD472" s="2">
        <f>(Table2[[#This Row],[Day High]]/Table2[[#This Row],[Close Price]])-1</f>
        <v>1.0998255234297094E-2</v>
      </c>
      <c r="AE472" s="2">
        <f>(Table2[[#This Row],[Close Price]]/Table2[[#This Row],[Current Week Low]])-1</f>
        <v>4.0523892887246227E-2</v>
      </c>
      <c r="AF472" s="2">
        <f>(Table2[[#This Row],[Current Week High]]/Table2[[#This Row],[Close Price]])-1</f>
        <v>1.0998255234297094E-2</v>
      </c>
      <c r="AG472" s="2">
        <f>(Table2[[#This Row],[Close Price]]/Table2[[#This Row],[Current Month Low]])-1</f>
        <v>4.0523892887246227E-2</v>
      </c>
      <c r="AH472" s="2">
        <f>(Table2[[#This Row],[Current Month High]]/Table2[[#This Row],[Close Price]])-1</f>
        <v>1.0998255234297094E-2</v>
      </c>
      <c r="AI472">
        <v>15.902293120637999</v>
      </c>
      <c r="AJ472">
        <v>56.573491389823801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-0.08</v>
      </c>
      <c r="AM472" t="s">
        <v>10358</v>
      </c>
      <c r="AN472">
        <v>0.02</v>
      </c>
      <c r="AO472" t="s">
        <v>10359</v>
      </c>
      <c r="AP472">
        <v>-3.1839026832800002E-2</v>
      </c>
      <c r="AQ472">
        <f>(Table2[[#This Row],[Sharpe Ratio]]-AVERAGE(Table2[Sharpe Ratio]))/_xlfn.STDEV.P(Table2[Sharpe Ratio])</f>
        <v>-1.0915958942461785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2">
        <f>_xlfn.RANK.AVG(Table2[[#This Row],[1Y Return vs Nifty Z-Score]],Table2[1Y Return vs Nifty Z-Score])</f>
        <v>473</v>
      </c>
      <c r="AT472">
        <f>_xlfn.RANK.AVG(Table2[[#This Row],[6M Return vs Nifty Z-Score]],Table2[6M Return vs Nifty Z-Score])</f>
        <v>243</v>
      </c>
      <c r="AU472">
        <f>_xlfn.RANK.AVG(Table2[[#This Row],[Sharpe Ratio Z-Score]],Table2[Sharpe Ratio Z-Score])</f>
        <v>637</v>
      </c>
      <c r="AV472">
        <f>(Table2[[#This Row],[Rank 1Y]]+Table2[[#This Row],[Rank 6M]]+Table2[[#This Row],[Rank Sharpe]])/3</f>
        <v>451</v>
      </c>
    </row>
    <row r="473" spans="1:48" x14ac:dyDescent="0.3">
      <c r="A473" t="s">
        <v>1112</v>
      </c>
      <c r="B473" t="s">
        <v>1113</v>
      </c>
      <c r="C473" t="s">
        <v>10319</v>
      </c>
      <c r="D473" t="s">
        <v>415</v>
      </c>
      <c r="E473">
        <v>11308.429969979999</v>
      </c>
      <c r="F473">
        <v>2848.55</v>
      </c>
      <c r="G473">
        <v>-3.5708066603291901</v>
      </c>
      <c r="H473">
        <f>(Table2[[#This Row],[1Y Return vs Nifty]]-AVERAGE(Table2[1Y Return vs Nifty]))/_xlfn.STDEV.P(Table2[1Y Return vs Nifty])</f>
        <v>-0.44828528187516287</v>
      </c>
      <c r="I473">
        <v>5.1928518990667296</v>
      </c>
      <c r="J473">
        <f>(Table2[[#This Row],[1M Return vs Nifty]]-AVERAGE(Table2[1M Return vs Nifty]))/_xlfn.STDEV.P(Table2[1M Return vs Nifty])</f>
        <v>0.32137809967273073</v>
      </c>
      <c r="K473">
        <v>-14.5239893175956</v>
      </c>
      <c r="L473">
        <f>(Table2[[#This Row],[6M Return vs Nifty]]-AVERAGE(Table2[6M Return vs Nifty]))/_xlfn.STDEV.P(Table2[6M Return vs Nifty])</f>
        <v>-0.77407265592930175</v>
      </c>
      <c r="M473">
        <v>-2.7874589864702601</v>
      </c>
      <c r="N473">
        <f>(Table2[[#This Row],[1W Return vs Nifty]]-AVERAGE(Table2[1W Return vs Nifty]))/_xlfn.STDEV.P(Table2[1W Return vs Nifty])</f>
        <v>-0.40591902266285607</v>
      </c>
      <c r="O473">
        <v>2766.53</v>
      </c>
      <c r="P473">
        <v>2693.0603546470402</v>
      </c>
      <c r="Q473">
        <v>2518.74189108365</v>
      </c>
      <c r="R473">
        <v>53.189540714852903</v>
      </c>
      <c r="S473" s="2">
        <f>(Table2[[#This Row],[Close Price]]-Table2[[#This Row],[20D EMA]])/Table2[[#This Row],[20D EMA]]</f>
        <v>2.9647247635124135E-2</v>
      </c>
      <c r="T473" s="2">
        <f>(Table2[[#This Row],[Close Price]]-Table2[[#This Row],[50D EMA]])/Table2[[#This Row],[50D EMA]]</f>
        <v>5.7737155828926419E-2</v>
      </c>
      <c r="U473" s="2">
        <f>(Table2[[#This Row],[Close Price]]-Table2[[#This Row],[200D EMA]])/Table2[[#This Row],[200D EMA]]</f>
        <v>0.13094160623757098</v>
      </c>
      <c r="V473">
        <v>0.86619473008787695</v>
      </c>
      <c r="W473">
        <v>2803.55</v>
      </c>
      <c r="X473">
        <v>2884.9</v>
      </c>
      <c r="Y473">
        <v>2757.05</v>
      </c>
      <c r="Z473">
        <v>2884.9</v>
      </c>
      <c r="AA473">
        <v>2757.05</v>
      </c>
      <c r="AB473">
        <v>2884.9</v>
      </c>
      <c r="AC473" s="2">
        <f>(Table2[[#This Row],[Close Price]]/Table2[[#This Row],[Day Low]])-1</f>
        <v>1.605107809741213E-2</v>
      </c>
      <c r="AD473" s="2">
        <f>(Table2[[#This Row],[Day High]]/Table2[[#This Row],[Close Price]])-1</f>
        <v>1.2760878341612436E-2</v>
      </c>
      <c r="AE473" s="2">
        <f>(Table2[[#This Row],[Close Price]]/Table2[[#This Row],[Current Week Low]])-1</f>
        <v>3.3187646216064293E-2</v>
      </c>
      <c r="AF473" s="2">
        <f>(Table2[[#This Row],[Current Week High]]/Table2[[#This Row],[Close Price]])-1</f>
        <v>1.2760878341612436E-2</v>
      </c>
      <c r="AG473" s="2">
        <f>(Table2[[#This Row],[Close Price]]/Table2[[#This Row],[Current Month Low]])-1</f>
        <v>3.3187646216064293E-2</v>
      </c>
      <c r="AH473" s="2">
        <f>(Table2[[#This Row],[Current Month High]]/Table2[[#This Row],[Close Price]])-1</f>
        <v>1.2760878341612436E-2</v>
      </c>
      <c r="AI473">
        <v>5.2623264467887001</v>
      </c>
      <c r="AJ473">
        <v>38.524570233666402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0.09</v>
      </c>
      <c r="AM473" t="s">
        <v>10359</v>
      </c>
      <c r="AN473">
        <v>8.3000000000000007</v>
      </c>
      <c r="AO473" t="s">
        <v>10359</v>
      </c>
      <c r="AP473">
        <v>7.4327386909461002E-2</v>
      </c>
      <c r="AQ473">
        <f>(Table2[[#This Row],[Sharpe Ratio]]-AVERAGE(Table2[Sharpe Ratio]))/_xlfn.STDEV.P(Table2[Sharpe Ratio])</f>
        <v>0.12308710176437303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-1.1838117590302168</v>
      </c>
      <c r="AS473">
        <f>_xlfn.RANK.AVG(Table2[[#This Row],[1Y Return vs Nifty Z-Score]],Table2[1Y Return vs Nifty Z-Score])</f>
        <v>457</v>
      </c>
      <c r="AT473">
        <f>_xlfn.RANK.AVG(Table2[[#This Row],[6M Return vs Nifty Z-Score]],Table2[6M Return vs Nifty Z-Score])</f>
        <v>579</v>
      </c>
      <c r="AU473">
        <f>_xlfn.RANK.AVG(Table2[[#This Row],[Sharpe Ratio Z-Score]],Table2[Sharpe Ratio Z-Score])</f>
        <v>319</v>
      </c>
      <c r="AV473">
        <f>(Table2[[#This Row],[Rank 1Y]]+Table2[[#This Row],[Rank 6M]]+Table2[[#This Row],[Rank Sharpe]])/3</f>
        <v>451.66666666666669</v>
      </c>
    </row>
    <row r="474" spans="1:48" x14ac:dyDescent="0.3">
      <c r="A474" t="s">
        <v>577</v>
      </c>
      <c r="B474" t="s">
        <v>578</v>
      </c>
      <c r="C474" t="s">
        <v>10318</v>
      </c>
      <c r="D474" t="s">
        <v>195</v>
      </c>
      <c r="E474">
        <v>34754.098098199996</v>
      </c>
      <c r="F474">
        <v>869.05</v>
      </c>
      <c r="G474">
        <v>-20.7711111744702</v>
      </c>
      <c r="H474">
        <f>(Table2[[#This Row],[1Y Return vs Nifty]]-AVERAGE(Table2[1Y Return vs Nifty]))/_xlfn.STDEV.P(Table2[1Y Return vs Nifty])</f>
        <v>-0.73570621010638526</v>
      </c>
      <c r="I474">
        <v>4.5509005342634801</v>
      </c>
      <c r="J474">
        <f>(Table2[[#This Row],[1M Return vs Nifty]]-AVERAGE(Table2[1M Return vs Nifty]))/_xlfn.STDEV.P(Table2[1M Return vs Nifty])</f>
        <v>0.25631857357322652</v>
      </c>
      <c r="K474">
        <v>11.7010712583716</v>
      </c>
      <c r="L474">
        <f>(Table2[[#This Row],[6M Return vs Nifty]]-AVERAGE(Table2[6M Return vs Nifty]))/_xlfn.STDEV.P(Table2[6M Return vs Nifty])</f>
        <v>0.12066417604832645</v>
      </c>
      <c r="M474">
        <v>8.3671104362659607E-2</v>
      </c>
      <c r="N474">
        <f>(Table2[[#This Row],[1W Return vs Nifty]]-AVERAGE(Table2[1W Return vs Nifty]))/_xlfn.STDEV.P(Table2[1W Return vs Nifty])</f>
        <v>0.29123858475006431</v>
      </c>
      <c r="O474">
        <v>837.04</v>
      </c>
      <c r="P474">
        <v>797.48451164361802</v>
      </c>
      <c r="Q474">
        <v>740.79624662234698</v>
      </c>
      <c r="R474">
        <v>67.702592953042299</v>
      </c>
      <c r="S474" s="2">
        <f>(Table2[[#This Row],[Close Price]]-Table2[[#This Row],[20D EMA]])/Table2[[#This Row],[20D EMA]]</f>
        <v>3.8241900028672456E-2</v>
      </c>
      <c r="T474" s="2">
        <f>(Table2[[#This Row],[Close Price]]-Table2[[#This Row],[50D EMA]])/Table2[[#This Row],[50D EMA]]</f>
        <v>8.9739032309085531E-2</v>
      </c>
      <c r="U474" s="2">
        <f>(Table2[[#This Row],[Close Price]]-Table2[[#This Row],[200D EMA]])/Table2[[#This Row],[200D EMA]]</f>
        <v>0.17312959395032665</v>
      </c>
      <c r="V474">
        <v>0.84716311977167003</v>
      </c>
      <c r="W474">
        <v>863.65</v>
      </c>
      <c r="X474">
        <v>875.75</v>
      </c>
      <c r="Y474">
        <v>854.05</v>
      </c>
      <c r="Z474">
        <v>876.65</v>
      </c>
      <c r="AA474">
        <v>854.05</v>
      </c>
      <c r="AB474">
        <v>876.65</v>
      </c>
      <c r="AC474" s="2">
        <f>(Table2[[#This Row],[Close Price]]/Table2[[#This Row],[Day Low]])-1</f>
        <v>6.2525328547444747E-3</v>
      </c>
      <c r="AD474" s="2">
        <f>(Table2[[#This Row],[Day High]]/Table2[[#This Row],[Close Price]])-1</f>
        <v>7.7095679189920219E-3</v>
      </c>
      <c r="AE474" s="2">
        <f>(Table2[[#This Row],[Close Price]]/Table2[[#This Row],[Current Week Low]])-1</f>
        <v>1.7563374509689034E-2</v>
      </c>
      <c r="AF474" s="2">
        <f>(Table2[[#This Row],[Current Week High]]/Table2[[#This Row],[Close Price]])-1</f>
        <v>8.7451815200505489E-3</v>
      </c>
      <c r="AG474" s="2">
        <f>(Table2[[#This Row],[Close Price]]/Table2[[#This Row],[Current Month Low]])-1</f>
        <v>1.7563374509689034E-2</v>
      </c>
      <c r="AH474" s="2">
        <f>(Table2[[#This Row],[Current Month High]]/Table2[[#This Row],[Close Price]])-1</f>
        <v>8.7451815200505489E-3</v>
      </c>
      <c r="AI474">
        <v>1.1449283700592601</v>
      </c>
      <c r="AJ474">
        <v>43.018184810334901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0.08</v>
      </c>
      <c r="AM474" t="s">
        <v>10359</v>
      </c>
      <c r="AN474">
        <v>4.59</v>
      </c>
      <c r="AO474" t="s">
        <v>10359</v>
      </c>
      <c r="AP474">
        <v>9.4905588574640005E-3</v>
      </c>
      <c r="AQ474">
        <f>(Table2[[#This Row],[Sharpe Ratio]]-AVERAGE(Table2[Sharpe Ratio]))/_xlfn.STDEV.P(Table2[Sharpe Ratio])</f>
        <v>-0.61873123582416234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-0.68621611155893025</v>
      </c>
      <c r="AS474">
        <f>_xlfn.RANK.AVG(Table2[[#This Row],[1Y Return vs Nifty Z-Score]],Table2[1Y Return vs Nifty Z-Score])</f>
        <v>570</v>
      </c>
      <c r="AT474">
        <f>_xlfn.RANK.AVG(Table2[[#This Row],[6M Return vs Nifty Z-Score]],Table2[6M Return vs Nifty Z-Score])</f>
        <v>289</v>
      </c>
      <c r="AU474">
        <f>_xlfn.RANK.AVG(Table2[[#This Row],[Sharpe Ratio Z-Score]],Table2[Sharpe Ratio Z-Score])</f>
        <v>499</v>
      </c>
      <c r="AV474">
        <f>(Table2[[#This Row],[Rank 1Y]]+Table2[[#This Row],[Rank 6M]]+Table2[[#This Row],[Rank Sharpe]])/3</f>
        <v>452.66666666666669</v>
      </c>
    </row>
    <row r="475" spans="1:48" x14ac:dyDescent="0.3">
      <c r="A475" t="s">
        <v>787</v>
      </c>
      <c r="B475" t="s">
        <v>788</v>
      </c>
      <c r="C475" t="s">
        <v>10318</v>
      </c>
      <c r="D475" t="s">
        <v>54</v>
      </c>
      <c r="E475">
        <v>21030.28863676</v>
      </c>
      <c r="F475">
        <v>1066.8499999999999</v>
      </c>
      <c r="G475">
        <v>8.4531346041824698</v>
      </c>
      <c r="H475">
        <f>(Table2[[#This Row],[1Y Return vs Nifty]]-AVERAGE(Table2[1Y Return vs Nifty]))/_xlfn.STDEV.P(Table2[1Y Return vs Nifty])</f>
        <v>-0.24736253911776637</v>
      </c>
      <c r="I475">
        <v>-13.8527935798139</v>
      </c>
      <c r="J475">
        <f>(Table2[[#This Row],[1M Return vs Nifty]]-AVERAGE(Table2[1M Return vs Nifty]))/_xlfn.STDEV.P(Table2[1M Return vs Nifty])</f>
        <v>-1.6088314723482104</v>
      </c>
      <c r="K475">
        <v>-6.7847621889721204</v>
      </c>
      <c r="L475">
        <f>(Table2[[#This Row],[6M Return vs Nifty]]-AVERAGE(Table2[6M Return vs Nifty]))/_xlfn.STDEV.P(Table2[6M Return vs Nifty])</f>
        <v>-0.51002859231460773</v>
      </c>
      <c r="M475">
        <v>-4.4383284292370098</v>
      </c>
      <c r="N475">
        <f>(Table2[[#This Row],[1W Return vs Nifty]]-AVERAGE(Table2[1W Return vs Nifty]))/_xlfn.STDEV.P(Table2[1W Return vs Nifty])</f>
        <v>-0.80677727514854725</v>
      </c>
      <c r="O475">
        <v>1090.23</v>
      </c>
      <c r="P475">
        <v>1070.0174212003001</v>
      </c>
      <c r="Q475">
        <v>955.50400204350103</v>
      </c>
      <c r="R475">
        <v>42.034313173554501</v>
      </c>
      <c r="S475" s="2">
        <f>(Table2[[#This Row],[Close Price]]-Table2[[#This Row],[20D EMA]])/Table2[[#This Row],[20D EMA]]</f>
        <v>-2.1445016189244572E-2</v>
      </c>
      <c r="T475" s="2">
        <f>(Table2[[#This Row],[Close Price]]-Table2[[#This Row],[50D EMA]])/Table2[[#This Row],[50D EMA]]</f>
        <v>-2.9601585334443339E-3</v>
      </c>
      <c r="U475" s="2">
        <f>(Table2[[#This Row],[Close Price]]-Table2[[#This Row],[200D EMA]])/Table2[[#This Row],[200D EMA]]</f>
        <v>0.11653116859622493</v>
      </c>
      <c r="V475">
        <v>0.41808077575735703</v>
      </c>
      <c r="W475">
        <v>1040</v>
      </c>
      <c r="X475">
        <v>1080</v>
      </c>
      <c r="Y475">
        <v>1040</v>
      </c>
      <c r="Z475">
        <v>1080</v>
      </c>
      <c r="AA475">
        <v>1040</v>
      </c>
      <c r="AB475">
        <v>1080</v>
      </c>
      <c r="AC475" s="2">
        <f>(Table2[[#This Row],[Close Price]]/Table2[[#This Row],[Day Low]])-1</f>
        <v>2.5817307692307612E-2</v>
      </c>
      <c r="AD475" s="2">
        <f>(Table2[[#This Row],[Day High]]/Table2[[#This Row],[Close Price]])-1</f>
        <v>1.2326006467638484E-2</v>
      </c>
      <c r="AE475" s="2">
        <f>(Table2[[#This Row],[Close Price]]/Table2[[#This Row],[Current Week Low]])-1</f>
        <v>2.5817307692307612E-2</v>
      </c>
      <c r="AF475" s="2">
        <f>(Table2[[#This Row],[Current Week High]]/Table2[[#This Row],[Close Price]])-1</f>
        <v>1.2326006467638484E-2</v>
      </c>
      <c r="AG475" s="2">
        <f>(Table2[[#This Row],[Close Price]]/Table2[[#This Row],[Current Month Low]])-1</f>
        <v>2.5817307692307612E-2</v>
      </c>
      <c r="AH475" s="2">
        <f>(Table2[[#This Row],[Current Month High]]/Table2[[#This Row],[Close Price]])-1</f>
        <v>1.2326006467638484E-2</v>
      </c>
      <c r="AI475">
        <v>20.443361297277001</v>
      </c>
      <c r="AJ475">
        <v>50.866152867142702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0.04</v>
      </c>
      <c r="AM475" t="s">
        <v>10359</v>
      </c>
      <c r="AN475">
        <v>-2.0699999999999998</v>
      </c>
      <c r="AO475" t="s">
        <v>10358</v>
      </c>
      <c r="AP475">
        <v>1.1684468148114E-2</v>
      </c>
      <c r="AQ475">
        <f>(Table2[[#This Row],[Sharpe Ratio]]-AVERAGE(Table2[Sharpe Ratio]))/_xlfn.STDEV.P(Table2[Sharpe Ratio])</f>
        <v>-0.59363003652575064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-3.7666299154548826</v>
      </c>
      <c r="AS475">
        <f>_xlfn.RANK.AVG(Table2[[#This Row],[1Y Return vs Nifty Z-Score]],Table2[1Y Return vs Nifty Z-Score])</f>
        <v>370</v>
      </c>
      <c r="AT475">
        <f>_xlfn.RANK.AVG(Table2[[#This Row],[6M Return vs Nifty Z-Score]],Table2[6M Return vs Nifty Z-Score])</f>
        <v>497</v>
      </c>
      <c r="AU475">
        <f>_xlfn.RANK.AVG(Table2[[#This Row],[Sharpe Ratio Z-Score]],Table2[Sharpe Ratio Z-Score])</f>
        <v>492</v>
      </c>
      <c r="AV475">
        <f>(Table2[[#This Row],[Rank 1Y]]+Table2[[#This Row],[Rank 6M]]+Table2[[#This Row],[Rank Sharpe]])/3</f>
        <v>453</v>
      </c>
    </row>
    <row r="476" spans="1:48" x14ac:dyDescent="0.3">
      <c r="A476" t="s">
        <v>1695</v>
      </c>
      <c r="B476" t="s">
        <v>1696</v>
      </c>
      <c r="C476" t="s">
        <v>10318</v>
      </c>
      <c r="D476" t="s">
        <v>573</v>
      </c>
      <c r="E476">
        <v>4890.0667997500004</v>
      </c>
      <c r="F476">
        <v>443.6</v>
      </c>
      <c r="G476">
        <v>6.7783955964576101</v>
      </c>
      <c r="H476">
        <f>(Table2[[#This Row],[1Y Return vs Nifty]]-AVERAGE(Table2[1Y Return vs Nifty]))/_xlfn.STDEV.P(Table2[1Y Return vs Nifty])</f>
        <v>-0.27534780180596913</v>
      </c>
      <c r="I476">
        <v>0.94771810874851603</v>
      </c>
      <c r="J476">
        <f>(Table2[[#This Row],[1M Return vs Nifty]]-AVERAGE(Table2[1M Return vs Nifty]))/_xlfn.STDEV.P(Table2[1M Return vs Nifty])</f>
        <v>-0.10885136593755432</v>
      </c>
      <c r="K476">
        <v>2.01645174417152</v>
      </c>
      <c r="L476">
        <f>(Table2[[#This Row],[6M Return vs Nifty]]-AVERAGE(Table2[6M Return vs Nifty]))/_xlfn.STDEV.P(Table2[6M Return vs Nifty])</f>
        <v>-0.20975205913798703</v>
      </c>
      <c r="M476">
        <v>-6.7002990983197899</v>
      </c>
      <c r="N476">
        <f>(Table2[[#This Row],[1W Return vs Nifty]]-AVERAGE(Table2[1W Return vs Nifty]))/_xlfn.STDEV.P(Table2[1W Return vs Nifty])</f>
        <v>-1.3560209561405423</v>
      </c>
      <c r="O476">
        <v>439.79</v>
      </c>
      <c r="P476">
        <v>418.41682469670599</v>
      </c>
      <c r="Q476">
        <v>379.33023030124201</v>
      </c>
      <c r="R476">
        <v>43.784948939016303</v>
      </c>
      <c r="S476" s="2">
        <f>(Table2[[#This Row],[Close Price]]-Table2[[#This Row],[20D EMA]])/Table2[[#This Row],[20D EMA]]</f>
        <v>8.663225630414521E-3</v>
      </c>
      <c r="T476" s="2">
        <f>(Table2[[#This Row],[Close Price]]-Table2[[#This Row],[50D EMA]])/Table2[[#This Row],[50D EMA]]</f>
        <v>6.0186813284930252E-2</v>
      </c>
      <c r="U476" s="2">
        <f>(Table2[[#This Row],[Close Price]]-Table2[[#This Row],[200D EMA]])/Table2[[#This Row],[200D EMA]]</f>
        <v>0.16942960134687576</v>
      </c>
      <c r="V476">
        <v>0.87894876241361897</v>
      </c>
      <c r="W476">
        <v>438</v>
      </c>
      <c r="X476">
        <v>449</v>
      </c>
      <c r="Y476">
        <v>435.1</v>
      </c>
      <c r="Z476">
        <v>453.25</v>
      </c>
      <c r="AA476">
        <v>435.1</v>
      </c>
      <c r="AB476">
        <v>453.25</v>
      </c>
      <c r="AC476" s="2">
        <f>(Table2[[#This Row],[Close Price]]/Table2[[#This Row],[Day Low]])-1</f>
        <v>1.2785388127853903E-2</v>
      </c>
      <c r="AD476" s="2">
        <f>(Table2[[#This Row],[Day High]]/Table2[[#This Row],[Close Price]])-1</f>
        <v>1.2173128944995337E-2</v>
      </c>
      <c r="AE476" s="2">
        <f>(Table2[[#This Row],[Close Price]]/Table2[[#This Row],[Current Week Low]])-1</f>
        <v>1.9535738910595235E-2</v>
      </c>
      <c r="AF476" s="2">
        <f>(Table2[[#This Row],[Current Week High]]/Table2[[#This Row],[Close Price]])-1</f>
        <v>2.1753832281334429E-2</v>
      </c>
      <c r="AG476" s="2">
        <f>(Table2[[#This Row],[Close Price]]/Table2[[#This Row],[Current Month Low]])-1</f>
        <v>1.9535738910595235E-2</v>
      </c>
      <c r="AH476" s="2">
        <f>(Table2[[#This Row],[Current Month High]]/Table2[[#This Row],[Close Price]])-1</f>
        <v>2.1753832281334429E-2</v>
      </c>
      <c r="AI476">
        <v>9.5581605049594103</v>
      </c>
      <c r="AJ476">
        <v>52.387495705942897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</v>
      </c>
      <c r="AM476" t="s">
        <v>10360</v>
      </c>
      <c r="AN476">
        <v>3.48</v>
      </c>
      <c r="AO476" t="s">
        <v>10359</v>
      </c>
      <c r="AP476">
        <v>-7.1287278286080004E-3</v>
      </c>
      <c r="AQ476">
        <f>(Table2[[#This Row],[Sharpe Ratio]]-AVERAGE(Table2[Sharpe Ratio]))/_xlfn.STDEV.P(Table2[Sharpe Ratio])</f>
        <v>-0.80887766944491513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-2.7588498524669678</v>
      </c>
      <c r="AS476">
        <f>_xlfn.RANK.AVG(Table2[[#This Row],[1Y Return vs Nifty Z-Score]],Table2[1Y Return vs Nifty Z-Score])</f>
        <v>380</v>
      </c>
      <c r="AT476">
        <f>_xlfn.RANK.AVG(Table2[[#This Row],[6M Return vs Nifty Z-Score]],Table2[6M Return vs Nifty Z-Score])</f>
        <v>390</v>
      </c>
      <c r="AU476">
        <f>_xlfn.RANK.AVG(Table2[[#This Row],[Sharpe Ratio Z-Score]],Table2[Sharpe Ratio Z-Score])</f>
        <v>589</v>
      </c>
      <c r="AV476">
        <f>(Table2[[#This Row],[Rank 1Y]]+Table2[[#This Row],[Rank 6M]]+Table2[[#This Row],[Rank Sharpe]])/3</f>
        <v>453</v>
      </c>
    </row>
    <row r="477" spans="1:48" x14ac:dyDescent="0.3">
      <c r="A477" t="s">
        <v>1352</v>
      </c>
      <c r="B477" t="s">
        <v>1353</v>
      </c>
      <c r="C477" t="s">
        <v>10322</v>
      </c>
      <c r="D477" t="s">
        <v>338</v>
      </c>
      <c r="E477">
        <v>8356.3583618779994</v>
      </c>
      <c r="F477">
        <v>221.71</v>
      </c>
      <c r="G477">
        <v>22.463431652494901</v>
      </c>
      <c r="H477">
        <f>(Table2[[#This Row],[1Y Return vs Nifty]]-AVERAGE(Table2[1Y Return vs Nifty]))/_xlfn.STDEV.P(Table2[1Y Return vs Nifty])</f>
        <v>-1.324734777853806E-2</v>
      </c>
      <c r="I477">
        <v>1.1495283406897401</v>
      </c>
      <c r="J477">
        <f>(Table2[[#This Row],[1M Return vs Nifty]]-AVERAGE(Table2[1M Return vs Nifty]))/_xlfn.STDEV.P(Table2[1M Return vs Nifty])</f>
        <v>-8.8398604603911607E-2</v>
      </c>
      <c r="K477">
        <v>-8.3852154604608398</v>
      </c>
      <c r="L477">
        <f>(Table2[[#This Row],[6M Return vs Nifty]]-AVERAGE(Table2[6M Return vs Nifty]))/_xlfn.STDEV.P(Table2[6M Return vs Nifty])</f>
        <v>-0.56463225989096877</v>
      </c>
      <c r="M477">
        <v>-0.90471997821420602</v>
      </c>
      <c r="N477">
        <f>(Table2[[#This Row],[1W Return vs Nifty]]-AVERAGE(Table2[1W Return vs Nifty]))/_xlfn.STDEV.P(Table2[1W Return vs Nifty])</f>
        <v>5.124097387285912E-2</v>
      </c>
      <c r="O477">
        <v>222.57</v>
      </c>
      <c r="P477">
        <v>222.49329939753301</v>
      </c>
      <c r="Q477">
        <v>204.026931929509</v>
      </c>
      <c r="R477">
        <v>43.2192328010143</v>
      </c>
      <c r="S477" s="2">
        <f>(Table2[[#This Row],[Close Price]]-Table2[[#This Row],[20D EMA]])/Table2[[#This Row],[20D EMA]]</f>
        <v>-3.8639529136900086E-3</v>
      </c>
      <c r="T477" s="2">
        <f>(Table2[[#This Row],[Close Price]]-Table2[[#This Row],[50D EMA]])/Table2[[#This Row],[50D EMA]]</f>
        <v>-3.5205527521683425E-3</v>
      </c>
      <c r="U477" s="2">
        <f>(Table2[[#This Row],[Close Price]]-Table2[[#This Row],[200D EMA]])/Table2[[#This Row],[200D EMA]]</f>
        <v>8.6670264083569495E-2</v>
      </c>
      <c r="V477">
        <v>1.3598415843712801</v>
      </c>
      <c r="W477">
        <v>217.49</v>
      </c>
      <c r="X477">
        <v>222.75</v>
      </c>
      <c r="Y477">
        <v>214.55</v>
      </c>
      <c r="Z477">
        <v>228.5</v>
      </c>
      <c r="AA477">
        <v>214.55</v>
      </c>
      <c r="AB477">
        <v>228.5</v>
      </c>
      <c r="AC477" s="2">
        <f>(Table2[[#This Row],[Close Price]]/Table2[[#This Row],[Day Low]])-1</f>
        <v>1.9403190951308158E-2</v>
      </c>
      <c r="AD477" s="2">
        <f>(Table2[[#This Row],[Day High]]/Table2[[#This Row],[Close Price]])-1</f>
        <v>4.6908123224032039E-3</v>
      </c>
      <c r="AE477" s="2">
        <f>(Table2[[#This Row],[Close Price]]/Table2[[#This Row],[Current Week Low]])-1</f>
        <v>3.3372174318340608E-2</v>
      </c>
      <c r="AF477" s="2">
        <f>(Table2[[#This Row],[Current Week High]]/Table2[[#This Row],[Close Price]])-1</f>
        <v>3.0625591989535739E-2</v>
      </c>
      <c r="AG477" s="2">
        <f>(Table2[[#This Row],[Close Price]]/Table2[[#This Row],[Current Month Low]])-1</f>
        <v>3.3372174318340608E-2</v>
      </c>
      <c r="AH477" s="2">
        <f>(Table2[[#This Row],[Current Month High]]/Table2[[#This Row],[Close Price]])-1</f>
        <v>3.0625591989535739E-2</v>
      </c>
      <c r="AI477">
        <v>18.1723873528483</v>
      </c>
      <c r="AJ477">
        <v>78.080321285140499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-0.15</v>
      </c>
      <c r="AM477" t="s">
        <v>10358</v>
      </c>
      <c r="AN477">
        <v>-6.34</v>
      </c>
      <c r="AO477" t="s">
        <v>10358</v>
      </c>
      <c r="AQ477">
        <f>(Table2[[#This Row],[Sharpe Ratio]]-AVERAGE(Table2[Sharpe Ratio]))/_xlfn.STDEV.P(Table2[Sharpe Ratio])</f>
        <v>-0.72731567472953296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-1.3423529131300922</v>
      </c>
      <c r="AS477">
        <f>_xlfn.RANK.AVG(Table2[[#This Row],[1Y Return vs Nifty Z-Score]],Table2[1Y Return vs Nifty Z-Score])</f>
        <v>305</v>
      </c>
      <c r="AT477">
        <f>_xlfn.RANK.AVG(Table2[[#This Row],[6M Return vs Nifty Z-Score]],Table2[6M Return vs Nifty Z-Score])</f>
        <v>508</v>
      </c>
      <c r="AU477">
        <f>_xlfn.RANK.AVG(Table2[[#This Row],[Sharpe Ratio Z-Score]],Table2[Sharpe Ratio Z-Score])</f>
        <v>548</v>
      </c>
      <c r="AV477">
        <f>(Table2[[#This Row],[Rank 1Y]]+Table2[[#This Row],[Rank 6M]]+Table2[[#This Row],[Rank Sharpe]])/3</f>
        <v>453.66666666666669</v>
      </c>
    </row>
    <row r="478" spans="1:48" x14ac:dyDescent="0.3">
      <c r="A478" t="s">
        <v>343</v>
      </c>
      <c r="B478" t="s">
        <v>344</v>
      </c>
      <c r="C478" t="s">
        <v>10314</v>
      </c>
      <c r="D478" t="s">
        <v>24</v>
      </c>
      <c r="E478">
        <v>74818.199564647002</v>
      </c>
      <c r="F478">
        <v>23.87</v>
      </c>
      <c r="G478">
        <v>-1.7384947320940001</v>
      </c>
      <c r="H478">
        <f>(Table2[[#This Row],[1Y Return vs Nifty]]-AVERAGE(Table2[1Y Return vs Nifty]))/_xlfn.STDEV.P(Table2[1Y Return vs Nifty])</f>
        <v>-0.41766694050861758</v>
      </c>
      <c r="I478">
        <v>-4.9251784098734399</v>
      </c>
      <c r="J478">
        <f>(Table2[[#This Row],[1M Return vs Nifty]]-AVERAGE(Table2[1M Return vs Nifty]))/_xlfn.STDEV.P(Table2[1M Return vs Nifty])</f>
        <v>-0.7040488922331456</v>
      </c>
      <c r="K478">
        <v>-16.715404139706099</v>
      </c>
      <c r="L478">
        <f>(Table2[[#This Row],[6M Return vs Nifty]]-AVERAGE(Table2[6M Return vs Nifty]))/_xlfn.STDEV.P(Table2[6M Return vs Nifty])</f>
        <v>-0.84883852919789571</v>
      </c>
      <c r="M478">
        <v>-2.2888642733497799</v>
      </c>
      <c r="N478">
        <f>(Table2[[#This Row],[1W Return vs Nifty]]-AVERAGE(Table2[1W Return vs Nifty]))/_xlfn.STDEV.P(Table2[1W Return vs Nifty])</f>
        <v>-0.28485202595043391</v>
      </c>
      <c r="O478">
        <v>24.17</v>
      </c>
      <c r="P478">
        <v>24.358186712826001</v>
      </c>
      <c r="Q478">
        <v>23.1248721425277</v>
      </c>
      <c r="R478">
        <v>41.661951077776699</v>
      </c>
      <c r="S478" s="2">
        <f>(Table2[[#This Row],[Close Price]]-Table2[[#This Row],[20D EMA]])/Table2[[#This Row],[20D EMA]]</f>
        <v>-1.2412081092263164E-2</v>
      </c>
      <c r="T478" s="2">
        <f>(Table2[[#This Row],[Close Price]]-Table2[[#This Row],[50D EMA]])/Table2[[#This Row],[50D EMA]]</f>
        <v>-2.0041997320307144E-2</v>
      </c>
      <c r="U478" s="2">
        <f>(Table2[[#This Row],[Close Price]]-Table2[[#This Row],[200D EMA]])/Table2[[#This Row],[200D EMA]]</f>
        <v>3.2221923342096108E-2</v>
      </c>
      <c r="V478">
        <v>0.45216582124982102</v>
      </c>
      <c r="W478">
        <v>23.64</v>
      </c>
      <c r="X478">
        <v>24</v>
      </c>
      <c r="Y478">
        <v>23.36</v>
      </c>
      <c r="Z478">
        <v>24.02</v>
      </c>
      <c r="AA478">
        <v>23.36</v>
      </c>
      <c r="AB478">
        <v>24.02</v>
      </c>
      <c r="AC478" s="2">
        <f>(Table2[[#This Row],[Close Price]]/Table2[[#This Row],[Day Low]])-1</f>
        <v>9.7292724196278435E-3</v>
      </c>
      <c r="AD478" s="2">
        <f>(Table2[[#This Row],[Day High]]/Table2[[#This Row],[Close Price]])-1</f>
        <v>5.446166736489344E-3</v>
      </c>
      <c r="AE478" s="2">
        <f>(Table2[[#This Row],[Close Price]]/Table2[[#This Row],[Current Week Low]])-1</f>
        <v>2.1832191780821963E-2</v>
      </c>
      <c r="AF478" s="2">
        <f>(Table2[[#This Row],[Current Week High]]/Table2[[#This Row],[Close Price]])-1</f>
        <v>6.2840385421030209E-3</v>
      </c>
      <c r="AG478" s="2">
        <f>(Table2[[#This Row],[Close Price]]/Table2[[#This Row],[Current Month Low]])-1</f>
        <v>2.1832191780821963E-2</v>
      </c>
      <c r="AH478" s="2">
        <f>(Table2[[#This Row],[Current Month High]]/Table2[[#This Row],[Close Price]])-1</f>
        <v>6.2840385421030209E-3</v>
      </c>
      <c r="AI478">
        <v>37.620444072056898</v>
      </c>
      <c r="AJ478">
        <v>52.038216560509497</v>
      </c>
      <c r="AK478" t="str">
        <f>IF(AND(Table2[[#This Row],[20D EMA]]&gt;Table2[[#This Row],[50D EMA]],Table2[[#This Row],[50D EMA]]&gt;Table2[[#This Row],[200D EMA]]),"Uptrend","Downtrend/NoTrend")</f>
        <v>Downtrend/NoTrend</v>
      </c>
      <c r="AL478">
        <v>-0.04</v>
      </c>
      <c r="AM478" t="s">
        <v>10358</v>
      </c>
      <c r="AN478">
        <v>-2.31</v>
      </c>
      <c r="AO478" t="s">
        <v>10358</v>
      </c>
      <c r="AP478">
        <v>7.4268794243947001E-2</v>
      </c>
      <c r="AQ478">
        <f>(Table2[[#This Row],[Sharpe Ratio]]-AVERAGE(Table2[Sharpe Ratio]))/_xlfn.STDEV.P(Table2[Sharpe Ratio])</f>
        <v>0.12241672483458832</v>
      </c>
      <c r="AR4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8">
        <f>_xlfn.RANK.AVG(Table2[[#This Row],[1Y Return vs Nifty Z-Score]],Table2[1Y Return vs Nifty Z-Score])</f>
        <v>442</v>
      </c>
      <c r="AT478">
        <f>_xlfn.RANK.AVG(Table2[[#This Row],[6M Return vs Nifty Z-Score]],Table2[6M Return vs Nifty Z-Score])</f>
        <v>600</v>
      </c>
      <c r="AU478">
        <f>_xlfn.RANK.AVG(Table2[[#This Row],[Sharpe Ratio Z-Score]],Table2[Sharpe Ratio Z-Score])</f>
        <v>321</v>
      </c>
      <c r="AV478">
        <f>(Table2[[#This Row],[Rank 1Y]]+Table2[[#This Row],[Rank 6M]]+Table2[[#This Row],[Rank Sharpe]])/3</f>
        <v>454.33333333333331</v>
      </c>
    </row>
    <row r="479" spans="1:48" x14ac:dyDescent="0.3">
      <c r="A479" t="s">
        <v>380</v>
      </c>
      <c r="B479" t="s">
        <v>381</v>
      </c>
      <c r="C479" t="s">
        <v>10318</v>
      </c>
      <c r="D479" t="s">
        <v>54</v>
      </c>
      <c r="E479">
        <v>63703.282465800003</v>
      </c>
      <c r="F479">
        <v>29690.45</v>
      </c>
      <c r="G479">
        <v>2.7995875598173998</v>
      </c>
      <c r="H479">
        <f>(Table2[[#This Row],[1Y Return vs Nifty]]-AVERAGE(Table2[1Y Return vs Nifty]))/_xlfn.STDEV.P(Table2[1Y Return vs Nifty])</f>
        <v>-0.34183457232824599</v>
      </c>
      <c r="I479">
        <v>4.7935759597373604</v>
      </c>
      <c r="J479">
        <f>(Table2[[#This Row],[1M Return vs Nifty]]-AVERAGE(Table2[1M Return vs Nifty]))/_xlfn.STDEV.P(Table2[1M Return vs Nifty])</f>
        <v>0.28091287937731985</v>
      </c>
      <c r="K479">
        <v>-5.4146905267234402</v>
      </c>
      <c r="L479">
        <f>(Table2[[#This Row],[6M Return vs Nifty]]-AVERAGE(Table2[6M Return vs Nifty]))/_xlfn.STDEV.P(Table2[6M Return vs Nifty])</f>
        <v>-0.46328499852531108</v>
      </c>
      <c r="M479">
        <v>2.4356144029133402</v>
      </c>
      <c r="N479">
        <f>(Table2[[#This Row],[1W Return vs Nifty]]-AVERAGE(Table2[1W Return vs Nifty]))/_xlfn.STDEV.P(Table2[1W Return vs Nifty])</f>
        <v>0.86232909995300722</v>
      </c>
      <c r="O479">
        <v>28948.81</v>
      </c>
      <c r="P479">
        <v>28255.073982667898</v>
      </c>
      <c r="Q479">
        <v>26562.4286662995</v>
      </c>
      <c r="R479">
        <v>71.898803874904502</v>
      </c>
      <c r="S479" s="2">
        <f>(Table2[[#This Row],[Close Price]]-Table2[[#This Row],[20D EMA]])/Table2[[#This Row],[20D EMA]]</f>
        <v>2.5619015082139797E-2</v>
      </c>
      <c r="T479" s="2">
        <f>(Table2[[#This Row],[Close Price]]-Table2[[#This Row],[50D EMA]])/Table2[[#This Row],[50D EMA]]</f>
        <v>5.0800646220660557E-2</v>
      </c>
      <c r="U479" s="2">
        <f>(Table2[[#This Row],[Close Price]]-Table2[[#This Row],[200D EMA]])/Table2[[#This Row],[200D EMA]]</f>
        <v>0.11776111939903708</v>
      </c>
      <c r="V479">
        <v>1.2440328231151401</v>
      </c>
      <c r="W479">
        <v>29651</v>
      </c>
      <c r="X479">
        <v>30380.9</v>
      </c>
      <c r="Y479">
        <v>29651</v>
      </c>
      <c r="Z479">
        <v>30380.9</v>
      </c>
      <c r="AA479">
        <v>29651</v>
      </c>
      <c r="AB479">
        <v>30380.9</v>
      </c>
      <c r="AC479" s="2">
        <f>(Table2[[#This Row],[Close Price]]/Table2[[#This Row],[Day Low]])-1</f>
        <v>1.3304778928198147E-3</v>
      </c>
      <c r="AD479" s="2">
        <f>(Table2[[#This Row],[Day High]]/Table2[[#This Row],[Close Price]])-1</f>
        <v>2.3254952349998081E-2</v>
      </c>
      <c r="AE479" s="2">
        <f>(Table2[[#This Row],[Close Price]]/Table2[[#This Row],[Current Week Low]])-1</f>
        <v>1.3304778928198147E-3</v>
      </c>
      <c r="AF479" s="2">
        <f>(Table2[[#This Row],[Current Week High]]/Table2[[#This Row],[Close Price]])-1</f>
        <v>2.3254952349998081E-2</v>
      </c>
      <c r="AG479" s="2">
        <f>(Table2[[#This Row],[Close Price]]/Table2[[#This Row],[Current Month Low]])-1</f>
        <v>1.3304778928198147E-3</v>
      </c>
      <c r="AH479" s="2">
        <f>(Table2[[#This Row],[Current Month High]]/Table2[[#This Row],[Close Price]])-1</f>
        <v>2.3254952349998081E-2</v>
      </c>
      <c r="AI479">
        <v>2.79736413560589</v>
      </c>
      <c r="AJ479">
        <v>34.956590909090899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-7.0000000000000007E-2</v>
      </c>
      <c r="AM479" t="s">
        <v>10358</v>
      </c>
      <c r="AN479">
        <v>6.3</v>
      </c>
      <c r="AO479" t="s">
        <v>10359</v>
      </c>
      <c r="AP479">
        <v>1.8081878793184999E-2</v>
      </c>
      <c r="AQ479">
        <f>(Table2[[#This Row],[Sharpe Ratio]]-AVERAGE(Table2[Sharpe Ratio]))/_xlfn.STDEV.P(Table2[Sharpe Ratio])</f>
        <v>-0.52043526941296314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-0.18231286093619314</v>
      </c>
      <c r="AS479">
        <f>_xlfn.RANK.AVG(Table2[[#This Row],[1Y Return vs Nifty Z-Score]],Table2[1Y Return vs Nifty Z-Score])</f>
        <v>408</v>
      </c>
      <c r="AT479">
        <f>_xlfn.RANK.AVG(Table2[[#This Row],[6M Return vs Nifty Z-Score]],Table2[6M Return vs Nifty Z-Score])</f>
        <v>483</v>
      </c>
      <c r="AU479">
        <f>_xlfn.RANK.AVG(Table2[[#This Row],[Sharpe Ratio Z-Score]],Table2[Sharpe Ratio Z-Score])</f>
        <v>477</v>
      </c>
      <c r="AV479">
        <f>(Table2[[#This Row],[Rank 1Y]]+Table2[[#This Row],[Rank 6M]]+Table2[[#This Row],[Rank Sharpe]])/3</f>
        <v>456</v>
      </c>
    </row>
    <row r="480" spans="1:48" x14ac:dyDescent="0.3">
      <c r="A480" t="s">
        <v>2018</v>
      </c>
      <c r="B480" t="s">
        <v>2019</v>
      </c>
      <c r="C480" t="s">
        <v>10316</v>
      </c>
      <c r="D480" t="s">
        <v>357</v>
      </c>
      <c r="E480">
        <v>3245.9335244399999</v>
      </c>
      <c r="F480">
        <v>2397.5</v>
      </c>
      <c r="G480">
        <v>-8.1454161855483598</v>
      </c>
      <c r="H480">
        <f>(Table2[[#This Row],[1Y Return vs Nifty]]-AVERAGE(Table2[1Y Return vs Nifty]))/_xlfn.STDEV.P(Table2[1Y Return vs Nifty])</f>
        <v>-0.52472802827845522</v>
      </c>
      <c r="I480">
        <v>20.124125191382198</v>
      </c>
      <c r="J480">
        <f>(Table2[[#This Row],[1M Return vs Nifty]]-AVERAGE(Table2[1M Return vs Nifty]))/_xlfn.STDEV.P(Table2[1M Return vs Nifty])</f>
        <v>1.8346104373872212</v>
      </c>
      <c r="K480">
        <v>19.328705392643101</v>
      </c>
      <c r="L480">
        <f>(Table2[[#This Row],[6M Return vs Nifty]]-AVERAGE(Table2[6M Return vs Nifty]))/_xlfn.STDEV.P(Table2[6M Return vs Nifty])</f>
        <v>0.38090095151784509</v>
      </c>
      <c r="M480">
        <v>-1.0845325198718301</v>
      </c>
      <c r="N480">
        <f>(Table2[[#This Row],[1W Return vs Nifty]]-AVERAGE(Table2[1W Return vs Nifty]))/_xlfn.STDEV.P(Table2[1W Return vs Nifty])</f>
        <v>7.579531388900205E-3</v>
      </c>
      <c r="O480">
        <v>2249.39</v>
      </c>
      <c r="P480">
        <v>2109.1774686397398</v>
      </c>
      <c r="Q480">
        <v>1938.8779845070501</v>
      </c>
      <c r="R480">
        <v>56.614789488812697</v>
      </c>
      <c r="S480" s="2">
        <f>(Table2[[#This Row],[Close Price]]-Table2[[#This Row],[20D EMA]])/Table2[[#This Row],[20D EMA]]</f>
        <v>6.5844517847060816E-2</v>
      </c>
      <c r="T480" s="2">
        <f>(Table2[[#This Row],[Close Price]]-Table2[[#This Row],[50D EMA]])/Table2[[#This Row],[50D EMA]]</f>
        <v>0.13669903820194251</v>
      </c>
      <c r="U480" s="2">
        <f>(Table2[[#This Row],[Close Price]]-Table2[[#This Row],[200D EMA]])/Table2[[#This Row],[200D EMA]]</f>
        <v>0.23653990563493466</v>
      </c>
      <c r="V480">
        <v>0.62803230497765805</v>
      </c>
      <c r="W480">
        <v>2293.5500000000002</v>
      </c>
      <c r="X480">
        <v>2435</v>
      </c>
      <c r="Y480">
        <v>2277.9499999999998</v>
      </c>
      <c r="Z480">
        <v>2435</v>
      </c>
      <c r="AA480">
        <v>2277.9499999999998</v>
      </c>
      <c r="AB480">
        <v>2435</v>
      </c>
      <c r="AC480" s="2">
        <f>(Table2[[#This Row],[Close Price]]/Table2[[#This Row],[Day Low]])-1</f>
        <v>4.5322752937585697E-2</v>
      </c>
      <c r="AD480" s="2">
        <f>(Table2[[#This Row],[Day High]]/Table2[[#This Row],[Close Price]])-1</f>
        <v>1.5641293013555879E-2</v>
      </c>
      <c r="AE480" s="2">
        <f>(Table2[[#This Row],[Close Price]]/Table2[[#This Row],[Current Week Low]])-1</f>
        <v>5.2481397747975223E-2</v>
      </c>
      <c r="AF480" s="2">
        <f>(Table2[[#This Row],[Current Week High]]/Table2[[#This Row],[Close Price]])-1</f>
        <v>1.5641293013555879E-2</v>
      </c>
      <c r="AG480" s="2">
        <f>(Table2[[#This Row],[Close Price]]/Table2[[#This Row],[Current Month Low]])-1</f>
        <v>5.2481397747975223E-2</v>
      </c>
      <c r="AH480" s="2">
        <f>(Table2[[#This Row],[Current Month High]]/Table2[[#This Row],[Close Price]])-1</f>
        <v>1.5641293013555879E-2</v>
      </c>
      <c r="AI480">
        <v>5.10948905109489</v>
      </c>
      <c r="AJ480">
        <v>56.596995427824901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0.16</v>
      </c>
      <c r="AM480" t="s">
        <v>10359</v>
      </c>
      <c r="AN480">
        <v>7.29</v>
      </c>
      <c r="AO480" t="s">
        <v>10359</v>
      </c>
      <c r="AP480">
        <v>-5.3884439090445997E-2</v>
      </c>
      <c r="AQ480">
        <f>(Table2[[#This Row],[Sharpe Ratio]]-AVERAGE(Table2[Sharpe Ratio]))/_xlfn.STDEV.P(Table2[Sharpe Ratio])</f>
        <v>-1.3438243200307609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0.35453857198475036</v>
      </c>
      <c r="AS480">
        <f>_xlfn.RANK.AVG(Table2[[#This Row],[1Y Return vs Nifty Z-Score]],Table2[1Y Return vs Nifty Z-Score])</f>
        <v>485</v>
      </c>
      <c r="AT480">
        <f>_xlfn.RANK.AVG(Table2[[#This Row],[6M Return vs Nifty Z-Score]],Table2[6M Return vs Nifty Z-Score])</f>
        <v>214</v>
      </c>
      <c r="AU480">
        <f>_xlfn.RANK.AVG(Table2[[#This Row],[Sharpe Ratio Z-Score]],Table2[Sharpe Ratio Z-Score])</f>
        <v>670</v>
      </c>
      <c r="AV480">
        <f>(Table2[[#This Row],[Rank 1Y]]+Table2[[#This Row],[Rank 6M]]+Table2[[#This Row],[Rank Sharpe]])/3</f>
        <v>456.33333333333331</v>
      </c>
    </row>
    <row r="481" spans="1:48" x14ac:dyDescent="0.3">
      <c r="A481" t="s">
        <v>431</v>
      </c>
      <c r="B481" t="s">
        <v>432</v>
      </c>
      <c r="C481" t="s">
        <v>10316</v>
      </c>
      <c r="D481" t="s">
        <v>252</v>
      </c>
      <c r="E481">
        <v>53687.465504450003</v>
      </c>
      <c r="F481">
        <v>2030.5</v>
      </c>
      <c r="G481">
        <v>0.151035490769551</v>
      </c>
      <c r="H481">
        <f>(Table2[[#This Row],[1Y Return vs Nifty]]-AVERAGE(Table2[1Y Return vs Nifty]))/_xlfn.STDEV.P(Table2[1Y Return vs Nifty])</f>
        <v>-0.38609246866540714</v>
      </c>
      <c r="I481">
        <v>1.0590521502135499</v>
      </c>
      <c r="J481">
        <f>(Table2[[#This Row],[1M Return vs Nifty]]-AVERAGE(Table2[1M Return vs Nifty]))/_xlfn.STDEV.P(Table2[1M Return vs Nifty])</f>
        <v>-9.7568050138891513E-2</v>
      </c>
      <c r="K481">
        <v>5.5589515792910298</v>
      </c>
      <c r="L481">
        <f>(Table2[[#This Row],[6M Return vs Nifty]]-AVERAGE(Table2[6M Return vs Nifty]))/_xlfn.STDEV.P(Table2[6M Return vs Nifty])</f>
        <v>-8.8890371494804041E-2</v>
      </c>
      <c r="M481">
        <v>-2.7755666611028702E-2</v>
      </c>
      <c r="N481">
        <f>(Table2[[#This Row],[1W Return vs Nifty]]-AVERAGE(Table2[1W Return vs Nifty]))/_xlfn.STDEV.P(Table2[1W Return vs Nifty])</f>
        <v>0.2641823321261268</v>
      </c>
      <c r="O481">
        <v>2006.96</v>
      </c>
      <c r="P481">
        <v>1998.85190878915</v>
      </c>
      <c r="Q481">
        <v>1871.1575663352901</v>
      </c>
      <c r="R481">
        <v>57.634256155985902</v>
      </c>
      <c r="S481" s="2">
        <f>(Table2[[#This Row],[Close Price]]-Table2[[#This Row],[20D EMA]])/Table2[[#This Row],[20D EMA]]</f>
        <v>1.1729182445091064E-2</v>
      </c>
      <c r="T481" s="2">
        <f>(Table2[[#This Row],[Close Price]]-Table2[[#This Row],[50D EMA]])/Table2[[#This Row],[50D EMA]]</f>
        <v>1.5833134546731652E-2</v>
      </c>
      <c r="U481" s="2">
        <f>(Table2[[#This Row],[Close Price]]-Table2[[#This Row],[200D EMA]])/Table2[[#This Row],[200D EMA]]</f>
        <v>8.5157143648135494E-2</v>
      </c>
      <c r="V481">
        <v>0.90076528290174895</v>
      </c>
      <c r="W481">
        <v>2009.7</v>
      </c>
      <c r="X481">
        <v>2047.5</v>
      </c>
      <c r="Y481">
        <v>2009.7</v>
      </c>
      <c r="Z481">
        <v>2060.9</v>
      </c>
      <c r="AA481">
        <v>2009.7</v>
      </c>
      <c r="AB481">
        <v>2060.9</v>
      </c>
      <c r="AC481" s="2">
        <f>(Table2[[#This Row],[Close Price]]/Table2[[#This Row],[Day Low]])-1</f>
        <v>1.0349803453251649E-2</v>
      </c>
      <c r="AD481" s="2">
        <f>(Table2[[#This Row],[Day High]]/Table2[[#This Row],[Close Price]])-1</f>
        <v>8.372322088155526E-3</v>
      </c>
      <c r="AE481" s="2">
        <f>(Table2[[#This Row],[Close Price]]/Table2[[#This Row],[Current Week Low]])-1</f>
        <v>1.0349803453251649E-2</v>
      </c>
      <c r="AF481" s="2">
        <f>(Table2[[#This Row],[Current Week High]]/Table2[[#This Row],[Close Price]])-1</f>
        <v>1.4971681851760676E-2</v>
      </c>
      <c r="AG481" s="2">
        <f>(Table2[[#This Row],[Close Price]]/Table2[[#This Row],[Current Month Low]])-1</f>
        <v>1.0349803453251649E-2</v>
      </c>
      <c r="AH481" s="2">
        <f>(Table2[[#This Row],[Current Month High]]/Table2[[#This Row],[Close Price]])-1</f>
        <v>1.4971681851760676E-2</v>
      </c>
      <c r="AI481">
        <v>7.4833784782073201</v>
      </c>
      <c r="AJ481">
        <v>32.271513256465298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-0.12</v>
      </c>
      <c r="AM481" t="s">
        <v>10358</v>
      </c>
      <c r="AN481">
        <v>2.2200000000000002</v>
      </c>
      <c r="AO481" t="s">
        <v>10359</v>
      </c>
      <c r="AP481">
        <v>-7.5685804175670002E-3</v>
      </c>
      <c r="AQ481">
        <f>(Table2[[#This Row],[Sharpe Ratio]]-AVERAGE(Table2[Sharpe Ratio]))/_xlfn.STDEV.P(Table2[Sharpe Ratio])</f>
        <v>-0.81391015986939885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-1.1222787180423748</v>
      </c>
      <c r="AS481">
        <f>_xlfn.RANK.AVG(Table2[[#This Row],[1Y Return vs Nifty Z-Score]],Table2[1Y Return vs Nifty Z-Score])</f>
        <v>429</v>
      </c>
      <c r="AT481">
        <f>_xlfn.RANK.AVG(Table2[[#This Row],[6M Return vs Nifty Z-Score]],Table2[6M Return vs Nifty Z-Score])</f>
        <v>352</v>
      </c>
      <c r="AU481">
        <f>_xlfn.RANK.AVG(Table2[[#This Row],[Sharpe Ratio Z-Score]],Table2[Sharpe Ratio Z-Score])</f>
        <v>591</v>
      </c>
      <c r="AV481">
        <f>(Table2[[#This Row],[Rank 1Y]]+Table2[[#This Row],[Rank 6M]]+Table2[[#This Row],[Rank Sharpe]])/3</f>
        <v>457.33333333333331</v>
      </c>
    </row>
    <row r="482" spans="1:48" x14ac:dyDescent="0.3">
      <c r="A482" t="s">
        <v>1793</v>
      </c>
      <c r="B482" t="s">
        <v>1794</v>
      </c>
      <c r="C482" t="s">
        <v>10319</v>
      </c>
      <c r="D482" t="s">
        <v>204</v>
      </c>
      <c r="E482">
        <v>4299.8829675300003</v>
      </c>
      <c r="F482">
        <v>168.68</v>
      </c>
      <c r="G482">
        <v>-7.4400578000692903</v>
      </c>
      <c r="H482">
        <f>(Table2[[#This Row],[1Y Return vs Nifty]]-AVERAGE(Table2[1Y Return vs Nifty]))/_xlfn.STDEV.P(Table2[1Y Return vs Nifty])</f>
        <v>-0.51294133219273208</v>
      </c>
      <c r="I482">
        <v>-15.172189908781601</v>
      </c>
      <c r="J482">
        <f>(Table2[[#This Row],[1M Return vs Nifty]]-AVERAGE(Table2[1M Return vs Nifty]))/_xlfn.STDEV.P(Table2[1M Return vs Nifty])</f>
        <v>-1.7425476767313461</v>
      </c>
      <c r="K482">
        <v>-7.8360803628285796</v>
      </c>
      <c r="L482">
        <f>(Table2[[#This Row],[6M Return vs Nifty]]-AVERAGE(Table2[6M Return vs Nifty]))/_xlfn.STDEV.P(Table2[6M Return vs Nifty])</f>
        <v>-0.54589707351609074</v>
      </c>
      <c r="M482">
        <v>-3.16053604834923</v>
      </c>
      <c r="N482">
        <f>(Table2[[#This Row],[1W Return vs Nifty]]-AVERAGE(Table2[1W Return vs Nifty]))/_xlfn.STDEV.P(Table2[1W Return vs Nifty])</f>
        <v>-0.49650826927018443</v>
      </c>
      <c r="O482">
        <v>176.58</v>
      </c>
      <c r="P482">
        <v>184.28874361343401</v>
      </c>
      <c r="Q482">
        <v>171.50594015700901</v>
      </c>
      <c r="R482">
        <v>34.147073628400697</v>
      </c>
      <c r="S482" s="2">
        <f>(Table2[[#This Row],[Close Price]]-Table2[[#This Row],[20D EMA]])/Table2[[#This Row],[20D EMA]]</f>
        <v>-4.4738928530977488E-2</v>
      </c>
      <c r="T482" s="2">
        <f>(Table2[[#This Row],[Close Price]]-Table2[[#This Row],[50D EMA]])/Table2[[#This Row],[50D EMA]]</f>
        <v>-8.4697216484231203E-2</v>
      </c>
      <c r="U482" s="2">
        <f>(Table2[[#This Row],[Close Price]]-Table2[[#This Row],[200D EMA]])/Table2[[#This Row],[200D EMA]]</f>
        <v>-1.6477214459288871E-2</v>
      </c>
      <c r="V482">
        <v>0.95941541268405295</v>
      </c>
      <c r="W482">
        <v>167.11</v>
      </c>
      <c r="X482">
        <v>171.6</v>
      </c>
      <c r="Y482">
        <v>167.11</v>
      </c>
      <c r="Z482">
        <v>171.65</v>
      </c>
      <c r="AA482">
        <v>167.11</v>
      </c>
      <c r="AB482">
        <v>171.65</v>
      </c>
      <c r="AC482" s="2">
        <f>(Table2[[#This Row],[Close Price]]/Table2[[#This Row],[Day Low]])-1</f>
        <v>9.3950092753276593E-3</v>
      </c>
      <c r="AD482" s="2">
        <f>(Table2[[#This Row],[Day High]]/Table2[[#This Row],[Close Price]])-1</f>
        <v>1.7310884515058023E-2</v>
      </c>
      <c r="AE482" s="2">
        <f>(Table2[[#This Row],[Close Price]]/Table2[[#This Row],[Current Week Low]])-1</f>
        <v>9.3950092753276593E-3</v>
      </c>
      <c r="AF482" s="2">
        <f>(Table2[[#This Row],[Current Week High]]/Table2[[#This Row],[Close Price]])-1</f>
        <v>1.7607303770452942E-2</v>
      </c>
      <c r="AG482" s="2">
        <f>(Table2[[#This Row],[Close Price]]/Table2[[#This Row],[Current Month Low]])-1</f>
        <v>9.3950092753276593E-3</v>
      </c>
      <c r="AH482" s="2">
        <f>(Table2[[#This Row],[Current Month High]]/Table2[[#This Row],[Close Price]])-1</f>
        <v>1.7607303770452942E-2</v>
      </c>
      <c r="AI482">
        <v>33.803651885226401</v>
      </c>
      <c r="AJ482">
        <v>33.819912733042401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-0.06</v>
      </c>
      <c r="AM482" t="s">
        <v>10358</v>
      </c>
      <c r="AN482">
        <v>-2.2400000000000002</v>
      </c>
      <c r="AO482" t="s">
        <v>10358</v>
      </c>
      <c r="AP482">
        <v>4.8068058807737998E-2</v>
      </c>
      <c r="AQ482">
        <f>(Table2[[#This Row],[Sharpe Ratio]]-AVERAGE(Table2[Sharpe Ratio]))/_xlfn.STDEV.P(Table2[Sharpe Ratio])</f>
        <v>-0.17735404725343562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2">
        <f>_xlfn.RANK.AVG(Table2[[#This Row],[1Y Return vs Nifty Z-Score]],Table2[1Y Return vs Nifty Z-Score])</f>
        <v>483</v>
      </c>
      <c r="AT482">
        <f>_xlfn.RANK.AVG(Table2[[#This Row],[6M Return vs Nifty Z-Score]],Table2[6M Return vs Nifty Z-Score])</f>
        <v>505</v>
      </c>
      <c r="AU482">
        <f>_xlfn.RANK.AVG(Table2[[#This Row],[Sharpe Ratio Z-Score]],Table2[Sharpe Ratio Z-Score])</f>
        <v>387</v>
      </c>
      <c r="AV482">
        <f>(Table2[[#This Row],[Rank 1Y]]+Table2[[#This Row],[Rank 6M]]+Table2[[#This Row],[Rank Sharpe]])/3</f>
        <v>458.33333333333331</v>
      </c>
    </row>
    <row r="483" spans="1:48" x14ac:dyDescent="0.3">
      <c r="A483" t="s">
        <v>1185</v>
      </c>
      <c r="B483" t="s">
        <v>1186</v>
      </c>
      <c r="C483" t="s">
        <v>10327</v>
      </c>
      <c r="D483" t="s">
        <v>384</v>
      </c>
      <c r="E483">
        <v>10199.887510445</v>
      </c>
      <c r="F483">
        <v>686.6</v>
      </c>
      <c r="G483">
        <v>-22.0903859013949</v>
      </c>
      <c r="H483">
        <f>(Table2[[#This Row],[1Y Return vs Nifty]]-AVERAGE(Table2[1Y Return vs Nifty]))/_xlfn.STDEV.P(Table2[1Y Return vs Nifty])</f>
        <v>-0.75775158530848974</v>
      </c>
      <c r="I483">
        <v>1.9524455436069399</v>
      </c>
      <c r="J483">
        <f>(Table2[[#This Row],[1M Return vs Nifty]]-AVERAGE(Table2[1M Return vs Nifty]))/_xlfn.STDEV.P(Table2[1M Return vs Nifty])</f>
        <v>-7.025753663805488E-3</v>
      </c>
      <c r="K483">
        <v>-4.6603327618372097</v>
      </c>
      <c r="L483">
        <f>(Table2[[#This Row],[6M Return vs Nifty]]-AVERAGE(Table2[6M Return vs Nifty]))/_xlfn.STDEV.P(Table2[6M Return vs Nifty])</f>
        <v>-0.43754810175907222</v>
      </c>
      <c r="M483">
        <v>1.48557869555156</v>
      </c>
      <c r="N483">
        <f>(Table2[[#This Row],[1W Return vs Nifty]]-AVERAGE(Table2[1W Return vs Nifty]))/_xlfn.STDEV.P(Table2[1W Return vs Nifty])</f>
        <v>0.63164480500730569</v>
      </c>
      <c r="O483">
        <v>675.33</v>
      </c>
      <c r="P483">
        <v>676.82659638174198</v>
      </c>
      <c r="Q483">
        <v>671.74130249413702</v>
      </c>
      <c r="R483">
        <v>72.592761161262004</v>
      </c>
      <c r="S483" s="2">
        <f>(Table2[[#This Row],[Close Price]]-Table2[[#This Row],[20D EMA]])/Table2[[#This Row],[20D EMA]]</f>
        <v>1.6688137651222339E-2</v>
      </c>
      <c r="T483" s="2">
        <f>(Table2[[#This Row],[Close Price]]-Table2[[#This Row],[50D EMA]])/Table2[[#This Row],[50D EMA]]</f>
        <v>1.4440040729052075E-2</v>
      </c>
      <c r="U483" s="2">
        <f>(Table2[[#This Row],[Close Price]]-Table2[[#This Row],[200D EMA]])/Table2[[#This Row],[200D EMA]]</f>
        <v>2.2119672336200727E-2</v>
      </c>
      <c r="V483">
        <v>0.524784521486379</v>
      </c>
      <c r="W483">
        <v>685.3</v>
      </c>
      <c r="X483">
        <v>699</v>
      </c>
      <c r="Y483">
        <v>682.6</v>
      </c>
      <c r="Z483">
        <v>699</v>
      </c>
      <c r="AA483">
        <v>682.6</v>
      </c>
      <c r="AB483">
        <v>699</v>
      </c>
      <c r="AC483" s="2">
        <f>(Table2[[#This Row],[Close Price]]/Table2[[#This Row],[Day Low]])-1</f>
        <v>1.8969794250693894E-3</v>
      </c>
      <c r="AD483" s="2">
        <f>(Table2[[#This Row],[Day High]]/Table2[[#This Row],[Close Price]])-1</f>
        <v>1.8060005825808245E-2</v>
      </c>
      <c r="AE483" s="2">
        <f>(Table2[[#This Row],[Close Price]]/Table2[[#This Row],[Current Week Low]])-1</f>
        <v>5.8599472604745628E-3</v>
      </c>
      <c r="AF483" s="2">
        <f>(Table2[[#This Row],[Current Week High]]/Table2[[#This Row],[Close Price]])-1</f>
        <v>1.8060005825808245E-2</v>
      </c>
      <c r="AG483" s="2">
        <f>(Table2[[#This Row],[Close Price]]/Table2[[#This Row],[Current Month Low]])-1</f>
        <v>5.8599472604745628E-3</v>
      </c>
      <c r="AH483" s="2">
        <f>(Table2[[#This Row],[Current Month High]]/Table2[[#This Row],[Close Price]])-1</f>
        <v>1.8060005825808245E-2</v>
      </c>
      <c r="AI483">
        <v>18.686280221380699</v>
      </c>
      <c r="AJ483">
        <v>16.3235916984328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-0.03</v>
      </c>
      <c r="AM483" t="s">
        <v>10358</v>
      </c>
      <c r="AN483">
        <v>5.53</v>
      </c>
      <c r="AO483" t="s">
        <v>10359</v>
      </c>
      <c r="AP483">
        <v>7.2273194054123996E-2</v>
      </c>
      <c r="AQ483">
        <f>(Table2[[#This Row],[Sharpe Ratio]]-AVERAGE(Table2[Sharpe Ratio]))/_xlfn.STDEV.P(Table2[Sharpe Ratio])</f>
        <v>9.9584441705027185E-2</v>
      </c>
      <c r="AR4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>
        <f>_xlfn.RANK.AVG(Table2[[#This Row],[1Y Return vs Nifty Z-Score]],Table2[1Y Return vs Nifty Z-Score])</f>
        <v>575</v>
      </c>
      <c r="AT483">
        <f>_xlfn.RANK.AVG(Table2[[#This Row],[6M Return vs Nifty Z-Score]],Table2[6M Return vs Nifty Z-Score])</f>
        <v>474</v>
      </c>
      <c r="AU483">
        <f>_xlfn.RANK.AVG(Table2[[#This Row],[Sharpe Ratio Z-Score]],Table2[Sharpe Ratio Z-Score])</f>
        <v>327</v>
      </c>
      <c r="AV483">
        <f>(Table2[[#This Row],[Rank 1Y]]+Table2[[#This Row],[Rank 6M]]+Table2[[#This Row],[Rank Sharpe]])/3</f>
        <v>458.66666666666669</v>
      </c>
    </row>
    <row r="484" spans="1:48" x14ac:dyDescent="0.3">
      <c r="A484" t="s">
        <v>292</v>
      </c>
      <c r="B484" t="s">
        <v>293</v>
      </c>
      <c r="C484" t="s">
        <v>10318</v>
      </c>
      <c r="D484" t="s">
        <v>54</v>
      </c>
      <c r="E484">
        <v>95800.023057869999</v>
      </c>
      <c r="F484">
        <v>2391.1</v>
      </c>
      <c r="G484">
        <v>6.5117266142630497</v>
      </c>
      <c r="H484">
        <f>(Table2[[#This Row],[1Y Return vs Nifty]]-AVERAGE(Table2[1Y Return vs Nifty]))/_xlfn.STDEV.P(Table2[1Y Return vs Nifty])</f>
        <v>-0.27980390002968497</v>
      </c>
      <c r="I484">
        <v>20.408564305708101</v>
      </c>
      <c r="J484">
        <f>(Table2[[#This Row],[1M Return vs Nifty]]-AVERAGE(Table2[1M Return vs Nifty]))/_xlfn.STDEV.P(Table2[1M Return vs Nifty])</f>
        <v>1.8634373470205976</v>
      </c>
      <c r="K484">
        <v>-2.2278795362558599</v>
      </c>
      <c r="L484">
        <f>(Table2[[#This Row],[6M Return vs Nifty]]-AVERAGE(Table2[6M Return vs Nifty]))/_xlfn.STDEV.P(Table2[6M Return vs Nifty])</f>
        <v>-0.35455857017397102</v>
      </c>
      <c r="M484">
        <v>-0.15737958767993501</v>
      </c>
      <c r="N484">
        <f>(Table2[[#This Row],[1W Return vs Nifty]]-AVERAGE(Table2[1W Return vs Nifty]))/_xlfn.STDEV.P(Table2[1W Return vs Nifty])</f>
        <v>0.23270751217129018</v>
      </c>
      <c r="O484">
        <v>2310.94</v>
      </c>
      <c r="P484">
        <v>2226.6599069653298</v>
      </c>
      <c r="Q484">
        <v>2096.5980666228902</v>
      </c>
      <c r="R484">
        <v>58.520485669385998</v>
      </c>
      <c r="S484" s="2">
        <f>(Table2[[#This Row],[Close Price]]-Table2[[#This Row],[20D EMA]])/Table2[[#This Row],[20D EMA]]</f>
        <v>3.4687183570321967E-2</v>
      </c>
      <c r="T484" s="2">
        <f>(Table2[[#This Row],[Close Price]]-Table2[[#This Row],[50D EMA]])/Table2[[#This Row],[50D EMA]]</f>
        <v>7.3850565378339353E-2</v>
      </c>
      <c r="U484" s="2">
        <f>(Table2[[#This Row],[Close Price]]-Table2[[#This Row],[200D EMA]])/Table2[[#This Row],[200D EMA]]</f>
        <v>0.14046656727652179</v>
      </c>
      <c r="V484">
        <v>0.85969627382255098</v>
      </c>
      <c r="W484">
        <v>2380</v>
      </c>
      <c r="X484">
        <v>2469.85</v>
      </c>
      <c r="Y484">
        <v>2380</v>
      </c>
      <c r="Z484">
        <v>2555.4</v>
      </c>
      <c r="AA484">
        <v>2380</v>
      </c>
      <c r="AB484">
        <v>2555.4</v>
      </c>
      <c r="AC484" s="2">
        <f>(Table2[[#This Row],[Close Price]]/Table2[[#This Row],[Day Low]])-1</f>
        <v>4.6638655462185596E-3</v>
      </c>
      <c r="AD484" s="2">
        <f>(Table2[[#This Row],[Day High]]/Table2[[#This Row],[Close Price]])-1</f>
        <v>3.2934632595876367E-2</v>
      </c>
      <c r="AE484" s="2">
        <f>(Table2[[#This Row],[Close Price]]/Table2[[#This Row],[Current Week Low]])-1</f>
        <v>4.6638655462185596E-3</v>
      </c>
      <c r="AF484" s="2">
        <f>(Table2[[#This Row],[Current Week High]]/Table2[[#This Row],[Close Price]])-1</f>
        <v>6.8713144577809526E-2</v>
      </c>
      <c r="AG484" s="2">
        <f>(Table2[[#This Row],[Close Price]]/Table2[[#This Row],[Current Month Low]])-1</f>
        <v>4.6638655462185596E-3</v>
      </c>
      <c r="AH484" s="2">
        <f>(Table2[[#This Row],[Current Month High]]/Table2[[#This Row],[Close Price]])-1</f>
        <v>6.8713144577809526E-2</v>
      </c>
      <c r="AI484">
        <v>6.87131445778095</v>
      </c>
      <c r="AJ484">
        <v>42.069457235376198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-0.08</v>
      </c>
      <c r="AM484" t="s">
        <v>10358</v>
      </c>
      <c r="AN484">
        <v>3.92</v>
      </c>
      <c r="AO484" t="s">
        <v>10359</v>
      </c>
      <c r="AQ484">
        <f>(Table2[[#This Row],[Sharpe Ratio]]-AVERAGE(Table2[Sharpe Ratio]))/_xlfn.STDEV.P(Table2[Sharpe Ratio])</f>
        <v>-0.72731567472953296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0.73446671425869881</v>
      </c>
      <c r="AS484">
        <f>_xlfn.RANK.AVG(Table2[[#This Row],[1Y Return vs Nifty Z-Score]],Table2[1Y Return vs Nifty Z-Score])</f>
        <v>382</v>
      </c>
      <c r="AT484">
        <f>_xlfn.RANK.AVG(Table2[[#This Row],[6M Return vs Nifty Z-Score]],Table2[6M Return vs Nifty Z-Score])</f>
        <v>447</v>
      </c>
      <c r="AU484">
        <f>_xlfn.RANK.AVG(Table2[[#This Row],[Sharpe Ratio Z-Score]],Table2[Sharpe Ratio Z-Score])</f>
        <v>548</v>
      </c>
      <c r="AV484">
        <f>(Table2[[#This Row],[Rank 1Y]]+Table2[[#This Row],[Rank 6M]]+Table2[[#This Row],[Rank Sharpe]])/3</f>
        <v>459</v>
      </c>
    </row>
    <row r="485" spans="1:48" x14ac:dyDescent="0.3">
      <c r="A485" t="s">
        <v>1108</v>
      </c>
      <c r="B485" t="s">
        <v>1109</v>
      </c>
      <c r="C485" t="s">
        <v>10313</v>
      </c>
      <c r="D485" t="s">
        <v>298</v>
      </c>
      <c r="E485">
        <v>11336.04958531</v>
      </c>
      <c r="F485">
        <v>2067.65</v>
      </c>
      <c r="G485">
        <v>-12.5483108573675</v>
      </c>
      <c r="H485">
        <f>(Table2[[#This Row],[1Y Return vs Nifty]]-AVERAGE(Table2[1Y Return vs Nifty]))/_xlfn.STDEV.P(Table2[1Y Return vs Nifty])</f>
        <v>-0.59830138114776965</v>
      </c>
      <c r="I485">
        <v>-7.9892133098166198</v>
      </c>
      <c r="J485">
        <f>(Table2[[#This Row],[1M Return vs Nifty]]-AVERAGE(Table2[1M Return vs Nifty]))/_xlfn.STDEV.P(Table2[1M Return vs Nifty])</f>
        <v>-1.01457811527443</v>
      </c>
      <c r="K485">
        <v>0.73857452344105701</v>
      </c>
      <c r="L485">
        <f>(Table2[[#This Row],[6M Return vs Nifty]]-AVERAGE(Table2[6M Return vs Nifty]))/_xlfn.STDEV.P(Table2[6M Return vs Nifty])</f>
        <v>-0.25335019736995495</v>
      </c>
      <c r="M485">
        <v>-1.27987468893735</v>
      </c>
      <c r="N485">
        <f>(Table2[[#This Row],[1W Return vs Nifty]]-AVERAGE(Table2[1W Return vs Nifty]))/_xlfn.STDEV.P(Table2[1W Return vs Nifty])</f>
        <v>-3.9852760044840008E-2</v>
      </c>
      <c r="O485">
        <v>2159.59</v>
      </c>
      <c r="P485">
        <v>2193.9457010995002</v>
      </c>
      <c r="Q485">
        <v>2022.94608144833</v>
      </c>
      <c r="R485">
        <v>37.560631898051398</v>
      </c>
      <c r="S485" s="2">
        <f>(Table2[[#This Row],[Close Price]]-Table2[[#This Row],[20D EMA]])/Table2[[#This Row],[20D EMA]]</f>
        <v>-4.2572895781143663E-2</v>
      </c>
      <c r="T485" s="2">
        <f>(Table2[[#This Row],[Close Price]]-Table2[[#This Row],[50D EMA]])/Table2[[#This Row],[50D EMA]]</f>
        <v>-5.7565554624349521E-2</v>
      </c>
      <c r="U485" s="2">
        <f>(Table2[[#This Row],[Close Price]]-Table2[[#This Row],[200D EMA]])/Table2[[#This Row],[200D EMA]]</f>
        <v>2.2098423166901353E-2</v>
      </c>
      <c r="V485">
        <v>0.38234524097574102</v>
      </c>
      <c r="W485">
        <v>2061.65</v>
      </c>
      <c r="X485">
        <v>2130</v>
      </c>
      <c r="Y485">
        <v>2061.65</v>
      </c>
      <c r="Z485">
        <v>2130</v>
      </c>
      <c r="AA485">
        <v>2061.65</v>
      </c>
      <c r="AB485">
        <v>2130</v>
      </c>
      <c r="AC485" s="2">
        <f>(Table2[[#This Row],[Close Price]]/Table2[[#This Row],[Day Low]])-1</f>
        <v>2.9102903014575077E-3</v>
      </c>
      <c r="AD485" s="2">
        <f>(Table2[[#This Row],[Day High]]/Table2[[#This Row],[Close Price]])-1</f>
        <v>3.0155006891882108E-2</v>
      </c>
      <c r="AE485" s="2">
        <f>(Table2[[#This Row],[Close Price]]/Table2[[#This Row],[Current Week Low]])-1</f>
        <v>2.9102903014575077E-3</v>
      </c>
      <c r="AF485" s="2">
        <f>(Table2[[#This Row],[Current Week High]]/Table2[[#This Row],[Close Price]])-1</f>
        <v>3.0155006891882108E-2</v>
      </c>
      <c r="AG485" s="2">
        <f>(Table2[[#This Row],[Close Price]]/Table2[[#This Row],[Current Month Low]])-1</f>
        <v>2.9102903014575077E-3</v>
      </c>
      <c r="AH485" s="2">
        <f>(Table2[[#This Row],[Current Month High]]/Table2[[#This Row],[Close Price]])-1</f>
        <v>3.0155006891882108E-2</v>
      </c>
      <c r="AI485">
        <v>32.8972505017773</v>
      </c>
      <c r="AJ485">
        <v>29.228124999999999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-0.15</v>
      </c>
      <c r="AM485" t="s">
        <v>10358</v>
      </c>
      <c r="AN485">
        <v>-7.96</v>
      </c>
      <c r="AO485" t="s">
        <v>10358</v>
      </c>
      <c r="AP485">
        <v>2.7541538705795999E-2</v>
      </c>
      <c r="AQ485">
        <f>(Table2[[#This Row],[Sharpe Ratio]]-AVERAGE(Table2[Sharpe Ratio]))/_xlfn.STDEV.P(Table2[Sharpe Ratio])</f>
        <v>-0.41220435495647062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519</v>
      </c>
      <c r="AT485">
        <f>_xlfn.RANK.AVG(Table2[[#This Row],[6M Return vs Nifty Z-Score]],Table2[6M Return vs Nifty Z-Score])</f>
        <v>407</v>
      </c>
      <c r="AU485">
        <f>_xlfn.RANK.AVG(Table2[[#This Row],[Sharpe Ratio Z-Score]],Table2[Sharpe Ratio Z-Score])</f>
        <v>452</v>
      </c>
      <c r="AV485">
        <f>(Table2[[#This Row],[Rank 1Y]]+Table2[[#This Row],[Rank 6M]]+Table2[[#This Row],[Rank Sharpe]])/3</f>
        <v>459.33333333333331</v>
      </c>
    </row>
    <row r="486" spans="1:48" x14ac:dyDescent="0.3">
      <c r="A486" t="s">
        <v>181</v>
      </c>
      <c r="B486" t="s">
        <v>182</v>
      </c>
      <c r="C486" t="s">
        <v>6744</v>
      </c>
      <c r="D486" t="s">
        <v>77</v>
      </c>
      <c r="E486">
        <v>152812.18057512</v>
      </c>
      <c r="F486">
        <v>617.79999999999995</v>
      </c>
      <c r="G486">
        <v>9.9712411853943692</v>
      </c>
      <c r="H486">
        <f>(Table2[[#This Row],[1Y Return vs Nifty]]-AVERAGE(Table2[1Y Return vs Nifty]))/_xlfn.STDEV.P(Table2[1Y Return vs Nifty])</f>
        <v>-0.22199463924325402</v>
      </c>
      <c r="I486">
        <v>-6.3410818634970898</v>
      </c>
      <c r="J486">
        <f>(Table2[[#This Row],[1M Return vs Nifty]]-AVERAGE(Table2[1M Return vs Nifty]))/_xlfn.STDEV.P(Table2[1M Return vs Nifty])</f>
        <v>-0.84754575624189965</v>
      </c>
      <c r="K486">
        <v>-12.860081284646499</v>
      </c>
      <c r="L486">
        <f>(Table2[[#This Row],[6M Return vs Nifty]]-AVERAGE(Table2[6M Return vs Nifty]))/_xlfn.STDEV.P(Table2[6M Return vs Nifty])</f>
        <v>-0.71730406247684986</v>
      </c>
      <c r="M486">
        <v>-2.38353402671888</v>
      </c>
      <c r="N486">
        <f>(Table2[[#This Row],[1W Return vs Nifty]]-AVERAGE(Table2[1W Return vs Nifty]))/_xlfn.STDEV.P(Table2[1W Return vs Nifty])</f>
        <v>-0.30783939909799701</v>
      </c>
      <c r="O486">
        <v>630.64</v>
      </c>
      <c r="P486">
        <v>641.73654061545699</v>
      </c>
      <c r="Q486">
        <v>595.03741436431505</v>
      </c>
      <c r="R486">
        <v>40.748056852137303</v>
      </c>
      <c r="S486" s="2">
        <f>(Table2[[#This Row],[Close Price]]-Table2[[#This Row],[20D EMA]])/Table2[[#This Row],[20D EMA]]</f>
        <v>-2.0360268933147331E-2</v>
      </c>
      <c r="T486" s="2">
        <f>(Table2[[#This Row],[Close Price]]-Table2[[#This Row],[50D EMA]])/Table2[[#This Row],[50D EMA]]</f>
        <v>-3.7299637936310609E-2</v>
      </c>
      <c r="U486" s="2">
        <f>(Table2[[#This Row],[Close Price]]-Table2[[#This Row],[200D EMA]])/Table2[[#This Row],[200D EMA]]</f>
        <v>3.8254040983292485E-2</v>
      </c>
      <c r="V486">
        <v>1.0025524920136599</v>
      </c>
      <c r="W486">
        <v>614.15</v>
      </c>
      <c r="X486">
        <v>622.5</v>
      </c>
      <c r="Y486">
        <v>614.15</v>
      </c>
      <c r="Z486">
        <v>624.20000000000005</v>
      </c>
      <c r="AA486">
        <v>614.15</v>
      </c>
      <c r="AB486">
        <v>624.20000000000005</v>
      </c>
      <c r="AC486" s="2">
        <f>(Table2[[#This Row],[Close Price]]/Table2[[#This Row],[Day Low]])-1</f>
        <v>5.9431734918178325E-3</v>
      </c>
      <c r="AD486" s="2">
        <f>(Table2[[#This Row],[Day High]]/Table2[[#This Row],[Close Price]])-1</f>
        <v>7.6076400129492239E-3</v>
      </c>
      <c r="AE486" s="2">
        <f>(Table2[[#This Row],[Close Price]]/Table2[[#This Row],[Current Week Low]])-1</f>
        <v>5.9431734918178325E-3</v>
      </c>
      <c r="AF486" s="2">
        <f>(Table2[[#This Row],[Current Week High]]/Table2[[#This Row],[Close Price]])-1</f>
        <v>1.0359339592101113E-2</v>
      </c>
      <c r="AG486" s="2">
        <f>(Table2[[#This Row],[Close Price]]/Table2[[#This Row],[Current Month Low]])-1</f>
        <v>5.9431734918178325E-3</v>
      </c>
      <c r="AH486" s="2">
        <f>(Table2[[#This Row],[Current Month High]]/Table2[[#This Row],[Close Price]])-1</f>
        <v>1.0359339592101113E-2</v>
      </c>
      <c r="AI486">
        <v>14.4302363224344</v>
      </c>
      <c r="AJ486">
        <v>52.901868580621198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-0.11</v>
      </c>
      <c r="AM486" t="s">
        <v>10358</v>
      </c>
      <c r="AN486">
        <v>-3.54</v>
      </c>
      <c r="AO486" t="s">
        <v>10358</v>
      </c>
      <c r="AP486">
        <v>2.2341181703380002E-2</v>
      </c>
      <c r="AQ486">
        <f>(Table2[[#This Row],[Sharpe Ratio]]-AVERAGE(Table2[Sharpe Ratio]))/_xlfn.STDEV.P(Table2[Sharpe Ratio])</f>
        <v>-0.47170325862438861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361</v>
      </c>
      <c r="AT486">
        <f>_xlfn.RANK.AVG(Table2[[#This Row],[6M Return vs Nifty Z-Score]],Table2[6M Return vs Nifty Z-Score])</f>
        <v>556</v>
      </c>
      <c r="AU486">
        <f>_xlfn.RANK.AVG(Table2[[#This Row],[Sharpe Ratio Z-Score]],Table2[Sharpe Ratio Z-Score])</f>
        <v>465</v>
      </c>
      <c r="AV486">
        <f>(Table2[[#This Row],[Rank 1Y]]+Table2[[#This Row],[Rank 6M]]+Table2[[#This Row],[Rank Sharpe]])/3</f>
        <v>460.66666666666669</v>
      </c>
    </row>
    <row r="487" spans="1:48" x14ac:dyDescent="0.3">
      <c r="A487" t="s">
        <v>625</v>
      </c>
      <c r="B487" t="s">
        <v>626</v>
      </c>
      <c r="C487" t="s">
        <v>10322</v>
      </c>
      <c r="D487" t="s">
        <v>627</v>
      </c>
      <c r="E487">
        <v>30137.644663524999</v>
      </c>
      <c r="F487">
        <v>1270.55</v>
      </c>
      <c r="G487">
        <v>-28.456280418768301</v>
      </c>
      <c r="H487">
        <f>(Table2[[#This Row],[1Y Return vs Nifty]]-AVERAGE(Table2[1Y Return vs Nifty]))/_xlfn.STDEV.P(Table2[1Y Return vs Nifty])</f>
        <v>-0.86412710381755198</v>
      </c>
      <c r="I487">
        <v>9.5251421363972497</v>
      </c>
      <c r="J487">
        <f>(Table2[[#This Row],[1M Return vs Nifty]]-AVERAGE(Table2[1M Return vs Nifty]))/_xlfn.STDEV.P(Table2[1M Return vs Nifty])</f>
        <v>0.76044056642614</v>
      </c>
      <c r="K487">
        <v>12.6699167344162</v>
      </c>
      <c r="L487">
        <f>(Table2[[#This Row],[6M Return vs Nifty]]-AVERAGE(Table2[6M Return vs Nifty]))/_xlfn.STDEV.P(Table2[6M Return vs Nifty])</f>
        <v>0.15371888451700388</v>
      </c>
      <c r="M487">
        <v>3.39257952611222</v>
      </c>
      <c r="N487">
        <f>(Table2[[#This Row],[1W Return vs Nifty]]-AVERAGE(Table2[1W Return vs Nifty]))/_xlfn.STDEV.P(Table2[1W Return vs Nifty])</f>
        <v>1.0946959710317743</v>
      </c>
      <c r="O487">
        <v>1182.76</v>
      </c>
      <c r="P487">
        <v>1132.30725132916</v>
      </c>
      <c r="Q487">
        <v>1109.3062545324699</v>
      </c>
      <c r="R487">
        <v>82.550460510938194</v>
      </c>
      <c r="S487" s="2">
        <f>(Table2[[#This Row],[Close Price]]-Table2[[#This Row],[20D EMA]])/Table2[[#This Row],[20D EMA]]</f>
        <v>7.422469478169702E-2</v>
      </c>
      <c r="T487" s="2">
        <f>(Table2[[#This Row],[Close Price]]-Table2[[#This Row],[50D EMA]])/Table2[[#This Row],[50D EMA]]</f>
        <v>0.12208943156423631</v>
      </c>
      <c r="U487" s="2">
        <f>(Table2[[#This Row],[Close Price]]-Table2[[#This Row],[200D EMA]])/Table2[[#This Row],[200D EMA]]</f>
        <v>0.1453554821391394</v>
      </c>
      <c r="V487">
        <v>1.1368358688081499</v>
      </c>
      <c r="W487">
        <v>1228.8</v>
      </c>
      <c r="X487">
        <v>1275.3499999999999</v>
      </c>
      <c r="Y487">
        <v>1228.8</v>
      </c>
      <c r="Z487">
        <v>1275.3499999999999</v>
      </c>
      <c r="AA487">
        <v>1228.8</v>
      </c>
      <c r="AB487">
        <v>1275.3499999999999</v>
      </c>
      <c r="AC487" s="2">
        <f>(Table2[[#This Row],[Close Price]]/Table2[[#This Row],[Day Low]])-1</f>
        <v>3.3976236979166741E-2</v>
      </c>
      <c r="AD487" s="2">
        <f>(Table2[[#This Row],[Day High]]/Table2[[#This Row],[Close Price]])-1</f>
        <v>3.7778914643264994E-3</v>
      </c>
      <c r="AE487" s="2">
        <f>(Table2[[#This Row],[Close Price]]/Table2[[#This Row],[Current Week Low]])-1</f>
        <v>3.3976236979166741E-2</v>
      </c>
      <c r="AF487" s="2">
        <f>(Table2[[#This Row],[Current Week High]]/Table2[[#This Row],[Close Price]])-1</f>
        <v>3.7778914643264994E-3</v>
      </c>
      <c r="AG487" s="2">
        <f>(Table2[[#This Row],[Close Price]]/Table2[[#This Row],[Current Month Low]])-1</f>
        <v>3.3976236979166741E-2</v>
      </c>
      <c r="AH487" s="2">
        <f>(Table2[[#This Row],[Current Month High]]/Table2[[#This Row],[Close Price]])-1</f>
        <v>3.7778914643264994E-3</v>
      </c>
      <c r="AI487">
        <v>17.106764786903302</v>
      </c>
      <c r="AJ487">
        <v>43.3948422775238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0.02</v>
      </c>
      <c r="AM487" t="s">
        <v>10359</v>
      </c>
      <c r="AN487">
        <v>13.29</v>
      </c>
      <c r="AO487" t="s">
        <v>10359</v>
      </c>
      <c r="AP487">
        <v>1.2919323269064E-2</v>
      </c>
      <c r="AQ487">
        <f>(Table2[[#This Row],[Sharpe Ratio]]-AVERAGE(Table2[Sharpe Ratio]))/_xlfn.STDEV.P(Table2[Sharpe Ratio])</f>
        <v>-0.57950167459769342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0.56522664355967267</v>
      </c>
      <c r="AS487">
        <f>_xlfn.RANK.AVG(Table2[[#This Row],[1Y Return vs Nifty Z-Score]],Table2[1Y Return vs Nifty Z-Score])</f>
        <v>620</v>
      </c>
      <c r="AT487">
        <f>_xlfn.RANK.AVG(Table2[[#This Row],[6M Return vs Nifty Z-Score]],Table2[6M Return vs Nifty Z-Score])</f>
        <v>280</v>
      </c>
      <c r="AU487">
        <f>_xlfn.RANK.AVG(Table2[[#This Row],[Sharpe Ratio Z-Score]],Table2[Sharpe Ratio Z-Score])</f>
        <v>490</v>
      </c>
      <c r="AV487">
        <f>(Table2[[#This Row],[Rank 1Y]]+Table2[[#This Row],[Rank 6M]]+Table2[[#This Row],[Rank Sharpe]])/3</f>
        <v>463.33333333333331</v>
      </c>
    </row>
    <row r="488" spans="1:48" x14ac:dyDescent="0.3">
      <c r="A488" t="s">
        <v>128</v>
      </c>
      <c r="B488" t="s">
        <v>129</v>
      </c>
      <c r="C488" t="s">
        <v>10314</v>
      </c>
      <c r="D488" t="s">
        <v>51</v>
      </c>
      <c r="E488">
        <v>219124.77164411999</v>
      </c>
      <c r="F488">
        <v>350.2</v>
      </c>
      <c r="G488">
        <v>8.1013816406290893</v>
      </c>
      <c r="H488">
        <f>(Table2[[#This Row],[1Y Return vs Nifty]]-AVERAGE(Table2[1Y Return vs Nifty]))/_xlfn.STDEV.P(Table2[1Y Return vs Nifty])</f>
        <v>-0.25324040966415562</v>
      </c>
      <c r="I488">
        <v>5.7263450889954397</v>
      </c>
      <c r="J488">
        <f>(Table2[[#This Row],[1M Return vs Nifty]]-AVERAGE(Table2[1M Return vs Nifty]))/_xlfn.STDEV.P(Table2[1M Return vs Nifty])</f>
        <v>0.37544576899642246</v>
      </c>
      <c r="K488">
        <v>-4.4099174689063902</v>
      </c>
      <c r="L488">
        <f>(Table2[[#This Row],[6M Return vs Nifty]]-AVERAGE(Table2[6M Return vs Nifty]))/_xlfn.STDEV.P(Table2[6M Return vs Nifty])</f>
        <v>-0.42900452622655277</v>
      </c>
      <c r="M488">
        <v>5.4358263922210801</v>
      </c>
      <c r="N488">
        <f>(Table2[[#This Row],[1W Return vs Nifty]]-AVERAGE(Table2[1W Return vs Nifty]))/_xlfn.STDEV.P(Table2[1W Return vs Nifty])</f>
        <v>1.5908299153202967</v>
      </c>
      <c r="O488">
        <v>330.96</v>
      </c>
      <c r="P488">
        <v>335.40366208979401</v>
      </c>
      <c r="Q488">
        <v>305.20086756307802</v>
      </c>
      <c r="R488">
        <v>71.582625257761507</v>
      </c>
      <c r="S488" s="2">
        <f>(Table2[[#This Row],[Close Price]]-Table2[[#This Row],[20D EMA]])/Table2[[#This Row],[20D EMA]]</f>
        <v>5.8133913463862735E-2</v>
      </c>
      <c r="T488" s="2">
        <f>(Table2[[#This Row],[Close Price]]-Table2[[#This Row],[50D EMA]])/Table2[[#This Row],[50D EMA]]</f>
        <v>4.4115015972141396E-2</v>
      </c>
      <c r="U488" s="2">
        <f>(Table2[[#This Row],[Close Price]]-Table2[[#This Row],[200D EMA]])/Table2[[#This Row],[200D EMA]]</f>
        <v>0.14744103709869594</v>
      </c>
      <c r="V488">
        <v>1.48891219678206</v>
      </c>
      <c r="W488">
        <v>342.5</v>
      </c>
      <c r="X488">
        <v>355</v>
      </c>
      <c r="Y488">
        <v>323.14999999999998</v>
      </c>
      <c r="Z488">
        <v>355</v>
      </c>
      <c r="AA488">
        <v>323.14999999999998</v>
      </c>
      <c r="AB488">
        <v>355</v>
      </c>
      <c r="AC488" s="2">
        <f>(Table2[[#This Row],[Close Price]]/Table2[[#This Row],[Day Low]])-1</f>
        <v>2.2481751824817486E-2</v>
      </c>
      <c r="AD488" s="2">
        <f>(Table2[[#This Row],[Day High]]/Table2[[#This Row],[Close Price]])-1</f>
        <v>1.3706453455168521E-2</v>
      </c>
      <c r="AE488" s="2">
        <f>(Table2[[#This Row],[Close Price]]/Table2[[#This Row],[Current Week Low]])-1</f>
        <v>8.3707256691938792E-2</v>
      </c>
      <c r="AF488" s="2">
        <f>(Table2[[#This Row],[Current Week High]]/Table2[[#This Row],[Close Price]])-1</f>
        <v>1.3706453455168521E-2</v>
      </c>
      <c r="AG488" s="2">
        <f>(Table2[[#This Row],[Close Price]]/Table2[[#This Row],[Current Month Low]])-1</f>
        <v>8.3707256691938792E-2</v>
      </c>
      <c r="AH488" s="2">
        <f>(Table2[[#This Row],[Current Month High]]/Table2[[#This Row],[Close Price]])-1</f>
        <v>1.3706453455168521E-2</v>
      </c>
      <c r="AI488">
        <v>12.7070245573957</v>
      </c>
      <c r="AJ488">
        <v>71.456548347613193</v>
      </c>
      <c r="AK488" t="str">
        <f>IF(AND(Table2[[#This Row],[20D EMA]]&gt;Table2[[#This Row],[50D EMA]],Table2[[#This Row],[50D EMA]]&gt;Table2[[#This Row],[200D EMA]]),"Uptrend","Downtrend/NoTrend")</f>
        <v>Downtrend/NoTrend</v>
      </c>
      <c r="AL488">
        <v>-0.1</v>
      </c>
      <c r="AM488" t="s">
        <v>10358</v>
      </c>
      <c r="AN488">
        <v>6.72</v>
      </c>
      <c r="AO488" t="s">
        <v>10359</v>
      </c>
      <c r="AQ488">
        <f>(Table2[[#This Row],[Sharpe Ratio]]-AVERAGE(Table2[Sharpe Ratio]))/_xlfn.STDEV.P(Table2[Sharpe Ratio])</f>
        <v>-0.72731567472953296</v>
      </c>
      <c r="AR4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8">
        <f>_xlfn.RANK.AVG(Table2[[#This Row],[1Y Return vs Nifty Z-Score]],Table2[1Y Return vs Nifty Z-Score])</f>
        <v>373</v>
      </c>
      <c r="AT488">
        <f>_xlfn.RANK.AVG(Table2[[#This Row],[6M Return vs Nifty Z-Score]],Table2[6M Return vs Nifty Z-Score])</f>
        <v>470</v>
      </c>
      <c r="AU488">
        <f>_xlfn.RANK.AVG(Table2[[#This Row],[Sharpe Ratio Z-Score]],Table2[Sharpe Ratio Z-Score])</f>
        <v>548</v>
      </c>
      <c r="AV488">
        <f>(Table2[[#This Row],[Rank 1Y]]+Table2[[#This Row],[Rank 6M]]+Table2[[#This Row],[Rank Sharpe]])/3</f>
        <v>463.66666666666669</v>
      </c>
    </row>
    <row r="489" spans="1:48" x14ac:dyDescent="0.3">
      <c r="A489" t="s">
        <v>168</v>
      </c>
      <c r="B489" t="s">
        <v>169</v>
      </c>
      <c r="C489" t="s">
        <v>10327</v>
      </c>
      <c r="D489" t="s">
        <v>170</v>
      </c>
      <c r="E489">
        <v>160833.76255109999</v>
      </c>
      <c r="F489">
        <v>3173.55</v>
      </c>
      <c r="G489">
        <v>-1.83981400396905</v>
      </c>
      <c r="H489">
        <f>(Table2[[#This Row],[1Y Return vs Nifty]]-AVERAGE(Table2[1Y Return vs Nifty]))/_xlfn.STDEV.P(Table2[1Y Return vs Nifty])</f>
        <v>-0.41936000816018715</v>
      </c>
      <c r="I489">
        <v>-0.170666452973361</v>
      </c>
      <c r="J489">
        <f>(Table2[[#This Row],[1M Return vs Nifty]]-AVERAGE(Table2[1M Return vs Nifty]))/_xlfn.STDEV.P(Table2[1M Return vs Nifty])</f>
        <v>-0.22219573059191972</v>
      </c>
      <c r="K489">
        <v>4.48430996625045</v>
      </c>
      <c r="L489">
        <f>(Table2[[#This Row],[6M Return vs Nifty]]-AVERAGE(Table2[6M Return vs Nifty]))/_xlfn.STDEV.P(Table2[6M Return vs Nifty])</f>
        <v>-0.12555459309223291</v>
      </c>
      <c r="M489">
        <v>0.69786741251064899</v>
      </c>
      <c r="N489">
        <f>(Table2[[#This Row],[1W Return vs Nifty]]-AVERAGE(Table2[1W Return vs Nifty]))/_xlfn.STDEV.P(Table2[1W Return vs Nifty])</f>
        <v>0.44037555002985135</v>
      </c>
      <c r="O489">
        <v>3109.66</v>
      </c>
      <c r="P489">
        <v>3099.4974043017501</v>
      </c>
      <c r="Q489">
        <v>2919.6343623841599</v>
      </c>
      <c r="R489">
        <v>66.580747444177504</v>
      </c>
      <c r="S489" s="2">
        <f>(Table2[[#This Row],[Close Price]]-Table2[[#This Row],[20D EMA]])/Table2[[#This Row],[20D EMA]]</f>
        <v>2.0545654508853164E-2</v>
      </c>
      <c r="T489" s="2">
        <f>(Table2[[#This Row],[Close Price]]-Table2[[#This Row],[50D EMA]])/Table2[[#This Row],[50D EMA]]</f>
        <v>2.3891807618704092E-2</v>
      </c>
      <c r="U489" s="2">
        <f>(Table2[[#This Row],[Close Price]]-Table2[[#This Row],[200D EMA]])/Table2[[#This Row],[200D EMA]]</f>
        <v>8.6968300170468596E-2</v>
      </c>
      <c r="V489">
        <v>0.78897003533820598</v>
      </c>
      <c r="W489">
        <v>3162.35</v>
      </c>
      <c r="X489">
        <v>3217.25</v>
      </c>
      <c r="Y489">
        <v>3135.6</v>
      </c>
      <c r="Z489">
        <v>3217.25</v>
      </c>
      <c r="AA489">
        <v>3135.6</v>
      </c>
      <c r="AB489">
        <v>3217.25</v>
      </c>
      <c r="AC489" s="2">
        <f>(Table2[[#This Row],[Close Price]]/Table2[[#This Row],[Day Low]])-1</f>
        <v>3.5416699606305446E-3</v>
      </c>
      <c r="AD489" s="2">
        <f>(Table2[[#This Row],[Day High]]/Table2[[#This Row],[Close Price]])-1</f>
        <v>1.3770068220132048E-2</v>
      </c>
      <c r="AE489" s="2">
        <f>(Table2[[#This Row],[Close Price]]/Table2[[#This Row],[Current Week Low]])-1</f>
        <v>1.2102946804439352E-2</v>
      </c>
      <c r="AF489" s="2">
        <f>(Table2[[#This Row],[Current Week High]]/Table2[[#This Row],[Close Price]])-1</f>
        <v>1.3770068220132048E-2</v>
      </c>
      <c r="AG489" s="2">
        <f>(Table2[[#This Row],[Close Price]]/Table2[[#This Row],[Current Month Low]])-1</f>
        <v>1.2102946804439352E-2</v>
      </c>
      <c r="AH489" s="2">
        <f>(Table2[[#This Row],[Current Month High]]/Table2[[#This Row],[Close Price]])-1</f>
        <v>1.3770068220132048E-2</v>
      </c>
      <c r="AI489">
        <v>3.3212018087000099</v>
      </c>
      <c r="AJ489">
        <v>38.428823798826599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</v>
      </c>
      <c r="AM489" t="s">
        <v>10360</v>
      </c>
      <c r="AN489">
        <v>3.8</v>
      </c>
      <c r="AO489" t="s">
        <v>10359</v>
      </c>
      <c r="AP489">
        <v>-3.0422441905930001E-3</v>
      </c>
      <c r="AQ489">
        <f>(Table2[[#This Row],[Sharpe Ratio]]-AVERAGE(Table2[Sharpe Ratio]))/_xlfn.STDEV.P(Table2[Sharpe Ratio])</f>
        <v>-0.76212293775902917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-1.0888577195735174</v>
      </c>
      <c r="AS489">
        <f>_xlfn.RANK.AVG(Table2[[#This Row],[1Y Return vs Nifty Z-Score]],Table2[1Y Return vs Nifty Z-Score])</f>
        <v>445</v>
      </c>
      <c r="AT489">
        <f>_xlfn.RANK.AVG(Table2[[#This Row],[6M Return vs Nifty Z-Score]],Table2[6M Return vs Nifty Z-Score])</f>
        <v>367</v>
      </c>
      <c r="AU489">
        <f>_xlfn.RANK.AVG(Table2[[#This Row],[Sharpe Ratio Z-Score]],Table2[Sharpe Ratio Z-Score])</f>
        <v>580</v>
      </c>
      <c r="AV489">
        <f>(Table2[[#This Row],[Rank 1Y]]+Table2[[#This Row],[Rank 6M]]+Table2[[#This Row],[Rank Sharpe]])/3</f>
        <v>464</v>
      </c>
    </row>
    <row r="490" spans="1:48" x14ac:dyDescent="0.3">
      <c r="A490" t="s">
        <v>520</v>
      </c>
      <c r="B490" t="s">
        <v>521</v>
      </c>
      <c r="C490" t="s">
        <v>10329</v>
      </c>
      <c r="D490" t="s">
        <v>522</v>
      </c>
      <c r="E490">
        <v>40180.420652050001</v>
      </c>
      <c r="F490">
        <v>35717.75</v>
      </c>
      <c r="G490">
        <v>-21.245426555411498</v>
      </c>
      <c r="H490">
        <f>(Table2[[#This Row],[1Y Return vs Nifty]]-AVERAGE(Table2[1Y Return vs Nifty]))/_xlfn.STDEV.P(Table2[1Y Return vs Nifty])</f>
        <v>-0.74363212600818884</v>
      </c>
      <c r="I490">
        <v>-10.9347054335368</v>
      </c>
      <c r="J490">
        <f>(Table2[[#This Row],[1M Return vs Nifty]]-AVERAGE(Table2[1M Return vs Nifty]))/_xlfn.STDEV.P(Table2[1M Return vs Nifty])</f>
        <v>-1.3130934424562488</v>
      </c>
      <c r="K490">
        <v>3.5460454949494</v>
      </c>
      <c r="L490">
        <f>(Table2[[#This Row],[6M Return vs Nifty]]-AVERAGE(Table2[6M Return vs Nifty]))/_xlfn.STDEV.P(Table2[6M Return vs Nifty])</f>
        <v>-0.15756595025105632</v>
      </c>
      <c r="M490">
        <v>0.74399260650811305</v>
      </c>
      <c r="N490">
        <f>(Table2[[#This Row],[1W Return vs Nifty]]-AVERAGE(Table2[1W Return vs Nifty]))/_xlfn.STDEV.P(Table2[1W Return vs Nifty])</f>
        <v>0.45157550575160699</v>
      </c>
      <c r="O490">
        <v>36131.53</v>
      </c>
      <c r="P490">
        <v>36381.478910539801</v>
      </c>
      <c r="Q490">
        <v>33508.348516741098</v>
      </c>
      <c r="R490">
        <v>46.398596391143897</v>
      </c>
      <c r="S490" s="2">
        <f>(Table2[[#This Row],[Close Price]]-Table2[[#This Row],[20D EMA]])/Table2[[#This Row],[20D EMA]]</f>
        <v>-1.1452047560676198E-2</v>
      </c>
      <c r="T490" s="2">
        <f>(Table2[[#This Row],[Close Price]]-Table2[[#This Row],[50D EMA]])/Table2[[#This Row],[50D EMA]]</f>
        <v>-1.8243593455117006E-2</v>
      </c>
      <c r="U490" s="2">
        <f>(Table2[[#This Row],[Close Price]]-Table2[[#This Row],[200D EMA]])/Table2[[#This Row],[200D EMA]]</f>
        <v>6.5935851244804361E-2</v>
      </c>
      <c r="V490">
        <v>0.60896932848546204</v>
      </c>
      <c r="W490">
        <v>35542</v>
      </c>
      <c r="X490">
        <v>36156</v>
      </c>
      <c r="Y490">
        <v>35380</v>
      </c>
      <c r="Z490">
        <v>36156</v>
      </c>
      <c r="AA490">
        <v>35380</v>
      </c>
      <c r="AB490">
        <v>36156</v>
      </c>
      <c r="AC490" s="2">
        <f>(Table2[[#This Row],[Close Price]]/Table2[[#This Row],[Day Low]])-1</f>
        <v>4.9448539755780896E-3</v>
      </c>
      <c r="AD490" s="2">
        <f>(Table2[[#This Row],[Day High]]/Table2[[#This Row],[Close Price]])-1</f>
        <v>1.226980982844661E-2</v>
      </c>
      <c r="AE490" s="2">
        <f>(Table2[[#This Row],[Close Price]]/Table2[[#This Row],[Current Week Low]])-1</f>
        <v>9.5463538722442287E-3</v>
      </c>
      <c r="AF490" s="2">
        <f>(Table2[[#This Row],[Current Week High]]/Table2[[#This Row],[Close Price]])-1</f>
        <v>1.226980982844661E-2</v>
      </c>
      <c r="AG490" s="2">
        <f>(Table2[[#This Row],[Close Price]]/Table2[[#This Row],[Current Month Low]])-1</f>
        <v>9.5463538722442287E-3</v>
      </c>
      <c r="AH490" s="2">
        <f>(Table2[[#This Row],[Current Month High]]/Table2[[#This Row],[Close Price]])-1</f>
        <v>1.226980982844661E-2</v>
      </c>
      <c r="AI490">
        <v>14.3871044508682</v>
      </c>
      <c r="AJ490">
        <v>25.330056019607699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0</v>
      </c>
      <c r="AM490">
        <v>0</v>
      </c>
      <c r="AN490">
        <v>0.11</v>
      </c>
      <c r="AO490" t="s">
        <v>10359</v>
      </c>
      <c r="AP490">
        <v>3.0652944209952002E-2</v>
      </c>
      <c r="AQ490">
        <f>(Table2[[#This Row],[Sharpe Ratio]]-AVERAGE(Table2[Sharpe Ratio]))/_xlfn.STDEV.P(Table2[Sharpe Ratio])</f>
        <v>-0.37660579580416587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0">
        <f>_xlfn.RANK.AVG(Table2[[#This Row],[1Y Return vs Nifty Z-Score]],Table2[1Y Return vs Nifty Z-Score])</f>
        <v>571</v>
      </c>
      <c r="AT490">
        <f>_xlfn.RANK.AVG(Table2[[#This Row],[6M Return vs Nifty Z-Score]],Table2[6M Return vs Nifty Z-Score])</f>
        <v>375</v>
      </c>
      <c r="AU490">
        <f>_xlfn.RANK.AVG(Table2[[#This Row],[Sharpe Ratio Z-Score]],Table2[Sharpe Ratio Z-Score])</f>
        <v>446</v>
      </c>
      <c r="AV490">
        <f>(Table2[[#This Row],[Rank 1Y]]+Table2[[#This Row],[Rank 6M]]+Table2[[#This Row],[Rank Sharpe]])/3</f>
        <v>464</v>
      </c>
    </row>
    <row r="491" spans="1:48" x14ac:dyDescent="0.3">
      <c r="A491" t="s">
        <v>862</v>
      </c>
      <c r="B491" t="s">
        <v>863</v>
      </c>
      <c r="C491" t="s">
        <v>10325</v>
      </c>
      <c r="D491" t="s">
        <v>517</v>
      </c>
      <c r="E491">
        <v>18323.082675789999</v>
      </c>
      <c r="F491">
        <v>1605.9</v>
      </c>
      <c r="G491">
        <v>3.9709915163931302</v>
      </c>
      <c r="H491">
        <f>(Table2[[#This Row],[1Y Return vs Nifty]]-AVERAGE(Table2[1Y Return vs Nifty]))/_xlfn.STDEV.P(Table2[1Y Return vs Nifty])</f>
        <v>-0.32226015070937752</v>
      </c>
      <c r="I491">
        <v>-4.3467887359898603</v>
      </c>
      <c r="J491">
        <f>(Table2[[#This Row],[1M Return vs Nifty]]-AVERAGE(Table2[1M Return vs Nifty]))/_xlfn.STDEV.P(Table2[1M Return vs Nifty])</f>
        <v>-0.64543112125100022</v>
      </c>
      <c r="K491">
        <v>-2.08750860340619</v>
      </c>
      <c r="L491">
        <f>(Table2[[#This Row],[6M Return vs Nifty]]-AVERAGE(Table2[6M Return vs Nifty]))/_xlfn.STDEV.P(Table2[6M Return vs Nifty])</f>
        <v>-0.34976944706038127</v>
      </c>
      <c r="M491">
        <v>-1.0692471082646</v>
      </c>
      <c r="N491">
        <f>(Table2[[#This Row],[1W Return vs Nifty]]-AVERAGE(Table2[1W Return vs Nifty]))/_xlfn.STDEV.P(Table2[1W Return vs Nifty])</f>
        <v>1.1291080725672604E-2</v>
      </c>
      <c r="O491">
        <v>1639.49</v>
      </c>
      <c r="P491">
        <v>1676.50976628591</v>
      </c>
      <c r="Q491">
        <v>1600.4827617921801</v>
      </c>
      <c r="R491">
        <v>45.287161997815097</v>
      </c>
      <c r="S491" s="2">
        <f>(Table2[[#This Row],[Close Price]]-Table2[[#This Row],[20D EMA]])/Table2[[#This Row],[20D EMA]]</f>
        <v>-2.0488078609811538E-2</v>
      </c>
      <c r="T491" s="2">
        <f>(Table2[[#This Row],[Close Price]]-Table2[[#This Row],[50D EMA]])/Table2[[#This Row],[50D EMA]]</f>
        <v>-4.211712195529687E-2</v>
      </c>
      <c r="U491" s="2">
        <f>(Table2[[#This Row],[Close Price]]-Table2[[#This Row],[200D EMA]])/Table2[[#This Row],[200D EMA]]</f>
        <v>3.3847526116144513E-3</v>
      </c>
      <c r="V491">
        <v>1.23782098121811</v>
      </c>
      <c r="W491">
        <v>1597.1</v>
      </c>
      <c r="X491">
        <v>1630</v>
      </c>
      <c r="Y491">
        <v>1597.1</v>
      </c>
      <c r="Z491">
        <v>1638</v>
      </c>
      <c r="AA491">
        <v>1597.1</v>
      </c>
      <c r="AB491">
        <v>1638</v>
      </c>
      <c r="AC491" s="2">
        <f>(Table2[[#This Row],[Close Price]]/Table2[[#This Row],[Day Low]])-1</f>
        <v>5.5099868511678807E-3</v>
      </c>
      <c r="AD491" s="2">
        <f>(Table2[[#This Row],[Day High]]/Table2[[#This Row],[Close Price]])-1</f>
        <v>1.5007161093467669E-2</v>
      </c>
      <c r="AE491" s="2">
        <f>(Table2[[#This Row],[Close Price]]/Table2[[#This Row],[Current Week Low]])-1</f>
        <v>5.5099868511678807E-3</v>
      </c>
      <c r="AF491" s="2">
        <f>(Table2[[#This Row],[Current Week High]]/Table2[[#This Row],[Close Price]])-1</f>
        <v>1.9988791331963407E-2</v>
      </c>
      <c r="AG491" s="2">
        <f>(Table2[[#This Row],[Close Price]]/Table2[[#This Row],[Current Month Low]])-1</f>
        <v>5.5099868511678807E-3</v>
      </c>
      <c r="AH491" s="2">
        <f>(Table2[[#This Row],[Current Month High]]/Table2[[#This Row],[Close Price]])-1</f>
        <v>1.9988791331963407E-2</v>
      </c>
      <c r="AI491">
        <v>18.435145401332498</v>
      </c>
      <c r="AJ491">
        <v>41.264954257565101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-0.16</v>
      </c>
      <c r="AM491" t="s">
        <v>10358</v>
      </c>
      <c r="AN491">
        <v>-1.73</v>
      </c>
      <c r="AO491" t="s">
        <v>10358</v>
      </c>
      <c r="AQ491">
        <f>(Table2[[#This Row],[Sharpe Ratio]]-AVERAGE(Table2[Sharpe Ratio]))/_xlfn.STDEV.P(Table2[Sharpe Ratio])</f>
        <v>-0.72731567472953296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>
        <f>_xlfn.RANK.AVG(Table2[[#This Row],[1Y Return vs Nifty Z-Score]],Table2[1Y Return vs Nifty Z-Score])</f>
        <v>401</v>
      </c>
      <c r="AT491">
        <f>_xlfn.RANK.AVG(Table2[[#This Row],[6M Return vs Nifty Z-Score]],Table2[6M Return vs Nifty Z-Score])</f>
        <v>443</v>
      </c>
      <c r="AU491">
        <f>_xlfn.RANK.AVG(Table2[[#This Row],[Sharpe Ratio Z-Score]],Table2[Sharpe Ratio Z-Score])</f>
        <v>548</v>
      </c>
      <c r="AV491">
        <f>(Table2[[#This Row],[Rank 1Y]]+Table2[[#This Row],[Rank 6M]]+Table2[[#This Row],[Rank Sharpe]])/3</f>
        <v>464</v>
      </c>
    </row>
    <row r="492" spans="1:48" x14ac:dyDescent="0.3">
      <c r="A492" t="s">
        <v>30</v>
      </c>
      <c r="B492" t="s">
        <v>31</v>
      </c>
      <c r="C492" t="s">
        <v>10313</v>
      </c>
      <c r="D492" t="s">
        <v>21</v>
      </c>
      <c r="E492">
        <v>813673.93080005003</v>
      </c>
      <c r="F492">
        <v>1941.25</v>
      </c>
      <c r="G492">
        <v>2.4276600241228601</v>
      </c>
      <c r="H492">
        <f>(Table2[[#This Row],[1Y Return vs Nifty]]-AVERAGE(Table2[1Y Return vs Nifty]))/_xlfn.STDEV.P(Table2[1Y Return vs Nifty])</f>
        <v>-0.34804956447889013</v>
      </c>
      <c r="I492">
        <v>7.7324384943356996</v>
      </c>
      <c r="J492">
        <f>(Table2[[#This Row],[1M Return vs Nifty]]-AVERAGE(Table2[1M Return vs Nifty]))/_xlfn.STDEV.P(Table2[1M Return vs Nifty])</f>
        <v>0.57875632088344819</v>
      </c>
      <c r="K492">
        <v>5.6059371747331497</v>
      </c>
      <c r="L492">
        <f>(Table2[[#This Row],[6M Return vs Nifty]]-AVERAGE(Table2[6M Return vs Nifty]))/_xlfn.STDEV.P(Table2[6M Return vs Nifty])</f>
        <v>-8.7287334480163542E-2</v>
      </c>
      <c r="M492">
        <v>3.50541869151398</v>
      </c>
      <c r="N492">
        <f>(Table2[[#This Row],[1W Return vs Nifty]]-AVERAGE(Table2[1W Return vs Nifty]))/_xlfn.STDEV.P(Table2[1W Return vs Nifty])</f>
        <v>1.1220951762524407</v>
      </c>
      <c r="O492">
        <v>1876.9</v>
      </c>
      <c r="P492">
        <v>1781.2162500355601</v>
      </c>
      <c r="Q492">
        <v>1610.11594222392</v>
      </c>
      <c r="R492">
        <v>81.182024128141194</v>
      </c>
      <c r="S492" s="2">
        <f>(Table2[[#This Row],[Close Price]]-Table2[[#This Row],[20D EMA]])/Table2[[#This Row],[20D EMA]]</f>
        <v>3.428525760562625E-2</v>
      </c>
      <c r="T492" s="2">
        <f>(Table2[[#This Row],[Close Price]]-Table2[[#This Row],[50D EMA]])/Table2[[#This Row],[50D EMA]]</f>
        <v>8.9845211080487875E-2</v>
      </c>
      <c r="U492" s="2">
        <f>(Table2[[#This Row],[Close Price]]-Table2[[#This Row],[200D EMA]])/Table2[[#This Row],[200D EMA]]</f>
        <v>0.20565851755912182</v>
      </c>
      <c r="V492">
        <v>0.69351063501104604</v>
      </c>
      <c r="W492">
        <v>1936.45</v>
      </c>
      <c r="X492">
        <v>1967</v>
      </c>
      <c r="Y492">
        <v>1936.45</v>
      </c>
      <c r="Z492">
        <v>1975.75</v>
      </c>
      <c r="AA492">
        <v>1936.45</v>
      </c>
      <c r="AB492">
        <v>1975.75</v>
      </c>
      <c r="AC492" s="2">
        <f>(Table2[[#This Row],[Close Price]]/Table2[[#This Row],[Day Low]])-1</f>
        <v>2.4787626842934785E-3</v>
      </c>
      <c r="AD492" s="2">
        <f>(Table2[[#This Row],[Day High]]/Table2[[#This Row],[Close Price]])-1</f>
        <v>1.3264649066323297E-2</v>
      </c>
      <c r="AE492" s="2">
        <f>(Table2[[#This Row],[Close Price]]/Table2[[#This Row],[Current Week Low]])-1</f>
        <v>2.4787626842934785E-3</v>
      </c>
      <c r="AF492" s="2">
        <f>(Table2[[#This Row],[Current Week High]]/Table2[[#This Row],[Close Price]])-1</f>
        <v>1.7772054088860179E-2</v>
      </c>
      <c r="AG492" s="2">
        <f>(Table2[[#This Row],[Close Price]]/Table2[[#This Row],[Current Month Low]])-1</f>
        <v>2.4787626842934785E-3</v>
      </c>
      <c r="AH492" s="2">
        <f>(Table2[[#This Row],[Current Month High]]/Table2[[#This Row],[Close Price]])-1</f>
        <v>1.7772054088860179E-2</v>
      </c>
      <c r="AI492">
        <v>1.7772054088860101</v>
      </c>
      <c r="AJ492">
        <v>43.620759812081502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0.06</v>
      </c>
      <c r="AM492" t="s">
        <v>10359</v>
      </c>
      <c r="AN492">
        <v>4.43</v>
      </c>
      <c r="AO492" t="s">
        <v>10359</v>
      </c>
      <c r="AP492">
        <v>-2.9612522253699002E-2</v>
      </c>
      <c r="AQ492">
        <f>(Table2[[#This Row],[Sharpe Ratio]]-AVERAGE(Table2[Sharpe Ratio]))/_xlfn.STDEV.P(Table2[Sharpe Ratio])</f>
        <v>-1.0661217621036039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0.19939283607323133</v>
      </c>
      <c r="AS492">
        <f>_xlfn.RANK.AVG(Table2[[#This Row],[1Y Return vs Nifty Z-Score]],Table2[1Y Return vs Nifty Z-Score])</f>
        <v>412</v>
      </c>
      <c r="AT492">
        <f>_xlfn.RANK.AVG(Table2[[#This Row],[6M Return vs Nifty Z-Score]],Table2[6M Return vs Nifty Z-Score])</f>
        <v>350</v>
      </c>
      <c r="AU492">
        <f>_xlfn.RANK.AVG(Table2[[#This Row],[Sharpe Ratio Z-Score]],Table2[Sharpe Ratio Z-Score])</f>
        <v>631</v>
      </c>
      <c r="AV492">
        <f>(Table2[[#This Row],[Rank 1Y]]+Table2[[#This Row],[Rank 6M]]+Table2[[#This Row],[Rank Sharpe]])/3</f>
        <v>464.33333333333331</v>
      </c>
    </row>
    <row r="493" spans="1:48" x14ac:dyDescent="0.3">
      <c r="A493" t="s">
        <v>1288</v>
      </c>
      <c r="B493" t="s">
        <v>1289</v>
      </c>
      <c r="C493" t="s">
        <v>10313</v>
      </c>
      <c r="D493" t="s">
        <v>298</v>
      </c>
      <c r="E493">
        <v>8993.6191670399894</v>
      </c>
      <c r="F493">
        <v>765.95</v>
      </c>
      <c r="G493">
        <v>-8.7043744130742997</v>
      </c>
      <c r="H493">
        <f>(Table2[[#This Row],[1Y Return vs Nifty]]-AVERAGE(Table2[1Y Return vs Nifty]))/_xlfn.STDEV.P(Table2[1Y Return vs Nifty])</f>
        <v>-0.53406834504237655</v>
      </c>
      <c r="I493">
        <v>-5.2737727947110198</v>
      </c>
      <c r="J493">
        <f>(Table2[[#This Row],[1M Return vs Nifty]]-AVERAGE(Table2[1M Return vs Nifty]))/_xlfn.STDEV.P(Table2[1M Return vs Nifty])</f>
        <v>-0.73937771419995002</v>
      </c>
      <c r="K493">
        <v>-18.566833767509898</v>
      </c>
      <c r="L493">
        <f>(Table2[[#This Row],[6M Return vs Nifty]]-AVERAGE(Table2[6M Return vs Nifty]))/_xlfn.STDEV.P(Table2[6M Return vs Nifty])</f>
        <v>-0.91200491445798382</v>
      </c>
      <c r="M493">
        <v>0.91627169158796196</v>
      </c>
      <c r="N493">
        <f>(Table2[[#This Row],[1W Return vs Nifty]]-AVERAGE(Table2[1W Return vs Nifty]))/_xlfn.STDEV.P(Table2[1W Return vs Nifty])</f>
        <v>0.4934077010760311</v>
      </c>
      <c r="O493">
        <v>753.98</v>
      </c>
      <c r="P493">
        <v>759.82014609501005</v>
      </c>
      <c r="Q493">
        <v>715.01110836874295</v>
      </c>
      <c r="R493">
        <v>59.654362352876902</v>
      </c>
      <c r="S493" s="2">
        <f>(Table2[[#This Row],[Close Price]]-Table2[[#This Row],[20D EMA]])/Table2[[#This Row],[20D EMA]]</f>
        <v>1.5875752672484717E-2</v>
      </c>
      <c r="T493" s="2">
        <f>(Table2[[#This Row],[Close Price]]-Table2[[#This Row],[50D EMA]])/Table2[[#This Row],[50D EMA]]</f>
        <v>8.0675064177931199E-3</v>
      </c>
      <c r="U493" s="2">
        <f>(Table2[[#This Row],[Close Price]]-Table2[[#This Row],[200D EMA]])/Table2[[#This Row],[200D EMA]]</f>
        <v>7.1242098248615007E-2</v>
      </c>
      <c r="V493">
        <v>1.09344140749615</v>
      </c>
      <c r="W493">
        <v>762.4</v>
      </c>
      <c r="X493">
        <v>778</v>
      </c>
      <c r="Y493">
        <v>733.15</v>
      </c>
      <c r="Z493">
        <v>778</v>
      </c>
      <c r="AA493">
        <v>733.15</v>
      </c>
      <c r="AB493">
        <v>778</v>
      </c>
      <c r="AC493" s="2">
        <f>(Table2[[#This Row],[Close Price]]/Table2[[#This Row],[Day Low]])-1</f>
        <v>4.6563483735573286E-3</v>
      </c>
      <c r="AD493" s="2">
        <f>(Table2[[#This Row],[Day High]]/Table2[[#This Row],[Close Price]])-1</f>
        <v>1.5732097395391387E-2</v>
      </c>
      <c r="AE493" s="2">
        <f>(Table2[[#This Row],[Close Price]]/Table2[[#This Row],[Current Week Low]])-1</f>
        <v>4.4738457341608306E-2</v>
      </c>
      <c r="AF493" s="2">
        <f>(Table2[[#This Row],[Current Week High]]/Table2[[#This Row],[Close Price]])-1</f>
        <v>1.5732097395391387E-2</v>
      </c>
      <c r="AG493" s="2">
        <f>(Table2[[#This Row],[Close Price]]/Table2[[#This Row],[Current Month Low]])-1</f>
        <v>4.4738457341608306E-2</v>
      </c>
      <c r="AH493" s="2">
        <f>(Table2[[#This Row],[Current Month High]]/Table2[[#This Row],[Close Price]])-1</f>
        <v>1.5732097395391387E-2</v>
      </c>
      <c r="AI493">
        <v>20.334225471636501</v>
      </c>
      <c r="AJ493">
        <v>45.052551841681598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-0.15</v>
      </c>
      <c r="AM493" t="s">
        <v>10358</v>
      </c>
      <c r="AN493">
        <v>3.53</v>
      </c>
      <c r="AO493" t="s">
        <v>10359</v>
      </c>
      <c r="AP493">
        <v>8.1173429346713996E-2</v>
      </c>
      <c r="AQ493">
        <f>(Table2[[#This Row],[Sharpe Ratio]]-AVERAGE(Table2[Sharpe Ratio]))/_xlfn.STDEV.P(Table2[Sharpe Ratio])</f>
        <v>0.20141480489924532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490</v>
      </c>
      <c r="AT493">
        <f>_xlfn.RANK.AVG(Table2[[#This Row],[6M Return vs Nifty Z-Score]],Table2[6M Return vs Nifty Z-Score])</f>
        <v>615</v>
      </c>
      <c r="AU493">
        <f>_xlfn.RANK.AVG(Table2[[#This Row],[Sharpe Ratio Z-Score]],Table2[Sharpe Ratio Z-Score])</f>
        <v>288</v>
      </c>
      <c r="AV493">
        <f>(Table2[[#This Row],[Rank 1Y]]+Table2[[#This Row],[Rank 6M]]+Table2[[#This Row],[Rank Sharpe]])/3</f>
        <v>464.33333333333331</v>
      </c>
    </row>
    <row r="494" spans="1:48" x14ac:dyDescent="0.3">
      <c r="A494" t="s">
        <v>35</v>
      </c>
      <c r="B494" t="s">
        <v>36</v>
      </c>
      <c r="C494" t="s">
        <v>10314</v>
      </c>
      <c r="D494" t="s">
        <v>37</v>
      </c>
      <c r="E494">
        <v>669564.25662786001</v>
      </c>
      <c r="F494">
        <v>1062.3</v>
      </c>
      <c r="G494">
        <v>31.224861882947899</v>
      </c>
      <c r="H494">
        <f>(Table2[[#This Row],[1Y Return vs Nifty]]-AVERAGE(Table2[1Y Return vs Nifty]))/_xlfn.STDEV.P(Table2[1Y Return vs Nifty])</f>
        <v>0.13315810727602639</v>
      </c>
      <c r="I494">
        <v>-10.141992236209401</v>
      </c>
      <c r="J494">
        <f>(Table2[[#This Row],[1M Return vs Nifty]]-AVERAGE(Table2[1M Return vs Nifty]))/_xlfn.STDEV.P(Table2[1M Return vs Nifty])</f>
        <v>-1.2327547318021324</v>
      </c>
      <c r="K494">
        <v>-10.5157947270337</v>
      </c>
      <c r="L494">
        <f>(Table2[[#This Row],[6M Return vs Nifty]]-AVERAGE(Table2[6M Return vs Nifty]))/_xlfn.STDEV.P(Table2[6M Return vs Nifty])</f>
        <v>-0.63732256837390033</v>
      </c>
      <c r="M494">
        <v>-1.26915576353909</v>
      </c>
      <c r="N494">
        <f>(Table2[[#This Row],[1W Return vs Nifty]]-AVERAGE(Table2[1W Return vs Nifty]))/_xlfn.STDEV.P(Table2[1W Return vs Nifty])</f>
        <v>-3.7250028664416672E-2</v>
      </c>
      <c r="O494">
        <v>1076.3499999999999</v>
      </c>
      <c r="P494">
        <v>1069.6572428550801</v>
      </c>
      <c r="Q494">
        <v>957.68530027066504</v>
      </c>
      <c r="R494">
        <v>41.591385745528797</v>
      </c>
      <c r="S494" s="2">
        <f>(Table2[[#This Row],[Close Price]]-Table2[[#This Row],[20D EMA]])/Table2[[#This Row],[20D EMA]]</f>
        <v>-1.3053374831606778E-2</v>
      </c>
      <c r="T494" s="2">
        <f>(Table2[[#This Row],[Close Price]]-Table2[[#This Row],[50D EMA]])/Table2[[#This Row],[50D EMA]]</f>
        <v>-6.878131199712644E-3</v>
      </c>
      <c r="U494" s="2">
        <f>(Table2[[#This Row],[Close Price]]-Table2[[#This Row],[200D EMA]])/Table2[[#This Row],[200D EMA]]</f>
        <v>0.1092370319349877</v>
      </c>
      <c r="V494">
        <v>0.34851022484386601</v>
      </c>
      <c r="W494">
        <v>1054.45</v>
      </c>
      <c r="X494">
        <v>1068.8</v>
      </c>
      <c r="Y494">
        <v>1054.45</v>
      </c>
      <c r="Z494">
        <v>1070.25</v>
      </c>
      <c r="AA494">
        <v>1054.45</v>
      </c>
      <c r="AB494">
        <v>1070.25</v>
      </c>
      <c r="AC494" s="2">
        <f>(Table2[[#This Row],[Close Price]]/Table2[[#This Row],[Day Low]])-1</f>
        <v>7.4446393854614712E-3</v>
      </c>
      <c r="AD494" s="2">
        <f>(Table2[[#This Row],[Day High]]/Table2[[#This Row],[Close Price]])-1</f>
        <v>6.1187988327213727E-3</v>
      </c>
      <c r="AE494" s="2">
        <f>(Table2[[#This Row],[Close Price]]/Table2[[#This Row],[Current Week Low]])-1</f>
        <v>7.4446393854614712E-3</v>
      </c>
      <c r="AF494" s="2">
        <f>(Table2[[#This Row],[Current Week High]]/Table2[[#This Row],[Close Price]])-1</f>
        <v>7.4837616492515746E-3</v>
      </c>
      <c r="AG494" s="2">
        <f>(Table2[[#This Row],[Close Price]]/Table2[[#This Row],[Current Month Low]])-1</f>
        <v>7.4446393854614712E-3</v>
      </c>
      <c r="AH494" s="2">
        <f>(Table2[[#This Row],[Current Month High]]/Table2[[#This Row],[Close Price]])-1</f>
        <v>7.4837616492515746E-3</v>
      </c>
      <c r="AI494">
        <v>15.033418055163301</v>
      </c>
      <c r="AJ494">
        <v>77.835439859378894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-0.01</v>
      </c>
      <c r="AM494" t="s">
        <v>10358</v>
      </c>
      <c r="AN494">
        <v>0.47</v>
      </c>
      <c r="AO494" t="s">
        <v>10359</v>
      </c>
      <c r="AP494">
        <v>-1.4734025943115001E-2</v>
      </c>
      <c r="AQ494">
        <f>(Table2[[#This Row],[Sharpe Ratio]]-AVERAGE(Table2[Sharpe Ratio]))/_xlfn.STDEV.P(Table2[Sharpe Ratio])</f>
        <v>-0.89589225318803567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-2.6700614747524591</v>
      </c>
      <c r="AS494">
        <f>_xlfn.RANK.AVG(Table2[[#This Row],[1Y Return vs Nifty Z-Score]],Table2[1Y Return vs Nifty Z-Score])</f>
        <v>261</v>
      </c>
      <c r="AT494">
        <f>_xlfn.RANK.AVG(Table2[[#This Row],[6M Return vs Nifty Z-Score]],Table2[6M Return vs Nifty Z-Score])</f>
        <v>530</v>
      </c>
      <c r="AU494">
        <f>_xlfn.RANK.AVG(Table2[[#This Row],[Sharpe Ratio Z-Score]],Table2[Sharpe Ratio Z-Score])</f>
        <v>603</v>
      </c>
      <c r="AV494">
        <f>(Table2[[#This Row],[Rank 1Y]]+Table2[[#This Row],[Rank 6M]]+Table2[[#This Row],[Rank Sharpe]])/3</f>
        <v>464.66666666666669</v>
      </c>
    </row>
    <row r="495" spans="1:48" x14ac:dyDescent="0.3">
      <c r="A495" t="s">
        <v>581</v>
      </c>
      <c r="B495" t="s">
        <v>582</v>
      </c>
      <c r="C495" t="s">
        <v>6744</v>
      </c>
      <c r="D495" t="s">
        <v>77</v>
      </c>
      <c r="E495">
        <v>34631.243756944998</v>
      </c>
      <c r="F495">
        <v>4647.8</v>
      </c>
      <c r="G495">
        <v>9.7011213368732498</v>
      </c>
      <c r="H495">
        <f>(Table2[[#This Row],[1Y Return vs Nifty]]-AVERAGE(Table2[1Y Return vs Nifty]))/_xlfn.STDEV.P(Table2[1Y Return vs Nifty])</f>
        <v>-0.22650840221365889</v>
      </c>
      <c r="I495">
        <v>3.3436566283823699</v>
      </c>
      <c r="J495">
        <f>(Table2[[#This Row],[1M Return vs Nifty]]-AVERAGE(Table2[1M Return vs Nifty]))/_xlfn.STDEV.P(Table2[1M Return vs Nifty])</f>
        <v>0.1339686251044481</v>
      </c>
      <c r="K495">
        <v>-8.8456881962486005</v>
      </c>
      <c r="L495">
        <f>(Table2[[#This Row],[6M Return vs Nifty]]-AVERAGE(Table2[6M Return vs Nifty]))/_xlfn.STDEV.P(Table2[6M Return vs Nifty])</f>
        <v>-0.58034249688498252</v>
      </c>
      <c r="M495">
        <v>1.0968413103136E-2</v>
      </c>
      <c r="N495">
        <f>(Table2[[#This Row],[1W Return vs Nifty]]-AVERAGE(Table2[1W Return vs Nifty]))/_xlfn.STDEV.P(Table2[1W Return vs Nifty])</f>
        <v>0.27358517557407469</v>
      </c>
      <c r="O495">
        <v>4400.8900000000003</v>
      </c>
      <c r="P495">
        <v>4332.3962163902397</v>
      </c>
      <c r="Q495">
        <v>4060.4374030578301</v>
      </c>
      <c r="R495">
        <v>66.272059303506794</v>
      </c>
      <c r="S495" s="2">
        <f>(Table2[[#This Row],[Close Price]]-Table2[[#This Row],[20D EMA]])/Table2[[#This Row],[20D EMA]]</f>
        <v>5.6104560668410214E-2</v>
      </c>
      <c r="T495" s="2">
        <f>(Table2[[#This Row],[Close Price]]-Table2[[#This Row],[50D EMA]])/Table2[[#This Row],[50D EMA]]</f>
        <v>7.2801232356479964E-2</v>
      </c>
      <c r="U495" s="2">
        <f>(Table2[[#This Row],[Close Price]]-Table2[[#This Row],[200D EMA]])/Table2[[#This Row],[200D EMA]]</f>
        <v>0.14465500600990416</v>
      </c>
      <c r="V495">
        <v>0.81883788315362105</v>
      </c>
      <c r="W495">
        <v>4465</v>
      </c>
      <c r="X495">
        <v>4670.8</v>
      </c>
      <c r="Y495">
        <v>4452.8999999999996</v>
      </c>
      <c r="Z495">
        <v>4670.8</v>
      </c>
      <c r="AA495">
        <v>4452.8999999999996</v>
      </c>
      <c r="AB495">
        <v>4670.8</v>
      </c>
      <c r="AC495" s="2">
        <f>(Table2[[#This Row],[Close Price]]/Table2[[#This Row],[Day Low]])-1</f>
        <v>4.0940649496080672E-2</v>
      </c>
      <c r="AD495" s="2">
        <f>(Table2[[#This Row],[Day High]]/Table2[[#This Row],[Close Price]])-1</f>
        <v>4.9485778217650545E-3</v>
      </c>
      <c r="AE495" s="2">
        <f>(Table2[[#This Row],[Close Price]]/Table2[[#This Row],[Current Week Low]])-1</f>
        <v>4.3769229041748181E-2</v>
      </c>
      <c r="AF495" s="2">
        <f>(Table2[[#This Row],[Current Week High]]/Table2[[#This Row],[Close Price]])-1</f>
        <v>4.9485778217650545E-3</v>
      </c>
      <c r="AG495" s="2">
        <f>(Table2[[#This Row],[Close Price]]/Table2[[#This Row],[Current Month Low]])-1</f>
        <v>4.3769229041748181E-2</v>
      </c>
      <c r="AH495" s="2">
        <f>(Table2[[#This Row],[Current Month High]]/Table2[[#This Row],[Close Price]])-1</f>
        <v>4.9485778217650545E-3</v>
      </c>
      <c r="AI495">
        <v>0.494857782176505</v>
      </c>
      <c r="AJ495">
        <v>52.254598463629897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0.05</v>
      </c>
      <c r="AM495" t="s">
        <v>10359</v>
      </c>
      <c r="AN495">
        <v>9.6199999999999992</v>
      </c>
      <c r="AO495" t="s">
        <v>10359</v>
      </c>
      <c r="AP495">
        <v>2.6596930641030001E-3</v>
      </c>
      <c r="AQ495">
        <f>(Table2[[#This Row],[Sharpe Ratio]]-AVERAGE(Table2[Sharpe Ratio]))/_xlfn.STDEV.P(Table2[Sharpe Ratio])</f>
        <v>-0.69688529825080769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-1.0961823966709265</v>
      </c>
      <c r="AS495">
        <f>_xlfn.RANK.AVG(Table2[[#This Row],[1Y Return vs Nifty Z-Score]],Table2[1Y Return vs Nifty Z-Score])</f>
        <v>364</v>
      </c>
      <c r="AT495">
        <f>_xlfn.RANK.AVG(Table2[[#This Row],[6M Return vs Nifty Z-Score]],Table2[6M Return vs Nifty Z-Score])</f>
        <v>513</v>
      </c>
      <c r="AU495">
        <f>_xlfn.RANK.AVG(Table2[[#This Row],[Sharpe Ratio Z-Score]],Table2[Sharpe Ratio Z-Score])</f>
        <v>517</v>
      </c>
      <c r="AV495">
        <f>(Table2[[#This Row],[Rank 1Y]]+Table2[[#This Row],[Rank 6M]]+Table2[[#This Row],[Rank Sharpe]])/3</f>
        <v>464.66666666666669</v>
      </c>
    </row>
    <row r="496" spans="1:48" x14ac:dyDescent="0.3">
      <c r="A496" t="s">
        <v>998</v>
      </c>
      <c r="B496" t="s">
        <v>999</v>
      </c>
      <c r="C496" t="s">
        <v>627</v>
      </c>
      <c r="D496" t="s">
        <v>627</v>
      </c>
      <c r="E496">
        <v>14117.513736000001</v>
      </c>
      <c r="F496">
        <v>488.2</v>
      </c>
      <c r="G496">
        <v>-9.2750941794938893</v>
      </c>
      <c r="H496">
        <f>(Table2[[#This Row],[1Y Return vs Nifty]]-AVERAGE(Table2[1Y Return vs Nifty]))/_xlfn.STDEV.P(Table2[1Y Return vs Nifty])</f>
        <v>-0.54360519974685961</v>
      </c>
      <c r="I496">
        <v>-9.1774085667963607</v>
      </c>
      <c r="J496">
        <f>(Table2[[#This Row],[1M Return vs Nifty]]-AVERAGE(Table2[1M Return vs Nifty]))/_xlfn.STDEV.P(Table2[1M Return vs Nifty])</f>
        <v>-1.1349975497848201</v>
      </c>
      <c r="K496">
        <v>0.35864414255941601</v>
      </c>
      <c r="L496">
        <f>(Table2[[#This Row],[6M Return vs Nifty]]-AVERAGE(Table2[6M Return vs Nifty]))/_xlfn.STDEV.P(Table2[6M Return vs Nifty])</f>
        <v>-0.26631252035019676</v>
      </c>
      <c r="M496">
        <v>-3.7094047435273101</v>
      </c>
      <c r="N496">
        <f>(Table2[[#This Row],[1W Return vs Nifty]]-AVERAGE(Table2[1W Return vs Nifty]))/_xlfn.STDEV.P(Table2[1W Return vs Nifty])</f>
        <v>-0.62978261568031002</v>
      </c>
      <c r="O496">
        <v>501.21</v>
      </c>
      <c r="P496">
        <v>501.80288974268302</v>
      </c>
      <c r="Q496">
        <v>454.99626484563601</v>
      </c>
      <c r="R496">
        <v>38.469605866954701</v>
      </c>
      <c r="S496" s="2">
        <f>(Table2[[#This Row],[Close Price]]-Table2[[#This Row],[20D EMA]])/Table2[[#This Row],[20D EMA]]</f>
        <v>-2.5957183615650109E-2</v>
      </c>
      <c r="T496" s="2">
        <f>(Table2[[#This Row],[Close Price]]-Table2[[#This Row],[50D EMA]])/Table2[[#This Row],[50D EMA]]</f>
        <v>-2.7108033892866559E-2</v>
      </c>
      <c r="U496" s="2">
        <f>(Table2[[#This Row],[Close Price]]-Table2[[#This Row],[200D EMA]])/Table2[[#This Row],[200D EMA]]</f>
        <v>7.2975841165704575E-2</v>
      </c>
      <c r="V496">
        <v>1.26584455691821</v>
      </c>
      <c r="W496">
        <v>486.1</v>
      </c>
      <c r="X496">
        <v>497</v>
      </c>
      <c r="Y496">
        <v>484.2</v>
      </c>
      <c r="Z496">
        <v>504</v>
      </c>
      <c r="AA496">
        <v>484.2</v>
      </c>
      <c r="AB496">
        <v>504</v>
      </c>
      <c r="AC496" s="2">
        <f>(Table2[[#This Row],[Close Price]]/Table2[[#This Row],[Day Low]])-1</f>
        <v>4.320098745114187E-3</v>
      </c>
      <c r="AD496" s="2">
        <f>(Table2[[#This Row],[Day High]]/Table2[[#This Row],[Close Price]])-1</f>
        <v>1.8025399426464528E-2</v>
      </c>
      <c r="AE496" s="2">
        <f>(Table2[[#This Row],[Close Price]]/Table2[[#This Row],[Current Week Low]])-1</f>
        <v>8.261049153242439E-3</v>
      </c>
      <c r="AF496" s="2">
        <f>(Table2[[#This Row],[Current Week High]]/Table2[[#This Row],[Close Price]])-1</f>
        <v>3.2363785333879624E-2</v>
      </c>
      <c r="AG496" s="2">
        <f>(Table2[[#This Row],[Close Price]]/Table2[[#This Row],[Current Month Low]])-1</f>
        <v>8.261049153242439E-3</v>
      </c>
      <c r="AH496" s="2">
        <f>(Table2[[#This Row],[Current Month High]]/Table2[[#This Row],[Close Price]])-1</f>
        <v>3.2363785333879624E-2</v>
      </c>
      <c r="AI496">
        <v>21.261777959852498</v>
      </c>
      <c r="AJ496">
        <v>44.224519940915798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-0.06</v>
      </c>
      <c r="AM496" t="s">
        <v>10358</v>
      </c>
      <c r="AN496">
        <v>-0.64</v>
      </c>
      <c r="AO496" t="s">
        <v>10358</v>
      </c>
      <c r="AP496">
        <v>1.3289602379596E-2</v>
      </c>
      <c r="AQ496">
        <f>(Table2[[#This Row],[Sharpe Ratio]]-AVERAGE(Table2[Sharpe Ratio]))/_xlfn.STDEV.P(Table2[Sharpe Ratio])</f>
        <v>-0.57526519600256043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>
        <f>_xlfn.RANK.AVG(Table2[[#This Row],[1Y Return vs Nifty Z-Score]],Table2[1Y Return vs Nifty Z-Score])</f>
        <v>495</v>
      </c>
      <c r="AT496">
        <f>_xlfn.RANK.AVG(Table2[[#This Row],[6M Return vs Nifty Z-Score]],Table2[6M Return vs Nifty Z-Score])</f>
        <v>413</v>
      </c>
      <c r="AU496">
        <f>_xlfn.RANK.AVG(Table2[[#This Row],[Sharpe Ratio Z-Score]],Table2[Sharpe Ratio Z-Score])</f>
        <v>486</v>
      </c>
      <c r="AV496">
        <f>(Table2[[#This Row],[Rank 1Y]]+Table2[[#This Row],[Rank 6M]]+Table2[[#This Row],[Rank Sharpe]])/3</f>
        <v>464.66666666666669</v>
      </c>
    </row>
    <row r="497" spans="1:48" x14ac:dyDescent="0.3">
      <c r="A497" t="s">
        <v>470</v>
      </c>
      <c r="B497" t="s">
        <v>471</v>
      </c>
      <c r="C497" t="s">
        <v>10312</v>
      </c>
      <c r="D497" t="s">
        <v>177</v>
      </c>
      <c r="E497">
        <v>46810.5285</v>
      </c>
      <c r="F497">
        <v>676.15</v>
      </c>
      <c r="G497">
        <v>18.157920920651801</v>
      </c>
      <c r="H497">
        <f>(Table2[[#This Row],[1Y Return vs Nifty]]-AVERAGE(Table2[1Y Return vs Nifty]))/_xlfn.STDEV.P(Table2[1Y Return vs Nifty])</f>
        <v>-8.5193393270839884E-2</v>
      </c>
      <c r="I497">
        <v>2.2606919144974298</v>
      </c>
      <c r="J497">
        <f>(Table2[[#This Row],[1M Return vs Nifty]]-AVERAGE(Table2[1M Return vs Nifty]))/_xlfn.STDEV.P(Table2[1M Return vs Nifty])</f>
        <v>2.421393817511399E-2</v>
      </c>
      <c r="K497">
        <v>1.6362907755481</v>
      </c>
      <c r="L497">
        <f>(Table2[[#This Row],[6M Return vs Nifty]]-AVERAGE(Table2[6M Return vs Nifty]))/_xlfn.STDEV.P(Table2[6M Return vs Nifty])</f>
        <v>-0.22272224922476896</v>
      </c>
      <c r="M497">
        <v>11.965473302388</v>
      </c>
      <c r="N497">
        <f>(Table2[[#This Row],[1W Return vs Nifty]]-AVERAGE(Table2[1W Return vs Nifty]))/_xlfn.STDEV.P(Table2[1W Return vs Nifty])</f>
        <v>3.1763355779433855</v>
      </c>
      <c r="O497">
        <v>621.99</v>
      </c>
      <c r="P497">
        <v>618.29352208568798</v>
      </c>
      <c r="Q497">
        <v>567.58181803897196</v>
      </c>
      <c r="R497">
        <v>85.754568601477104</v>
      </c>
      <c r="S497" s="2">
        <f>(Table2[[#This Row],[Close Price]]-Table2[[#This Row],[20D EMA]])/Table2[[#This Row],[20D EMA]]</f>
        <v>8.7075354909242855E-2</v>
      </c>
      <c r="T497" s="2">
        <f>(Table2[[#This Row],[Close Price]]-Table2[[#This Row],[50D EMA]])/Table2[[#This Row],[50D EMA]]</f>
        <v>9.3574452663105517E-2</v>
      </c>
      <c r="U497" s="2">
        <f>(Table2[[#This Row],[Close Price]]-Table2[[#This Row],[200D EMA]])/Table2[[#This Row],[200D EMA]]</f>
        <v>0.19128199408525343</v>
      </c>
      <c r="V497">
        <v>2.7457537205928402</v>
      </c>
      <c r="W497">
        <v>665</v>
      </c>
      <c r="X497">
        <v>682.5</v>
      </c>
      <c r="Y497">
        <v>630.75</v>
      </c>
      <c r="Z497">
        <v>689.95</v>
      </c>
      <c r="AA497">
        <v>630.75</v>
      </c>
      <c r="AB497">
        <v>689.95</v>
      </c>
      <c r="AC497" s="2">
        <f>(Table2[[#This Row],[Close Price]]/Table2[[#This Row],[Day Low]])-1</f>
        <v>1.6766917293232986E-2</v>
      </c>
      <c r="AD497" s="2">
        <f>(Table2[[#This Row],[Day High]]/Table2[[#This Row],[Close Price]])-1</f>
        <v>9.3914072321230613E-3</v>
      </c>
      <c r="AE497" s="2">
        <f>(Table2[[#This Row],[Close Price]]/Table2[[#This Row],[Current Week Low]])-1</f>
        <v>7.1977804201347473E-2</v>
      </c>
      <c r="AF497" s="2">
        <f>(Table2[[#This Row],[Current Week High]]/Table2[[#This Row],[Close Price]])-1</f>
        <v>2.0409672409968271E-2</v>
      </c>
      <c r="AG497" s="2">
        <f>(Table2[[#This Row],[Close Price]]/Table2[[#This Row],[Current Month Low]])-1</f>
        <v>7.1977804201347473E-2</v>
      </c>
      <c r="AH497" s="2">
        <f>(Table2[[#This Row],[Current Month High]]/Table2[[#This Row],[Close Price]])-1</f>
        <v>2.0409672409968271E-2</v>
      </c>
      <c r="AI497">
        <v>2.04096724099682</v>
      </c>
      <c r="AJ497">
        <v>70.293413927716898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</v>
      </c>
      <c r="AM497" t="s">
        <v>10360</v>
      </c>
      <c r="AN497">
        <v>12.47</v>
      </c>
      <c r="AO497" t="s">
        <v>10359</v>
      </c>
      <c r="AP497">
        <v>-5.7685674774388997E-2</v>
      </c>
      <c r="AQ497">
        <f>(Table2[[#This Row],[Sharpe Ratio]]-AVERAGE(Table2[Sharpe Ratio]))/_xlfn.STDEV.P(Table2[Sharpe Ratio])</f>
        <v>-1.3873154410582025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1.5053184325646882</v>
      </c>
      <c r="AS497">
        <f>_xlfn.RANK.AVG(Table2[[#This Row],[1Y Return vs Nifty Z-Score]],Table2[1Y Return vs Nifty Z-Score])</f>
        <v>330</v>
      </c>
      <c r="AT497">
        <f>_xlfn.RANK.AVG(Table2[[#This Row],[6M Return vs Nifty Z-Score]],Table2[6M Return vs Nifty Z-Score])</f>
        <v>393</v>
      </c>
      <c r="AU497">
        <f>_xlfn.RANK.AVG(Table2[[#This Row],[Sharpe Ratio Z-Score]],Table2[Sharpe Ratio Z-Score])</f>
        <v>673</v>
      </c>
      <c r="AV497">
        <f>(Table2[[#This Row],[Rank 1Y]]+Table2[[#This Row],[Rank 6M]]+Table2[[#This Row],[Rank Sharpe]])/3</f>
        <v>465.33333333333331</v>
      </c>
    </row>
    <row r="498" spans="1:48" x14ac:dyDescent="0.3">
      <c r="A498" t="s">
        <v>951</v>
      </c>
      <c r="B498" t="s">
        <v>952</v>
      </c>
      <c r="C498" t="s">
        <v>10317</v>
      </c>
      <c r="D498" t="s">
        <v>538</v>
      </c>
      <c r="E498">
        <v>15625.630202175</v>
      </c>
      <c r="F498">
        <v>653.45000000000005</v>
      </c>
      <c r="G498">
        <v>-2.8919915531657301</v>
      </c>
      <c r="H498">
        <f>(Table2[[#This Row],[1Y Return vs Nifty]]-AVERAGE(Table2[1Y Return vs Nifty]))/_xlfn.STDEV.P(Table2[1Y Return vs Nifty])</f>
        <v>-0.4369421298956212</v>
      </c>
      <c r="I498">
        <v>-9.7778373708864894</v>
      </c>
      <c r="J498">
        <f>(Table2[[#This Row],[1M Return vs Nifty]]-AVERAGE(Table2[1M Return vs Nifty]))/_xlfn.STDEV.P(Table2[1M Return vs Nifty])</f>
        <v>-1.1958489095487619</v>
      </c>
      <c r="K498">
        <v>-27.412903485084399</v>
      </c>
      <c r="L498">
        <f>(Table2[[#This Row],[6M Return vs Nifty]]-AVERAGE(Table2[6M Return vs Nifty]))/_xlfn.STDEV.P(Table2[6M Return vs Nifty])</f>
        <v>-1.21381182055181</v>
      </c>
      <c r="M498">
        <v>-1.1475178940358901</v>
      </c>
      <c r="N498">
        <f>(Table2[[#This Row],[1W Return vs Nifty]]-AVERAGE(Table2[1W Return vs Nifty]))/_xlfn.STDEV.P(Table2[1W Return vs Nifty])</f>
        <v>-7.7143533759956541E-3</v>
      </c>
      <c r="O498">
        <v>666.08</v>
      </c>
      <c r="P498">
        <v>683.022579008354</v>
      </c>
      <c r="Q498">
        <v>641.25269269286002</v>
      </c>
      <c r="R498">
        <v>35.066576957836503</v>
      </c>
      <c r="S498" s="2">
        <f>(Table2[[#This Row],[Close Price]]-Table2[[#This Row],[20D EMA]])/Table2[[#This Row],[20D EMA]]</f>
        <v>-1.896168628392985E-2</v>
      </c>
      <c r="T498" s="2">
        <f>(Table2[[#This Row],[Close Price]]-Table2[[#This Row],[50D EMA]])/Table2[[#This Row],[50D EMA]]</f>
        <v>-4.3296634572884678E-2</v>
      </c>
      <c r="U498" s="2">
        <f>(Table2[[#This Row],[Close Price]]-Table2[[#This Row],[200D EMA]])/Table2[[#This Row],[200D EMA]]</f>
        <v>1.9021062127503846E-2</v>
      </c>
      <c r="V498">
        <v>0.30323526512340598</v>
      </c>
      <c r="W498">
        <v>651.1</v>
      </c>
      <c r="X498">
        <v>657.9</v>
      </c>
      <c r="Y498">
        <v>648.4</v>
      </c>
      <c r="Z498">
        <v>666</v>
      </c>
      <c r="AA498">
        <v>648.4</v>
      </c>
      <c r="AB498">
        <v>666</v>
      </c>
      <c r="AC498" s="2">
        <f>(Table2[[#This Row],[Close Price]]/Table2[[#This Row],[Day Low]])-1</f>
        <v>3.6092766088158257E-3</v>
      </c>
      <c r="AD498" s="2">
        <f>(Table2[[#This Row],[Day High]]/Table2[[#This Row],[Close Price]])-1</f>
        <v>6.8100084168642994E-3</v>
      </c>
      <c r="AE498" s="2">
        <f>(Table2[[#This Row],[Close Price]]/Table2[[#This Row],[Current Week Low]])-1</f>
        <v>7.7884022208514203E-3</v>
      </c>
      <c r="AF498" s="2">
        <f>(Table2[[#This Row],[Current Week High]]/Table2[[#This Row],[Close Price]])-1</f>
        <v>1.9205754074527404E-2</v>
      </c>
      <c r="AG498" s="2">
        <f>(Table2[[#This Row],[Close Price]]/Table2[[#This Row],[Current Month Low]])-1</f>
        <v>7.7884022208514203E-3</v>
      </c>
      <c r="AH498" s="2">
        <f>(Table2[[#This Row],[Current Month High]]/Table2[[#This Row],[Close Price]])-1</f>
        <v>1.9205754074527404E-2</v>
      </c>
      <c r="AI498">
        <v>26.3983472339123</v>
      </c>
      <c r="AJ498">
        <v>51.156604210039298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-0.08</v>
      </c>
      <c r="AM498" t="s">
        <v>10358</v>
      </c>
      <c r="AN498">
        <v>-0.31</v>
      </c>
      <c r="AO498" t="s">
        <v>10358</v>
      </c>
      <c r="AP498">
        <v>8.9237289646546994E-2</v>
      </c>
      <c r="AQ498">
        <f>(Table2[[#This Row],[Sharpe Ratio]]-AVERAGE(Table2[Sharpe Ratio]))/_xlfn.STDEV.P(Table2[Sharpe Ratio])</f>
        <v>0.29367594138437686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452</v>
      </c>
      <c r="AT498">
        <f>_xlfn.RANK.AVG(Table2[[#This Row],[6M Return vs Nifty Z-Score]],Table2[6M Return vs Nifty Z-Score])</f>
        <v>689</v>
      </c>
      <c r="AU498">
        <f>_xlfn.RANK.AVG(Table2[[#This Row],[Sharpe Ratio Z-Score]],Table2[Sharpe Ratio Z-Score])</f>
        <v>255</v>
      </c>
      <c r="AV498">
        <f>(Table2[[#This Row],[Rank 1Y]]+Table2[[#This Row],[Rank 6M]]+Table2[[#This Row],[Rank Sharpe]])/3</f>
        <v>465.33333333333331</v>
      </c>
    </row>
    <row r="499" spans="1:48" x14ac:dyDescent="0.3">
      <c r="A499" t="s">
        <v>220</v>
      </c>
      <c r="B499" t="s">
        <v>221</v>
      </c>
      <c r="C499" t="s">
        <v>10316</v>
      </c>
      <c r="D499" t="s">
        <v>222</v>
      </c>
      <c r="E499">
        <v>118698.74353358999</v>
      </c>
      <c r="F499">
        <v>1199</v>
      </c>
      <c r="G499">
        <v>13.407064861805701</v>
      </c>
      <c r="H499">
        <f>(Table2[[#This Row],[1Y Return vs Nifty]]-AVERAGE(Table2[1Y Return vs Nifty]))/_xlfn.STDEV.P(Table2[1Y Return vs Nifty])</f>
        <v>-0.16458125859635483</v>
      </c>
      <c r="I499">
        <v>0.36506518296655599</v>
      </c>
      <c r="J499">
        <f>(Table2[[#This Row],[1M Return vs Nifty]]-AVERAGE(Table2[1M Return vs Nifty]))/_xlfn.STDEV.P(Table2[1M Return vs Nifty])</f>
        <v>-0.16790120259220809</v>
      </c>
      <c r="K499">
        <v>-12.080037540009</v>
      </c>
      <c r="L499">
        <f>(Table2[[#This Row],[6M Return vs Nifty]]-AVERAGE(Table2[6M Return vs Nifty]))/_xlfn.STDEV.P(Table2[6M Return vs Nifty])</f>
        <v>-0.69069082103707546</v>
      </c>
      <c r="M499">
        <v>-2.7115905903529698</v>
      </c>
      <c r="N499">
        <f>(Table2[[#This Row],[1W Return vs Nifty]]-AVERAGE(Table2[1W Return vs Nifty]))/_xlfn.STDEV.P(Table2[1W Return vs Nifty])</f>
        <v>-0.38749692828118293</v>
      </c>
      <c r="O499">
        <v>1192.8599999999999</v>
      </c>
      <c r="P499">
        <v>1171.14502127693</v>
      </c>
      <c r="Q499">
        <v>1088.26903058434</v>
      </c>
      <c r="R499">
        <v>53.247666214354801</v>
      </c>
      <c r="S499" s="2">
        <f>(Table2[[#This Row],[Close Price]]-Table2[[#This Row],[20D EMA]])/Table2[[#This Row],[20D EMA]]</f>
        <v>5.1472930603759879E-3</v>
      </c>
      <c r="T499" s="2">
        <f>(Table2[[#This Row],[Close Price]]-Table2[[#This Row],[50D EMA]])/Table2[[#This Row],[50D EMA]]</f>
        <v>2.3784397505869043E-2</v>
      </c>
      <c r="U499" s="2">
        <f>(Table2[[#This Row],[Close Price]]-Table2[[#This Row],[200D EMA]])/Table2[[#This Row],[200D EMA]]</f>
        <v>0.10174962835816763</v>
      </c>
      <c r="V499">
        <v>0.76304616024232097</v>
      </c>
      <c r="W499">
        <v>1196.3</v>
      </c>
      <c r="X499">
        <v>1218.3499999999999</v>
      </c>
      <c r="Y499">
        <v>1196.3</v>
      </c>
      <c r="Z499">
        <v>1227</v>
      </c>
      <c r="AA499">
        <v>1196.3</v>
      </c>
      <c r="AB499">
        <v>1227</v>
      </c>
      <c r="AC499" s="2">
        <f>(Table2[[#This Row],[Close Price]]/Table2[[#This Row],[Day Low]])-1</f>
        <v>2.2569589567833503E-3</v>
      </c>
      <c r="AD499" s="2">
        <f>(Table2[[#This Row],[Day High]]/Table2[[#This Row],[Close Price]])-1</f>
        <v>1.6138448707256003E-2</v>
      </c>
      <c r="AE499" s="2">
        <f>(Table2[[#This Row],[Close Price]]/Table2[[#This Row],[Current Week Low]])-1</f>
        <v>2.2569589567833503E-3</v>
      </c>
      <c r="AF499" s="2">
        <f>(Table2[[#This Row],[Current Week High]]/Table2[[#This Row],[Close Price]])-1</f>
        <v>2.3352793994995791E-2</v>
      </c>
      <c r="AG499" s="2">
        <f>(Table2[[#This Row],[Close Price]]/Table2[[#This Row],[Current Month Low]])-1</f>
        <v>2.2569589567833503E-3</v>
      </c>
      <c r="AH499" s="2">
        <f>(Table2[[#This Row],[Current Month High]]/Table2[[#This Row],[Close Price]])-1</f>
        <v>2.3352793994995791E-2</v>
      </c>
      <c r="AI499">
        <v>4.5388155815800602</v>
      </c>
      <c r="AJ499">
        <v>45.030247743232401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-0.02</v>
      </c>
      <c r="AM499" t="s">
        <v>10358</v>
      </c>
      <c r="AN499">
        <v>0.95</v>
      </c>
      <c r="AO499" t="s">
        <v>10359</v>
      </c>
      <c r="AP499">
        <v>7.5494408872799996E-3</v>
      </c>
      <c r="AQ499">
        <f>(Table2[[#This Row],[Sharpe Ratio]]-AVERAGE(Table2[Sharpe Ratio]))/_xlfn.STDEV.P(Table2[Sharpe Ratio])</f>
        <v>-0.64094017091503885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-2.0516103814218605</v>
      </c>
      <c r="AS499">
        <f>_xlfn.RANK.AVG(Table2[[#This Row],[1Y Return vs Nifty Z-Score]],Table2[1Y Return vs Nifty Z-Score])</f>
        <v>351</v>
      </c>
      <c r="AT499">
        <f>_xlfn.RANK.AVG(Table2[[#This Row],[6M Return vs Nifty Z-Score]],Table2[6M Return vs Nifty Z-Score])</f>
        <v>544</v>
      </c>
      <c r="AU499">
        <f>_xlfn.RANK.AVG(Table2[[#This Row],[Sharpe Ratio Z-Score]],Table2[Sharpe Ratio Z-Score])</f>
        <v>504</v>
      </c>
      <c r="AV499">
        <f>(Table2[[#This Row],[Rank 1Y]]+Table2[[#This Row],[Rank 6M]]+Table2[[#This Row],[Rank Sharpe]])/3</f>
        <v>466.33333333333331</v>
      </c>
    </row>
    <row r="500" spans="1:48" x14ac:dyDescent="0.3">
      <c r="A500" t="s">
        <v>698</v>
      </c>
      <c r="B500" t="s">
        <v>699</v>
      </c>
      <c r="C500" t="s">
        <v>10325</v>
      </c>
      <c r="D500" t="s">
        <v>257</v>
      </c>
      <c r="E500">
        <v>25807.852635075</v>
      </c>
      <c r="F500">
        <v>5300.85</v>
      </c>
      <c r="G500">
        <v>-28.018576361603799</v>
      </c>
      <c r="H500">
        <f>(Table2[[#This Row],[1Y Return vs Nifty]]-AVERAGE(Table2[1Y Return vs Nifty]))/_xlfn.STDEV.P(Table2[1Y Return vs Nifty])</f>
        <v>-0.85681297130917899</v>
      </c>
      <c r="I500">
        <v>-5.5223582844078898</v>
      </c>
      <c r="J500">
        <f>(Table2[[#This Row],[1M Return vs Nifty]]-AVERAGE(Table2[1M Return vs Nifty]))/_xlfn.STDEV.P(Table2[1M Return vs Nifty])</f>
        <v>-0.7645709843472116</v>
      </c>
      <c r="K500">
        <v>2.73578542702966</v>
      </c>
      <c r="L500">
        <f>(Table2[[#This Row],[6M Return vs Nifty]]-AVERAGE(Table2[6M Return vs Nifty]))/_xlfn.STDEV.P(Table2[6M Return vs Nifty])</f>
        <v>-0.18521010093465295</v>
      </c>
      <c r="M500">
        <v>-2.1708579521546398</v>
      </c>
      <c r="N500">
        <f>(Table2[[#This Row],[1W Return vs Nifty]]-AVERAGE(Table2[1W Return vs Nifty]))/_xlfn.STDEV.P(Table2[1W Return vs Nifty])</f>
        <v>-0.25619815031913568</v>
      </c>
      <c r="O500">
        <v>5319.33</v>
      </c>
      <c r="P500">
        <v>5508.2812657253098</v>
      </c>
      <c r="Q500">
        <v>5253.6381764907601</v>
      </c>
      <c r="R500">
        <v>41.534857537762697</v>
      </c>
      <c r="S500" s="2">
        <f>(Table2[[#This Row],[Close Price]]-Table2[[#This Row],[20D EMA]])/Table2[[#This Row],[20D EMA]]</f>
        <v>-3.4741217408958578E-3</v>
      </c>
      <c r="T500" s="2">
        <f>(Table2[[#This Row],[Close Price]]-Table2[[#This Row],[50D EMA]])/Table2[[#This Row],[50D EMA]]</f>
        <v>-3.7658074400816872E-2</v>
      </c>
      <c r="U500" s="2">
        <f>(Table2[[#This Row],[Close Price]]-Table2[[#This Row],[200D EMA]])/Table2[[#This Row],[200D EMA]]</f>
        <v>8.9865007682687556E-3</v>
      </c>
      <c r="V500">
        <v>1.2759916404828899</v>
      </c>
      <c r="W500">
        <v>5236.8</v>
      </c>
      <c r="X500">
        <v>5350.15</v>
      </c>
      <c r="Y500">
        <v>5198</v>
      </c>
      <c r="Z500">
        <v>5350.15</v>
      </c>
      <c r="AA500">
        <v>5198</v>
      </c>
      <c r="AB500">
        <v>5350.15</v>
      </c>
      <c r="AC500" s="2">
        <f>(Table2[[#This Row],[Close Price]]/Table2[[#This Row],[Day Low]])-1</f>
        <v>1.2230751604032974E-2</v>
      </c>
      <c r="AD500" s="2">
        <f>(Table2[[#This Row],[Day High]]/Table2[[#This Row],[Close Price]])-1</f>
        <v>9.3003952196344386E-3</v>
      </c>
      <c r="AE500" s="2">
        <f>(Table2[[#This Row],[Close Price]]/Table2[[#This Row],[Current Week Low]])-1</f>
        <v>1.9786456329357494E-2</v>
      </c>
      <c r="AF500" s="2">
        <f>(Table2[[#This Row],[Current Week High]]/Table2[[#This Row],[Close Price]])-1</f>
        <v>9.3003952196344386E-3</v>
      </c>
      <c r="AG500" s="2">
        <f>(Table2[[#This Row],[Close Price]]/Table2[[#This Row],[Current Month Low]])-1</f>
        <v>1.9786456329357494E-2</v>
      </c>
      <c r="AH500" s="2">
        <f>(Table2[[#This Row],[Current Month High]]/Table2[[#This Row],[Close Price]])-1</f>
        <v>9.3003952196344386E-3</v>
      </c>
      <c r="AI500">
        <v>38.657007838365502</v>
      </c>
      <c r="AJ500">
        <v>31.7144986954901</v>
      </c>
      <c r="AK500" t="str">
        <f>IF(AND(Table2[[#This Row],[20D EMA]]&gt;Table2[[#This Row],[50D EMA]],Table2[[#This Row],[50D EMA]]&gt;Table2[[#This Row],[200D EMA]]),"Uptrend","Downtrend/NoTrend")</f>
        <v>Downtrend/NoTrend</v>
      </c>
      <c r="AL500">
        <v>-0.17</v>
      </c>
      <c r="AM500" t="s">
        <v>10358</v>
      </c>
      <c r="AN500">
        <v>4.28</v>
      </c>
      <c r="AO500" t="s">
        <v>10359</v>
      </c>
      <c r="AP500">
        <v>4.3313847016240997E-2</v>
      </c>
      <c r="AQ500">
        <f>(Table2[[#This Row],[Sharpe Ratio]]-AVERAGE(Table2[Sharpe Ratio]))/_xlfn.STDEV.P(Table2[Sharpe Ratio])</f>
        <v>-0.23174846464973037</v>
      </c>
      <c r="AR5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0">
        <f>_xlfn.RANK.AVG(Table2[[#This Row],[1Y Return vs Nifty Z-Score]],Table2[1Y Return vs Nifty Z-Score])</f>
        <v>616</v>
      </c>
      <c r="AT500">
        <f>_xlfn.RANK.AVG(Table2[[#This Row],[6M Return vs Nifty Z-Score]],Table2[6M Return vs Nifty Z-Score])</f>
        <v>382</v>
      </c>
      <c r="AU500">
        <f>_xlfn.RANK.AVG(Table2[[#This Row],[Sharpe Ratio Z-Score]],Table2[Sharpe Ratio Z-Score])</f>
        <v>402</v>
      </c>
      <c r="AV500">
        <f>(Table2[[#This Row],[Rank 1Y]]+Table2[[#This Row],[Rank 6M]]+Table2[[#This Row],[Rank Sharpe]])/3</f>
        <v>466.66666666666669</v>
      </c>
    </row>
    <row r="501" spans="1:48" x14ac:dyDescent="0.3">
      <c r="A501" t="s">
        <v>1879</v>
      </c>
      <c r="B501" t="s">
        <v>1880</v>
      </c>
      <c r="C501" t="s">
        <v>10321</v>
      </c>
      <c r="D501" t="s">
        <v>127</v>
      </c>
      <c r="E501">
        <v>3870.9335235919998</v>
      </c>
      <c r="F501">
        <v>212.26</v>
      </c>
      <c r="G501">
        <v>-26.857629183832401</v>
      </c>
      <c r="H501">
        <f>(Table2[[#This Row],[1Y Return vs Nifty]]-AVERAGE(Table2[1Y Return vs Nifty]))/_xlfn.STDEV.P(Table2[1Y Return vs Nifty])</f>
        <v>-0.83741328479850452</v>
      </c>
      <c r="I501">
        <v>-14.173378804120601</v>
      </c>
      <c r="J501">
        <f>(Table2[[#This Row],[1M Return vs Nifty]]-AVERAGE(Table2[1M Return vs Nifty]))/_xlfn.STDEV.P(Table2[1M Return vs Nifty])</f>
        <v>-1.6413216638353643</v>
      </c>
      <c r="K501">
        <v>-10.349982336467001</v>
      </c>
      <c r="L501">
        <f>(Table2[[#This Row],[6M Return vs Nifty]]-AVERAGE(Table2[6M Return vs Nifty]))/_xlfn.STDEV.P(Table2[6M Return vs Nifty])</f>
        <v>-0.63166544309830641</v>
      </c>
      <c r="M501">
        <v>-9.0605041298622293</v>
      </c>
      <c r="N501">
        <f>(Table2[[#This Row],[1W Return vs Nifty]]-AVERAGE(Table2[1W Return vs Nifty]))/_xlfn.STDEV.P(Table2[1W Return vs Nifty])</f>
        <v>-1.9291175559942673</v>
      </c>
      <c r="O501">
        <v>225.45</v>
      </c>
      <c r="P501">
        <v>229.10006649261101</v>
      </c>
      <c r="Q501">
        <v>214.398150790203</v>
      </c>
      <c r="R501">
        <v>29.940344756050798</v>
      </c>
      <c r="S501" s="2">
        <f>(Table2[[#This Row],[Close Price]]-Table2[[#This Row],[20D EMA]])/Table2[[#This Row],[20D EMA]]</f>
        <v>-5.8505211798624966E-2</v>
      </c>
      <c r="T501" s="2">
        <f>(Table2[[#This Row],[Close Price]]-Table2[[#This Row],[50D EMA]])/Table2[[#This Row],[50D EMA]]</f>
        <v>-7.3505288542350319E-2</v>
      </c>
      <c r="U501" s="2">
        <f>(Table2[[#This Row],[Close Price]]-Table2[[#This Row],[200D EMA]])/Table2[[#This Row],[200D EMA]]</f>
        <v>-9.9728042537795859E-3</v>
      </c>
      <c r="V501">
        <v>0.41727227243498</v>
      </c>
      <c r="W501">
        <v>211.35</v>
      </c>
      <c r="X501">
        <v>216.2</v>
      </c>
      <c r="Y501">
        <v>211.35</v>
      </c>
      <c r="Z501">
        <v>218.97</v>
      </c>
      <c r="AA501">
        <v>211.35</v>
      </c>
      <c r="AB501">
        <v>218.97</v>
      </c>
      <c r="AC501" s="2">
        <f>(Table2[[#This Row],[Close Price]]/Table2[[#This Row],[Day Low]])-1</f>
        <v>4.3056541282233685E-3</v>
      </c>
      <c r="AD501" s="2">
        <f>(Table2[[#This Row],[Day High]]/Table2[[#This Row],[Close Price]])-1</f>
        <v>1.85621407707528E-2</v>
      </c>
      <c r="AE501" s="2">
        <f>(Table2[[#This Row],[Close Price]]/Table2[[#This Row],[Current Week Low]])-1</f>
        <v>4.3056541282233685E-3</v>
      </c>
      <c r="AF501" s="2">
        <f>(Table2[[#This Row],[Current Week High]]/Table2[[#This Row],[Close Price]])-1</f>
        <v>3.1612173749175687E-2</v>
      </c>
      <c r="AG501" s="2">
        <f>(Table2[[#This Row],[Close Price]]/Table2[[#This Row],[Current Month Low]])-1</f>
        <v>4.3056541282233685E-3</v>
      </c>
      <c r="AH501" s="2">
        <f>(Table2[[#This Row],[Current Month High]]/Table2[[#This Row],[Close Price]])-1</f>
        <v>3.1612173749175687E-2</v>
      </c>
      <c r="AI501">
        <v>29.534533119758699</v>
      </c>
      <c r="AJ501">
        <v>33.4548883998742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7.0000000000000007E-2</v>
      </c>
      <c r="AM501" t="s">
        <v>10359</v>
      </c>
      <c r="AN501">
        <v>-1.39</v>
      </c>
      <c r="AO501" t="s">
        <v>10358</v>
      </c>
      <c r="AP501">
        <v>8.5777269124979003E-2</v>
      </c>
      <c r="AQ501">
        <f>(Table2[[#This Row],[Sharpe Ratio]]-AVERAGE(Table2[Sharpe Ratio]))/_xlfn.STDEV.P(Table2[Sharpe Ratio])</f>
        <v>0.25408876927174101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1">
        <f>_xlfn.RANK.AVG(Table2[[#This Row],[1Y Return vs Nifty Z-Score]],Table2[1Y Return vs Nifty Z-Score])</f>
        <v>606</v>
      </c>
      <c r="AT501">
        <f>_xlfn.RANK.AVG(Table2[[#This Row],[6M Return vs Nifty Z-Score]],Table2[6M Return vs Nifty Z-Score])</f>
        <v>528</v>
      </c>
      <c r="AU501">
        <f>_xlfn.RANK.AVG(Table2[[#This Row],[Sharpe Ratio Z-Score]],Table2[Sharpe Ratio Z-Score])</f>
        <v>271</v>
      </c>
      <c r="AV501">
        <f>(Table2[[#This Row],[Rank 1Y]]+Table2[[#This Row],[Rank 6M]]+Table2[[#This Row],[Rank Sharpe]])/3</f>
        <v>468.33333333333331</v>
      </c>
    </row>
    <row r="502" spans="1:48" x14ac:dyDescent="0.3">
      <c r="A502" t="s">
        <v>737</v>
      </c>
      <c r="B502" t="s">
        <v>738</v>
      </c>
      <c r="C502" t="s">
        <v>10314</v>
      </c>
      <c r="D502" t="s">
        <v>535</v>
      </c>
      <c r="E502">
        <v>23077.692449955</v>
      </c>
      <c r="F502">
        <v>2544.5500000000002</v>
      </c>
      <c r="G502">
        <v>2.31891074830836</v>
      </c>
      <c r="H502">
        <f>(Table2[[#This Row],[1Y Return vs Nifty]]-AVERAGE(Table2[1Y Return vs Nifty]))/_xlfn.STDEV.P(Table2[1Y Return vs Nifty])</f>
        <v>-0.34986678915496372</v>
      </c>
      <c r="I502">
        <v>15.119116340951701</v>
      </c>
      <c r="J502">
        <f>(Table2[[#This Row],[1M Return vs Nifty]]-AVERAGE(Table2[1M Return vs Nifty]))/_xlfn.STDEV.P(Table2[1M Return vs Nifty])</f>
        <v>1.327370291503845</v>
      </c>
      <c r="K502">
        <v>-24.573074268583699</v>
      </c>
      <c r="L502">
        <f>(Table2[[#This Row],[6M Return vs Nifty]]-AVERAGE(Table2[6M Return vs Nifty]))/_xlfn.STDEV.P(Table2[6M Return vs Nifty])</f>
        <v>-1.1169235869033494</v>
      </c>
      <c r="M502">
        <v>-5.4836818434307197</v>
      </c>
      <c r="N502">
        <f>(Table2[[#This Row],[1W Return vs Nifty]]-AVERAGE(Table2[1W Return vs Nifty]))/_xlfn.STDEV.P(Table2[1W Return vs Nifty])</f>
        <v>-1.0606062769994509</v>
      </c>
      <c r="O502">
        <v>2461.38</v>
      </c>
      <c r="P502">
        <v>2411.8115170915398</v>
      </c>
      <c r="Q502">
        <v>2502.38455673716</v>
      </c>
      <c r="R502">
        <v>58.042252447988297</v>
      </c>
      <c r="S502" s="2">
        <f>(Table2[[#This Row],[Close Price]]-Table2[[#This Row],[20D EMA]])/Table2[[#This Row],[20D EMA]]</f>
        <v>3.3789987730460179E-2</v>
      </c>
      <c r="T502" s="2">
        <f>(Table2[[#This Row],[Close Price]]-Table2[[#This Row],[50D EMA]])/Table2[[#This Row],[50D EMA]]</f>
        <v>5.503683930846006E-2</v>
      </c>
      <c r="U502" s="2">
        <f>(Table2[[#This Row],[Close Price]]-Table2[[#This Row],[200D EMA]])/Table2[[#This Row],[200D EMA]]</f>
        <v>1.6850105292297437E-2</v>
      </c>
      <c r="V502">
        <v>2.2351270057343902</v>
      </c>
      <c r="W502">
        <v>2518.4</v>
      </c>
      <c r="X502">
        <v>2628.65</v>
      </c>
      <c r="Y502">
        <v>2518.4</v>
      </c>
      <c r="Z502">
        <v>2628.65</v>
      </c>
      <c r="AA502">
        <v>2518.4</v>
      </c>
      <c r="AB502">
        <v>2628.65</v>
      </c>
      <c r="AC502" s="2">
        <f>(Table2[[#This Row],[Close Price]]/Table2[[#This Row],[Day Low]])-1</f>
        <v>1.0383576874205991E-2</v>
      </c>
      <c r="AD502" s="2">
        <f>(Table2[[#This Row],[Day High]]/Table2[[#This Row],[Close Price]])-1</f>
        <v>3.3051030634100309E-2</v>
      </c>
      <c r="AE502" s="2">
        <f>(Table2[[#This Row],[Close Price]]/Table2[[#This Row],[Current Week Low]])-1</f>
        <v>1.0383576874205991E-2</v>
      </c>
      <c r="AF502" s="2">
        <f>(Table2[[#This Row],[Current Week High]]/Table2[[#This Row],[Close Price]])-1</f>
        <v>3.3051030634100309E-2</v>
      </c>
      <c r="AG502" s="2">
        <f>(Table2[[#This Row],[Close Price]]/Table2[[#This Row],[Current Month Low]])-1</f>
        <v>1.0383576874205991E-2</v>
      </c>
      <c r="AH502" s="2">
        <f>(Table2[[#This Row],[Current Month High]]/Table2[[#This Row],[Close Price]])-1</f>
        <v>3.3051030634100309E-2</v>
      </c>
      <c r="AI502">
        <v>53.111552140850002</v>
      </c>
      <c r="AJ502">
        <v>49.240469208211103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-0.1</v>
      </c>
      <c r="AM502" t="s">
        <v>10358</v>
      </c>
      <c r="AN502">
        <v>17.8</v>
      </c>
      <c r="AO502" t="s">
        <v>10359</v>
      </c>
      <c r="AP502">
        <v>7.4282982894339003E-2</v>
      </c>
      <c r="AQ502">
        <f>(Table2[[#This Row],[Sharpe Ratio]]-AVERAGE(Table2[Sharpe Ratio]))/_xlfn.STDEV.P(Table2[Sharpe Ratio])</f>
        <v>0.12257906160155629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2">
        <f>_xlfn.RANK.AVG(Table2[[#This Row],[1Y Return vs Nifty Z-Score]],Table2[1Y Return vs Nifty Z-Score])</f>
        <v>414</v>
      </c>
      <c r="AT502">
        <f>_xlfn.RANK.AVG(Table2[[#This Row],[6M Return vs Nifty Z-Score]],Table2[6M Return vs Nifty Z-Score])</f>
        <v>672</v>
      </c>
      <c r="AU502">
        <f>_xlfn.RANK.AVG(Table2[[#This Row],[Sharpe Ratio Z-Score]],Table2[Sharpe Ratio Z-Score])</f>
        <v>320</v>
      </c>
      <c r="AV502">
        <f>(Table2[[#This Row],[Rank 1Y]]+Table2[[#This Row],[Rank 6M]]+Table2[[#This Row],[Rank Sharpe]])/3</f>
        <v>468.66666666666669</v>
      </c>
    </row>
    <row r="503" spans="1:48" x14ac:dyDescent="0.3">
      <c r="A503" t="s">
        <v>339</v>
      </c>
      <c r="B503" t="s">
        <v>340</v>
      </c>
      <c r="C503" t="s">
        <v>10322</v>
      </c>
      <c r="D503" t="s">
        <v>135</v>
      </c>
      <c r="E503">
        <v>74960</v>
      </c>
      <c r="F503">
        <v>944.15</v>
      </c>
      <c r="G503">
        <v>4.1834154468371398</v>
      </c>
      <c r="H503">
        <f>(Table2[[#This Row],[1Y Return vs Nifty]]-AVERAGE(Table2[1Y Return vs Nifty]))/_xlfn.STDEV.P(Table2[1Y Return vs Nifty])</f>
        <v>-0.31871049941009116</v>
      </c>
      <c r="I503">
        <v>-3.33024739220108</v>
      </c>
      <c r="J503">
        <f>(Table2[[#This Row],[1M Return vs Nifty]]-AVERAGE(Table2[1M Return vs Nifty]))/_xlfn.STDEV.P(Table2[1M Return vs Nifty])</f>
        <v>-0.54240821061707534</v>
      </c>
      <c r="K503">
        <v>-12.3097538198767</v>
      </c>
      <c r="L503">
        <f>(Table2[[#This Row],[6M Return vs Nifty]]-AVERAGE(Table2[6M Return vs Nifty]))/_xlfn.STDEV.P(Table2[6M Return vs Nifty])</f>
        <v>-0.69852819536485367</v>
      </c>
      <c r="M503">
        <v>-0.41399705124622699</v>
      </c>
      <c r="N503">
        <f>(Table2[[#This Row],[1W Return vs Nifty]]-AVERAGE(Table2[1W Return vs Nifty]))/_xlfn.STDEV.P(Table2[1W Return vs Nifty])</f>
        <v>0.17039657144051043</v>
      </c>
      <c r="O503">
        <v>938.6</v>
      </c>
      <c r="P503">
        <v>961.36538390734404</v>
      </c>
      <c r="Q503">
        <v>925.58410842775197</v>
      </c>
      <c r="R503">
        <v>54.2872644058044</v>
      </c>
      <c r="S503" s="2">
        <f>(Table2[[#This Row],[Close Price]]-Table2[[#This Row],[20D EMA]])/Table2[[#This Row],[20D EMA]]</f>
        <v>5.9130620072447839E-3</v>
      </c>
      <c r="T503" s="2">
        <f>(Table2[[#This Row],[Close Price]]-Table2[[#This Row],[50D EMA]])/Table2[[#This Row],[50D EMA]]</f>
        <v>-1.7907222576887868E-2</v>
      </c>
      <c r="U503" s="2">
        <f>(Table2[[#This Row],[Close Price]]-Table2[[#This Row],[200D EMA]])/Table2[[#This Row],[200D EMA]]</f>
        <v>2.0058567777038707E-2</v>
      </c>
      <c r="V503">
        <v>0.474165935876602</v>
      </c>
      <c r="W503">
        <v>937.8</v>
      </c>
      <c r="X503">
        <v>949</v>
      </c>
      <c r="Y503">
        <v>928</v>
      </c>
      <c r="Z503">
        <v>949</v>
      </c>
      <c r="AA503">
        <v>928</v>
      </c>
      <c r="AB503">
        <v>949</v>
      </c>
      <c r="AC503" s="2">
        <f>(Table2[[#This Row],[Close Price]]/Table2[[#This Row],[Day Low]])-1</f>
        <v>6.7711665600340698E-3</v>
      </c>
      <c r="AD503" s="2">
        <f>(Table2[[#This Row],[Day High]]/Table2[[#This Row],[Close Price]])-1</f>
        <v>5.1368956203994287E-3</v>
      </c>
      <c r="AE503" s="2">
        <f>(Table2[[#This Row],[Close Price]]/Table2[[#This Row],[Current Week Low]])-1</f>
        <v>1.7403017241379271E-2</v>
      </c>
      <c r="AF503" s="2">
        <f>(Table2[[#This Row],[Current Week High]]/Table2[[#This Row],[Close Price]])-1</f>
        <v>5.1368956203994287E-3</v>
      </c>
      <c r="AG503" s="2">
        <f>(Table2[[#This Row],[Close Price]]/Table2[[#This Row],[Current Month Low]])-1</f>
        <v>1.7403017241379271E-2</v>
      </c>
      <c r="AH503" s="2">
        <f>(Table2[[#This Row],[Current Month High]]/Table2[[#This Row],[Close Price]])-1</f>
        <v>5.1368956203994287E-3</v>
      </c>
      <c r="AI503">
        <v>20.627019011809502</v>
      </c>
      <c r="AJ503">
        <v>48.556368499724599</v>
      </c>
      <c r="AK503" t="str">
        <f>IF(AND(Table2[[#This Row],[20D EMA]]&gt;Table2[[#This Row],[50D EMA]],Table2[[#This Row],[50D EMA]]&gt;Table2[[#This Row],[200D EMA]]),"Uptrend","Downtrend/NoTrend")</f>
        <v>Downtrend/NoTrend</v>
      </c>
      <c r="AL503">
        <v>-0.16</v>
      </c>
      <c r="AM503" t="s">
        <v>10358</v>
      </c>
      <c r="AN503">
        <v>2.1</v>
      </c>
      <c r="AO503" t="s">
        <v>10359</v>
      </c>
      <c r="AP503">
        <v>2.3170760591314E-2</v>
      </c>
      <c r="AQ503">
        <f>(Table2[[#This Row],[Sharpe Ratio]]-AVERAGE(Table2[Sharpe Ratio]))/_xlfn.STDEV.P(Table2[Sharpe Ratio])</f>
        <v>-0.46221178826664355</v>
      </c>
      <c r="AR5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3">
        <f>_xlfn.RANK.AVG(Table2[[#This Row],[1Y Return vs Nifty Z-Score]],Table2[1Y Return vs Nifty Z-Score])</f>
        <v>399</v>
      </c>
      <c r="AT503">
        <f>_xlfn.RANK.AVG(Table2[[#This Row],[6M Return vs Nifty Z-Score]],Table2[6M Return vs Nifty Z-Score])</f>
        <v>549</v>
      </c>
      <c r="AU503">
        <f>_xlfn.RANK.AVG(Table2[[#This Row],[Sharpe Ratio Z-Score]],Table2[Sharpe Ratio Z-Score])</f>
        <v>462</v>
      </c>
      <c r="AV503">
        <f>(Table2[[#This Row],[Rank 1Y]]+Table2[[#This Row],[Rank 6M]]+Table2[[#This Row],[Rank Sharpe]])/3</f>
        <v>470</v>
      </c>
    </row>
    <row r="504" spans="1:48" x14ac:dyDescent="0.3">
      <c r="A504" t="s">
        <v>437</v>
      </c>
      <c r="B504" t="s">
        <v>438</v>
      </c>
      <c r="C504" t="s">
        <v>10314</v>
      </c>
      <c r="D504" t="s">
        <v>34</v>
      </c>
      <c r="E504">
        <v>53448.32074684</v>
      </c>
      <c r="F504">
        <v>118.9</v>
      </c>
      <c r="G504">
        <v>2.9259347981073298</v>
      </c>
      <c r="H504">
        <f>(Table2[[#This Row],[1Y Return vs Nifty]]-AVERAGE(Table2[1Y Return vs Nifty]))/_xlfn.STDEV.P(Table2[1Y Return vs Nifty])</f>
        <v>-0.33972328177063482</v>
      </c>
      <c r="I504">
        <v>-6.9046629865316298</v>
      </c>
      <c r="J504">
        <f>(Table2[[#This Row],[1M Return vs Nifty]]-AVERAGE(Table2[1M Return vs Nifty]))/_xlfn.STDEV.P(Table2[1M Return vs Nifty])</f>
        <v>-0.9046627323768307</v>
      </c>
      <c r="K504">
        <v>-27.701868822388001</v>
      </c>
      <c r="L504">
        <f>(Table2[[#This Row],[6M Return vs Nifty]]-AVERAGE(Table2[6M Return vs Nifty]))/_xlfn.STDEV.P(Table2[6M Return vs Nifty])</f>
        <v>-1.2236706321149495</v>
      </c>
      <c r="M504">
        <v>-1.48863309763771</v>
      </c>
      <c r="N504">
        <f>(Table2[[#This Row],[1W Return vs Nifty]]-AVERAGE(Table2[1W Return vs Nifty]))/_xlfn.STDEV.P(Table2[1W Return vs Nifty])</f>
        <v>-9.0542735118261664E-2</v>
      </c>
      <c r="O504">
        <v>118.82</v>
      </c>
      <c r="P504">
        <v>120.99655129564999</v>
      </c>
      <c r="Q504">
        <v>120.75314187033101</v>
      </c>
      <c r="R504">
        <v>42.6717757570649</v>
      </c>
      <c r="S504" s="2">
        <f>(Table2[[#This Row],[Close Price]]-Table2[[#This Row],[20D EMA]])/Table2[[#This Row],[20D EMA]]</f>
        <v>6.7328732536620528E-4</v>
      </c>
      <c r="T504" s="2">
        <f>(Table2[[#This Row],[Close Price]]-Table2[[#This Row],[50D EMA]])/Table2[[#This Row],[50D EMA]]</f>
        <v>-1.7327364071122595E-2</v>
      </c>
      <c r="U504" s="2">
        <f>(Table2[[#This Row],[Close Price]]-Table2[[#This Row],[200D EMA]])/Table2[[#This Row],[200D EMA]]</f>
        <v>-1.5346531292088203E-2</v>
      </c>
      <c r="V504">
        <v>0.42984849864846197</v>
      </c>
      <c r="W504">
        <v>117.16</v>
      </c>
      <c r="X504">
        <v>119.39</v>
      </c>
      <c r="Y504">
        <v>116.65</v>
      </c>
      <c r="Z504">
        <v>119.39</v>
      </c>
      <c r="AA504">
        <v>116.65</v>
      </c>
      <c r="AB504">
        <v>119.39</v>
      </c>
      <c r="AC504" s="2">
        <f>(Table2[[#This Row],[Close Price]]/Table2[[#This Row],[Day Low]])-1</f>
        <v>1.4851485148514865E-2</v>
      </c>
      <c r="AD504" s="2">
        <f>(Table2[[#This Row],[Day High]]/Table2[[#This Row],[Close Price]])-1</f>
        <v>4.1211101766189806E-3</v>
      </c>
      <c r="AE504" s="2">
        <f>(Table2[[#This Row],[Close Price]]/Table2[[#This Row],[Current Week Low]])-1</f>
        <v>1.928846978139731E-2</v>
      </c>
      <c r="AF504" s="2">
        <f>(Table2[[#This Row],[Current Week High]]/Table2[[#This Row],[Close Price]])-1</f>
        <v>4.1211101766189806E-3</v>
      </c>
      <c r="AG504" s="2">
        <f>(Table2[[#This Row],[Close Price]]/Table2[[#This Row],[Current Month Low]])-1</f>
        <v>1.928846978139731E-2</v>
      </c>
      <c r="AH504" s="2">
        <f>(Table2[[#This Row],[Current Month High]]/Table2[[#This Row],[Close Price]])-1</f>
        <v>4.1211101766189806E-3</v>
      </c>
      <c r="AI504">
        <v>32.842724978973898</v>
      </c>
      <c r="AJ504">
        <v>37.615740740740698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-0.08</v>
      </c>
      <c r="AM504" t="s">
        <v>10358</v>
      </c>
      <c r="AN504">
        <v>2.4900000000000002</v>
      </c>
      <c r="AO504" t="s">
        <v>10359</v>
      </c>
      <c r="AP504">
        <v>7.5071138640288998E-2</v>
      </c>
      <c r="AQ504">
        <f>(Table2[[#This Row],[Sharpe Ratio]]-AVERAGE(Table2[Sharpe Ratio]))/_xlfn.STDEV.P(Table2[Sharpe Ratio])</f>
        <v>0.13159659689419265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407</v>
      </c>
      <c r="AT504">
        <f>_xlfn.RANK.AVG(Table2[[#This Row],[6M Return vs Nifty Z-Score]],Table2[6M Return vs Nifty Z-Score])</f>
        <v>691</v>
      </c>
      <c r="AU504">
        <f>_xlfn.RANK.AVG(Table2[[#This Row],[Sharpe Ratio Z-Score]],Table2[Sharpe Ratio Z-Score])</f>
        <v>315</v>
      </c>
      <c r="AV504">
        <f>(Table2[[#This Row],[Rank 1Y]]+Table2[[#This Row],[Rank 6M]]+Table2[[#This Row],[Rank Sharpe]])/3</f>
        <v>471</v>
      </c>
    </row>
    <row r="505" spans="1:48" x14ac:dyDescent="0.3">
      <c r="A505" t="s">
        <v>1208</v>
      </c>
      <c r="B505" t="s">
        <v>1209</v>
      </c>
      <c r="C505" t="s">
        <v>10330</v>
      </c>
      <c r="D505" t="s">
        <v>1210</v>
      </c>
      <c r="E505">
        <v>9871.6775856509994</v>
      </c>
      <c r="F505">
        <v>93.06</v>
      </c>
      <c r="G505">
        <v>1.4617408391663</v>
      </c>
      <c r="H505">
        <f>(Table2[[#This Row],[1Y Return vs Nifty]]-AVERAGE(Table2[1Y Return vs Nifty]))/_xlfn.STDEV.P(Table2[1Y Return vs Nifty])</f>
        <v>-0.36419028969153477</v>
      </c>
      <c r="I505">
        <v>0.88764441863076704</v>
      </c>
      <c r="J505">
        <f>(Table2[[#This Row],[1M Return vs Nifty]]-AVERAGE(Table2[1M Return vs Nifty]))/_xlfn.STDEV.P(Table2[1M Return vs Nifty])</f>
        <v>-0.114939624370196</v>
      </c>
      <c r="K505">
        <v>-20.137473965142501</v>
      </c>
      <c r="L505">
        <f>(Table2[[#This Row],[6M Return vs Nifty]]-AVERAGE(Table2[6M Return vs Nifty]))/_xlfn.STDEV.P(Table2[6M Return vs Nifty])</f>
        <v>-0.96559143070398801</v>
      </c>
      <c r="M505">
        <v>-2.7879646259825601</v>
      </c>
      <c r="N505">
        <f>(Table2[[#This Row],[1W Return vs Nifty]]-AVERAGE(Table2[1W Return vs Nifty]))/_xlfn.STDEV.P(Table2[1W Return vs Nifty])</f>
        <v>-0.40604180025267478</v>
      </c>
      <c r="O505">
        <v>95.16</v>
      </c>
      <c r="P505">
        <v>91.659648030563304</v>
      </c>
      <c r="Q505">
        <v>87.521335611644403</v>
      </c>
      <c r="R505">
        <v>43.703003607265501</v>
      </c>
      <c r="S505" s="2">
        <f>(Table2[[#This Row],[Close Price]]-Table2[[#This Row],[20D EMA]])/Table2[[#This Row],[20D EMA]]</f>
        <v>-2.2068095838587584E-2</v>
      </c>
      <c r="T505" s="2">
        <f>(Table2[[#This Row],[Close Price]]-Table2[[#This Row],[50D EMA]])/Table2[[#This Row],[50D EMA]]</f>
        <v>1.5277736708848811E-2</v>
      </c>
      <c r="U505" s="2">
        <f>(Table2[[#This Row],[Close Price]]-Table2[[#This Row],[200D EMA]])/Table2[[#This Row],[200D EMA]]</f>
        <v>6.3283590791302996E-2</v>
      </c>
      <c r="V505">
        <v>1.8771467281129199</v>
      </c>
      <c r="W505">
        <v>92.81</v>
      </c>
      <c r="X505">
        <v>95.46</v>
      </c>
      <c r="Y505">
        <v>92.81</v>
      </c>
      <c r="Z505">
        <v>95.46</v>
      </c>
      <c r="AA505">
        <v>92.81</v>
      </c>
      <c r="AB505">
        <v>95.46</v>
      </c>
      <c r="AC505" s="2">
        <f>(Table2[[#This Row],[Close Price]]/Table2[[#This Row],[Day Low]])-1</f>
        <v>2.6936752505117845E-3</v>
      </c>
      <c r="AD505" s="2">
        <f>(Table2[[#This Row],[Day High]]/Table2[[#This Row],[Close Price]])-1</f>
        <v>2.5789813023855412E-2</v>
      </c>
      <c r="AE505" s="2">
        <f>(Table2[[#This Row],[Close Price]]/Table2[[#This Row],[Current Week Low]])-1</f>
        <v>2.6936752505117845E-3</v>
      </c>
      <c r="AF505" s="2">
        <f>(Table2[[#This Row],[Current Week High]]/Table2[[#This Row],[Close Price]])-1</f>
        <v>2.5789813023855412E-2</v>
      </c>
      <c r="AG505" s="2">
        <f>(Table2[[#This Row],[Close Price]]/Table2[[#This Row],[Current Month Low]])-1</f>
        <v>2.6936752505117845E-3</v>
      </c>
      <c r="AH505" s="2">
        <f>(Table2[[#This Row],[Current Month High]]/Table2[[#This Row],[Close Price]])-1</f>
        <v>2.5789813023855412E-2</v>
      </c>
      <c r="AI505">
        <v>45.819901139050003</v>
      </c>
      <c r="AJ505">
        <v>48.1847133757961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0.1</v>
      </c>
      <c r="AM505" t="s">
        <v>10359</v>
      </c>
      <c r="AN505">
        <v>-2.0499999999999998</v>
      </c>
      <c r="AO505" t="s">
        <v>10358</v>
      </c>
      <c r="AP505">
        <v>6.133489980068E-2</v>
      </c>
      <c r="AQ505">
        <f>(Table2[[#This Row],[Sharpe Ratio]]-AVERAGE(Table2[Sharpe Ratio]))/_xlfn.STDEV.P(Table2[Sharpe Ratio])</f>
        <v>-2.5563988638244866E-2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-1.8763271336566385</v>
      </c>
      <c r="AS505">
        <f>_xlfn.RANK.AVG(Table2[[#This Row],[1Y Return vs Nifty Z-Score]],Table2[1Y Return vs Nifty Z-Score])</f>
        <v>422</v>
      </c>
      <c r="AT505">
        <f>_xlfn.RANK.AVG(Table2[[#This Row],[6M Return vs Nifty Z-Score]],Table2[6M Return vs Nifty Z-Score])</f>
        <v>634</v>
      </c>
      <c r="AU505">
        <f>_xlfn.RANK.AVG(Table2[[#This Row],[Sharpe Ratio Z-Score]],Table2[Sharpe Ratio Z-Score])</f>
        <v>358</v>
      </c>
      <c r="AV505">
        <f>(Table2[[#This Row],[Rank 1Y]]+Table2[[#This Row],[Rank 6M]]+Table2[[#This Row],[Rank Sharpe]])/3</f>
        <v>471.33333333333331</v>
      </c>
    </row>
    <row r="506" spans="1:48" x14ac:dyDescent="0.3">
      <c r="A506" t="s">
        <v>394</v>
      </c>
      <c r="B506" t="s">
        <v>395</v>
      </c>
      <c r="C506" t="s">
        <v>10313</v>
      </c>
      <c r="D506" t="s">
        <v>298</v>
      </c>
      <c r="E506">
        <v>60735.926687380001</v>
      </c>
      <c r="F506">
        <v>5747.7</v>
      </c>
      <c r="G506">
        <v>-2.9454802633814401</v>
      </c>
      <c r="H506">
        <f>(Table2[[#This Row],[1Y Return vs Nifty]]-AVERAGE(Table2[1Y Return vs Nifty]))/_xlfn.STDEV.P(Table2[1Y Return vs Nifty])</f>
        <v>-0.43783593818415761</v>
      </c>
      <c r="I506">
        <v>12.796903898091299</v>
      </c>
      <c r="J506">
        <f>(Table2[[#This Row],[1M Return vs Nifty]]-AVERAGE(Table2[1M Return vs Nifty]))/_xlfn.STDEV.P(Table2[1M Return vs Nifty])</f>
        <v>1.0920221805434849</v>
      </c>
      <c r="K506">
        <v>-3.66133164686127</v>
      </c>
      <c r="L506">
        <f>(Table2[[#This Row],[6M Return vs Nifty]]-AVERAGE(Table2[6M Return vs Nifty]))/_xlfn.STDEV.P(Table2[6M Return vs Nifty])</f>
        <v>-0.40346455445261475</v>
      </c>
      <c r="M506">
        <v>2.7620399284959301</v>
      </c>
      <c r="N506">
        <f>(Table2[[#This Row],[1W Return vs Nifty]]-AVERAGE(Table2[1W Return vs Nifty]))/_xlfn.STDEV.P(Table2[1W Return vs Nifty])</f>
        <v>0.94159058627167302</v>
      </c>
      <c r="O506">
        <v>5426.21</v>
      </c>
      <c r="P506">
        <v>5203.3845826764</v>
      </c>
      <c r="Q506">
        <v>4960.62534453239</v>
      </c>
      <c r="R506">
        <v>74.998210633623103</v>
      </c>
      <c r="S506" s="2">
        <f>(Table2[[#This Row],[Close Price]]-Table2[[#This Row],[20D EMA]])/Table2[[#This Row],[20D EMA]]</f>
        <v>5.9247614817708821E-2</v>
      </c>
      <c r="T506" s="2">
        <f>(Table2[[#This Row],[Close Price]]-Table2[[#This Row],[50D EMA]])/Table2[[#This Row],[50D EMA]]</f>
        <v>0.10460795443330985</v>
      </c>
      <c r="U506" s="2">
        <f>(Table2[[#This Row],[Close Price]]-Table2[[#This Row],[200D EMA]])/Table2[[#This Row],[200D EMA]]</f>
        <v>0.15866440232885656</v>
      </c>
      <c r="V506">
        <v>0.98728124042698295</v>
      </c>
      <c r="W506">
        <v>5707.55</v>
      </c>
      <c r="X506">
        <v>5781.05</v>
      </c>
      <c r="Y506">
        <v>5707.55</v>
      </c>
      <c r="Z506">
        <v>5837</v>
      </c>
      <c r="AA506">
        <v>5707.55</v>
      </c>
      <c r="AB506">
        <v>5837</v>
      </c>
      <c r="AC506" s="2">
        <f>(Table2[[#This Row],[Close Price]]/Table2[[#This Row],[Day Low]])-1</f>
        <v>7.0345419663426778E-3</v>
      </c>
      <c r="AD506" s="2">
        <f>(Table2[[#This Row],[Day High]]/Table2[[#This Row],[Close Price]])-1</f>
        <v>5.8023209283715182E-3</v>
      </c>
      <c r="AE506" s="2">
        <f>(Table2[[#This Row],[Close Price]]/Table2[[#This Row],[Current Week Low]])-1</f>
        <v>7.0345419663426778E-3</v>
      </c>
      <c r="AF506" s="2">
        <f>(Table2[[#This Row],[Current Week High]]/Table2[[#This Row],[Close Price]])-1</f>
        <v>1.5536649442385642E-2</v>
      </c>
      <c r="AG506" s="2">
        <f>(Table2[[#This Row],[Close Price]]/Table2[[#This Row],[Current Month Low]])-1</f>
        <v>7.0345419663426778E-3</v>
      </c>
      <c r="AH506" s="2">
        <f>(Table2[[#This Row],[Current Month High]]/Table2[[#This Row],[Close Price]])-1</f>
        <v>1.5536649442385642E-2</v>
      </c>
      <c r="AI506">
        <v>4.3895819197244004</v>
      </c>
      <c r="AJ506">
        <v>39.812697640476699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-0.05</v>
      </c>
      <c r="AM506" t="s">
        <v>10358</v>
      </c>
      <c r="AN506">
        <v>10.37</v>
      </c>
      <c r="AO506" t="s">
        <v>10359</v>
      </c>
      <c r="AP506">
        <v>9.8373780689609992E-3</v>
      </c>
      <c r="AQ506">
        <f>(Table2[[#This Row],[Sharpe Ratio]]-AVERAGE(Table2[Sharpe Ratio]))/_xlfn.STDEV.P(Table2[Sharpe Ratio])</f>
        <v>-0.61476316923845353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0.57754910493993206</v>
      </c>
      <c r="AS506">
        <f>_xlfn.RANK.AVG(Table2[[#This Row],[1Y Return vs Nifty Z-Score]],Table2[1Y Return vs Nifty Z-Score])</f>
        <v>454</v>
      </c>
      <c r="AT506">
        <f>_xlfn.RANK.AVG(Table2[[#This Row],[6M Return vs Nifty Z-Score]],Table2[6M Return vs Nifty Z-Score])</f>
        <v>463</v>
      </c>
      <c r="AU506">
        <f>_xlfn.RANK.AVG(Table2[[#This Row],[Sharpe Ratio Z-Score]],Table2[Sharpe Ratio Z-Score])</f>
        <v>498</v>
      </c>
      <c r="AV506">
        <f>(Table2[[#This Row],[Rank 1Y]]+Table2[[#This Row],[Rank 6M]]+Table2[[#This Row],[Rank Sharpe]])/3</f>
        <v>471.66666666666669</v>
      </c>
    </row>
    <row r="507" spans="1:48" x14ac:dyDescent="0.3">
      <c r="A507" t="s">
        <v>406</v>
      </c>
      <c r="B507" t="s">
        <v>407</v>
      </c>
      <c r="C507" t="s">
        <v>10313</v>
      </c>
      <c r="D507" t="s">
        <v>21</v>
      </c>
      <c r="E507">
        <v>58687.925614500004</v>
      </c>
      <c r="F507">
        <v>3125.35</v>
      </c>
      <c r="G507">
        <v>-4.6766266531339697</v>
      </c>
      <c r="H507">
        <f>(Table2[[#This Row],[1Y Return vs Nifty]]-AVERAGE(Table2[1Y Return vs Nifty]))/_xlfn.STDEV.P(Table2[1Y Return vs Nifty])</f>
        <v>-0.46676378081843961</v>
      </c>
      <c r="I507">
        <v>13.7070272280951</v>
      </c>
      <c r="J507">
        <f>(Table2[[#This Row],[1M Return vs Nifty]]-AVERAGE(Table2[1M Return vs Nifty]))/_xlfn.STDEV.P(Table2[1M Return vs Nifty])</f>
        <v>1.1842599975941548</v>
      </c>
      <c r="K507">
        <v>7.2126316981774297</v>
      </c>
      <c r="L507">
        <f>(Table2[[#This Row],[6M Return vs Nifty]]-AVERAGE(Table2[6M Return vs Nifty]))/_xlfn.STDEV.P(Table2[6M Return vs Nifty])</f>
        <v>-3.2470730198237242E-2</v>
      </c>
      <c r="M507">
        <v>1.54654697405215</v>
      </c>
      <c r="N507">
        <f>(Table2[[#This Row],[1W Return vs Nifty]]-AVERAGE(Table2[1W Return vs Nifty]))/_xlfn.STDEV.P(Table2[1W Return vs Nifty])</f>
        <v>0.64644890577002145</v>
      </c>
      <c r="O507">
        <v>2974.21</v>
      </c>
      <c r="P507">
        <v>2813.3428057445299</v>
      </c>
      <c r="Q507">
        <v>2552.8893949158601</v>
      </c>
      <c r="R507">
        <v>73.389862845718596</v>
      </c>
      <c r="S507" s="2">
        <f>(Table2[[#This Row],[Close Price]]-Table2[[#This Row],[20D EMA]])/Table2[[#This Row],[20D EMA]]</f>
        <v>5.0816855568369373E-2</v>
      </c>
      <c r="T507" s="2">
        <f>(Table2[[#This Row],[Close Price]]-Table2[[#This Row],[50D EMA]])/Table2[[#This Row],[50D EMA]]</f>
        <v>0.11090265772745021</v>
      </c>
      <c r="U507" s="2">
        <f>(Table2[[#This Row],[Close Price]]-Table2[[#This Row],[200D EMA]])/Table2[[#This Row],[200D EMA]]</f>
        <v>0.22424026917272982</v>
      </c>
      <c r="V507">
        <v>0.44082494560167101</v>
      </c>
      <c r="W507">
        <v>3082.25</v>
      </c>
      <c r="X507">
        <v>3165</v>
      </c>
      <c r="Y507">
        <v>3082.25</v>
      </c>
      <c r="Z507">
        <v>3165</v>
      </c>
      <c r="AA507">
        <v>3082.25</v>
      </c>
      <c r="AB507">
        <v>3165</v>
      </c>
      <c r="AC507" s="2">
        <f>(Table2[[#This Row],[Close Price]]/Table2[[#This Row],[Day Low]])-1</f>
        <v>1.3983291426717503E-2</v>
      </c>
      <c r="AD507" s="2">
        <f>(Table2[[#This Row],[Day High]]/Table2[[#This Row],[Close Price]])-1</f>
        <v>1.2686579103140527E-2</v>
      </c>
      <c r="AE507" s="2">
        <f>(Table2[[#This Row],[Close Price]]/Table2[[#This Row],[Current Week Low]])-1</f>
        <v>1.3983291426717503E-2</v>
      </c>
      <c r="AF507" s="2">
        <f>(Table2[[#This Row],[Current Week High]]/Table2[[#This Row],[Close Price]])-1</f>
        <v>1.2686579103140527E-2</v>
      </c>
      <c r="AG507" s="2">
        <f>(Table2[[#This Row],[Close Price]]/Table2[[#This Row],[Current Month Low]])-1</f>
        <v>1.3983291426717503E-2</v>
      </c>
      <c r="AH507" s="2">
        <f>(Table2[[#This Row],[Current Month High]]/Table2[[#This Row],[Close Price]])-1</f>
        <v>1.2686579103140527E-2</v>
      </c>
      <c r="AI507">
        <v>1.2686579103140501</v>
      </c>
      <c r="AJ507">
        <v>51.0487651635977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0.04</v>
      </c>
      <c r="AM507" t="s">
        <v>10359</v>
      </c>
      <c r="AN507">
        <v>7.37</v>
      </c>
      <c r="AO507" t="s">
        <v>10359</v>
      </c>
      <c r="AP507">
        <v>-2.9813030857221E-2</v>
      </c>
      <c r="AQ507">
        <f>(Table2[[#This Row],[Sharpe Ratio]]-AVERAGE(Table2[Sharpe Ratio]))/_xlfn.STDEV.P(Table2[Sharpe Ratio])</f>
        <v>-1.0684158434676336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0.26305854887986563</v>
      </c>
      <c r="AS507">
        <f>_xlfn.RANK.AVG(Table2[[#This Row],[1Y Return vs Nifty Z-Score]],Table2[1Y Return vs Nifty Z-Score])</f>
        <v>459</v>
      </c>
      <c r="AT507">
        <f>_xlfn.RANK.AVG(Table2[[#This Row],[6M Return vs Nifty Z-Score]],Table2[6M Return vs Nifty Z-Score])</f>
        <v>332</v>
      </c>
      <c r="AU507">
        <f>_xlfn.RANK.AVG(Table2[[#This Row],[Sharpe Ratio Z-Score]],Table2[Sharpe Ratio Z-Score])</f>
        <v>632</v>
      </c>
      <c r="AV507">
        <f>(Table2[[#This Row],[Rank 1Y]]+Table2[[#This Row],[Rank 6M]]+Table2[[#This Row],[Rank Sharpe]])/3</f>
        <v>474.33333333333331</v>
      </c>
    </row>
    <row r="508" spans="1:48" x14ac:dyDescent="0.3">
      <c r="A508" t="s">
        <v>653</v>
      </c>
      <c r="B508" t="s">
        <v>654</v>
      </c>
      <c r="C508" t="s">
        <v>627</v>
      </c>
      <c r="D508" t="s">
        <v>627</v>
      </c>
      <c r="E508">
        <v>28449.179220000002</v>
      </c>
      <c r="F508">
        <v>832.35</v>
      </c>
      <c r="G508">
        <v>-21.3460753386296</v>
      </c>
      <c r="H508">
        <f>(Table2[[#This Row],[1Y Return vs Nifty]]-AVERAGE(Table2[1Y Return vs Nifty]))/_xlfn.STDEV.P(Table2[1Y Return vs Nifty])</f>
        <v>-0.74531398964462081</v>
      </c>
      <c r="I508">
        <v>-4.00981837320243</v>
      </c>
      <c r="J508">
        <f>(Table2[[#This Row],[1M Return vs Nifty]]-AVERAGE(Table2[1M Return vs Nifty]))/_xlfn.STDEV.P(Table2[1M Return vs Nifty])</f>
        <v>-0.61128035327304375</v>
      </c>
      <c r="K508">
        <v>-5.5307477989510403</v>
      </c>
      <c r="L508">
        <f>(Table2[[#This Row],[6M Return vs Nifty]]-AVERAGE(Table2[6M Return vs Nifty]))/_xlfn.STDEV.P(Table2[6M Return vs Nifty])</f>
        <v>-0.4672445972373937</v>
      </c>
      <c r="M508">
        <v>-5.6004084577014499</v>
      </c>
      <c r="N508">
        <f>(Table2[[#This Row],[1W Return vs Nifty]]-AVERAGE(Table2[1W Return vs Nifty]))/_xlfn.STDEV.P(Table2[1W Return vs Nifty])</f>
        <v>-1.0889494187422153</v>
      </c>
      <c r="O508">
        <v>861.42</v>
      </c>
      <c r="P508">
        <v>862.54481665621404</v>
      </c>
      <c r="Q508">
        <v>816.61778406471399</v>
      </c>
      <c r="R508">
        <v>34.186688152436297</v>
      </c>
      <c r="S508" s="2">
        <f>(Table2[[#This Row],[Close Price]]-Table2[[#This Row],[20D EMA]])/Table2[[#This Row],[20D EMA]]</f>
        <v>-3.374660444382524E-2</v>
      </c>
      <c r="T508" s="2">
        <f>(Table2[[#This Row],[Close Price]]-Table2[[#This Row],[50D EMA]])/Table2[[#This Row],[50D EMA]]</f>
        <v>-3.500666408647473E-2</v>
      </c>
      <c r="U508" s="2">
        <f>(Table2[[#This Row],[Close Price]]-Table2[[#This Row],[200D EMA]])/Table2[[#This Row],[200D EMA]]</f>
        <v>1.9265091015993982E-2</v>
      </c>
      <c r="V508">
        <v>0.42991567270868702</v>
      </c>
      <c r="W508">
        <v>827.95</v>
      </c>
      <c r="X508">
        <v>846</v>
      </c>
      <c r="Y508">
        <v>826.05</v>
      </c>
      <c r="Z508">
        <v>852.5</v>
      </c>
      <c r="AA508">
        <v>826.05</v>
      </c>
      <c r="AB508">
        <v>852.5</v>
      </c>
      <c r="AC508" s="2">
        <f>(Table2[[#This Row],[Close Price]]/Table2[[#This Row],[Day Low]])-1</f>
        <v>5.3143305755178893E-3</v>
      </c>
      <c r="AD508" s="2">
        <f>(Table2[[#This Row],[Day High]]/Table2[[#This Row],[Close Price]])-1</f>
        <v>1.6399351234456683E-2</v>
      </c>
      <c r="AE508" s="2">
        <f>(Table2[[#This Row],[Close Price]]/Table2[[#This Row],[Current Week Low]])-1</f>
        <v>7.6266569820229169E-3</v>
      </c>
      <c r="AF508" s="2">
        <f>(Table2[[#This Row],[Current Week High]]/Table2[[#This Row],[Close Price]])-1</f>
        <v>2.4208566108007368E-2</v>
      </c>
      <c r="AG508" s="2">
        <f>(Table2[[#This Row],[Close Price]]/Table2[[#This Row],[Current Month Low]])-1</f>
        <v>7.6266569820229169E-3</v>
      </c>
      <c r="AH508" s="2">
        <f>(Table2[[#This Row],[Current Month High]]/Table2[[#This Row],[Close Price]])-1</f>
        <v>2.4208566108007368E-2</v>
      </c>
      <c r="AI508">
        <v>21.2530786327866</v>
      </c>
      <c r="AJ508">
        <v>17.232394366197099</v>
      </c>
      <c r="AK508" t="str">
        <f>IF(AND(Table2[[#This Row],[20D EMA]]&gt;Table2[[#This Row],[50D EMA]],Table2[[#This Row],[50D EMA]]&gt;Table2[[#This Row],[200D EMA]]),"Uptrend","Downtrend/NoTrend")</f>
        <v>Downtrend/NoTrend</v>
      </c>
      <c r="AL508">
        <v>-0.11</v>
      </c>
      <c r="AM508" t="s">
        <v>10358</v>
      </c>
      <c r="AN508">
        <v>-2.96</v>
      </c>
      <c r="AO508" t="s">
        <v>10358</v>
      </c>
      <c r="AP508">
        <v>5.8777117394684997E-2</v>
      </c>
      <c r="AQ508">
        <f>(Table2[[#This Row],[Sharpe Ratio]]-AVERAGE(Table2[Sharpe Ratio]))/_xlfn.STDEV.P(Table2[Sharpe Ratio])</f>
        <v>-5.4828373546259752E-2</v>
      </c>
      <c r="AR5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8">
        <f>_xlfn.RANK.AVG(Table2[[#This Row],[1Y Return vs Nifty Z-Score]],Table2[1Y Return vs Nifty Z-Score])</f>
        <v>572</v>
      </c>
      <c r="AT508">
        <f>_xlfn.RANK.AVG(Table2[[#This Row],[6M Return vs Nifty Z-Score]],Table2[6M Return vs Nifty Z-Score])</f>
        <v>484</v>
      </c>
      <c r="AU508">
        <f>_xlfn.RANK.AVG(Table2[[#This Row],[Sharpe Ratio Z-Score]],Table2[Sharpe Ratio Z-Score])</f>
        <v>369</v>
      </c>
      <c r="AV508">
        <f>(Table2[[#This Row],[Rank 1Y]]+Table2[[#This Row],[Rank 6M]]+Table2[[#This Row],[Rank Sharpe]])/3</f>
        <v>475</v>
      </c>
    </row>
    <row r="509" spans="1:48" x14ac:dyDescent="0.3">
      <c r="A509" t="s">
        <v>634</v>
      </c>
      <c r="B509" t="s">
        <v>635</v>
      </c>
      <c r="C509" t="s">
        <v>10319</v>
      </c>
      <c r="D509" t="s">
        <v>204</v>
      </c>
      <c r="E509">
        <v>29388.659163359898</v>
      </c>
      <c r="F509">
        <v>15494.15</v>
      </c>
      <c r="G509">
        <v>-25.967563554196602</v>
      </c>
      <c r="H509">
        <f>(Table2[[#This Row],[1Y Return vs Nifty]]-AVERAGE(Table2[1Y Return vs Nifty]))/_xlfn.STDEV.P(Table2[1Y Return vs Nifty])</f>
        <v>-0.82254008942883494</v>
      </c>
      <c r="I509">
        <v>-4.8166831982898097</v>
      </c>
      <c r="J509">
        <f>(Table2[[#This Row],[1M Return vs Nifty]]-AVERAGE(Table2[1M Return vs Nifty]))/_xlfn.STDEV.P(Table2[1M Return vs Nifty])</f>
        <v>-0.69305328191637361</v>
      </c>
      <c r="K509">
        <v>-7.3453164760184002</v>
      </c>
      <c r="L509">
        <f>(Table2[[#This Row],[6M Return vs Nifty]]-AVERAGE(Table2[6M Return vs Nifty]))/_xlfn.STDEV.P(Table2[6M Return vs Nifty])</f>
        <v>-0.52915337433333398</v>
      </c>
      <c r="M509">
        <v>-0.66523221434075497</v>
      </c>
      <c r="N509">
        <f>(Table2[[#This Row],[1W Return vs Nifty]]-AVERAGE(Table2[1W Return vs Nifty]))/_xlfn.STDEV.P(Table2[1W Return vs Nifty])</f>
        <v>0.10939254178674977</v>
      </c>
      <c r="O509">
        <v>15550.43</v>
      </c>
      <c r="P509">
        <v>15600.8274897877</v>
      </c>
      <c r="Q509">
        <v>15035.197686092701</v>
      </c>
      <c r="R509">
        <v>48.793664169580602</v>
      </c>
      <c r="S509" s="2">
        <f>(Table2[[#This Row],[Close Price]]-Table2[[#This Row],[20D EMA]])/Table2[[#This Row],[20D EMA]]</f>
        <v>-3.619192523936679E-3</v>
      </c>
      <c r="T509" s="2">
        <f>(Table2[[#This Row],[Close Price]]-Table2[[#This Row],[50D EMA]])/Table2[[#This Row],[50D EMA]]</f>
        <v>-6.8379379143530305E-3</v>
      </c>
      <c r="U509" s="2">
        <f>(Table2[[#This Row],[Close Price]]-Table2[[#This Row],[200D EMA]])/Table2[[#This Row],[200D EMA]]</f>
        <v>3.0525193182649134E-2</v>
      </c>
      <c r="V509">
        <v>0.40557492175771598</v>
      </c>
      <c r="W509">
        <v>15215</v>
      </c>
      <c r="X509">
        <v>15600</v>
      </c>
      <c r="Y509">
        <v>15075</v>
      </c>
      <c r="Z509">
        <v>15800</v>
      </c>
      <c r="AA509">
        <v>15075</v>
      </c>
      <c r="AB509">
        <v>15800</v>
      </c>
      <c r="AC509" s="2">
        <f>(Table2[[#This Row],[Close Price]]/Table2[[#This Row],[Day Low]])-1</f>
        <v>1.8347025961222396E-2</v>
      </c>
      <c r="AD509" s="2">
        <f>(Table2[[#This Row],[Day High]]/Table2[[#This Row],[Close Price]])-1</f>
        <v>6.831610640144925E-3</v>
      </c>
      <c r="AE509" s="2">
        <f>(Table2[[#This Row],[Close Price]]/Table2[[#This Row],[Current Week Low]])-1</f>
        <v>2.7804311774461077E-2</v>
      </c>
      <c r="AF509" s="2">
        <f>(Table2[[#This Row],[Current Week High]]/Table2[[#This Row],[Close Price]])-1</f>
        <v>1.973970821245441E-2</v>
      </c>
      <c r="AG509" s="2">
        <f>(Table2[[#This Row],[Close Price]]/Table2[[#This Row],[Current Month Low]])-1</f>
        <v>2.7804311774461077E-2</v>
      </c>
      <c r="AH509" s="2">
        <f>(Table2[[#This Row],[Current Month High]]/Table2[[#This Row],[Close Price]])-1</f>
        <v>1.973970821245441E-2</v>
      </c>
      <c r="AI509">
        <v>17.786390347324598</v>
      </c>
      <c r="AJ509">
        <v>19.4154142581888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-0.13</v>
      </c>
      <c r="AM509" t="s">
        <v>10358</v>
      </c>
      <c r="AN509">
        <v>-1.43</v>
      </c>
      <c r="AO509" t="s">
        <v>10358</v>
      </c>
      <c r="AP509">
        <v>7.2602211910700001E-2</v>
      </c>
      <c r="AQ509">
        <f>(Table2[[#This Row],[Sharpe Ratio]]-AVERAGE(Table2[Sharpe Ratio]))/_xlfn.STDEV.P(Table2[Sharpe Ratio])</f>
        <v>0.10334883744638607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600</v>
      </c>
      <c r="AT509">
        <f>_xlfn.RANK.AVG(Table2[[#This Row],[6M Return vs Nifty Z-Score]],Table2[6M Return vs Nifty Z-Score])</f>
        <v>500</v>
      </c>
      <c r="AU509">
        <f>_xlfn.RANK.AVG(Table2[[#This Row],[Sharpe Ratio Z-Score]],Table2[Sharpe Ratio Z-Score])</f>
        <v>326</v>
      </c>
      <c r="AV509">
        <f>(Table2[[#This Row],[Rank 1Y]]+Table2[[#This Row],[Rank 6M]]+Table2[[#This Row],[Rank Sharpe]])/3</f>
        <v>475.33333333333331</v>
      </c>
    </row>
    <row r="510" spans="1:48" x14ac:dyDescent="0.3">
      <c r="A510" t="s">
        <v>1908</v>
      </c>
      <c r="B510" t="s">
        <v>1909</v>
      </c>
      <c r="C510" t="s">
        <v>10325</v>
      </c>
      <c r="D510" t="s">
        <v>276</v>
      </c>
      <c r="E510">
        <v>3766.4675907599999</v>
      </c>
      <c r="F510">
        <v>1212.8</v>
      </c>
      <c r="G510">
        <v>-29.919055448886599</v>
      </c>
      <c r="H510">
        <f>(Table2[[#This Row],[1Y Return vs Nifty]]-AVERAGE(Table2[1Y Return vs Nifty]))/_xlfn.STDEV.P(Table2[1Y Return vs Nifty])</f>
        <v>-0.888570401121062</v>
      </c>
      <c r="I510">
        <v>7.3866273261572504</v>
      </c>
      <c r="J510">
        <f>(Table2[[#This Row],[1M Return vs Nifty]]-AVERAGE(Table2[1M Return vs Nifty]))/_xlfn.STDEV.P(Table2[1M Return vs Nifty])</f>
        <v>0.54370956819292093</v>
      </c>
      <c r="K510">
        <v>27.984099027241299</v>
      </c>
      <c r="L510">
        <f>(Table2[[#This Row],[6M Return vs Nifty]]-AVERAGE(Table2[6M Return vs Nifty]))/_xlfn.STDEV.P(Table2[6M Return vs Nifty])</f>
        <v>0.67620244215526393</v>
      </c>
      <c r="M510">
        <v>-9.5297309162210997</v>
      </c>
      <c r="N510">
        <f>(Table2[[#This Row],[1W Return vs Nifty]]-AVERAGE(Table2[1W Return vs Nifty]))/_xlfn.STDEV.P(Table2[1W Return vs Nifty])</f>
        <v>-2.0430535370758856</v>
      </c>
      <c r="O510">
        <v>1220.8900000000001</v>
      </c>
      <c r="P510">
        <v>1135.9212247583901</v>
      </c>
      <c r="Q510">
        <v>1053.7521775497501</v>
      </c>
      <c r="R510">
        <v>40.774442075526501</v>
      </c>
      <c r="S510" s="2">
        <f>(Table2[[#This Row],[Close Price]]-Table2[[#This Row],[20D EMA]])/Table2[[#This Row],[20D EMA]]</f>
        <v>-6.6263135909051139E-3</v>
      </c>
      <c r="T510" s="2">
        <f>(Table2[[#This Row],[Close Price]]-Table2[[#This Row],[50D EMA]])/Table2[[#This Row],[50D EMA]]</f>
        <v>6.7679671412040024E-2</v>
      </c>
      <c r="U510" s="2">
        <f>(Table2[[#This Row],[Close Price]]-Table2[[#This Row],[200D EMA]])/Table2[[#This Row],[200D EMA]]</f>
        <v>0.15093475092035183</v>
      </c>
      <c r="V510">
        <v>0.91967399695298102</v>
      </c>
      <c r="W510">
        <v>1185.05</v>
      </c>
      <c r="X510">
        <v>1217</v>
      </c>
      <c r="Y510">
        <v>1185.05</v>
      </c>
      <c r="Z510">
        <v>1247</v>
      </c>
      <c r="AA510">
        <v>1185.05</v>
      </c>
      <c r="AB510">
        <v>1247</v>
      </c>
      <c r="AC510" s="2">
        <f>(Table2[[#This Row],[Close Price]]/Table2[[#This Row],[Day Low]])-1</f>
        <v>2.3416733471161466E-2</v>
      </c>
      <c r="AD510" s="2">
        <f>(Table2[[#This Row],[Day High]]/Table2[[#This Row],[Close Price]])-1</f>
        <v>3.463060686015762E-3</v>
      </c>
      <c r="AE510" s="2">
        <f>(Table2[[#This Row],[Close Price]]/Table2[[#This Row],[Current Week Low]])-1</f>
        <v>2.3416733471161466E-2</v>
      </c>
      <c r="AF510" s="2">
        <f>(Table2[[#This Row],[Current Week High]]/Table2[[#This Row],[Close Price]])-1</f>
        <v>2.8199208443271839E-2</v>
      </c>
      <c r="AG510" s="2">
        <f>(Table2[[#This Row],[Close Price]]/Table2[[#This Row],[Current Month Low]])-1</f>
        <v>2.3416733471161466E-2</v>
      </c>
      <c r="AH510" s="2">
        <f>(Table2[[#This Row],[Current Month High]]/Table2[[#This Row],[Close Price]])-1</f>
        <v>2.8199208443271839E-2</v>
      </c>
      <c r="AI510">
        <v>13.374010554089701</v>
      </c>
      <c r="AJ510">
        <v>61.3516929421938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0.28000000000000003</v>
      </c>
      <c r="AM510" t="s">
        <v>10359</v>
      </c>
      <c r="AN510">
        <v>-6.29</v>
      </c>
      <c r="AO510" t="s">
        <v>10358</v>
      </c>
      <c r="AP510">
        <v>-3.3849272742015997E-2</v>
      </c>
      <c r="AQ510">
        <f>(Table2[[#This Row],[Sharpe Ratio]]-AVERAGE(Table2[Sharpe Ratio]))/_xlfn.STDEV.P(Table2[Sharpe Ratio])</f>
        <v>-1.1145957436114626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-2.8263076714602255</v>
      </c>
      <c r="AS510">
        <f>_xlfn.RANK.AVG(Table2[[#This Row],[1Y Return vs Nifty Z-Score]],Table2[1Y Return vs Nifty Z-Score])</f>
        <v>629</v>
      </c>
      <c r="AT510">
        <f>_xlfn.RANK.AVG(Table2[[#This Row],[6M Return vs Nifty Z-Score]],Table2[6M Return vs Nifty Z-Score])</f>
        <v>154</v>
      </c>
      <c r="AU510">
        <f>_xlfn.RANK.AVG(Table2[[#This Row],[Sharpe Ratio Z-Score]],Table2[Sharpe Ratio Z-Score])</f>
        <v>643</v>
      </c>
      <c r="AV510">
        <f>(Table2[[#This Row],[Rank 1Y]]+Table2[[#This Row],[Rank 6M]]+Table2[[#This Row],[Rank Sharpe]])/3</f>
        <v>475.33333333333331</v>
      </c>
    </row>
    <row r="511" spans="1:48" x14ac:dyDescent="0.3">
      <c r="A511" t="s">
        <v>66</v>
      </c>
      <c r="B511" t="s">
        <v>67</v>
      </c>
      <c r="C511" t="s">
        <v>10314</v>
      </c>
      <c r="D511" t="s">
        <v>24</v>
      </c>
      <c r="E511">
        <v>367605.93604896002</v>
      </c>
      <c r="F511">
        <v>1191.5999999999999</v>
      </c>
      <c r="G511">
        <v>-8.7585167902937204</v>
      </c>
      <c r="H511">
        <f>(Table2[[#This Row],[1Y Return vs Nifty]]-AVERAGE(Table2[1Y Return vs Nifty]))/_xlfn.STDEV.P(Table2[1Y Return vs Nifty])</f>
        <v>-0.53497307625246981</v>
      </c>
      <c r="I511">
        <v>1.442347677463</v>
      </c>
      <c r="J511">
        <f>(Table2[[#This Row],[1M Return vs Nifty]]-AVERAGE(Table2[1M Return vs Nifty]))/_xlfn.STDEV.P(Table2[1M Return vs Nifty])</f>
        <v>-5.8722388728775589E-2</v>
      </c>
      <c r="K511">
        <v>-5.2988127685744404</v>
      </c>
      <c r="L511">
        <f>(Table2[[#This Row],[6M Return vs Nifty]]-AVERAGE(Table2[6M Return vs Nifty]))/_xlfn.STDEV.P(Table2[6M Return vs Nifty])</f>
        <v>-0.45933152440758418</v>
      </c>
      <c r="M511">
        <v>0.39877469306815699</v>
      </c>
      <c r="N511">
        <f>(Table2[[#This Row],[1W Return vs Nifty]]-AVERAGE(Table2[1W Return vs Nifty]))/_xlfn.STDEV.P(Table2[1W Return vs Nifty])</f>
        <v>0.36775091858354131</v>
      </c>
      <c r="O511">
        <v>1177.17</v>
      </c>
      <c r="P511">
        <v>1186.74200324922</v>
      </c>
      <c r="Q511">
        <v>1127.4775158007501</v>
      </c>
      <c r="R511">
        <v>64.515544453304898</v>
      </c>
      <c r="S511" s="2">
        <f>(Table2[[#This Row],[Close Price]]-Table2[[#This Row],[20D EMA]])/Table2[[#This Row],[20D EMA]]</f>
        <v>1.2258212492672966E-2</v>
      </c>
      <c r="T511" s="2">
        <f>(Table2[[#This Row],[Close Price]]-Table2[[#This Row],[50D EMA]])/Table2[[#This Row],[50D EMA]]</f>
        <v>4.0935576034883793E-3</v>
      </c>
      <c r="U511" s="2">
        <f>(Table2[[#This Row],[Close Price]]-Table2[[#This Row],[200D EMA]])/Table2[[#This Row],[200D EMA]]</f>
        <v>5.6872517013085745E-2</v>
      </c>
      <c r="V511">
        <v>0.66159172304009695</v>
      </c>
      <c r="W511">
        <v>1176.7</v>
      </c>
      <c r="X511">
        <v>1193.55</v>
      </c>
      <c r="Y511">
        <v>1174.0999999999999</v>
      </c>
      <c r="Z511">
        <v>1194</v>
      </c>
      <c r="AA511">
        <v>1174.0999999999999</v>
      </c>
      <c r="AB511">
        <v>1194</v>
      </c>
      <c r="AC511" s="2">
        <f>(Table2[[#This Row],[Close Price]]/Table2[[#This Row],[Day Low]])-1</f>
        <v>1.2662530806492711E-2</v>
      </c>
      <c r="AD511" s="2">
        <f>(Table2[[#This Row],[Day High]]/Table2[[#This Row],[Close Price]])-1</f>
        <v>1.6364551863041754E-3</v>
      </c>
      <c r="AE511" s="2">
        <f>(Table2[[#This Row],[Close Price]]/Table2[[#This Row],[Current Week Low]])-1</f>
        <v>1.4905033642790277E-2</v>
      </c>
      <c r="AF511" s="2">
        <f>(Table2[[#This Row],[Current Week High]]/Table2[[#This Row],[Close Price]])-1</f>
        <v>2.0140986908359082E-3</v>
      </c>
      <c r="AG511" s="2">
        <f>(Table2[[#This Row],[Close Price]]/Table2[[#This Row],[Current Month Low]])-1</f>
        <v>1.4905033642790277E-2</v>
      </c>
      <c r="AH511" s="2">
        <f>(Table2[[#This Row],[Current Month High]]/Table2[[#This Row],[Close Price]])-1</f>
        <v>2.0140986908359082E-3</v>
      </c>
      <c r="AI511">
        <v>12.4244712990936</v>
      </c>
      <c r="AJ511">
        <v>25.2470044145469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-0.02</v>
      </c>
      <c r="AM511" t="s">
        <v>10358</v>
      </c>
      <c r="AN511">
        <v>2.12</v>
      </c>
      <c r="AO511" t="s">
        <v>10359</v>
      </c>
      <c r="AP511">
        <v>2.6327806677117999E-2</v>
      </c>
      <c r="AQ511">
        <f>(Table2[[#This Row],[Sharpe Ratio]]-AVERAGE(Table2[Sharpe Ratio]))/_xlfn.STDEV.P(Table2[Sharpe Ratio])</f>
        <v>-0.42609104100887601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1">
        <f>_xlfn.RANK.AVG(Table2[[#This Row],[1Y Return vs Nifty Z-Score]],Table2[1Y Return vs Nifty Z-Score])</f>
        <v>491</v>
      </c>
      <c r="AT511">
        <f>_xlfn.RANK.AVG(Table2[[#This Row],[6M Return vs Nifty Z-Score]],Table2[6M Return vs Nifty Z-Score])</f>
        <v>482</v>
      </c>
      <c r="AU511">
        <f>_xlfn.RANK.AVG(Table2[[#This Row],[Sharpe Ratio Z-Score]],Table2[Sharpe Ratio Z-Score])</f>
        <v>454</v>
      </c>
      <c r="AV511">
        <f>(Table2[[#This Row],[Rank 1Y]]+Table2[[#This Row],[Rank 6M]]+Table2[[#This Row],[Rank Sharpe]])/3</f>
        <v>475.66666666666669</v>
      </c>
    </row>
    <row r="512" spans="1:48" x14ac:dyDescent="0.3">
      <c r="A512" t="s">
        <v>1081</v>
      </c>
      <c r="B512" t="s">
        <v>1082</v>
      </c>
      <c r="C512" t="s">
        <v>10314</v>
      </c>
      <c r="D512" t="s">
        <v>24</v>
      </c>
      <c r="E512">
        <v>12096.489356055001</v>
      </c>
      <c r="F512">
        <v>108.63</v>
      </c>
      <c r="G512">
        <v>-10.5668775703778</v>
      </c>
      <c r="H512">
        <f>(Table2[[#This Row],[1Y Return vs Nifty]]-AVERAGE(Table2[1Y Return vs Nifty]))/_xlfn.STDEV.P(Table2[1Y Return vs Nifty])</f>
        <v>-0.56519118858655026</v>
      </c>
      <c r="I512">
        <v>-5.1478444015105804</v>
      </c>
      <c r="J512">
        <f>(Table2[[#This Row],[1M Return vs Nifty]]-AVERAGE(Table2[1M Return vs Nifty]))/_xlfn.STDEV.P(Table2[1M Return vs Nifty])</f>
        <v>-0.72661531188524564</v>
      </c>
      <c r="K512">
        <v>-37.185843623487003</v>
      </c>
      <c r="L512">
        <f>(Table2[[#This Row],[6M Return vs Nifty]]-AVERAGE(Table2[6M Return vs Nifty]))/_xlfn.STDEV.P(Table2[6M Return vs Nifty])</f>
        <v>-1.5472413458416236</v>
      </c>
      <c r="M512">
        <v>-0.81955397434244404</v>
      </c>
      <c r="N512">
        <f>(Table2[[#This Row],[1W Return vs Nifty]]-AVERAGE(Table2[1W Return vs Nifty]))/_xlfn.STDEV.P(Table2[1W Return vs Nifty])</f>
        <v>7.1920680334690873E-2</v>
      </c>
      <c r="O512">
        <v>110.33</v>
      </c>
      <c r="P512">
        <v>113.014523560946</v>
      </c>
      <c r="Q512">
        <v>115.555786476755</v>
      </c>
      <c r="R512">
        <v>47.417900175439101</v>
      </c>
      <c r="S512" s="2">
        <f>(Table2[[#This Row],[Close Price]]-Table2[[#This Row],[20D EMA]])/Table2[[#This Row],[20D EMA]]</f>
        <v>-1.5408320493066282E-2</v>
      </c>
      <c r="T512" s="2">
        <f>(Table2[[#This Row],[Close Price]]-Table2[[#This Row],[50D EMA]])/Table2[[#This Row],[50D EMA]]</f>
        <v>-3.8796107109026035E-2</v>
      </c>
      <c r="U512" s="2">
        <f>(Table2[[#This Row],[Close Price]]-Table2[[#This Row],[200D EMA]])/Table2[[#This Row],[200D EMA]]</f>
        <v>-5.9934570893584685E-2</v>
      </c>
      <c r="V512">
        <v>0.52893174932253395</v>
      </c>
      <c r="W512">
        <v>108.26</v>
      </c>
      <c r="X512">
        <v>110.56</v>
      </c>
      <c r="Y512">
        <v>108.26</v>
      </c>
      <c r="Z512">
        <v>110.6</v>
      </c>
      <c r="AA512">
        <v>108.26</v>
      </c>
      <c r="AB512">
        <v>110.6</v>
      </c>
      <c r="AC512" s="2">
        <f>(Table2[[#This Row],[Close Price]]/Table2[[#This Row],[Day Low]])-1</f>
        <v>3.4176981341214052E-3</v>
      </c>
      <c r="AD512" s="2">
        <f>(Table2[[#This Row],[Day High]]/Table2[[#This Row],[Close Price]])-1</f>
        <v>1.7766731105587796E-2</v>
      </c>
      <c r="AE512" s="2">
        <f>(Table2[[#This Row],[Close Price]]/Table2[[#This Row],[Current Week Low]])-1</f>
        <v>3.4176981341214052E-3</v>
      </c>
      <c r="AF512" s="2">
        <f>(Table2[[#This Row],[Current Week High]]/Table2[[#This Row],[Close Price]])-1</f>
        <v>1.8134953511921292E-2</v>
      </c>
      <c r="AG512" s="2">
        <f>(Table2[[#This Row],[Close Price]]/Table2[[#This Row],[Current Month Low]])-1</f>
        <v>3.4176981341214052E-3</v>
      </c>
      <c r="AH512" s="2">
        <f>(Table2[[#This Row],[Current Month High]]/Table2[[#This Row],[Close Price]])-1</f>
        <v>1.8134953511921292E-2</v>
      </c>
      <c r="AI512">
        <v>40.384792414618403</v>
      </c>
      <c r="AJ512">
        <v>22.954159592529699</v>
      </c>
      <c r="AK512" t="str">
        <f>IF(AND(Table2[[#This Row],[20D EMA]]&gt;Table2[[#This Row],[50D EMA]],Table2[[#This Row],[50D EMA]]&gt;Table2[[#This Row],[200D EMA]]),"Uptrend","Downtrend/NoTrend")</f>
        <v>Downtrend/NoTrend</v>
      </c>
      <c r="AL512">
        <v>-0.15</v>
      </c>
      <c r="AM512" t="s">
        <v>10358</v>
      </c>
      <c r="AN512">
        <v>-0.69</v>
      </c>
      <c r="AO512" t="s">
        <v>10358</v>
      </c>
      <c r="AP512">
        <v>0.114060016458725</v>
      </c>
      <c r="AQ512">
        <f>(Table2[[#This Row],[Sharpe Ratio]]-AVERAGE(Table2[Sharpe Ratio]))/_xlfn.STDEV.P(Table2[Sharpe Ratio])</f>
        <v>0.57768048774276548</v>
      </c>
      <c r="AR5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2">
        <f>_xlfn.RANK.AVG(Table2[[#This Row],[1Y Return vs Nifty Z-Score]],Table2[1Y Return vs Nifty Z-Score])</f>
        <v>505</v>
      </c>
      <c r="AT512">
        <f>_xlfn.RANK.AVG(Table2[[#This Row],[6M Return vs Nifty Z-Score]],Table2[6M Return vs Nifty Z-Score])</f>
        <v>723</v>
      </c>
      <c r="AU512">
        <f>_xlfn.RANK.AVG(Table2[[#This Row],[Sharpe Ratio Z-Score]],Table2[Sharpe Ratio Z-Score])</f>
        <v>199</v>
      </c>
      <c r="AV512">
        <f>(Table2[[#This Row],[Rank 1Y]]+Table2[[#This Row],[Rank 6M]]+Table2[[#This Row],[Rank Sharpe]])/3</f>
        <v>475.66666666666669</v>
      </c>
    </row>
    <row r="513" spans="1:48" x14ac:dyDescent="0.3">
      <c r="A513" t="s">
        <v>1294</v>
      </c>
      <c r="B513" t="s">
        <v>1295</v>
      </c>
      <c r="C513" t="s">
        <v>10314</v>
      </c>
      <c r="D513" t="s">
        <v>24</v>
      </c>
      <c r="E513">
        <v>8899.7632670879993</v>
      </c>
      <c r="F513">
        <v>225.81</v>
      </c>
      <c r="G513">
        <v>-27.2907629766699</v>
      </c>
      <c r="H513">
        <f>(Table2[[#This Row],[1Y Return vs Nifty]]-AVERAGE(Table2[1Y Return vs Nifty]))/_xlfn.STDEV.P(Table2[1Y Return vs Nifty])</f>
        <v>-0.8446510471697064</v>
      </c>
      <c r="I513">
        <v>1.55865563950777</v>
      </c>
      <c r="J513">
        <f>(Table2[[#This Row],[1M Return vs Nifty]]-AVERAGE(Table2[1M Return vs Nifty]))/_xlfn.STDEV.P(Table2[1M Return vs Nifty])</f>
        <v>-4.6934983471757341E-2</v>
      </c>
      <c r="K513">
        <v>-21.154060370647301</v>
      </c>
      <c r="L513">
        <f>(Table2[[#This Row],[6M Return vs Nifty]]-AVERAGE(Table2[6M Return vs Nifty]))/_xlfn.STDEV.P(Table2[6M Return vs Nifty])</f>
        <v>-1.0002749463915144</v>
      </c>
      <c r="M513">
        <v>4.0962207040451704</v>
      </c>
      <c r="N513">
        <f>(Table2[[#This Row],[1W Return vs Nifty]]-AVERAGE(Table2[1W Return vs Nifty]))/_xlfn.STDEV.P(Table2[1W Return vs Nifty])</f>
        <v>1.2655516217914498</v>
      </c>
      <c r="O513">
        <v>224.72</v>
      </c>
      <c r="P513">
        <v>224.2400215863</v>
      </c>
      <c r="Q513">
        <v>222.27365763481799</v>
      </c>
      <c r="R513">
        <v>79.710674090363796</v>
      </c>
      <c r="S513" s="2">
        <f>(Table2[[#This Row],[Close Price]]-Table2[[#This Row],[20D EMA]])/Table2[[#This Row],[20D EMA]]</f>
        <v>4.8504805980776229E-3</v>
      </c>
      <c r="T513" s="2">
        <f>(Table2[[#This Row],[Close Price]]-Table2[[#This Row],[50D EMA]])/Table2[[#This Row],[50D EMA]]</f>
        <v>7.0013301042061516E-3</v>
      </c>
      <c r="U513" s="2">
        <f>(Table2[[#This Row],[Close Price]]-Table2[[#This Row],[200D EMA]])/Table2[[#This Row],[200D EMA]]</f>
        <v>1.5909858157784951E-2</v>
      </c>
      <c r="V513">
        <v>1.1819987760801201</v>
      </c>
      <c r="W513">
        <v>225</v>
      </c>
      <c r="X513">
        <v>229.7</v>
      </c>
      <c r="Y513">
        <v>225</v>
      </c>
      <c r="Z513">
        <v>236.99</v>
      </c>
      <c r="AA513">
        <v>225</v>
      </c>
      <c r="AB513">
        <v>236.99</v>
      </c>
      <c r="AC513" s="2">
        <f>(Table2[[#This Row],[Close Price]]/Table2[[#This Row],[Day Low]])-1</f>
        <v>3.6000000000000476E-3</v>
      </c>
      <c r="AD513" s="2">
        <f>(Table2[[#This Row],[Day High]]/Table2[[#This Row],[Close Price]])-1</f>
        <v>1.7226872149151973E-2</v>
      </c>
      <c r="AE513" s="2">
        <f>(Table2[[#This Row],[Close Price]]/Table2[[#This Row],[Current Week Low]])-1</f>
        <v>3.6000000000000476E-3</v>
      </c>
      <c r="AF513" s="2">
        <f>(Table2[[#This Row],[Current Week High]]/Table2[[#This Row],[Close Price]])-1</f>
        <v>4.9510650546920054E-2</v>
      </c>
      <c r="AG513" s="2">
        <f>(Table2[[#This Row],[Close Price]]/Table2[[#This Row],[Current Month Low]])-1</f>
        <v>3.6000000000000476E-3</v>
      </c>
      <c r="AH513" s="2">
        <f>(Table2[[#This Row],[Current Month High]]/Table2[[#This Row],[Close Price]])-1</f>
        <v>4.9510650546920054E-2</v>
      </c>
      <c r="AI513">
        <v>26.8987201629688</v>
      </c>
      <c r="AJ513">
        <v>17.609374999999901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-0.01</v>
      </c>
      <c r="AM513" t="s">
        <v>10358</v>
      </c>
      <c r="AN513">
        <v>4.96</v>
      </c>
      <c r="AO513" t="s">
        <v>10359</v>
      </c>
      <c r="AP513">
        <v>0.124961529213554</v>
      </c>
      <c r="AQ513">
        <f>(Table2[[#This Row],[Sharpe Ratio]]-AVERAGE(Table2[Sharpe Ratio]))/_xlfn.STDEV.P(Table2[Sharpe Ratio])</f>
        <v>0.70240808950795353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7.6098734266425216E-2</v>
      </c>
      <c r="AS513">
        <f>_xlfn.RANK.AVG(Table2[[#This Row],[1Y Return vs Nifty Z-Score]],Table2[1Y Return vs Nifty Z-Score])</f>
        <v>612</v>
      </c>
      <c r="AT513">
        <f>_xlfn.RANK.AVG(Table2[[#This Row],[6M Return vs Nifty Z-Score]],Table2[6M Return vs Nifty Z-Score])</f>
        <v>646</v>
      </c>
      <c r="AU513">
        <f>_xlfn.RANK.AVG(Table2[[#This Row],[Sharpe Ratio Z-Score]],Table2[Sharpe Ratio Z-Score])</f>
        <v>173</v>
      </c>
      <c r="AV513">
        <f>(Table2[[#This Row],[Rank 1Y]]+Table2[[#This Row],[Rank 6M]]+Table2[[#This Row],[Rank Sharpe]])/3</f>
        <v>477</v>
      </c>
    </row>
    <row r="514" spans="1:48" x14ac:dyDescent="0.3">
      <c r="A514" t="s">
        <v>617</v>
      </c>
      <c r="B514" t="s">
        <v>618</v>
      </c>
      <c r="C514" t="s">
        <v>10318</v>
      </c>
      <c r="D514" t="s">
        <v>281</v>
      </c>
      <c r="E514">
        <v>30336.45500763</v>
      </c>
      <c r="F514">
        <v>1164.5999999999999</v>
      </c>
      <c r="G514">
        <v>35.319068760533</v>
      </c>
      <c r="H514">
        <f>(Table2[[#This Row],[1Y Return vs Nifty]]-AVERAGE(Table2[1Y Return vs Nifty]))/_xlfn.STDEV.P(Table2[1Y Return vs Nifty])</f>
        <v>0.20157321819215618</v>
      </c>
      <c r="I514">
        <v>-7.2778551645350698</v>
      </c>
      <c r="J514">
        <f>(Table2[[#This Row],[1M Return vs Nifty]]-AVERAGE(Table2[1M Return vs Nifty]))/_xlfn.STDEV.P(Table2[1M Return vs Nifty])</f>
        <v>-0.9424844546694332</v>
      </c>
      <c r="K514">
        <v>-20.577160912543299</v>
      </c>
      <c r="L514">
        <f>(Table2[[#This Row],[6M Return vs Nifty]]-AVERAGE(Table2[6M Return vs Nifty]))/_xlfn.STDEV.P(Table2[6M Return vs Nifty])</f>
        <v>-0.98059250592513814</v>
      </c>
      <c r="M514">
        <v>5.0426894406849598</v>
      </c>
      <c r="N514">
        <f>(Table2[[#This Row],[1W Return vs Nifty]]-AVERAGE(Table2[1W Return vs Nifty]))/_xlfn.STDEV.P(Table2[1W Return vs Nifty])</f>
        <v>1.4953697975800309</v>
      </c>
      <c r="O514">
        <v>1124.94</v>
      </c>
      <c r="P514">
        <v>1171.6223021897199</v>
      </c>
      <c r="Q514">
        <v>1137.2500557308799</v>
      </c>
      <c r="R514">
        <v>58.843727818431098</v>
      </c>
      <c r="S514" s="2">
        <f>(Table2[[#This Row],[Close Price]]-Table2[[#This Row],[20D EMA]])/Table2[[#This Row],[20D EMA]]</f>
        <v>3.5255213611392479E-2</v>
      </c>
      <c r="T514" s="2">
        <f>(Table2[[#This Row],[Close Price]]-Table2[[#This Row],[50D EMA]])/Table2[[#This Row],[50D EMA]]</f>
        <v>-5.9936569802363478E-3</v>
      </c>
      <c r="U514" s="2">
        <f>(Table2[[#This Row],[Close Price]]-Table2[[#This Row],[200D EMA]])/Table2[[#This Row],[200D EMA]]</f>
        <v>2.40491914080786E-2</v>
      </c>
      <c r="V514">
        <v>1.3538017637230899</v>
      </c>
      <c r="W514">
        <v>1129.7</v>
      </c>
      <c r="X514">
        <v>1178</v>
      </c>
      <c r="Y514">
        <v>1124.05</v>
      </c>
      <c r="Z514">
        <v>1199</v>
      </c>
      <c r="AA514">
        <v>1124.05</v>
      </c>
      <c r="AB514">
        <v>1199</v>
      </c>
      <c r="AC514" s="2">
        <f>(Table2[[#This Row],[Close Price]]/Table2[[#This Row],[Day Low]])-1</f>
        <v>3.0893157475435862E-2</v>
      </c>
      <c r="AD514" s="2">
        <f>(Table2[[#This Row],[Day High]]/Table2[[#This Row],[Close Price]])-1</f>
        <v>1.1506096513824504E-2</v>
      </c>
      <c r="AE514" s="2">
        <f>(Table2[[#This Row],[Close Price]]/Table2[[#This Row],[Current Week Low]])-1</f>
        <v>3.6074907699835457E-2</v>
      </c>
      <c r="AF514" s="2">
        <f>(Table2[[#This Row],[Current Week High]]/Table2[[#This Row],[Close Price]])-1</f>
        <v>2.9538038811609324E-2</v>
      </c>
      <c r="AG514" s="2">
        <f>(Table2[[#This Row],[Close Price]]/Table2[[#This Row],[Current Month Low]])-1</f>
        <v>3.6074907699835457E-2</v>
      </c>
      <c r="AH514" s="2">
        <f>(Table2[[#This Row],[Current Month High]]/Table2[[#This Row],[Close Price]])-1</f>
        <v>2.9538038811609324E-2</v>
      </c>
      <c r="AI514">
        <v>29.993130688648399</v>
      </c>
      <c r="AJ514">
        <v>72.533333333333303</v>
      </c>
      <c r="AK514" t="str">
        <f>IF(AND(Table2[[#This Row],[20D EMA]]&gt;Table2[[#This Row],[50D EMA]],Table2[[#This Row],[50D EMA]]&gt;Table2[[#This Row],[200D EMA]]),"Uptrend","Downtrend/NoTrend")</f>
        <v>Downtrend/NoTrend</v>
      </c>
      <c r="AL514">
        <v>-0.21</v>
      </c>
      <c r="AM514" t="s">
        <v>10358</v>
      </c>
      <c r="AN514">
        <v>3.45</v>
      </c>
      <c r="AO514" t="s">
        <v>10359</v>
      </c>
      <c r="AQ514">
        <f>(Table2[[#This Row],[Sharpe Ratio]]-AVERAGE(Table2[Sharpe Ratio]))/_xlfn.STDEV.P(Table2[Sharpe Ratio])</f>
        <v>-0.72731567472953296</v>
      </c>
      <c r="AR5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4">
        <f>_xlfn.RANK.AVG(Table2[[#This Row],[1Y Return vs Nifty Z-Score]],Table2[1Y Return vs Nifty Z-Score])</f>
        <v>244</v>
      </c>
      <c r="AT514">
        <f>_xlfn.RANK.AVG(Table2[[#This Row],[6M Return vs Nifty Z-Score]],Table2[6M Return vs Nifty Z-Score])</f>
        <v>641</v>
      </c>
      <c r="AU514">
        <f>_xlfn.RANK.AVG(Table2[[#This Row],[Sharpe Ratio Z-Score]],Table2[Sharpe Ratio Z-Score])</f>
        <v>548</v>
      </c>
      <c r="AV514">
        <f>(Table2[[#This Row],[Rank 1Y]]+Table2[[#This Row],[Rank 6M]]+Table2[[#This Row],[Rank Sharpe]])/3</f>
        <v>477.66666666666669</v>
      </c>
    </row>
    <row r="515" spans="1:48" x14ac:dyDescent="0.3">
      <c r="A515" t="s">
        <v>655</v>
      </c>
      <c r="B515" t="s">
        <v>656</v>
      </c>
      <c r="C515" t="s">
        <v>10327</v>
      </c>
      <c r="D515" t="s">
        <v>384</v>
      </c>
      <c r="E515">
        <v>28376.661599259998</v>
      </c>
      <c r="F515">
        <v>6368.25</v>
      </c>
      <c r="G515">
        <v>1.75143468064483</v>
      </c>
      <c r="H515">
        <f>(Table2[[#This Row],[1Y Return vs Nifty]]-AVERAGE(Table2[1Y Return vs Nifty]))/_xlfn.STDEV.P(Table2[1Y Return vs Nifty])</f>
        <v>-0.35934944092910887</v>
      </c>
      <c r="I515">
        <v>-9.2153276090593508</v>
      </c>
      <c r="J515">
        <f>(Table2[[#This Row],[1M Return vs Nifty]]-AVERAGE(Table2[1M Return vs Nifty]))/_xlfn.STDEV.P(Table2[1M Return vs Nifty])</f>
        <v>-1.1388405121259524</v>
      </c>
      <c r="K515">
        <v>1.6982976167330801</v>
      </c>
      <c r="L515">
        <f>(Table2[[#This Row],[6M Return vs Nifty]]-AVERAGE(Table2[6M Return vs Nifty]))/_xlfn.STDEV.P(Table2[6M Return vs Nifty])</f>
        <v>-0.22060672295240524</v>
      </c>
      <c r="M515">
        <v>-0.28162333642499598</v>
      </c>
      <c r="N515">
        <f>(Table2[[#This Row],[1W Return vs Nifty]]-AVERAGE(Table2[1W Return vs Nifty]))/_xlfn.STDEV.P(Table2[1W Return vs Nifty])</f>
        <v>0.20253908654415642</v>
      </c>
      <c r="O515">
        <v>6389.41</v>
      </c>
      <c r="P515">
        <v>6366.8105405808601</v>
      </c>
      <c r="Q515">
        <v>5840.6873172977203</v>
      </c>
      <c r="R515">
        <v>44.490275918443501</v>
      </c>
      <c r="S515" s="2">
        <f>(Table2[[#This Row],[Close Price]]-Table2[[#This Row],[20D EMA]])/Table2[[#This Row],[20D EMA]]</f>
        <v>-3.3117298780325345E-3</v>
      </c>
      <c r="T515" s="2">
        <f>(Table2[[#This Row],[Close Price]]-Table2[[#This Row],[50D EMA]])/Table2[[#This Row],[50D EMA]]</f>
        <v>2.2608799334691184E-4</v>
      </c>
      <c r="U515" s="2">
        <f>(Table2[[#This Row],[Close Price]]-Table2[[#This Row],[200D EMA]])/Table2[[#This Row],[200D EMA]]</f>
        <v>9.0325445284471131E-2</v>
      </c>
      <c r="V515">
        <v>1.2354705831964501</v>
      </c>
      <c r="W515">
        <v>6350</v>
      </c>
      <c r="X515">
        <v>6438</v>
      </c>
      <c r="Y515">
        <v>6289.05</v>
      </c>
      <c r="Z515">
        <v>6438</v>
      </c>
      <c r="AA515">
        <v>6289.05</v>
      </c>
      <c r="AB515">
        <v>6438</v>
      </c>
      <c r="AC515" s="2">
        <f>(Table2[[#This Row],[Close Price]]/Table2[[#This Row],[Day Low]])-1</f>
        <v>2.8740157480315887E-3</v>
      </c>
      <c r="AD515" s="2">
        <f>(Table2[[#This Row],[Day High]]/Table2[[#This Row],[Close Price]])-1</f>
        <v>1.0952773524908643E-2</v>
      </c>
      <c r="AE515" s="2">
        <f>(Table2[[#This Row],[Close Price]]/Table2[[#This Row],[Current Week Low]])-1</f>
        <v>1.2593316955660905E-2</v>
      </c>
      <c r="AF515" s="2">
        <f>(Table2[[#This Row],[Current Week High]]/Table2[[#This Row],[Close Price]])-1</f>
        <v>1.0952773524908643E-2</v>
      </c>
      <c r="AG515" s="2">
        <f>(Table2[[#This Row],[Close Price]]/Table2[[#This Row],[Current Month Low]])-1</f>
        <v>1.2593316955660905E-2</v>
      </c>
      <c r="AH515" s="2">
        <f>(Table2[[#This Row],[Current Month High]]/Table2[[#This Row],[Close Price]])-1</f>
        <v>1.0952773524908643E-2</v>
      </c>
      <c r="AI515">
        <v>13.0114238605582</v>
      </c>
      <c r="AJ515">
        <v>33.097509744704404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0.01</v>
      </c>
      <c r="AM515" t="s">
        <v>10359</v>
      </c>
      <c r="AN515">
        <v>3.4</v>
      </c>
      <c r="AO515" t="s">
        <v>10359</v>
      </c>
      <c r="AP515">
        <v>-2.6405366241661E-2</v>
      </c>
      <c r="AQ515">
        <f>(Table2[[#This Row],[Sharpe Ratio]]-AVERAGE(Table2[Sharpe Ratio]))/_xlfn.STDEV.P(Table2[Sharpe Ratio])</f>
        <v>-1.0294276915773726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-2.5456852810406825</v>
      </c>
      <c r="AS515">
        <f>_xlfn.RANK.AVG(Table2[[#This Row],[1Y Return vs Nifty Z-Score]],Table2[1Y Return vs Nifty Z-Score])</f>
        <v>418</v>
      </c>
      <c r="AT515">
        <f>_xlfn.RANK.AVG(Table2[[#This Row],[6M Return vs Nifty Z-Score]],Table2[6M Return vs Nifty Z-Score])</f>
        <v>392</v>
      </c>
      <c r="AU515">
        <f>_xlfn.RANK.AVG(Table2[[#This Row],[Sharpe Ratio Z-Score]],Table2[Sharpe Ratio Z-Score])</f>
        <v>624</v>
      </c>
      <c r="AV515">
        <f>(Table2[[#This Row],[Rank 1Y]]+Table2[[#This Row],[Rank 6M]]+Table2[[#This Row],[Rank Sharpe]])/3</f>
        <v>478</v>
      </c>
    </row>
    <row r="516" spans="1:48" x14ac:dyDescent="0.3">
      <c r="A516" t="s">
        <v>1806</v>
      </c>
      <c r="B516" t="s">
        <v>1807</v>
      </c>
      <c r="C516" t="s">
        <v>10327</v>
      </c>
      <c r="D516" t="s">
        <v>573</v>
      </c>
      <c r="E516">
        <v>4174.7761349100001</v>
      </c>
      <c r="F516">
        <v>362.2</v>
      </c>
      <c r="G516">
        <v>-24.0879217011259</v>
      </c>
      <c r="H516">
        <f>(Table2[[#This Row],[1Y Return vs Nifty]]-AVERAGE(Table2[1Y Return vs Nifty]))/_xlfn.STDEV.P(Table2[1Y Return vs Nifty])</f>
        <v>-0.79113085445234499</v>
      </c>
      <c r="I516">
        <v>-1.03817007200867</v>
      </c>
      <c r="J516">
        <f>(Table2[[#This Row],[1M Return vs Nifty]]-AVERAGE(Table2[1M Return vs Nifty]))/_xlfn.STDEV.P(Table2[1M Return vs Nifty])</f>
        <v>-0.31011418896507087</v>
      </c>
      <c r="K516">
        <v>-23.7755494241188</v>
      </c>
      <c r="L516">
        <f>(Table2[[#This Row],[6M Return vs Nifty]]-AVERAGE(Table2[6M Return vs Nifty]))/_xlfn.STDEV.P(Table2[6M Return vs Nifty])</f>
        <v>-1.0897139318219844</v>
      </c>
      <c r="M516">
        <v>-2.91895395626132</v>
      </c>
      <c r="N516">
        <f>(Table2[[#This Row],[1W Return vs Nifty]]-AVERAGE(Table2[1W Return vs Nifty]))/_xlfn.STDEV.P(Table2[1W Return vs Nifty])</f>
        <v>-0.43784816402049309</v>
      </c>
      <c r="O516">
        <v>368.85</v>
      </c>
      <c r="P516">
        <v>370.17310115642198</v>
      </c>
      <c r="Q516">
        <v>359.07422387182203</v>
      </c>
      <c r="R516">
        <v>42.040820420884401</v>
      </c>
      <c r="S516" s="2">
        <f>(Table2[[#This Row],[Close Price]]-Table2[[#This Row],[20D EMA]])/Table2[[#This Row],[20D EMA]]</f>
        <v>-1.8029009082282863E-2</v>
      </c>
      <c r="T516" s="2">
        <f>(Table2[[#This Row],[Close Price]]-Table2[[#This Row],[50D EMA]])/Table2[[#This Row],[50D EMA]]</f>
        <v>-2.1538845290254738E-2</v>
      </c>
      <c r="U516" s="2">
        <f>(Table2[[#This Row],[Close Price]]-Table2[[#This Row],[200D EMA]])/Table2[[#This Row],[200D EMA]]</f>
        <v>8.7050974989888504E-3</v>
      </c>
      <c r="V516">
        <v>0.57944058889237604</v>
      </c>
      <c r="W516">
        <v>359.4</v>
      </c>
      <c r="X516">
        <v>367.8</v>
      </c>
      <c r="Y516">
        <v>359.4</v>
      </c>
      <c r="Z516">
        <v>374</v>
      </c>
      <c r="AA516">
        <v>359.4</v>
      </c>
      <c r="AB516">
        <v>374</v>
      </c>
      <c r="AC516" s="2">
        <f>(Table2[[#This Row],[Close Price]]/Table2[[#This Row],[Day Low]])-1</f>
        <v>7.7907623817474736E-3</v>
      </c>
      <c r="AD516" s="2">
        <f>(Table2[[#This Row],[Day High]]/Table2[[#This Row],[Close Price]])-1</f>
        <v>1.5461071231363865E-2</v>
      </c>
      <c r="AE516" s="2">
        <f>(Table2[[#This Row],[Close Price]]/Table2[[#This Row],[Current Week Low]])-1</f>
        <v>7.7907623817474736E-3</v>
      </c>
      <c r="AF516" s="2">
        <f>(Table2[[#This Row],[Current Week High]]/Table2[[#This Row],[Close Price]])-1</f>
        <v>3.2578685808945407E-2</v>
      </c>
      <c r="AG516" s="2">
        <f>(Table2[[#This Row],[Close Price]]/Table2[[#This Row],[Current Month Low]])-1</f>
        <v>7.7907623817474736E-3</v>
      </c>
      <c r="AH516" s="2">
        <f>(Table2[[#This Row],[Current Month High]]/Table2[[#This Row],[Close Price]])-1</f>
        <v>3.2578685808945407E-2</v>
      </c>
      <c r="AI516">
        <v>26.684152401987799</v>
      </c>
      <c r="AJ516">
        <v>28.645000887941698</v>
      </c>
      <c r="AK516" t="str">
        <f>IF(AND(Table2[[#This Row],[20D EMA]]&gt;Table2[[#This Row],[50D EMA]],Table2[[#This Row],[50D EMA]]&gt;Table2[[#This Row],[200D EMA]]),"Uptrend","Downtrend/NoTrend")</f>
        <v>Downtrend/NoTrend</v>
      </c>
      <c r="AL516">
        <v>-0.02</v>
      </c>
      <c r="AM516" t="s">
        <v>10358</v>
      </c>
      <c r="AN516">
        <v>1.87</v>
      </c>
      <c r="AO516" t="s">
        <v>10359</v>
      </c>
      <c r="AP516">
        <v>0.12199612070525</v>
      </c>
      <c r="AQ516">
        <f>(Table2[[#This Row],[Sharpe Ratio]]-AVERAGE(Table2[Sharpe Ratio]))/_xlfn.STDEV.P(Table2[Sharpe Ratio])</f>
        <v>0.66847992744338114</v>
      </c>
      <c r="AR5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6">
        <f>_xlfn.RANK.AVG(Table2[[#This Row],[1Y Return vs Nifty Z-Score]],Table2[1Y Return vs Nifty Z-Score])</f>
        <v>588</v>
      </c>
      <c r="AT516">
        <f>_xlfn.RANK.AVG(Table2[[#This Row],[6M Return vs Nifty Z-Score]],Table2[6M Return vs Nifty Z-Score])</f>
        <v>665</v>
      </c>
      <c r="AU516">
        <f>_xlfn.RANK.AVG(Table2[[#This Row],[Sharpe Ratio Z-Score]],Table2[Sharpe Ratio Z-Score])</f>
        <v>181</v>
      </c>
      <c r="AV516">
        <f>(Table2[[#This Row],[Rank 1Y]]+Table2[[#This Row],[Rank 6M]]+Table2[[#This Row],[Rank Sharpe]])/3</f>
        <v>478</v>
      </c>
    </row>
    <row r="517" spans="1:48" x14ac:dyDescent="0.3">
      <c r="A517" t="s">
        <v>408</v>
      </c>
      <c r="B517" t="s">
        <v>409</v>
      </c>
      <c r="C517" t="s">
        <v>10323</v>
      </c>
      <c r="D517" t="s">
        <v>410</v>
      </c>
      <c r="E517">
        <v>58620.209221079996</v>
      </c>
      <c r="F517">
        <v>974.9</v>
      </c>
      <c r="G517">
        <v>12.8858667802358</v>
      </c>
      <c r="H517">
        <f>(Table2[[#This Row],[1Y Return vs Nifty]]-AVERAGE(Table2[1Y Return vs Nifty]))/_xlfn.STDEV.P(Table2[1Y Return vs Nifty])</f>
        <v>-0.17329059489176721</v>
      </c>
      <c r="I517">
        <v>-7.1157825925456102</v>
      </c>
      <c r="J517">
        <f>(Table2[[#This Row],[1M Return vs Nifty]]-AVERAGE(Table2[1M Return vs Nifty]))/_xlfn.STDEV.P(Table2[1M Return vs Nifty])</f>
        <v>-0.92605896622048534</v>
      </c>
      <c r="K517">
        <v>-14.1062042208296</v>
      </c>
      <c r="L517">
        <f>(Table2[[#This Row],[6M Return vs Nifty]]-AVERAGE(Table2[6M Return vs Nifty]))/_xlfn.STDEV.P(Table2[6M Return vs Nifty])</f>
        <v>-0.75981881987637612</v>
      </c>
      <c r="M517">
        <v>-4.1594386414648499</v>
      </c>
      <c r="N517">
        <f>(Table2[[#This Row],[1W Return vs Nifty]]-AVERAGE(Table2[1W Return vs Nifty]))/_xlfn.STDEV.P(Table2[1W Return vs Nifty])</f>
        <v>-0.73905824778858131</v>
      </c>
      <c r="O517">
        <v>983.66</v>
      </c>
      <c r="P517">
        <v>1004.64385125556</v>
      </c>
      <c r="Q517">
        <v>947.19266135438704</v>
      </c>
      <c r="R517">
        <v>33.800883172202603</v>
      </c>
      <c r="S517" s="2">
        <f>(Table2[[#This Row],[Close Price]]-Table2[[#This Row],[20D EMA]])/Table2[[#This Row],[20D EMA]]</f>
        <v>-8.9055161336233975E-3</v>
      </c>
      <c r="T517" s="2">
        <f>(Table2[[#This Row],[Close Price]]-Table2[[#This Row],[50D EMA]])/Table2[[#This Row],[50D EMA]]</f>
        <v>-2.9606363706289981E-2</v>
      </c>
      <c r="U517" s="2">
        <f>(Table2[[#This Row],[Close Price]]-Table2[[#This Row],[200D EMA]])/Table2[[#This Row],[200D EMA]]</f>
        <v>2.9252062200307086E-2</v>
      </c>
      <c r="V517">
        <v>0.56204977722382099</v>
      </c>
      <c r="W517">
        <v>961.25</v>
      </c>
      <c r="X517">
        <v>979.5</v>
      </c>
      <c r="Y517">
        <v>958.3</v>
      </c>
      <c r="Z517">
        <v>979.5</v>
      </c>
      <c r="AA517">
        <v>958.3</v>
      </c>
      <c r="AB517">
        <v>979.5</v>
      </c>
      <c r="AC517" s="2">
        <f>(Table2[[#This Row],[Close Price]]/Table2[[#This Row],[Day Low]])-1</f>
        <v>1.420026007802333E-2</v>
      </c>
      <c r="AD517" s="2">
        <f>(Table2[[#This Row],[Day High]]/Table2[[#This Row],[Close Price]])-1</f>
        <v>4.718432659760019E-3</v>
      </c>
      <c r="AE517" s="2">
        <f>(Table2[[#This Row],[Close Price]]/Table2[[#This Row],[Current Week Low]])-1</f>
        <v>1.7322341646665906E-2</v>
      </c>
      <c r="AF517" s="2">
        <f>(Table2[[#This Row],[Current Week High]]/Table2[[#This Row],[Close Price]])-1</f>
        <v>4.718432659760019E-3</v>
      </c>
      <c r="AG517" s="2">
        <f>(Table2[[#This Row],[Close Price]]/Table2[[#This Row],[Current Month Low]])-1</f>
        <v>1.7322341646665906E-2</v>
      </c>
      <c r="AH517" s="2">
        <f>(Table2[[#This Row],[Current Month High]]/Table2[[#This Row],[Close Price]])-1</f>
        <v>4.718432659760019E-3</v>
      </c>
      <c r="AI517">
        <v>21.038055185147101</v>
      </c>
      <c r="AJ517">
        <v>45.0312407021719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-0.18</v>
      </c>
      <c r="AM517" t="s">
        <v>10358</v>
      </c>
      <c r="AN517">
        <v>-0.41</v>
      </c>
      <c r="AO517" t="s">
        <v>10358</v>
      </c>
      <c r="AP517">
        <v>5.2048239427179999E-3</v>
      </c>
      <c r="AQ517">
        <f>(Table2[[#This Row],[Sharpe Ratio]]-AVERAGE(Table2[Sharpe Ratio]))/_xlfn.STDEV.P(Table2[Sharpe Ratio])</f>
        <v>-0.66776566340677601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354</v>
      </c>
      <c r="AT517">
        <f>_xlfn.RANK.AVG(Table2[[#This Row],[6M Return vs Nifty Z-Score]],Table2[6M Return vs Nifty Z-Score])</f>
        <v>573</v>
      </c>
      <c r="AU517">
        <f>_xlfn.RANK.AVG(Table2[[#This Row],[Sharpe Ratio Z-Score]],Table2[Sharpe Ratio Z-Score])</f>
        <v>508</v>
      </c>
      <c r="AV517">
        <f>(Table2[[#This Row],[Rank 1Y]]+Table2[[#This Row],[Rank 6M]]+Table2[[#This Row],[Rank Sharpe]])/3</f>
        <v>478.33333333333331</v>
      </c>
    </row>
    <row r="518" spans="1:48" x14ac:dyDescent="0.3">
      <c r="A518" t="s">
        <v>885</v>
      </c>
      <c r="B518" t="s">
        <v>886</v>
      </c>
      <c r="C518" t="s">
        <v>10329</v>
      </c>
      <c r="D518" t="s">
        <v>170</v>
      </c>
      <c r="E518">
        <v>17748.627473979999</v>
      </c>
      <c r="F518">
        <v>1140.2</v>
      </c>
      <c r="G518">
        <v>-18.007353152655199</v>
      </c>
      <c r="H518">
        <f>(Table2[[#This Row],[1Y Return vs Nifty]]-AVERAGE(Table2[1Y Return vs Nifty]))/_xlfn.STDEV.P(Table2[1Y Return vs Nifty])</f>
        <v>-0.6895231965798817</v>
      </c>
      <c r="I518">
        <v>11.4088871337119</v>
      </c>
      <c r="J518">
        <f>(Table2[[#This Row],[1M Return vs Nifty]]-AVERAGE(Table2[1M Return vs Nifty]))/_xlfn.STDEV.P(Table2[1M Return vs Nifty])</f>
        <v>0.9513515349777294</v>
      </c>
      <c r="K518">
        <v>5.0677221542897302</v>
      </c>
      <c r="L518">
        <f>(Table2[[#This Row],[6M Return vs Nifty]]-AVERAGE(Table2[6M Return vs Nifty]))/_xlfn.STDEV.P(Table2[6M Return vs Nifty])</f>
        <v>-0.10564995373586984</v>
      </c>
      <c r="M518">
        <v>-1.19549510664021</v>
      </c>
      <c r="N518">
        <f>(Table2[[#This Row],[1W Return vs Nifty]]-AVERAGE(Table2[1W Return vs Nifty]))/_xlfn.STDEV.P(Table2[1W Return vs Nifty])</f>
        <v>-1.936400967556981E-2</v>
      </c>
      <c r="O518">
        <v>1124.57</v>
      </c>
      <c r="P518">
        <v>1078.88891617693</v>
      </c>
      <c r="Q518">
        <v>1004.8947142880299</v>
      </c>
      <c r="R518">
        <v>56.320038852241098</v>
      </c>
      <c r="S518" s="2">
        <f>(Table2[[#This Row],[Close Price]]-Table2[[#This Row],[20D EMA]])/Table2[[#This Row],[20D EMA]]</f>
        <v>1.3898645704580515E-2</v>
      </c>
      <c r="T518" s="2">
        <f>(Table2[[#This Row],[Close Price]]-Table2[[#This Row],[50D EMA]])/Table2[[#This Row],[50D EMA]]</f>
        <v>5.6827985628332696E-2</v>
      </c>
      <c r="U518" s="2">
        <f>(Table2[[#This Row],[Close Price]]-Table2[[#This Row],[200D EMA]])/Table2[[#This Row],[200D EMA]]</f>
        <v>0.13464623088184335</v>
      </c>
      <c r="V518">
        <v>1.4937232194975301</v>
      </c>
      <c r="W518">
        <v>1137.3499999999999</v>
      </c>
      <c r="X518">
        <v>1159.3</v>
      </c>
      <c r="Y518">
        <v>1137.3499999999999</v>
      </c>
      <c r="Z518">
        <v>1210</v>
      </c>
      <c r="AA518">
        <v>1137.3499999999999</v>
      </c>
      <c r="AB518">
        <v>1210</v>
      </c>
      <c r="AC518" s="2">
        <f>(Table2[[#This Row],[Close Price]]/Table2[[#This Row],[Day Low]])-1</f>
        <v>2.5058249439486868E-3</v>
      </c>
      <c r="AD518" s="2">
        <f>(Table2[[#This Row],[Day High]]/Table2[[#This Row],[Close Price]])-1</f>
        <v>1.6751447114541129E-2</v>
      </c>
      <c r="AE518" s="2">
        <f>(Table2[[#This Row],[Close Price]]/Table2[[#This Row],[Current Week Low]])-1</f>
        <v>2.5058249439486868E-3</v>
      </c>
      <c r="AF518" s="2">
        <f>(Table2[[#This Row],[Current Week High]]/Table2[[#This Row],[Close Price]])-1</f>
        <v>6.1217330292931083E-2</v>
      </c>
      <c r="AG518" s="2">
        <f>(Table2[[#This Row],[Close Price]]/Table2[[#This Row],[Current Month Low]])-1</f>
        <v>2.5058249439486868E-3</v>
      </c>
      <c r="AH518" s="2">
        <f>(Table2[[#This Row],[Current Month High]]/Table2[[#This Row],[Close Price]])-1</f>
        <v>6.1217330292931083E-2</v>
      </c>
      <c r="AI518">
        <v>6.1217330292931003</v>
      </c>
      <c r="AJ518">
        <v>36.977414704468998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</v>
      </c>
      <c r="AM518">
        <v>0</v>
      </c>
      <c r="AN518">
        <v>5.0599999999999996</v>
      </c>
      <c r="AO518" t="s">
        <v>10359</v>
      </c>
      <c r="AP518">
        <v>3.05263536306E-4</v>
      </c>
      <c r="AQ518">
        <f>(Table2[[#This Row],[Sharpe Ratio]]-AVERAGE(Table2[Sharpe Ratio]))/_xlfn.STDEV.P(Table2[Sharpe Ratio])</f>
        <v>-0.72382305956262027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-0.58700868457621236</v>
      </c>
      <c r="AS518">
        <f>_xlfn.RANK.AVG(Table2[[#This Row],[1Y Return vs Nifty Z-Score]],Table2[1Y Return vs Nifty Z-Score])</f>
        <v>556</v>
      </c>
      <c r="AT518">
        <f>_xlfn.RANK.AVG(Table2[[#This Row],[6M Return vs Nifty Z-Score]],Table2[6M Return vs Nifty Z-Score])</f>
        <v>357</v>
      </c>
      <c r="AU518">
        <f>_xlfn.RANK.AVG(Table2[[#This Row],[Sharpe Ratio Z-Score]],Table2[Sharpe Ratio Z-Score])</f>
        <v>523</v>
      </c>
      <c r="AV518">
        <f>(Table2[[#This Row],[Rank 1Y]]+Table2[[#This Row],[Rank 6M]]+Table2[[#This Row],[Rank Sharpe]])/3</f>
        <v>478.66666666666669</v>
      </c>
    </row>
    <row r="519" spans="1:48" x14ac:dyDescent="0.3">
      <c r="A519" t="s">
        <v>1091</v>
      </c>
      <c r="B519" t="s">
        <v>1092</v>
      </c>
      <c r="C519" t="s">
        <v>10314</v>
      </c>
      <c r="D519" t="s">
        <v>552</v>
      </c>
      <c r="E519">
        <v>11716.23145875</v>
      </c>
      <c r="F519">
        <v>882.9</v>
      </c>
      <c r="G519">
        <v>-14.82577663611</v>
      </c>
      <c r="H519">
        <f>(Table2[[#This Row],[1Y Return vs Nifty]]-AVERAGE(Table2[1Y Return vs Nifty]))/_xlfn.STDEV.P(Table2[1Y Return vs Nifty])</f>
        <v>-0.63635834273253988</v>
      </c>
      <c r="I519">
        <v>5.1878585335387397</v>
      </c>
      <c r="J519">
        <f>(Table2[[#This Row],[1M Return vs Nifty]]-AVERAGE(Table2[1M Return vs Nifty]))/_xlfn.STDEV.P(Table2[1M Return vs Nifty])</f>
        <v>0.32087203953686333</v>
      </c>
      <c r="K519">
        <v>-1.3189701488108301</v>
      </c>
      <c r="L519">
        <f>(Table2[[#This Row],[6M Return vs Nifty]]-AVERAGE(Table2[6M Return vs Nifty]))/_xlfn.STDEV.P(Table2[6M Return vs Nifty])</f>
        <v>-0.32354873881356055</v>
      </c>
      <c r="M519">
        <v>2.1845841127580901</v>
      </c>
      <c r="N519">
        <f>(Table2[[#This Row],[1W Return vs Nifty]]-AVERAGE(Table2[1W Return vs Nifty]))/_xlfn.STDEV.P(Table2[1W Return vs Nifty])</f>
        <v>0.80137481681844003</v>
      </c>
      <c r="O519">
        <v>853.11</v>
      </c>
      <c r="P519">
        <v>840.88249904814495</v>
      </c>
      <c r="Q519">
        <v>795.37716265910399</v>
      </c>
      <c r="R519">
        <v>67.737032834701907</v>
      </c>
      <c r="S519" s="2">
        <f>(Table2[[#This Row],[Close Price]]-Table2[[#This Row],[20D EMA]])/Table2[[#This Row],[20D EMA]]</f>
        <v>3.4919295284312646E-2</v>
      </c>
      <c r="T519" s="2">
        <f>(Table2[[#This Row],[Close Price]]-Table2[[#This Row],[50D EMA]])/Table2[[#This Row],[50D EMA]]</f>
        <v>4.9968338025131502E-2</v>
      </c>
      <c r="U519" s="2">
        <f>(Table2[[#This Row],[Close Price]]-Table2[[#This Row],[200D EMA]])/Table2[[#This Row],[200D EMA]]</f>
        <v>0.11003941456942232</v>
      </c>
      <c r="V519">
        <v>0.69886941426102001</v>
      </c>
      <c r="W519">
        <v>878.75</v>
      </c>
      <c r="X519">
        <v>890</v>
      </c>
      <c r="Y519">
        <v>858</v>
      </c>
      <c r="Z519">
        <v>890</v>
      </c>
      <c r="AA519">
        <v>858</v>
      </c>
      <c r="AB519">
        <v>890</v>
      </c>
      <c r="AC519" s="2">
        <f>(Table2[[#This Row],[Close Price]]/Table2[[#This Row],[Day Low]])-1</f>
        <v>4.7226173541963234E-3</v>
      </c>
      <c r="AD519" s="2">
        <f>(Table2[[#This Row],[Day High]]/Table2[[#This Row],[Close Price]])-1</f>
        <v>8.0416808245553639E-3</v>
      </c>
      <c r="AE519" s="2">
        <f>(Table2[[#This Row],[Close Price]]/Table2[[#This Row],[Current Week Low]])-1</f>
        <v>2.9020979020978999E-2</v>
      </c>
      <c r="AF519" s="2">
        <f>(Table2[[#This Row],[Current Week High]]/Table2[[#This Row],[Close Price]])-1</f>
        <v>8.0416808245553639E-3</v>
      </c>
      <c r="AG519" s="2">
        <f>(Table2[[#This Row],[Close Price]]/Table2[[#This Row],[Current Month Low]])-1</f>
        <v>2.9020979020978999E-2</v>
      </c>
      <c r="AH519" s="2">
        <f>(Table2[[#This Row],[Current Month High]]/Table2[[#This Row],[Close Price]])-1</f>
        <v>8.0416808245553639E-3</v>
      </c>
      <c r="AI519">
        <v>6.2407973722958303</v>
      </c>
      <c r="AJ519">
        <v>29.838235294117599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0.01</v>
      </c>
      <c r="AM519" t="s">
        <v>10359</v>
      </c>
      <c r="AN519">
        <v>5.79</v>
      </c>
      <c r="AO519" t="s">
        <v>10359</v>
      </c>
      <c r="AP519">
        <v>1.9344482148279E-2</v>
      </c>
      <c r="AQ519">
        <f>(Table2[[#This Row],[Sharpe Ratio]]-AVERAGE(Table2[Sharpe Ratio]))/_xlfn.STDEV.P(Table2[Sharpe Ratio])</f>
        <v>-0.50598943129826701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-0.34364965648906409</v>
      </c>
      <c r="AS519">
        <f>_xlfn.RANK.AVG(Table2[[#This Row],[1Y Return vs Nifty Z-Score]],Table2[1Y Return vs Nifty Z-Score])</f>
        <v>533</v>
      </c>
      <c r="AT519">
        <f>_xlfn.RANK.AVG(Table2[[#This Row],[6M Return vs Nifty Z-Score]],Table2[6M Return vs Nifty Z-Score])</f>
        <v>432</v>
      </c>
      <c r="AU519">
        <f>_xlfn.RANK.AVG(Table2[[#This Row],[Sharpe Ratio Z-Score]],Table2[Sharpe Ratio Z-Score])</f>
        <v>472</v>
      </c>
      <c r="AV519">
        <f>(Table2[[#This Row],[Rank 1Y]]+Table2[[#This Row],[Rank 6M]]+Table2[[#This Row],[Rank Sharpe]])/3</f>
        <v>479</v>
      </c>
    </row>
    <row r="520" spans="1:48" x14ac:dyDescent="0.3">
      <c r="A520" t="s">
        <v>1875</v>
      </c>
      <c r="B520" t="s">
        <v>1876</v>
      </c>
      <c r="C520" t="s">
        <v>10316</v>
      </c>
      <c r="D520" t="s">
        <v>989</v>
      </c>
      <c r="E520">
        <v>3905.32136975</v>
      </c>
      <c r="F520">
        <v>474.75</v>
      </c>
      <c r="G520">
        <v>-12.690198692204399</v>
      </c>
      <c r="H520">
        <f>(Table2[[#This Row],[1Y Return vs Nifty]]-AVERAGE(Table2[1Y Return vs Nifty]))/_xlfn.STDEV.P(Table2[1Y Return vs Nifty])</f>
        <v>-0.60067235854296708</v>
      </c>
      <c r="I520">
        <v>24.0346193404404</v>
      </c>
      <c r="J520">
        <f>(Table2[[#This Row],[1M Return vs Nifty]]-AVERAGE(Table2[1M Return vs Nifty]))/_xlfn.STDEV.P(Table2[1M Return vs Nifty])</f>
        <v>2.2309253454964764</v>
      </c>
      <c r="K520">
        <v>6.2586038964566004</v>
      </c>
      <c r="L520">
        <f>(Table2[[#This Row],[6M Return vs Nifty]]-AVERAGE(Table2[6M Return vs Nifty]))/_xlfn.STDEV.P(Table2[6M Return vs Nifty])</f>
        <v>-6.5019894782914048E-2</v>
      </c>
      <c r="M520">
        <v>13.8743397868113</v>
      </c>
      <c r="N520">
        <f>(Table2[[#This Row],[1W Return vs Nifty]]-AVERAGE(Table2[1W Return vs Nifty]))/_xlfn.STDEV.P(Table2[1W Return vs Nifty])</f>
        <v>3.6398397554100352</v>
      </c>
      <c r="O520">
        <v>432.44</v>
      </c>
      <c r="P520">
        <v>416.14832309138302</v>
      </c>
      <c r="Q520">
        <v>401.33628792901197</v>
      </c>
      <c r="R520">
        <v>81.831834880256807</v>
      </c>
      <c r="S520" s="2">
        <f>(Table2[[#This Row],[Close Price]]-Table2[[#This Row],[20D EMA]])/Table2[[#This Row],[20D EMA]]</f>
        <v>9.7840162797151062E-2</v>
      </c>
      <c r="T520" s="2">
        <f>(Table2[[#This Row],[Close Price]]-Table2[[#This Row],[50D EMA]])/Table2[[#This Row],[50D EMA]]</f>
        <v>0.14081920713578966</v>
      </c>
      <c r="U520" s="2">
        <f>(Table2[[#This Row],[Close Price]]-Table2[[#This Row],[200D EMA]])/Table2[[#This Row],[200D EMA]]</f>
        <v>0.18292318506711605</v>
      </c>
      <c r="V520">
        <v>2.6302362642997901</v>
      </c>
      <c r="W520">
        <v>470.3</v>
      </c>
      <c r="X520">
        <v>482.55</v>
      </c>
      <c r="Y520">
        <v>470.3</v>
      </c>
      <c r="Z520">
        <v>486.8</v>
      </c>
      <c r="AA520">
        <v>470.3</v>
      </c>
      <c r="AB520">
        <v>486.8</v>
      </c>
      <c r="AC520" s="2">
        <f>(Table2[[#This Row],[Close Price]]/Table2[[#This Row],[Day Low]])-1</f>
        <v>9.462045502870442E-3</v>
      </c>
      <c r="AD520" s="2">
        <f>(Table2[[#This Row],[Day High]]/Table2[[#This Row],[Close Price]])-1</f>
        <v>1.6429699842022139E-2</v>
      </c>
      <c r="AE520" s="2">
        <f>(Table2[[#This Row],[Close Price]]/Table2[[#This Row],[Current Week Low]])-1</f>
        <v>9.462045502870442E-3</v>
      </c>
      <c r="AF520" s="2">
        <f>(Table2[[#This Row],[Current Week High]]/Table2[[#This Row],[Close Price]])-1</f>
        <v>2.538177988414958E-2</v>
      </c>
      <c r="AG520" s="2">
        <f>(Table2[[#This Row],[Close Price]]/Table2[[#This Row],[Current Month Low]])-1</f>
        <v>9.462045502870442E-3</v>
      </c>
      <c r="AH520" s="2">
        <f>(Table2[[#This Row],[Current Month High]]/Table2[[#This Row],[Close Price]])-1</f>
        <v>2.538177988414958E-2</v>
      </c>
      <c r="AI520">
        <v>5.1079515534491797</v>
      </c>
      <c r="AJ520">
        <v>40.437805058423301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-0.01</v>
      </c>
      <c r="AM520" t="s">
        <v>10358</v>
      </c>
      <c r="AN520">
        <v>16.73</v>
      </c>
      <c r="AO520" t="s">
        <v>10359</v>
      </c>
      <c r="AP520">
        <v>-1.6084634781629999E-3</v>
      </c>
      <c r="AQ520">
        <f>(Table2[[#This Row],[Sharpe Ratio]]-AVERAGE(Table2[Sharpe Ratio]))/_xlfn.STDEV.P(Table2[Sharpe Ratio])</f>
        <v>-0.74571860620060759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4.4593542413800229</v>
      </c>
      <c r="AS520">
        <f>_xlfn.RANK.AVG(Table2[[#This Row],[1Y Return vs Nifty Z-Score]],Table2[1Y Return vs Nifty Z-Score])</f>
        <v>520</v>
      </c>
      <c r="AT520">
        <f>_xlfn.RANK.AVG(Table2[[#This Row],[6M Return vs Nifty Z-Score]],Table2[6M Return vs Nifty Z-Score])</f>
        <v>341</v>
      </c>
      <c r="AU520">
        <f>_xlfn.RANK.AVG(Table2[[#This Row],[Sharpe Ratio Z-Score]],Table2[Sharpe Ratio Z-Score])</f>
        <v>577</v>
      </c>
      <c r="AV520">
        <f>(Table2[[#This Row],[Rank 1Y]]+Table2[[#This Row],[Rank 6M]]+Table2[[#This Row],[Rank Sharpe]])/3</f>
        <v>479.33333333333331</v>
      </c>
    </row>
    <row r="521" spans="1:48" x14ac:dyDescent="0.3">
      <c r="A521" t="s">
        <v>811</v>
      </c>
      <c r="B521" t="s">
        <v>812</v>
      </c>
      <c r="C521" t="s">
        <v>10318</v>
      </c>
      <c r="D521" t="s">
        <v>281</v>
      </c>
      <c r="E521">
        <v>20027.0941922399</v>
      </c>
      <c r="F521">
        <v>400.3</v>
      </c>
      <c r="G521">
        <v>-9.2994642096421405</v>
      </c>
      <c r="H521">
        <f>(Table2[[#This Row],[1Y Return vs Nifty]]-AVERAGE(Table2[1Y Return vs Nifty]))/_xlfn.STDEV.P(Table2[1Y Return vs Nifty])</f>
        <v>-0.54401242839100794</v>
      </c>
      <c r="I521">
        <v>8.2202243113857101</v>
      </c>
      <c r="J521">
        <f>(Table2[[#This Row],[1M Return vs Nifty]]-AVERAGE(Table2[1M Return vs Nifty]))/_xlfn.STDEV.P(Table2[1M Return vs Nifty])</f>
        <v>0.62819170779170652</v>
      </c>
      <c r="K521">
        <v>-26.235905710500099</v>
      </c>
      <c r="L521">
        <f>(Table2[[#This Row],[6M Return vs Nifty]]-AVERAGE(Table2[6M Return vs Nifty]))/_xlfn.STDEV.P(Table2[6M Return vs Nifty])</f>
        <v>-1.1736554496246314</v>
      </c>
      <c r="M521">
        <v>-2.2027311211153502</v>
      </c>
      <c r="N521">
        <f>(Table2[[#This Row],[1W Return vs Nifty]]-AVERAGE(Table2[1W Return vs Nifty]))/_xlfn.STDEV.P(Table2[1W Return vs Nifty])</f>
        <v>-0.26393747995949701</v>
      </c>
      <c r="O521">
        <v>393.57</v>
      </c>
      <c r="P521">
        <v>378.56358806342598</v>
      </c>
      <c r="Q521">
        <v>373.40809914628301</v>
      </c>
      <c r="R521">
        <v>56.054305442484797</v>
      </c>
      <c r="S521" s="2">
        <f>(Table2[[#This Row],[Close Price]]-Table2[[#This Row],[20D EMA]])/Table2[[#This Row],[20D EMA]]</f>
        <v>1.7099880580328831E-2</v>
      </c>
      <c r="T521" s="2">
        <f>(Table2[[#This Row],[Close Price]]-Table2[[#This Row],[50D EMA]])/Table2[[#This Row],[50D EMA]]</f>
        <v>5.7418126364895475E-2</v>
      </c>
      <c r="U521" s="2">
        <f>(Table2[[#This Row],[Close Price]]-Table2[[#This Row],[200D EMA]])/Table2[[#This Row],[200D EMA]]</f>
        <v>7.2017454670103648E-2</v>
      </c>
      <c r="V521">
        <v>0.51419502465455602</v>
      </c>
      <c r="W521">
        <v>399.45</v>
      </c>
      <c r="X521">
        <v>407.95</v>
      </c>
      <c r="Y521">
        <v>399.45</v>
      </c>
      <c r="Z521">
        <v>408.6</v>
      </c>
      <c r="AA521">
        <v>399.45</v>
      </c>
      <c r="AB521">
        <v>408.6</v>
      </c>
      <c r="AC521" s="2">
        <f>(Table2[[#This Row],[Close Price]]/Table2[[#This Row],[Day Low]])-1</f>
        <v>2.1279258981099503E-3</v>
      </c>
      <c r="AD521" s="2">
        <f>(Table2[[#This Row],[Day High]]/Table2[[#This Row],[Close Price]])-1</f>
        <v>1.9110666999750059E-2</v>
      </c>
      <c r="AE521" s="2">
        <f>(Table2[[#This Row],[Close Price]]/Table2[[#This Row],[Current Week Low]])-1</f>
        <v>2.1279258981099503E-3</v>
      </c>
      <c r="AF521" s="2">
        <f>(Table2[[#This Row],[Current Week High]]/Table2[[#This Row],[Close Price]])-1</f>
        <v>2.0734449163127611E-2</v>
      </c>
      <c r="AG521" s="2">
        <f>(Table2[[#This Row],[Close Price]]/Table2[[#This Row],[Current Month Low]])-1</f>
        <v>2.1279258981099503E-3</v>
      </c>
      <c r="AH521" s="2">
        <f>(Table2[[#This Row],[Current Month High]]/Table2[[#This Row],[Close Price]])-1</f>
        <v>2.0734449163127611E-2</v>
      </c>
      <c r="AI521">
        <v>39.395453409942498</v>
      </c>
      <c r="AJ521">
        <v>28.672452587592399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-0.05</v>
      </c>
      <c r="AM521" t="s">
        <v>10358</v>
      </c>
      <c r="AN521">
        <v>2.35</v>
      </c>
      <c r="AO521" t="s">
        <v>10359</v>
      </c>
      <c r="AP521">
        <v>8.7315465863330999E-2</v>
      </c>
      <c r="AQ521">
        <f>(Table2[[#This Row],[Sharpe Ratio]]-AVERAGE(Table2[Sharpe Ratio]))/_xlfn.STDEV.P(Table2[Sharpe Ratio])</f>
        <v>0.27168775709411397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-1.0817258930893159</v>
      </c>
      <c r="AS521">
        <f>_xlfn.RANK.AVG(Table2[[#This Row],[1Y Return vs Nifty Z-Score]],Table2[1Y Return vs Nifty Z-Score])</f>
        <v>496</v>
      </c>
      <c r="AT521">
        <f>_xlfn.RANK.AVG(Table2[[#This Row],[6M Return vs Nifty Z-Score]],Table2[6M Return vs Nifty Z-Score])</f>
        <v>681</v>
      </c>
      <c r="AU521">
        <f>_xlfn.RANK.AVG(Table2[[#This Row],[Sharpe Ratio Z-Score]],Table2[Sharpe Ratio Z-Score])</f>
        <v>264</v>
      </c>
      <c r="AV521">
        <f>(Table2[[#This Row],[Rank 1Y]]+Table2[[#This Row],[Rank 6M]]+Table2[[#This Row],[Rank Sharpe]])/3</f>
        <v>480.33333333333331</v>
      </c>
    </row>
    <row r="522" spans="1:48" x14ac:dyDescent="0.3">
      <c r="A522" t="s">
        <v>1046</v>
      </c>
      <c r="B522" t="s">
        <v>1047</v>
      </c>
      <c r="C522" t="s">
        <v>10324</v>
      </c>
      <c r="D522" t="s">
        <v>338</v>
      </c>
      <c r="E522">
        <v>13039.4208614</v>
      </c>
      <c r="F522">
        <v>940.7</v>
      </c>
      <c r="G522">
        <v>-14.186395358313</v>
      </c>
      <c r="H522">
        <f>(Table2[[#This Row],[1Y Return vs Nifty]]-AVERAGE(Table2[1Y Return vs Nifty]))/_xlfn.STDEV.P(Table2[1Y Return vs Nifty])</f>
        <v>-0.62567413884492884</v>
      </c>
      <c r="I522">
        <v>-5.3947755188561199</v>
      </c>
      <c r="J522">
        <f>(Table2[[#This Row],[1M Return vs Nifty]]-AVERAGE(Table2[1M Return vs Nifty]))/_xlfn.STDEV.P(Table2[1M Return vs Nifty])</f>
        <v>-0.75164091717957449</v>
      </c>
      <c r="K522">
        <v>14.647700384474801</v>
      </c>
      <c r="L522">
        <f>(Table2[[#This Row],[6M Return vs Nifty]]-AVERAGE(Table2[6M Return vs Nifty]))/_xlfn.STDEV.P(Table2[6M Return vs Nifty])</f>
        <v>0.22119616916481327</v>
      </c>
      <c r="M522">
        <v>-1.5290103032400899</v>
      </c>
      <c r="N522">
        <f>(Table2[[#This Row],[1W Return vs Nifty]]-AVERAGE(Table2[1W Return vs Nifty]))/_xlfn.STDEV.P(Table2[1W Return vs Nifty])</f>
        <v>-0.10034698472076177</v>
      </c>
      <c r="O522">
        <v>948.07</v>
      </c>
      <c r="P522">
        <v>906.12508668743305</v>
      </c>
      <c r="Q522">
        <v>809.771147902238</v>
      </c>
      <c r="R522">
        <v>42.1567614729327</v>
      </c>
      <c r="S522" s="2">
        <f>(Table2[[#This Row],[Close Price]]-Table2[[#This Row],[20D EMA]])/Table2[[#This Row],[20D EMA]]</f>
        <v>-7.7736875969074059E-3</v>
      </c>
      <c r="T522" s="2">
        <f>(Table2[[#This Row],[Close Price]]-Table2[[#This Row],[50D EMA]])/Table2[[#This Row],[50D EMA]]</f>
        <v>3.8156887851945737E-2</v>
      </c>
      <c r="U522" s="2">
        <f>(Table2[[#This Row],[Close Price]]-Table2[[#This Row],[200D EMA]])/Table2[[#This Row],[200D EMA]]</f>
        <v>0.16168623991721773</v>
      </c>
      <c r="V522">
        <v>0.34515099110917502</v>
      </c>
      <c r="W522">
        <v>933.55</v>
      </c>
      <c r="X522">
        <v>964</v>
      </c>
      <c r="Y522">
        <v>928.1</v>
      </c>
      <c r="Z522">
        <v>964</v>
      </c>
      <c r="AA522">
        <v>928.1</v>
      </c>
      <c r="AB522">
        <v>964</v>
      </c>
      <c r="AC522" s="2">
        <f>(Table2[[#This Row],[Close Price]]/Table2[[#This Row],[Day Low]])-1</f>
        <v>7.658936318354792E-3</v>
      </c>
      <c r="AD522" s="2">
        <f>(Table2[[#This Row],[Day High]]/Table2[[#This Row],[Close Price]])-1</f>
        <v>2.4768789199532293E-2</v>
      </c>
      <c r="AE522" s="2">
        <f>(Table2[[#This Row],[Close Price]]/Table2[[#This Row],[Current Week Low]])-1</f>
        <v>1.3576123262579509E-2</v>
      </c>
      <c r="AF522" s="2">
        <f>(Table2[[#This Row],[Current Week High]]/Table2[[#This Row],[Close Price]])-1</f>
        <v>2.4768789199532293E-2</v>
      </c>
      <c r="AG522" s="2">
        <f>(Table2[[#This Row],[Close Price]]/Table2[[#This Row],[Current Month Low]])-1</f>
        <v>1.3576123262579509E-2</v>
      </c>
      <c r="AH522" s="2">
        <f>(Table2[[#This Row],[Current Month High]]/Table2[[#This Row],[Close Price]])-1</f>
        <v>2.4768789199532293E-2</v>
      </c>
      <c r="AI522">
        <v>8.9614117146805405</v>
      </c>
      <c r="AJ522">
        <v>45.360426485358801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0.15</v>
      </c>
      <c r="AM522" t="s">
        <v>10359</v>
      </c>
      <c r="AN522">
        <v>-0.7</v>
      </c>
      <c r="AO522" t="s">
        <v>10358</v>
      </c>
      <c r="AP522">
        <v>-4.808793115282E-2</v>
      </c>
      <c r="AQ522">
        <f>(Table2[[#This Row],[Sharpe Ratio]]-AVERAGE(Table2[Sharpe Ratio]))/_xlfn.STDEV.P(Table2[Sharpe Ratio])</f>
        <v>-1.2775046678932438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-2.533970539473696</v>
      </c>
      <c r="AS522">
        <f>_xlfn.RANK.AVG(Table2[[#This Row],[1Y Return vs Nifty Z-Score]],Table2[1Y Return vs Nifty Z-Score])</f>
        <v>529</v>
      </c>
      <c r="AT522">
        <f>_xlfn.RANK.AVG(Table2[[#This Row],[6M Return vs Nifty Z-Score]],Table2[6M Return vs Nifty Z-Score])</f>
        <v>254</v>
      </c>
      <c r="AU522">
        <f>_xlfn.RANK.AVG(Table2[[#This Row],[Sharpe Ratio Z-Score]],Table2[Sharpe Ratio Z-Score])</f>
        <v>662</v>
      </c>
      <c r="AV522">
        <f>(Table2[[#This Row],[Rank 1Y]]+Table2[[#This Row],[Rank 6M]]+Table2[[#This Row],[Rank Sharpe]])/3</f>
        <v>481.66666666666669</v>
      </c>
    </row>
    <row r="523" spans="1:48" x14ac:dyDescent="0.3">
      <c r="A523" t="s">
        <v>1707</v>
      </c>
      <c r="B523" t="s">
        <v>1708</v>
      </c>
      <c r="C523" t="s">
        <v>10317</v>
      </c>
      <c r="D523" t="s">
        <v>46</v>
      </c>
      <c r="E523">
        <v>4822.701933198</v>
      </c>
      <c r="F523">
        <v>58.85</v>
      </c>
      <c r="G523">
        <v>-24.035792029391299</v>
      </c>
      <c r="H523">
        <f>(Table2[[#This Row],[1Y Return vs Nifty]]-AVERAGE(Table2[1Y Return vs Nifty]))/_xlfn.STDEV.P(Table2[1Y Return vs Nifty])</f>
        <v>-0.79025975600022003</v>
      </c>
      <c r="I523">
        <v>6.3636529867292797</v>
      </c>
      <c r="J523">
        <f>(Table2[[#This Row],[1M Return vs Nifty]]-AVERAGE(Table2[1M Return vs Nifty]))/_xlfn.STDEV.P(Table2[1M Return vs Nifty])</f>
        <v>0.44003469594534</v>
      </c>
      <c r="K523">
        <v>-27.365404139706101</v>
      </c>
      <c r="L523">
        <f>(Table2[[#This Row],[6M Return vs Nifty]]-AVERAGE(Table2[6M Return vs Nifty]))/_xlfn.STDEV.P(Table2[6M Return vs Nifty])</f>
        <v>-1.2121912556085306</v>
      </c>
      <c r="M523">
        <v>9.1737460498986696</v>
      </c>
      <c r="N523">
        <f>(Table2[[#This Row],[1W Return vs Nifty]]-AVERAGE(Table2[1W Return vs Nifty]))/_xlfn.STDEV.P(Table2[1W Return vs Nifty])</f>
        <v>2.4984582856155098</v>
      </c>
      <c r="O523">
        <v>56.16</v>
      </c>
      <c r="P523">
        <v>58.001849527057701</v>
      </c>
      <c r="Q523">
        <v>57.457672649568501</v>
      </c>
      <c r="R523">
        <v>71.484174761542405</v>
      </c>
      <c r="S523" s="2">
        <f>(Table2[[#This Row],[Close Price]]-Table2[[#This Row],[20D EMA]])/Table2[[#This Row],[20D EMA]]</f>
        <v>4.7898860398860488E-2</v>
      </c>
      <c r="T523" s="2">
        <f>(Table2[[#This Row],[Close Price]]-Table2[[#This Row],[50D EMA]])/Table2[[#This Row],[50D EMA]]</f>
        <v>1.4622817718021923E-2</v>
      </c>
      <c r="U523" s="2">
        <f>(Table2[[#This Row],[Close Price]]-Table2[[#This Row],[200D EMA]])/Table2[[#This Row],[200D EMA]]</f>
        <v>2.4232226719714808E-2</v>
      </c>
      <c r="V523">
        <v>0.79791893073992204</v>
      </c>
      <c r="W523">
        <v>58.31</v>
      </c>
      <c r="X523">
        <v>60.43</v>
      </c>
      <c r="Y523">
        <v>58.31</v>
      </c>
      <c r="Z523">
        <v>60.7</v>
      </c>
      <c r="AA523">
        <v>58.31</v>
      </c>
      <c r="AB523">
        <v>60.7</v>
      </c>
      <c r="AC523" s="2">
        <f>(Table2[[#This Row],[Close Price]]/Table2[[#This Row],[Day Low]])-1</f>
        <v>9.2608471960211602E-3</v>
      </c>
      <c r="AD523" s="2">
        <f>(Table2[[#This Row],[Day High]]/Table2[[#This Row],[Close Price]])-1</f>
        <v>2.6847918436703422E-2</v>
      </c>
      <c r="AE523" s="2">
        <f>(Table2[[#This Row],[Close Price]]/Table2[[#This Row],[Current Week Low]])-1</f>
        <v>9.2608471960211602E-3</v>
      </c>
      <c r="AF523" s="2">
        <f>(Table2[[#This Row],[Current Week High]]/Table2[[#This Row],[Close Price]])-1</f>
        <v>3.1435853865760421E-2</v>
      </c>
      <c r="AG523" s="2">
        <f>(Table2[[#This Row],[Close Price]]/Table2[[#This Row],[Current Month Low]])-1</f>
        <v>9.2608471960211602E-3</v>
      </c>
      <c r="AH523" s="2">
        <f>(Table2[[#This Row],[Current Month High]]/Table2[[#This Row],[Close Price]])-1</f>
        <v>3.1435853865760421E-2</v>
      </c>
      <c r="AI523">
        <v>34.239592183517402</v>
      </c>
      <c r="AJ523">
        <v>39.952437574316299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-0.14000000000000001</v>
      </c>
      <c r="AM523" t="s">
        <v>10358</v>
      </c>
      <c r="AN523">
        <v>7.65</v>
      </c>
      <c r="AO523" t="s">
        <v>10359</v>
      </c>
      <c r="AP523">
        <v>0.12526842120877699</v>
      </c>
      <c r="AQ523">
        <f>(Table2[[#This Row],[Sharpe Ratio]]-AVERAGE(Table2[Sharpe Ratio]))/_xlfn.STDEV.P(Table2[Sharpe Ratio])</f>
        <v>0.70591933638037885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587</v>
      </c>
      <c r="AT523">
        <f>_xlfn.RANK.AVG(Table2[[#This Row],[6M Return vs Nifty Z-Score]],Table2[6M Return vs Nifty Z-Score])</f>
        <v>688</v>
      </c>
      <c r="AU523">
        <f>_xlfn.RANK.AVG(Table2[[#This Row],[Sharpe Ratio Z-Score]],Table2[Sharpe Ratio Z-Score])</f>
        <v>171</v>
      </c>
      <c r="AV523">
        <f>(Table2[[#This Row],[Rank 1Y]]+Table2[[#This Row],[Rank 6M]]+Table2[[#This Row],[Rank Sharpe]])/3</f>
        <v>482</v>
      </c>
    </row>
    <row r="524" spans="1:48" x14ac:dyDescent="0.3">
      <c r="A524" t="s">
        <v>541</v>
      </c>
      <c r="B524" t="s">
        <v>542</v>
      </c>
      <c r="C524" t="s">
        <v>10312</v>
      </c>
      <c r="D524" t="s">
        <v>177</v>
      </c>
      <c r="E524">
        <v>38325.043799999999</v>
      </c>
      <c r="F524">
        <v>555.45000000000005</v>
      </c>
      <c r="G524">
        <v>-9.8185264849986496</v>
      </c>
      <c r="H524">
        <f>(Table2[[#This Row],[1Y Return vs Nifty]]-AVERAGE(Table2[1Y Return vs Nifty]))/_xlfn.STDEV.P(Table2[1Y Return vs Nifty])</f>
        <v>-0.55268607488779664</v>
      </c>
      <c r="I524">
        <v>1.4189006350620299</v>
      </c>
      <c r="J524">
        <f>(Table2[[#This Row],[1M Return vs Nifty]]-AVERAGE(Table2[1M Return vs Nifty]))/_xlfn.STDEV.P(Table2[1M Return vs Nifty])</f>
        <v>-6.1098664488403627E-2</v>
      </c>
      <c r="K524">
        <v>11.4076366126449</v>
      </c>
      <c r="L524">
        <f>(Table2[[#This Row],[6M Return vs Nifty]]-AVERAGE(Table2[6M Return vs Nifty]))/_xlfn.STDEV.P(Table2[6M Return vs Nifty])</f>
        <v>0.11065288228793817</v>
      </c>
      <c r="M524">
        <v>3.13883289391649</v>
      </c>
      <c r="N524">
        <f>(Table2[[#This Row],[1W Return vs Nifty]]-AVERAGE(Table2[1W Return vs Nifty]))/_xlfn.STDEV.P(Table2[1W Return vs Nifty])</f>
        <v>1.0330821153742125</v>
      </c>
      <c r="O524">
        <v>541.57000000000005</v>
      </c>
      <c r="P524">
        <v>526.91690610965702</v>
      </c>
      <c r="Q524">
        <v>478.18172593348697</v>
      </c>
      <c r="R524">
        <v>57.482177351792501</v>
      </c>
      <c r="S524" s="2">
        <f>(Table2[[#This Row],[Close Price]]-Table2[[#This Row],[20D EMA]])/Table2[[#This Row],[20D EMA]]</f>
        <v>2.5629189209151162E-2</v>
      </c>
      <c r="T524" s="2">
        <f>(Table2[[#This Row],[Close Price]]-Table2[[#This Row],[50D EMA]])/Table2[[#This Row],[50D EMA]]</f>
        <v>5.4151031328656944E-2</v>
      </c>
      <c r="U524" s="2">
        <f>(Table2[[#This Row],[Close Price]]-Table2[[#This Row],[200D EMA]])/Table2[[#This Row],[200D EMA]]</f>
        <v>0.16158767655889208</v>
      </c>
      <c r="V524">
        <v>0.75228182590261305</v>
      </c>
      <c r="W524">
        <v>544.95000000000005</v>
      </c>
      <c r="X524">
        <v>556.45000000000005</v>
      </c>
      <c r="Y524">
        <v>544.70000000000005</v>
      </c>
      <c r="Z524">
        <v>570.35</v>
      </c>
      <c r="AA524">
        <v>544.70000000000005</v>
      </c>
      <c r="AB524">
        <v>570.35</v>
      </c>
      <c r="AC524" s="2">
        <f>(Table2[[#This Row],[Close Price]]/Table2[[#This Row],[Day Low]])-1</f>
        <v>1.9267822736030782E-2</v>
      </c>
      <c r="AD524" s="2">
        <f>(Table2[[#This Row],[Day High]]/Table2[[#This Row],[Close Price]])-1</f>
        <v>1.8003420649923552E-3</v>
      </c>
      <c r="AE524" s="2">
        <f>(Table2[[#This Row],[Close Price]]/Table2[[#This Row],[Current Week Low]])-1</f>
        <v>1.9735634294106852E-2</v>
      </c>
      <c r="AF524" s="2">
        <f>(Table2[[#This Row],[Current Week High]]/Table2[[#This Row],[Close Price]])-1</f>
        <v>2.6825096768385848E-2</v>
      </c>
      <c r="AG524" s="2">
        <f>(Table2[[#This Row],[Close Price]]/Table2[[#This Row],[Current Month Low]])-1</f>
        <v>1.9735634294106852E-2</v>
      </c>
      <c r="AH524" s="2">
        <f>(Table2[[#This Row],[Current Month High]]/Table2[[#This Row],[Close Price]])-1</f>
        <v>2.6825096768385848E-2</v>
      </c>
      <c r="AI524">
        <v>2.6825096768385799</v>
      </c>
      <c r="AJ524">
        <v>47.844024487623102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7.0000000000000007E-2</v>
      </c>
      <c r="AM524" t="s">
        <v>10359</v>
      </c>
      <c r="AN524">
        <v>1.76</v>
      </c>
      <c r="AO524" t="s">
        <v>10359</v>
      </c>
      <c r="AP524">
        <v>-4.1805958268614003E-2</v>
      </c>
      <c r="AQ524">
        <f>(Table2[[#This Row],[Sharpe Ratio]]-AVERAGE(Table2[Sharpe Ratio]))/_xlfn.STDEV.P(Table2[Sharpe Ratio])</f>
        <v>-1.2056306601456606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-0.67568040185971023</v>
      </c>
      <c r="AS524">
        <f>_xlfn.RANK.AVG(Table2[[#This Row],[1Y Return vs Nifty Z-Score]],Table2[1Y Return vs Nifty Z-Score])</f>
        <v>501</v>
      </c>
      <c r="AT524">
        <f>_xlfn.RANK.AVG(Table2[[#This Row],[6M Return vs Nifty Z-Score]],Table2[6M Return vs Nifty Z-Score])</f>
        <v>292</v>
      </c>
      <c r="AU524">
        <f>_xlfn.RANK.AVG(Table2[[#This Row],[Sharpe Ratio Z-Score]],Table2[Sharpe Ratio Z-Score])</f>
        <v>655</v>
      </c>
      <c r="AV524">
        <f>(Table2[[#This Row],[Rank 1Y]]+Table2[[#This Row],[Rank 6M]]+Table2[[#This Row],[Rank Sharpe]])/3</f>
        <v>482.66666666666669</v>
      </c>
    </row>
    <row r="525" spans="1:48" x14ac:dyDescent="0.3">
      <c r="A525" t="s">
        <v>856</v>
      </c>
      <c r="B525" t="s">
        <v>857</v>
      </c>
      <c r="C525" t="s">
        <v>10313</v>
      </c>
      <c r="D525" t="s">
        <v>21</v>
      </c>
      <c r="E525">
        <v>18465.393841139899</v>
      </c>
      <c r="F525">
        <v>676.1</v>
      </c>
      <c r="G525">
        <v>-3.36643076407801</v>
      </c>
      <c r="H525">
        <f>(Table2[[#This Row],[1Y Return vs Nifty]]-AVERAGE(Table2[1Y Return vs Nifty]))/_xlfn.STDEV.P(Table2[1Y Return vs Nifty])</f>
        <v>-0.44487011502388368</v>
      </c>
      <c r="I525">
        <v>0.84974982463215498</v>
      </c>
      <c r="J525">
        <f>(Table2[[#This Row],[1M Return vs Nifty]]-AVERAGE(Table2[1M Return vs Nifty]))/_xlfn.STDEV.P(Table2[1M Return vs Nifty])</f>
        <v>-0.11878010896522202</v>
      </c>
      <c r="K525">
        <v>-30.196229872704802</v>
      </c>
      <c r="L525">
        <f>(Table2[[#This Row],[6M Return vs Nifty]]-AVERAGE(Table2[6M Return vs Nifty]))/_xlfn.STDEV.P(Table2[6M Return vs Nifty])</f>
        <v>-1.308772311766133</v>
      </c>
      <c r="M525">
        <v>5.3082760392663602</v>
      </c>
      <c r="N525">
        <f>(Table2[[#This Row],[1W Return vs Nifty]]-AVERAGE(Table2[1W Return vs Nifty]))/_xlfn.STDEV.P(Table2[1W Return vs Nifty])</f>
        <v>1.5598585918074741</v>
      </c>
      <c r="O525">
        <v>642.71</v>
      </c>
      <c r="P525">
        <v>638.92383550569002</v>
      </c>
      <c r="Q525">
        <v>635.56228577758998</v>
      </c>
      <c r="R525">
        <v>67.316870867429401</v>
      </c>
      <c r="S525" s="2">
        <f>(Table2[[#This Row],[Close Price]]-Table2[[#This Row],[20D EMA]])/Table2[[#This Row],[20D EMA]]</f>
        <v>5.1951891210654862E-2</v>
      </c>
      <c r="T525" s="2">
        <f>(Table2[[#This Row],[Close Price]]-Table2[[#This Row],[50D EMA]])/Table2[[#This Row],[50D EMA]]</f>
        <v>5.8185596511493617E-2</v>
      </c>
      <c r="U525" s="2">
        <f>(Table2[[#This Row],[Close Price]]-Table2[[#This Row],[200D EMA]])/Table2[[#This Row],[200D EMA]]</f>
        <v>6.3782441358699343E-2</v>
      </c>
      <c r="V525">
        <v>1.24411487798221</v>
      </c>
      <c r="W525">
        <v>659</v>
      </c>
      <c r="X525">
        <v>677</v>
      </c>
      <c r="Y525">
        <v>654.75</v>
      </c>
      <c r="Z525">
        <v>677</v>
      </c>
      <c r="AA525">
        <v>654.75</v>
      </c>
      <c r="AB525">
        <v>677</v>
      </c>
      <c r="AC525" s="2">
        <f>(Table2[[#This Row],[Close Price]]/Table2[[#This Row],[Day Low]])-1</f>
        <v>2.5948406676782998E-2</v>
      </c>
      <c r="AD525" s="2">
        <f>(Table2[[#This Row],[Day High]]/Table2[[#This Row],[Close Price]])-1</f>
        <v>1.3311640289896953E-3</v>
      </c>
      <c r="AE525" s="2">
        <f>(Table2[[#This Row],[Close Price]]/Table2[[#This Row],[Current Week Low]])-1</f>
        <v>3.2607865597556351E-2</v>
      </c>
      <c r="AF525" s="2">
        <f>(Table2[[#This Row],[Current Week High]]/Table2[[#This Row],[Close Price]])-1</f>
        <v>1.3311640289896953E-3</v>
      </c>
      <c r="AG525" s="2">
        <f>(Table2[[#This Row],[Close Price]]/Table2[[#This Row],[Current Month Low]])-1</f>
        <v>3.2607865597556351E-2</v>
      </c>
      <c r="AH525" s="2">
        <f>(Table2[[#This Row],[Current Month High]]/Table2[[#This Row],[Close Price]])-1</f>
        <v>1.3311640289896953E-3</v>
      </c>
      <c r="AI525">
        <v>28.679189469013401</v>
      </c>
      <c r="AJ525">
        <v>43.973594548551901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-0.04</v>
      </c>
      <c r="AM525" t="s">
        <v>10358</v>
      </c>
      <c r="AN525">
        <v>9.82</v>
      </c>
      <c r="AO525" t="s">
        <v>10359</v>
      </c>
      <c r="AP525">
        <v>7.9661807155484002E-2</v>
      </c>
      <c r="AQ525">
        <f>(Table2[[#This Row],[Sharpe Ratio]]-AVERAGE(Table2[Sharpe Ratio]))/_xlfn.STDEV.P(Table2[Sharpe Ratio])</f>
        <v>0.18411986474484898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-0.12844407920291556</v>
      </c>
      <c r="AS525">
        <f>_xlfn.RANK.AVG(Table2[[#This Row],[1Y Return vs Nifty Z-Score]],Table2[1Y Return vs Nifty Z-Score])</f>
        <v>456</v>
      </c>
      <c r="AT525">
        <f>_xlfn.RANK.AVG(Table2[[#This Row],[6M Return vs Nifty Z-Score]],Table2[6M Return vs Nifty Z-Score])</f>
        <v>701</v>
      </c>
      <c r="AU525">
        <f>_xlfn.RANK.AVG(Table2[[#This Row],[Sharpe Ratio Z-Score]],Table2[Sharpe Ratio Z-Score])</f>
        <v>293</v>
      </c>
      <c r="AV525">
        <f>(Table2[[#This Row],[Rank 1Y]]+Table2[[#This Row],[Rank 6M]]+Table2[[#This Row],[Rank Sharpe]])/3</f>
        <v>483.33333333333331</v>
      </c>
    </row>
    <row r="526" spans="1:48" x14ac:dyDescent="0.3">
      <c r="A526" t="s">
        <v>765</v>
      </c>
      <c r="B526" t="s">
        <v>766</v>
      </c>
      <c r="C526" t="s">
        <v>10313</v>
      </c>
      <c r="D526" t="s">
        <v>298</v>
      </c>
      <c r="E526">
        <v>21839.06077665</v>
      </c>
      <c r="F526">
        <v>2001.35</v>
      </c>
      <c r="G526">
        <v>-17.1511295577962</v>
      </c>
      <c r="H526">
        <f>(Table2[[#This Row],[1Y Return vs Nifty]]-AVERAGE(Table2[1Y Return vs Nifty]))/_xlfn.STDEV.P(Table2[1Y Return vs Nifty])</f>
        <v>-0.67521550916623596</v>
      </c>
      <c r="I526">
        <v>14.4963070521743</v>
      </c>
      <c r="J526">
        <f>(Table2[[#This Row],[1M Return vs Nifty]]-AVERAGE(Table2[1M Return vs Nifty]))/_xlfn.STDEV.P(Table2[1M Return vs Nifty])</f>
        <v>1.2642507478751066</v>
      </c>
      <c r="K526">
        <v>-13.694552722330499</v>
      </c>
      <c r="L526">
        <f>(Table2[[#This Row],[6M Return vs Nifty]]-AVERAGE(Table2[6M Return vs Nifty]))/_xlfn.STDEV.P(Table2[6M Return vs Nifty])</f>
        <v>-0.74577424764063238</v>
      </c>
      <c r="M526">
        <v>-2.5706247125905701</v>
      </c>
      <c r="N526">
        <f>(Table2[[#This Row],[1W Return vs Nifty]]-AVERAGE(Table2[1W Return vs Nifty]))/_xlfn.STDEV.P(Table2[1W Return vs Nifty])</f>
        <v>-0.35326809470047016</v>
      </c>
      <c r="O526">
        <v>1912.07</v>
      </c>
      <c r="P526">
        <v>1862.94488440892</v>
      </c>
      <c r="Q526">
        <v>1836.83837070565</v>
      </c>
      <c r="R526">
        <v>66.223974295333903</v>
      </c>
      <c r="S526" s="2">
        <f>(Table2[[#This Row],[Close Price]]-Table2[[#This Row],[20D EMA]])/Table2[[#This Row],[20D EMA]]</f>
        <v>4.6692851203146313E-2</v>
      </c>
      <c r="T526" s="2">
        <f>(Table2[[#This Row],[Close Price]]-Table2[[#This Row],[50D EMA]])/Table2[[#This Row],[50D EMA]]</f>
        <v>7.4293725353551443E-2</v>
      </c>
      <c r="U526" s="2">
        <f>(Table2[[#This Row],[Close Price]]-Table2[[#This Row],[200D EMA]])/Table2[[#This Row],[200D EMA]]</f>
        <v>8.9562387152850115E-2</v>
      </c>
      <c r="V526">
        <v>1.0949930789022999</v>
      </c>
      <c r="W526">
        <v>1989</v>
      </c>
      <c r="X526">
        <v>2015</v>
      </c>
      <c r="Y526">
        <v>1968</v>
      </c>
      <c r="Z526">
        <v>2015</v>
      </c>
      <c r="AA526">
        <v>1968</v>
      </c>
      <c r="AB526">
        <v>2015</v>
      </c>
      <c r="AC526" s="2">
        <f>(Table2[[#This Row],[Close Price]]/Table2[[#This Row],[Day Low]])-1</f>
        <v>6.2091503267973636E-3</v>
      </c>
      <c r="AD526" s="2">
        <f>(Table2[[#This Row],[Day High]]/Table2[[#This Row],[Close Price]])-1</f>
        <v>6.8203962325430467E-3</v>
      </c>
      <c r="AE526" s="2">
        <f>(Table2[[#This Row],[Close Price]]/Table2[[#This Row],[Current Week Low]])-1</f>
        <v>1.6946138211382022E-2</v>
      </c>
      <c r="AF526" s="2">
        <f>(Table2[[#This Row],[Current Week High]]/Table2[[#This Row],[Close Price]])-1</f>
        <v>6.8203962325430467E-3</v>
      </c>
      <c r="AG526" s="2">
        <f>(Table2[[#This Row],[Close Price]]/Table2[[#This Row],[Current Month Low]])-1</f>
        <v>1.6946138211382022E-2</v>
      </c>
      <c r="AH526" s="2">
        <f>(Table2[[#This Row],[Current Month High]]/Table2[[#This Row],[Close Price]])-1</f>
        <v>6.8203962325430467E-3</v>
      </c>
      <c r="AI526">
        <v>22.864566417668001</v>
      </c>
      <c r="AJ526">
        <v>29.7808183645678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-0.14000000000000001</v>
      </c>
      <c r="AM526" t="s">
        <v>10358</v>
      </c>
      <c r="AN526">
        <v>12.1</v>
      </c>
      <c r="AO526" t="s">
        <v>10359</v>
      </c>
      <c r="AP526">
        <v>6.9940475159582002E-2</v>
      </c>
      <c r="AQ526">
        <f>(Table2[[#This Row],[Sharpe Ratio]]-AVERAGE(Table2[Sharpe Ratio]))/_xlfn.STDEV.P(Table2[Sharpe Ratio])</f>
        <v>7.289507850819188E-2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-0.43711202512404002</v>
      </c>
      <c r="AS526">
        <f>_xlfn.RANK.AVG(Table2[[#This Row],[1Y Return vs Nifty Z-Score]],Table2[1Y Return vs Nifty Z-Score])</f>
        <v>550</v>
      </c>
      <c r="AT526">
        <f>_xlfn.RANK.AVG(Table2[[#This Row],[6M Return vs Nifty Z-Score]],Table2[6M Return vs Nifty Z-Score])</f>
        <v>568</v>
      </c>
      <c r="AU526">
        <f>_xlfn.RANK.AVG(Table2[[#This Row],[Sharpe Ratio Z-Score]],Table2[Sharpe Ratio Z-Score])</f>
        <v>334</v>
      </c>
      <c r="AV526">
        <f>(Table2[[#This Row],[Rank 1Y]]+Table2[[#This Row],[Rank 6M]]+Table2[[#This Row],[Rank Sharpe]])/3</f>
        <v>484</v>
      </c>
    </row>
    <row r="527" spans="1:48" x14ac:dyDescent="0.3">
      <c r="A527" t="s">
        <v>125</v>
      </c>
      <c r="B527" t="s">
        <v>126</v>
      </c>
      <c r="C527" t="s">
        <v>10321</v>
      </c>
      <c r="D527" t="s">
        <v>127</v>
      </c>
      <c r="E527">
        <v>229202.60461251999</v>
      </c>
      <c r="F527">
        <v>930.95</v>
      </c>
      <c r="G527">
        <v>-15.1113439952865</v>
      </c>
      <c r="H527">
        <f>(Table2[[#This Row],[1Y Return vs Nifty]]-AVERAGE(Table2[1Y Return vs Nifty]))/_xlfn.STDEV.P(Table2[1Y Return vs Nifty])</f>
        <v>-0.64113023705450212</v>
      </c>
      <c r="I527">
        <v>4.3889829656836596</v>
      </c>
      <c r="J527">
        <f>(Table2[[#This Row],[1M Return vs Nifty]]-AVERAGE(Table2[1M Return vs Nifty]))/_xlfn.STDEV.P(Table2[1M Return vs Nifty])</f>
        <v>0.23990879417784236</v>
      </c>
      <c r="K527">
        <v>-2.7153502802079201E-2</v>
      </c>
      <c r="L527">
        <f>(Table2[[#This Row],[6M Return vs Nifty]]-AVERAGE(Table2[6M Return vs Nifty]))/_xlfn.STDEV.P(Table2[6M Return vs Nifty])</f>
        <v>-0.27947502047084488</v>
      </c>
      <c r="M527">
        <v>-3.56139100397005</v>
      </c>
      <c r="N527">
        <f>(Table2[[#This Row],[1W Return vs Nifty]]-AVERAGE(Table2[1W Return vs Nifty]))/_xlfn.STDEV.P(Table2[1W Return vs Nifty])</f>
        <v>-0.59384244533991171</v>
      </c>
      <c r="O527">
        <v>928.28</v>
      </c>
      <c r="P527">
        <v>917.63152892961898</v>
      </c>
      <c r="Q527">
        <v>868.20851572323102</v>
      </c>
      <c r="R527">
        <v>56.284022211428599</v>
      </c>
      <c r="S527" s="2">
        <f>(Table2[[#This Row],[Close Price]]-Table2[[#This Row],[20D EMA]])/Table2[[#This Row],[20D EMA]]</f>
        <v>2.8762873270996607E-3</v>
      </c>
      <c r="T527" s="2">
        <f>(Table2[[#This Row],[Close Price]]-Table2[[#This Row],[50D EMA]])/Table2[[#This Row],[50D EMA]]</f>
        <v>1.4513964102690038E-2</v>
      </c>
      <c r="U527" s="2">
        <f>(Table2[[#This Row],[Close Price]]-Table2[[#This Row],[200D EMA]])/Table2[[#This Row],[200D EMA]]</f>
        <v>7.22654559826615E-2</v>
      </c>
      <c r="V527">
        <v>0.81941229834796903</v>
      </c>
      <c r="W527">
        <v>929.95</v>
      </c>
      <c r="X527">
        <v>941.55</v>
      </c>
      <c r="Y527">
        <v>929.95</v>
      </c>
      <c r="Z527">
        <v>951.45</v>
      </c>
      <c r="AA527">
        <v>929.95</v>
      </c>
      <c r="AB527">
        <v>951.45</v>
      </c>
      <c r="AC527" s="2">
        <f>(Table2[[#This Row],[Close Price]]/Table2[[#This Row],[Day Low]])-1</f>
        <v>1.0753266304639464E-3</v>
      </c>
      <c r="AD527" s="2">
        <f>(Table2[[#This Row],[Day High]]/Table2[[#This Row],[Close Price]])-1</f>
        <v>1.1386218379074942E-2</v>
      </c>
      <c r="AE527" s="2">
        <f>(Table2[[#This Row],[Close Price]]/Table2[[#This Row],[Current Week Low]])-1</f>
        <v>1.0753266304639464E-3</v>
      </c>
      <c r="AF527" s="2">
        <f>(Table2[[#This Row],[Current Week High]]/Table2[[#This Row],[Close Price]])-1</f>
        <v>2.202051667651328E-2</v>
      </c>
      <c r="AG527" s="2">
        <f>(Table2[[#This Row],[Close Price]]/Table2[[#This Row],[Current Month Low]])-1</f>
        <v>1.0753266304639464E-3</v>
      </c>
      <c r="AH527" s="2">
        <f>(Table2[[#This Row],[Current Month High]]/Table2[[#This Row],[Close Price]])-1</f>
        <v>2.202051667651328E-2</v>
      </c>
      <c r="AI527">
        <v>4.0764810140179399</v>
      </c>
      <c r="AJ527">
        <v>28.762102351313899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0.08</v>
      </c>
      <c r="AM527" t="s">
        <v>10359</v>
      </c>
      <c r="AN527">
        <v>2.48</v>
      </c>
      <c r="AO527" t="s">
        <v>10359</v>
      </c>
      <c r="AP527">
        <v>8.0188853855699994E-3</v>
      </c>
      <c r="AQ527">
        <f>(Table2[[#This Row],[Sharpe Ratio]]-AVERAGE(Table2[Sharpe Ratio]))/_xlfn.STDEV.P(Table2[Sharpe Ratio])</f>
        <v>-0.63556911024204776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-1.9101080189294644</v>
      </c>
      <c r="AS527">
        <f>_xlfn.RANK.AVG(Table2[[#This Row],[1Y Return vs Nifty Z-Score]],Table2[1Y Return vs Nifty Z-Score])</f>
        <v>535</v>
      </c>
      <c r="AT527">
        <f>_xlfn.RANK.AVG(Table2[[#This Row],[6M Return vs Nifty Z-Score]],Table2[6M Return vs Nifty Z-Score])</f>
        <v>416</v>
      </c>
      <c r="AU527">
        <f>_xlfn.RANK.AVG(Table2[[#This Row],[Sharpe Ratio Z-Score]],Table2[Sharpe Ratio Z-Score])</f>
        <v>503</v>
      </c>
      <c r="AV527">
        <f>(Table2[[#This Row],[Rank 1Y]]+Table2[[#This Row],[Rank 6M]]+Table2[[#This Row],[Rank Sharpe]])/3</f>
        <v>484.66666666666669</v>
      </c>
    </row>
    <row r="528" spans="1:48" x14ac:dyDescent="0.3">
      <c r="A528" t="s">
        <v>87</v>
      </c>
      <c r="B528" t="s">
        <v>88</v>
      </c>
      <c r="C528" t="s">
        <v>10324</v>
      </c>
      <c r="D528" t="s">
        <v>89</v>
      </c>
      <c r="E528">
        <v>318237.76995779999</v>
      </c>
      <c r="F528">
        <v>3621.15</v>
      </c>
      <c r="G528">
        <v>-13.271840967404501</v>
      </c>
      <c r="H528">
        <f>(Table2[[#This Row],[1Y Return vs Nifty]]-AVERAGE(Table2[1Y Return vs Nifty]))/_xlfn.STDEV.P(Table2[1Y Return vs Nifty])</f>
        <v>-0.61039173080751585</v>
      </c>
      <c r="I528">
        <v>5.62033694292343</v>
      </c>
      <c r="J528">
        <f>(Table2[[#This Row],[1M Return vs Nifty]]-AVERAGE(Table2[1M Return vs Nifty]))/_xlfn.STDEV.P(Table2[1M Return vs Nifty])</f>
        <v>0.36470221407268494</v>
      </c>
      <c r="K528">
        <v>-15.9460600179614</v>
      </c>
      <c r="L528">
        <f>(Table2[[#This Row],[6M Return vs Nifty]]-AVERAGE(Table2[6M Return vs Nifty]))/_xlfn.STDEV.P(Table2[6M Return vs Nifty])</f>
        <v>-0.82259033349987398</v>
      </c>
      <c r="M528">
        <v>-2.20618602967338</v>
      </c>
      <c r="N528">
        <f>(Table2[[#This Row],[1W Return vs Nifty]]-AVERAGE(Table2[1W Return vs Nifty]))/_xlfn.STDEV.P(Table2[1W Return vs Nifty])</f>
        <v>-0.26477638858012581</v>
      </c>
      <c r="O528">
        <v>3508.63</v>
      </c>
      <c r="P528">
        <v>3449.7384682913198</v>
      </c>
      <c r="Q528">
        <v>3408.4562227956699</v>
      </c>
      <c r="R528">
        <v>64.221751174744995</v>
      </c>
      <c r="S528" s="2">
        <f>(Table2[[#This Row],[Close Price]]-Table2[[#This Row],[20D EMA]])/Table2[[#This Row],[20D EMA]]</f>
        <v>3.2069497211162187E-2</v>
      </c>
      <c r="T528" s="2">
        <f>(Table2[[#This Row],[Close Price]]-Table2[[#This Row],[50D EMA]])/Table2[[#This Row],[50D EMA]]</f>
        <v>4.9688268627964036E-2</v>
      </c>
      <c r="U528" s="2">
        <f>(Table2[[#This Row],[Close Price]]-Table2[[#This Row],[200D EMA]])/Table2[[#This Row],[200D EMA]]</f>
        <v>6.2401792278228355E-2</v>
      </c>
      <c r="V528">
        <v>0.757751501825212</v>
      </c>
      <c r="W528">
        <v>3560.15</v>
      </c>
      <c r="X528">
        <v>3634.9</v>
      </c>
      <c r="Y528">
        <v>3552</v>
      </c>
      <c r="Z528">
        <v>3634.9</v>
      </c>
      <c r="AA528">
        <v>3552</v>
      </c>
      <c r="AB528">
        <v>3634.9</v>
      </c>
      <c r="AC528" s="2">
        <f>(Table2[[#This Row],[Close Price]]/Table2[[#This Row],[Day Low]])-1</f>
        <v>1.7134109517857432E-2</v>
      </c>
      <c r="AD528" s="2">
        <f>(Table2[[#This Row],[Day High]]/Table2[[#This Row],[Close Price]])-1</f>
        <v>3.7971362688649091E-3</v>
      </c>
      <c r="AE528" s="2">
        <f>(Table2[[#This Row],[Close Price]]/Table2[[#This Row],[Current Week Low]])-1</f>
        <v>1.9467905405405439E-2</v>
      </c>
      <c r="AF528" s="2">
        <f>(Table2[[#This Row],[Current Week High]]/Table2[[#This Row],[Close Price]])-1</f>
        <v>3.7971362688649091E-3</v>
      </c>
      <c r="AG528" s="2">
        <f>(Table2[[#This Row],[Close Price]]/Table2[[#This Row],[Current Month Low]])-1</f>
        <v>1.9467905405405439E-2</v>
      </c>
      <c r="AH528" s="2">
        <f>(Table2[[#This Row],[Current Month High]]/Table2[[#This Row],[Close Price]])-1</f>
        <v>3.7971362688649091E-3</v>
      </c>
      <c r="AI528">
        <v>7.3402096019220302</v>
      </c>
      <c r="AJ528">
        <v>18.5067007019783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-0.04</v>
      </c>
      <c r="AM528" t="s">
        <v>10358</v>
      </c>
      <c r="AN528">
        <v>5.12</v>
      </c>
      <c r="AO528" t="s">
        <v>10359</v>
      </c>
      <c r="AP528">
        <v>6.5862386226333003E-2</v>
      </c>
      <c r="AQ528">
        <f>(Table2[[#This Row],[Sharpe Ratio]]-AVERAGE(Table2[Sharpe Ratio]))/_xlfn.STDEV.P(Table2[Sharpe Ratio])</f>
        <v>2.6236393253341594E-2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-1.306819845561489</v>
      </c>
      <c r="AS528">
        <f>_xlfn.RANK.AVG(Table2[[#This Row],[1Y Return vs Nifty Z-Score]],Table2[1Y Return vs Nifty Z-Score])</f>
        <v>523</v>
      </c>
      <c r="AT528">
        <f>_xlfn.RANK.AVG(Table2[[#This Row],[6M Return vs Nifty Z-Score]],Table2[6M Return vs Nifty Z-Score])</f>
        <v>589</v>
      </c>
      <c r="AU528">
        <f>_xlfn.RANK.AVG(Table2[[#This Row],[Sharpe Ratio Z-Score]],Table2[Sharpe Ratio Z-Score])</f>
        <v>343</v>
      </c>
      <c r="AV528">
        <f>(Table2[[#This Row],[Rank 1Y]]+Table2[[#This Row],[Rank 6M]]+Table2[[#This Row],[Rank Sharpe]])/3</f>
        <v>485</v>
      </c>
    </row>
    <row r="529" spans="1:48" x14ac:dyDescent="0.3">
      <c r="A529" t="s">
        <v>1157</v>
      </c>
      <c r="B529" t="s">
        <v>1158</v>
      </c>
      <c r="C529" t="s">
        <v>10322</v>
      </c>
      <c r="D529" t="s">
        <v>496</v>
      </c>
      <c r="E529">
        <v>10553.46161439</v>
      </c>
      <c r="F529">
        <v>1657.6</v>
      </c>
      <c r="G529">
        <v>-13.6182661713708</v>
      </c>
      <c r="H529">
        <f>(Table2[[#This Row],[1Y Return vs Nifty]]-AVERAGE(Table2[1Y Return vs Nifty]))/_xlfn.STDEV.P(Table2[1Y Return vs Nifty])</f>
        <v>-0.61618057330183462</v>
      </c>
      <c r="I529">
        <v>-2.3648690986918401</v>
      </c>
      <c r="J529">
        <f>(Table2[[#This Row],[1M Return vs Nifty]]-AVERAGE(Table2[1M Return vs Nifty]))/_xlfn.STDEV.P(Table2[1M Return vs Nifty])</f>
        <v>-0.44457049622619021</v>
      </c>
      <c r="K529">
        <v>-3.2595899168661999</v>
      </c>
      <c r="L529">
        <f>(Table2[[#This Row],[6M Return vs Nifty]]-AVERAGE(Table2[6M Return vs Nifty]))/_xlfn.STDEV.P(Table2[6M Return vs Nifty])</f>
        <v>-0.38975808000128759</v>
      </c>
      <c r="M529">
        <v>0.44620886655137398</v>
      </c>
      <c r="N529">
        <f>(Table2[[#This Row],[1W Return vs Nifty]]-AVERAGE(Table2[1W Return vs Nifty]))/_xlfn.STDEV.P(Table2[1W Return vs Nifty])</f>
        <v>0.37926871605316953</v>
      </c>
      <c r="O529">
        <v>1614.1</v>
      </c>
      <c r="P529">
        <v>1583.1003384702899</v>
      </c>
      <c r="Q529">
        <v>1492.6751560518201</v>
      </c>
      <c r="R529">
        <v>64.125811549008404</v>
      </c>
      <c r="S529" s="2">
        <f>(Table2[[#This Row],[Close Price]]-Table2[[#This Row],[20D EMA]])/Table2[[#This Row],[20D EMA]]</f>
        <v>2.6950003097701507E-2</v>
      </c>
      <c r="T529" s="2">
        <f>(Table2[[#This Row],[Close Price]]-Table2[[#This Row],[50D EMA]])/Table2[[#This Row],[50D EMA]]</f>
        <v>4.7059342809374398E-2</v>
      </c>
      <c r="U529" s="2">
        <f>(Table2[[#This Row],[Close Price]]-Table2[[#This Row],[200D EMA]])/Table2[[#This Row],[200D EMA]]</f>
        <v>0.11048944124213338</v>
      </c>
      <c r="V529">
        <v>0.65967639770937503</v>
      </c>
      <c r="W529">
        <v>1645</v>
      </c>
      <c r="X529">
        <v>1674</v>
      </c>
      <c r="Y529">
        <v>1640.5</v>
      </c>
      <c r="Z529">
        <v>1691.6</v>
      </c>
      <c r="AA529">
        <v>1640.5</v>
      </c>
      <c r="AB529">
        <v>1691.6</v>
      </c>
      <c r="AC529" s="2">
        <f>(Table2[[#This Row],[Close Price]]/Table2[[#This Row],[Day Low]])-1</f>
        <v>7.659574468084962E-3</v>
      </c>
      <c r="AD529" s="2">
        <f>(Table2[[#This Row],[Day High]]/Table2[[#This Row],[Close Price]])-1</f>
        <v>9.8938223938225267E-3</v>
      </c>
      <c r="AE529" s="2">
        <f>(Table2[[#This Row],[Close Price]]/Table2[[#This Row],[Current Week Low]])-1</f>
        <v>1.0423651325815353E-2</v>
      </c>
      <c r="AF529" s="2">
        <f>(Table2[[#This Row],[Current Week High]]/Table2[[#This Row],[Close Price]])-1</f>
        <v>2.0511583011582957E-2</v>
      </c>
      <c r="AG529" s="2">
        <f>(Table2[[#This Row],[Close Price]]/Table2[[#This Row],[Current Month Low]])-1</f>
        <v>1.0423651325815353E-2</v>
      </c>
      <c r="AH529" s="2">
        <f>(Table2[[#This Row],[Current Month High]]/Table2[[#This Row],[Close Price]])-1</f>
        <v>2.0511583011582957E-2</v>
      </c>
      <c r="AI529">
        <v>9.6283783783783701</v>
      </c>
      <c r="AJ529">
        <v>36.6529266281945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-0.01</v>
      </c>
      <c r="AM529" t="s">
        <v>10358</v>
      </c>
      <c r="AN529">
        <v>6.06</v>
      </c>
      <c r="AO529" t="s">
        <v>10359</v>
      </c>
      <c r="AP529">
        <v>1.9608631413289002E-2</v>
      </c>
      <c r="AQ529">
        <f>(Table2[[#This Row],[Sharpe Ratio]]-AVERAGE(Table2[Sharpe Ratio]))/_xlfn.STDEV.P(Table2[Sharpe Ratio])</f>
        <v>-0.50296721731075034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-1.5742076507868934</v>
      </c>
      <c r="AS529">
        <f>_xlfn.RANK.AVG(Table2[[#This Row],[1Y Return vs Nifty Z-Score]],Table2[1Y Return vs Nifty Z-Score])</f>
        <v>526</v>
      </c>
      <c r="AT529">
        <f>_xlfn.RANK.AVG(Table2[[#This Row],[6M Return vs Nifty Z-Score]],Table2[6M Return vs Nifty Z-Score])</f>
        <v>460</v>
      </c>
      <c r="AU529">
        <f>_xlfn.RANK.AVG(Table2[[#This Row],[Sharpe Ratio Z-Score]],Table2[Sharpe Ratio Z-Score])</f>
        <v>471</v>
      </c>
      <c r="AV529">
        <f>(Table2[[#This Row],[Rank 1Y]]+Table2[[#This Row],[Rank 6M]]+Table2[[#This Row],[Rank Sharpe]])/3</f>
        <v>485.66666666666669</v>
      </c>
    </row>
    <row r="530" spans="1:48" x14ac:dyDescent="0.3">
      <c r="A530" t="s">
        <v>1482</v>
      </c>
      <c r="B530" t="s">
        <v>1483</v>
      </c>
      <c r="C530" t="s">
        <v>10330</v>
      </c>
      <c r="D530" t="s">
        <v>1484</v>
      </c>
      <c r="E530">
        <v>7029.5842175999996</v>
      </c>
      <c r="F530">
        <v>918.15</v>
      </c>
      <c r="G530">
        <v>-20.087400657664901</v>
      </c>
      <c r="H530">
        <f>(Table2[[#This Row],[1Y Return vs Nifty]]-AVERAGE(Table2[1Y Return vs Nifty]))/_xlfn.STDEV.P(Table2[1Y Return vs Nifty])</f>
        <v>-0.72428125473887606</v>
      </c>
      <c r="I530">
        <v>-6.2123597354967401</v>
      </c>
      <c r="J530">
        <f>(Table2[[#This Row],[1M Return vs Nifty]]-AVERAGE(Table2[1M Return vs Nifty]))/_xlfn.STDEV.P(Table2[1M Return vs Nifty])</f>
        <v>-0.83450021867412894</v>
      </c>
      <c r="K530">
        <v>9.1533695518546807</v>
      </c>
      <c r="L530">
        <f>(Table2[[#This Row],[6M Return vs Nifty]]-AVERAGE(Table2[6M Return vs Nifty]))/_xlfn.STDEV.P(Table2[6M Return vs Nifty])</f>
        <v>3.3742639790678548E-2</v>
      </c>
      <c r="M530">
        <v>-2.8230572336421802</v>
      </c>
      <c r="N530">
        <f>(Table2[[#This Row],[1W Return vs Nifty]]-AVERAGE(Table2[1W Return vs Nifty]))/_xlfn.STDEV.P(Table2[1W Return vs Nifty])</f>
        <v>-0.41456286255910746</v>
      </c>
      <c r="O530">
        <v>931.53</v>
      </c>
      <c r="P530">
        <v>899.66110590510903</v>
      </c>
      <c r="Q530">
        <v>809.65292701225201</v>
      </c>
      <c r="R530">
        <v>38.274618813980403</v>
      </c>
      <c r="S530" s="2">
        <f>(Table2[[#This Row],[Close Price]]-Table2[[#This Row],[20D EMA]])/Table2[[#This Row],[20D EMA]]</f>
        <v>-1.4363466555022379E-2</v>
      </c>
      <c r="T530" s="2">
        <f>(Table2[[#This Row],[Close Price]]-Table2[[#This Row],[50D EMA]])/Table2[[#This Row],[50D EMA]]</f>
        <v>2.0550954102089472E-2</v>
      </c>
      <c r="U530" s="2">
        <f>(Table2[[#This Row],[Close Price]]-Table2[[#This Row],[200D EMA]])/Table2[[#This Row],[200D EMA]]</f>
        <v>0.13400442259638265</v>
      </c>
      <c r="V530">
        <v>0.68160899625586002</v>
      </c>
      <c r="W530">
        <v>911.1</v>
      </c>
      <c r="X530">
        <v>932</v>
      </c>
      <c r="Y530">
        <v>911.1</v>
      </c>
      <c r="Z530">
        <v>936.95</v>
      </c>
      <c r="AA530">
        <v>911.1</v>
      </c>
      <c r="AB530">
        <v>936.95</v>
      </c>
      <c r="AC530" s="2">
        <f>(Table2[[#This Row],[Close Price]]/Table2[[#This Row],[Day Low]])-1</f>
        <v>7.7378992426735405E-3</v>
      </c>
      <c r="AD530" s="2">
        <f>(Table2[[#This Row],[Day High]]/Table2[[#This Row],[Close Price]])-1</f>
        <v>1.5084681152317092E-2</v>
      </c>
      <c r="AE530" s="2">
        <f>(Table2[[#This Row],[Close Price]]/Table2[[#This Row],[Current Week Low]])-1</f>
        <v>7.7378992426735405E-3</v>
      </c>
      <c r="AF530" s="2">
        <f>(Table2[[#This Row],[Current Week High]]/Table2[[#This Row],[Close Price]])-1</f>
        <v>2.0475957087621843E-2</v>
      </c>
      <c r="AG530" s="2">
        <f>(Table2[[#This Row],[Close Price]]/Table2[[#This Row],[Current Month Low]])-1</f>
        <v>7.7378992426735405E-3</v>
      </c>
      <c r="AH530" s="2">
        <f>(Table2[[#This Row],[Current Month High]]/Table2[[#This Row],[Close Price]])-1</f>
        <v>2.0475957087621843E-2</v>
      </c>
      <c r="AI530">
        <v>12.7157871807439</v>
      </c>
      <c r="AJ530">
        <v>55.224006762468299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-0.12</v>
      </c>
      <c r="AM530" t="s">
        <v>10358</v>
      </c>
      <c r="AN530">
        <v>-2.61</v>
      </c>
      <c r="AO530" t="s">
        <v>10358</v>
      </c>
      <c r="AP530">
        <v>-1.3159077339579999E-3</v>
      </c>
      <c r="AQ530">
        <f>(Table2[[#This Row],[Sharpe Ratio]]-AVERAGE(Table2[Sharpe Ratio]))/_xlfn.STDEV.P(Table2[Sharpe Ratio])</f>
        <v>-0.74237138483986975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-2.6819730810213036</v>
      </c>
      <c r="AS530">
        <f>_xlfn.RANK.AVG(Table2[[#This Row],[1Y Return vs Nifty Z-Score]],Table2[1Y Return vs Nifty Z-Score])</f>
        <v>566</v>
      </c>
      <c r="AT530">
        <f>_xlfn.RANK.AVG(Table2[[#This Row],[6M Return vs Nifty Z-Score]],Table2[6M Return vs Nifty Z-Score])</f>
        <v>315</v>
      </c>
      <c r="AU530">
        <f>_xlfn.RANK.AVG(Table2[[#This Row],[Sharpe Ratio Z-Score]],Table2[Sharpe Ratio Z-Score])</f>
        <v>576</v>
      </c>
      <c r="AV530">
        <f>(Table2[[#This Row],[Rank 1Y]]+Table2[[#This Row],[Rank 6M]]+Table2[[#This Row],[Rank Sharpe]])/3</f>
        <v>485.66666666666669</v>
      </c>
    </row>
    <row r="531" spans="1:48" x14ac:dyDescent="0.3">
      <c r="A531" t="s">
        <v>238</v>
      </c>
      <c r="B531" t="s">
        <v>239</v>
      </c>
      <c r="C531" t="s">
        <v>10318</v>
      </c>
      <c r="D531" t="s">
        <v>54</v>
      </c>
      <c r="E531">
        <v>114472.960262055</v>
      </c>
      <c r="F531">
        <v>6853.85</v>
      </c>
      <c r="G531">
        <v>-8.9673037741976103</v>
      </c>
      <c r="H531">
        <f>(Table2[[#This Row],[1Y Return vs Nifty]]-AVERAGE(Table2[1Y Return vs Nifty]))/_xlfn.STDEV.P(Table2[1Y Return vs Nifty])</f>
        <v>-0.53846195336315805</v>
      </c>
      <c r="I531">
        <v>-2.8364284845233398</v>
      </c>
      <c r="J531">
        <f>(Table2[[#This Row],[1M Return vs Nifty]]-AVERAGE(Table2[1M Return vs Nifty]))/_xlfn.STDEV.P(Table2[1M Return vs Nifty])</f>
        <v>-0.49236139106971705</v>
      </c>
      <c r="K531">
        <v>-4.7768988280299096</v>
      </c>
      <c r="L531">
        <f>(Table2[[#This Row],[6M Return vs Nifty]]-AVERAGE(Table2[6M Return vs Nifty]))/_xlfn.STDEV.P(Table2[6M Return vs Nifty])</f>
        <v>-0.44152505931382152</v>
      </c>
      <c r="M531">
        <v>-1.79650076262145</v>
      </c>
      <c r="N531">
        <f>(Table2[[#This Row],[1W Return vs Nifty]]-AVERAGE(Table2[1W Return vs Nifty]))/_xlfn.STDEV.P(Table2[1W Return vs Nifty])</f>
        <v>-0.16529806766315569</v>
      </c>
      <c r="O531">
        <v>6905.3</v>
      </c>
      <c r="P531">
        <v>6725.4560853923404</v>
      </c>
      <c r="Q531">
        <v>6188.72063238186</v>
      </c>
      <c r="R531">
        <v>43.444886765285602</v>
      </c>
      <c r="S531" s="2">
        <f>(Table2[[#This Row],[Close Price]]-Table2[[#This Row],[20D EMA]])/Table2[[#This Row],[20D EMA]]</f>
        <v>-7.450798661897357E-3</v>
      </c>
      <c r="T531" s="2">
        <f>(Table2[[#This Row],[Close Price]]-Table2[[#This Row],[50D EMA]])/Table2[[#This Row],[50D EMA]]</f>
        <v>1.9090737189784199E-2</v>
      </c>
      <c r="U531" s="2">
        <f>(Table2[[#This Row],[Close Price]]-Table2[[#This Row],[200D EMA]])/Table2[[#This Row],[200D EMA]]</f>
        <v>0.10747445346586136</v>
      </c>
      <c r="V531">
        <v>0.754196574678202</v>
      </c>
      <c r="W531">
        <v>6848</v>
      </c>
      <c r="X531">
        <v>6914</v>
      </c>
      <c r="Y531">
        <v>6830</v>
      </c>
      <c r="Z531">
        <v>7074.95</v>
      </c>
      <c r="AA531">
        <v>6830</v>
      </c>
      <c r="AB531">
        <v>7074.95</v>
      </c>
      <c r="AC531" s="2">
        <f>(Table2[[#This Row],[Close Price]]/Table2[[#This Row],[Day Low]])-1</f>
        <v>8.5426401869170832E-4</v>
      </c>
      <c r="AD531" s="2">
        <f>(Table2[[#This Row],[Day High]]/Table2[[#This Row],[Close Price]])-1</f>
        <v>8.7760893512405236E-3</v>
      </c>
      <c r="AE531" s="2">
        <f>(Table2[[#This Row],[Close Price]]/Table2[[#This Row],[Current Week Low]])-1</f>
        <v>3.4919472913617078E-3</v>
      </c>
      <c r="AF531" s="2">
        <f>(Table2[[#This Row],[Current Week High]]/Table2[[#This Row],[Close Price]])-1</f>
        <v>3.2259241156430196E-2</v>
      </c>
      <c r="AG531" s="2">
        <f>(Table2[[#This Row],[Close Price]]/Table2[[#This Row],[Current Month Low]])-1</f>
        <v>3.4919472913617078E-3</v>
      </c>
      <c r="AH531" s="2">
        <f>(Table2[[#This Row],[Current Month High]]/Table2[[#This Row],[Close Price]])-1</f>
        <v>3.2259241156430196E-2</v>
      </c>
      <c r="AI531">
        <v>3.7001101570649899</v>
      </c>
      <c r="AJ531">
        <v>31.664281391975798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-0.03</v>
      </c>
      <c r="AM531" t="s">
        <v>10358</v>
      </c>
      <c r="AN531">
        <v>0.89</v>
      </c>
      <c r="AO531" t="s">
        <v>10359</v>
      </c>
      <c r="AP531">
        <v>1.2429400179539E-2</v>
      </c>
      <c r="AQ531">
        <f>(Table2[[#This Row],[Sharpe Ratio]]-AVERAGE(Table2[Sharpe Ratio]))/_xlfn.STDEV.P(Table2[Sharpe Ratio])</f>
        <v>-0.58510703720929769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-2.2227535086191503</v>
      </c>
      <c r="AS531">
        <f>_xlfn.RANK.AVG(Table2[[#This Row],[1Y Return vs Nifty Z-Score]],Table2[1Y Return vs Nifty Z-Score])</f>
        <v>492</v>
      </c>
      <c r="AT531">
        <f>_xlfn.RANK.AVG(Table2[[#This Row],[6M Return vs Nifty Z-Score]],Table2[6M Return vs Nifty Z-Score])</f>
        <v>476</v>
      </c>
      <c r="AU531">
        <f>_xlfn.RANK.AVG(Table2[[#This Row],[Sharpe Ratio Z-Score]],Table2[Sharpe Ratio Z-Score])</f>
        <v>491</v>
      </c>
      <c r="AV531">
        <f>(Table2[[#This Row],[Rank 1Y]]+Table2[[#This Row],[Rank 6M]]+Table2[[#This Row],[Rank Sharpe]])/3</f>
        <v>486.33333333333331</v>
      </c>
    </row>
    <row r="532" spans="1:48" x14ac:dyDescent="0.3">
      <c r="A532" t="s">
        <v>1256</v>
      </c>
      <c r="B532" t="s">
        <v>1257</v>
      </c>
      <c r="C532" t="s">
        <v>10317</v>
      </c>
      <c r="D532" t="s">
        <v>46</v>
      </c>
      <c r="E532">
        <v>9293.3973569999998</v>
      </c>
      <c r="F532">
        <v>333.4</v>
      </c>
      <c r="G532">
        <v>-9.0115521031905796</v>
      </c>
      <c r="H532">
        <f>(Table2[[#This Row],[1Y Return vs Nifty]]-AVERAGE(Table2[1Y Return vs Nifty]))/_xlfn.STDEV.P(Table2[1Y Return vs Nifty])</f>
        <v>-0.53920135281863768</v>
      </c>
      <c r="I532">
        <v>-11.9873959372181</v>
      </c>
      <c r="J532">
        <f>(Table2[[#This Row],[1M Return vs Nifty]]-AVERAGE(Table2[1M Return vs Nifty]))/_xlfn.STDEV.P(Table2[1M Return vs Nifty])</f>
        <v>-1.4197799440418393</v>
      </c>
      <c r="K532">
        <v>5.2405877057113299</v>
      </c>
      <c r="L532">
        <f>(Table2[[#This Row],[6M Return vs Nifty]]-AVERAGE(Table2[6M Return vs Nifty]))/_xlfn.STDEV.P(Table2[6M Return vs Nifty])</f>
        <v>-9.9752191349811989E-2</v>
      </c>
      <c r="M532">
        <v>-2.6994418784091798</v>
      </c>
      <c r="N532">
        <f>(Table2[[#This Row],[1W Return vs Nifty]]-AVERAGE(Table2[1W Return vs Nifty]))/_xlfn.STDEV.P(Table2[1W Return vs Nifty])</f>
        <v>-0.38454702121186429</v>
      </c>
      <c r="O532">
        <v>343.15</v>
      </c>
      <c r="P532">
        <v>345.384433533243</v>
      </c>
      <c r="Q532">
        <v>307.51544976269201</v>
      </c>
      <c r="R532">
        <v>34.333954623876998</v>
      </c>
      <c r="S532" s="2">
        <f>(Table2[[#This Row],[Close Price]]-Table2[[#This Row],[20D EMA]])/Table2[[#This Row],[20D EMA]]</f>
        <v>-2.8413230365729274E-2</v>
      </c>
      <c r="T532" s="2">
        <f>(Table2[[#This Row],[Close Price]]-Table2[[#This Row],[50D EMA]])/Table2[[#This Row],[50D EMA]]</f>
        <v>-3.4698823599673106E-2</v>
      </c>
      <c r="U532" s="2">
        <f>(Table2[[#This Row],[Close Price]]-Table2[[#This Row],[200D EMA]])/Table2[[#This Row],[200D EMA]]</f>
        <v>8.417317002213362E-2</v>
      </c>
      <c r="V532">
        <v>0.33907661614900902</v>
      </c>
      <c r="W532">
        <v>331.55</v>
      </c>
      <c r="X532">
        <v>337.3</v>
      </c>
      <c r="Y532">
        <v>330</v>
      </c>
      <c r="Z532">
        <v>337.3</v>
      </c>
      <c r="AA532">
        <v>330</v>
      </c>
      <c r="AB532">
        <v>337.3</v>
      </c>
      <c r="AC532" s="2">
        <f>(Table2[[#This Row],[Close Price]]/Table2[[#This Row],[Day Low]])-1</f>
        <v>5.57985220931978E-3</v>
      </c>
      <c r="AD532" s="2">
        <f>(Table2[[#This Row],[Day High]]/Table2[[#This Row],[Close Price]])-1</f>
        <v>1.1697660467906434E-2</v>
      </c>
      <c r="AE532" s="2">
        <f>(Table2[[#This Row],[Close Price]]/Table2[[#This Row],[Current Week Low]])-1</f>
        <v>1.0303030303030258E-2</v>
      </c>
      <c r="AF532" s="2">
        <f>(Table2[[#This Row],[Current Week High]]/Table2[[#This Row],[Close Price]])-1</f>
        <v>1.1697660467906434E-2</v>
      </c>
      <c r="AG532" s="2">
        <f>(Table2[[#This Row],[Close Price]]/Table2[[#This Row],[Current Month Low]])-1</f>
        <v>1.0303030303030258E-2</v>
      </c>
      <c r="AH532" s="2">
        <f>(Table2[[#This Row],[Current Month High]]/Table2[[#This Row],[Close Price]])-1</f>
        <v>1.1697660467906434E-2</v>
      </c>
      <c r="AI532">
        <v>24.5950809838032</v>
      </c>
      <c r="AJ532">
        <v>40.823653643083397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-0.17</v>
      </c>
      <c r="AM532" t="s">
        <v>10358</v>
      </c>
      <c r="AN532">
        <v>-2</v>
      </c>
      <c r="AO532" t="s">
        <v>10358</v>
      </c>
      <c r="AP532">
        <v>-2.5037576382973999E-2</v>
      </c>
      <c r="AQ532">
        <f>(Table2[[#This Row],[Sharpe Ratio]]-AVERAGE(Table2[Sharpe Ratio]))/_xlfn.STDEV.P(Table2[Sharpe Ratio])</f>
        <v>-1.013778381923792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493</v>
      </c>
      <c r="AT532">
        <f>_xlfn.RANK.AVG(Table2[[#This Row],[6M Return vs Nifty Z-Score]],Table2[6M Return vs Nifty Z-Score])</f>
        <v>355</v>
      </c>
      <c r="AU532">
        <f>_xlfn.RANK.AVG(Table2[[#This Row],[Sharpe Ratio Z-Score]],Table2[Sharpe Ratio Z-Score])</f>
        <v>619</v>
      </c>
      <c r="AV532">
        <f>(Table2[[#This Row],[Rank 1Y]]+Table2[[#This Row],[Rank 6M]]+Table2[[#This Row],[Rank Sharpe]])/3</f>
        <v>489</v>
      </c>
    </row>
    <row r="533" spans="1:48" x14ac:dyDescent="0.3">
      <c r="A533" t="s">
        <v>1529</v>
      </c>
      <c r="B533" t="s">
        <v>1530</v>
      </c>
      <c r="C533" t="s">
        <v>10314</v>
      </c>
      <c r="D533" t="s">
        <v>24</v>
      </c>
      <c r="E533">
        <v>6645.0610659599997</v>
      </c>
      <c r="F533">
        <v>25.47</v>
      </c>
      <c r="G533">
        <v>-15.497346049363999</v>
      </c>
      <c r="H533">
        <f>(Table2[[#This Row],[1Y Return vs Nifty]]-AVERAGE(Table2[1Y Return vs Nifty]))/_xlfn.STDEV.P(Table2[1Y Return vs Nifty])</f>
        <v>-0.64758041754932416</v>
      </c>
      <c r="I533">
        <v>-3.8246687800190098</v>
      </c>
      <c r="J533">
        <f>(Table2[[#This Row],[1M Return vs Nifty]]-AVERAGE(Table2[1M Return vs Nifty]))/_xlfn.STDEV.P(Table2[1M Return vs Nifty])</f>
        <v>-0.59251608941993839</v>
      </c>
      <c r="K533">
        <v>-31.850754458177398</v>
      </c>
      <c r="L533">
        <f>(Table2[[#This Row],[6M Return vs Nifty]]-AVERAGE(Table2[6M Return vs Nifty]))/_xlfn.STDEV.P(Table2[6M Return vs Nifty])</f>
        <v>-1.3652207642586114</v>
      </c>
      <c r="M533">
        <v>-1.6347403128514499</v>
      </c>
      <c r="N533">
        <f>(Table2[[#This Row],[1W Return vs Nifty]]-AVERAGE(Table2[1W Return vs Nifty]))/_xlfn.STDEV.P(Table2[1W Return vs Nifty])</f>
        <v>-0.12601996999152576</v>
      </c>
      <c r="O533">
        <v>25.69</v>
      </c>
      <c r="P533">
        <v>26.192665343342401</v>
      </c>
      <c r="Q533">
        <v>26.097493432231801</v>
      </c>
      <c r="R533">
        <v>43.115713391708098</v>
      </c>
      <c r="S533" s="2">
        <f>(Table2[[#This Row],[Close Price]]-Table2[[#This Row],[20D EMA]])/Table2[[#This Row],[20D EMA]]</f>
        <v>-8.563643441027731E-3</v>
      </c>
      <c r="T533" s="2">
        <f>(Table2[[#This Row],[Close Price]]-Table2[[#This Row],[50D EMA]])/Table2[[#This Row],[50D EMA]]</f>
        <v>-2.7590370581590629E-2</v>
      </c>
      <c r="U533" s="2">
        <f>(Table2[[#This Row],[Close Price]]-Table2[[#This Row],[200D EMA]])/Table2[[#This Row],[200D EMA]]</f>
        <v>-2.4044203090278923E-2</v>
      </c>
      <c r="V533">
        <v>0.55313805816143902</v>
      </c>
      <c r="W533">
        <v>25.18</v>
      </c>
      <c r="X533">
        <v>25.65</v>
      </c>
      <c r="Y533">
        <v>25.18</v>
      </c>
      <c r="Z533">
        <v>25.7</v>
      </c>
      <c r="AA533">
        <v>25.18</v>
      </c>
      <c r="AB533">
        <v>25.7</v>
      </c>
      <c r="AC533" s="2">
        <f>(Table2[[#This Row],[Close Price]]/Table2[[#This Row],[Day Low]])-1</f>
        <v>1.1517077045273938E-2</v>
      </c>
      <c r="AD533" s="2">
        <f>(Table2[[#This Row],[Day High]]/Table2[[#This Row],[Close Price]])-1</f>
        <v>7.0671378091873294E-3</v>
      </c>
      <c r="AE533" s="2">
        <f>(Table2[[#This Row],[Close Price]]/Table2[[#This Row],[Current Week Low]])-1</f>
        <v>1.1517077045273938E-2</v>
      </c>
      <c r="AF533" s="2">
        <f>(Table2[[#This Row],[Current Week High]]/Table2[[#This Row],[Close Price]])-1</f>
        <v>9.0302316450725506E-3</v>
      </c>
      <c r="AG533" s="2">
        <f>(Table2[[#This Row],[Close Price]]/Table2[[#This Row],[Current Month Low]])-1</f>
        <v>1.1517077045273938E-2</v>
      </c>
      <c r="AH533" s="2">
        <f>(Table2[[#This Row],[Current Month High]]/Table2[[#This Row],[Close Price]])-1</f>
        <v>9.0302316450725506E-3</v>
      </c>
      <c r="AI533">
        <v>44.804574273205503</v>
      </c>
      <c r="AJ533">
        <v>24.615841114100299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-0.12</v>
      </c>
      <c r="AM533" t="s">
        <v>10358</v>
      </c>
      <c r="AN533">
        <v>1.96</v>
      </c>
      <c r="AO533" t="s">
        <v>10359</v>
      </c>
      <c r="AP533">
        <v>0.10492225840307</v>
      </c>
      <c r="AQ533">
        <f>(Table2[[#This Row],[Sharpe Ratio]]-AVERAGE(Table2[Sharpe Ratio]))/_xlfn.STDEV.P(Table2[Sharpe Ratio])</f>
        <v>0.47313255266031418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537</v>
      </c>
      <c r="AT533">
        <f>_xlfn.RANK.AVG(Table2[[#This Row],[6M Return vs Nifty Z-Score]],Table2[6M Return vs Nifty Z-Score])</f>
        <v>712</v>
      </c>
      <c r="AU533">
        <f>_xlfn.RANK.AVG(Table2[[#This Row],[Sharpe Ratio Z-Score]],Table2[Sharpe Ratio Z-Score])</f>
        <v>218</v>
      </c>
      <c r="AV533">
        <f>(Table2[[#This Row],[Rank 1Y]]+Table2[[#This Row],[Rank 6M]]+Table2[[#This Row],[Rank Sharpe]])/3</f>
        <v>489</v>
      </c>
    </row>
    <row r="534" spans="1:48" x14ac:dyDescent="0.3">
      <c r="A534" t="s">
        <v>70</v>
      </c>
      <c r="B534" t="s">
        <v>71</v>
      </c>
      <c r="C534" t="s">
        <v>10321</v>
      </c>
      <c r="D534" t="s">
        <v>72</v>
      </c>
      <c r="E534">
        <v>346805.44102501398</v>
      </c>
      <c r="F534">
        <v>3036.1</v>
      </c>
      <c r="G534">
        <v>-7.1826513472212303</v>
      </c>
      <c r="H534">
        <f>(Table2[[#This Row],[1Y Return vs Nifty]]-AVERAGE(Table2[1Y Return vs Nifty]))/_xlfn.STDEV.P(Table2[1Y Return vs Nifty])</f>
        <v>-0.50864001290216543</v>
      </c>
      <c r="I534">
        <v>-4.1435757220056102</v>
      </c>
      <c r="J534">
        <f>(Table2[[#This Row],[1M Return vs Nifty]]-AVERAGE(Table2[1M Return vs Nifty]))/_xlfn.STDEV.P(Table2[1M Return vs Nifty])</f>
        <v>-0.62483619286243097</v>
      </c>
      <c r="K534">
        <v>-21.438038780888999</v>
      </c>
      <c r="L534">
        <f>(Table2[[#This Row],[6M Return vs Nifty]]-AVERAGE(Table2[6M Return vs Nifty]))/_xlfn.STDEV.P(Table2[6M Return vs Nifty])</f>
        <v>-1.0099636158378129</v>
      </c>
      <c r="M534">
        <v>-1.9741851812536599</v>
      </c>
      <c r="N534">
        <f>(Table2[[#This Row],[1W Return vs Nifty]]-AVERAGE(Table2[1W Return vs Nifty]))/_xlfn.STDEV.P(Table2[1W Return vs Nifty])</f>
        <v>-0.20844276687539207</v>
      </c>
      <c r="O534">
        <v>3071.13</v>
      </c>
      <c r="P534">
        <v>3097.7176379495099</v>
      </c>
      <c r="Q534">
        <v>3002.5488911441798</v>
      </c>
      <c r="R534">
        <v>42.588462289024903</v>
      </c>
      <c r="S534" s="2">
        <f>(Table2[[#This Row],[Close Price]]-Table2[[#This Row],[20D EMA]])/Table2[[#This Row],[20D EMA]]</f>
        <v>-1.140622507025108E-2</v>
      </c>
      <c r="T534" s="2">
        <f>(Table2[[#This Row],[Close Price]]-Table2[[#This Row],[50D EMA]])/Table2[[#This Row],[50D EMA]]</f>
        <v>-1.9891302291288545E-2</v>
      </c>
      <c r="U534" s="2">
        <f>(Table2[[#This Row],[Close Price]]-Table2[[#This Row],[200D EMA]])/Table2[[#This Row],[200D EMA]]</f>
        <v>1.1174209004481779E-2</v>
      </c>
      <c r="V534">
        <v>0.62606112969054495</v>
      </c>
      <c r="W534">
        <v>3023.8</v>
      </c>
      <c r="X534">
        <v>3053.05</v>
      </c>
      <c r="Y534">
        <v>2997.6</v>
      </c>
      <c r="Z534">
        <v>3059.15</v>
      </c>
      <c r="AA534">
        <v>2997.6</v>
      </c>
      <c r="AB534">
        <v>3059.15</v>
      </c>
      <c r="AC534" s="2">
        <f>(Table2[[#This Row],[Close Price]]/Table2[[#This Row],[Day Low]])-1</f>
        <v>4.0677293471789167E-3</v>
      </c>
      <c r="AD534" s="2">
        <f>(Table2[[#This Row],[Day High]]/Table2[[#This Row],[Close Price]])-1</f>
        <v>5.582820065215266E-3</v>
      </c>
      <c r="AE534" s="2">
        <f>(Table2[[#This Row],[Close Price]]/Table2[[#This Row],[Current Week Low]])-1</f>
        <v>1.2843608219909264E-2</v>
      </c>
      <c r="AF534" s="2">
        <f>(Table2[[#This Row],[Current Week High]]/Table2[[#This Row],[Close Price]])-1</f>
        <v>7.5919765488621227E-3</v>
      </c>
      <c r="AG534" s="2">
        <f>(Table2[[#This Row],[Close Price]]/Table2[[#This Row],[Current Month Low]])-1</f>
        <v>1.2843608219909264E-2</v>
      </c>
      <c r="AH534" s="2">
        <f>(Table2[[#This Row],[Current Month High]]/Table2[[#This Row],[Close Price]])-1</f>
        <v>7.5919765488621227E-3</v>
      </c>
      <c r="AI534">
        <v>23.312802608609701</v>
      </c>
      <c r="AJ534">
        <v>41.741363211951402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-0.15</v>
      </c>
      <c r="AM534" t="s">
        <v>10358</v>
      </c>
      <c r="AN534">
        <v>-2.34</v>
      </c>
      <c r="AO534" t="s">
        <v>10358</v>
      </c>
      <c r="AP534">
        <v>6.8724719467554998E-2</v>
      </c>
      <c r="AQ534">
        <f>(Table2[[#This Row],[Sharpe Ratio]]-AVERAGE(Table2[Sharpe Ratio]))/_xlfn.STDEV.P(Table2[Sharpe Ratio])</f>
        <v>5.8985239093314872E-2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478</v>
      </c>
      <c r="AT534">
        <f>_xlfn.RANK.AVG(Table2[[#This Row],[6M Return vs Nifty Z-Score]],Table2[6M Return vs Nifty Z-Score])</f>
        <v>654</v>
      </c>
      <c r="AU534">
        <f>_xlfn.RANK.AVG(Table2[[#This Row],[Sharpe Ratio Z-Score]],Table2[Sharpe Ratio Z-Score])</f>
        <v>336</v>
      </c>
      <c r="AV534">
        <f>(Table2[[#This Row],[Rank 1Y]]+Table2[[#This Row],[Rank 6M]]+Table2[[#This Row],[Rank Sharpe]])/3</f>
        <v>489.33333333333331</v>
      </c>
    </row>
    <row r="535" spans="1:48" x14ac:dyDescent="0.3">
      <c r="A535" t="s">
        <v>1445</v>
      </c>
      <c r="B535" t="s">
        <v>1446</v>
      </c>
      <c r="C535" t="s">
        <v>627</v>
      </c>
      <c r="D535" t="s">
        <v>627</v>
      </c>
      <c r="E535">
        <v>7455.3484719999997</v>
      </c>
      <c r="F535">
        <v>366.25</v>
      </c>
      <c r="G535">
        <v>-35.9322573161663</v>
      </c>
      <c r="H535">
        <f>(Table2[[#This Row],[1Y Return vs Nifty]]-AVERAGE(Table2[1Y Return vs Nifty]))/_xlfn.STDEV.P(Table2[1Y Return vs Nifty])</f>
        <v>-0.98905234671187037</v>
      </c>
      <c r="I535">
        <v>-0.425219410759828</v>
      </c>
      <c r="J535">
        <f>(Table2[[#This Row],[1M Return vs Nifty]]-AVERAGE(Table2[1M Return vs Nifty]))/_xlfn.STDEV.P(Table2[1M Return vs Nifty])</f>
        <v>-0.24799378276350512</v>
      </c>
      <c r="K535">
        <v>-21.4372272060562</v>
      </c>
      <c r="L535">
        <f>(Table2[[#This Row],[6M Return vs Nifty]]-AVERAGE(Table2[6M Return vs Nifty]))/_xlfn.STDEV.P(Table2[6M Return vs Nifty])</f>
        <v>-1.0099359268304717</v>
      </c>
      <c r="M535">
        <v>-2.6748555291188301</v>
      </c>
      <c r="N535">
        <f>(Table2[[#This Row],[1W Return vs Nifty]]-AVERAGE(Table2[1W Return vs Nifty]))/_xlfn.STDEV.P(Table2[1W Return vs Nifty])</f>
        <v>-0.37857705123349039</v>
      </c>
      <c r="O535">
        <v>367.52</v>
      </c>
      <c r="P535">
        <v>361.61714134880702</v>
      </c>
      <c r="Q535">
        <v>348.45565579087997</v>
      </c>
      <c r="R535">
        <v>52.968616415731297</v>
      </c>
      <c r="S535" s="2">
        <f>(Table2[[#This Row],[Close Price]]-Table2[[#This Row],[20D EMA]])/Table2[[#This Row],[20D EMA]]</f>
        <v>-3.4555942533739167E-3</v>
      </c>
      <c r="T535" s="2">
        <f>(Table2[[#This Row],[Close Price]]-Table2[[#This Row],[50D EMA]])/Table2[[#This Row],[50D EMA]]</f>
        <v>1.2811501783108876E-2</v>
      </c>
      <c r="U535" s="2">
        <f>(Table2[[#This Row],[Close Price]]-Table2[[#This Row],[200D EMA]])/Table2[[#This Row],[200D EMA]]</f>
        <v>5.1066309050810797E-2</v>
      </c>
      <c r="V535">
        <v>0.94566672988939504</v>
      </c>
      <c r="W535">
        <v>362.3</v>
      </c>
      <c r="X535">
        <v>374.25</v>
      </c>
      <c r="Y535">
        <v>362.3</v>
      </c>
      <c r="Z535">
        <v>383</v>
      </c>
      <c r="AA535">
        <v>362.3</v>
      </c>
      <c r="AB535">
        <v>383</v>
      </c>
      <c r="AC535" s="2">
        <f>(Table2[[#This Row],[Close Price]]/Table2[[#This Row],[Day Low]])-1</f>
        <v>1.0902566933480573E-2</v>
      </c>
      <c r="AD535" s="2">
        <f>(Table2[[#This Row],[Day High]]/Table2[[#This Row],[Close Price]])-1</f>
        <v>2.1843003412969297E-2</v>
      </c>
      <c r="AE535" s="2">
        <f>(Table2[[#This Row],[Close Price]]/Table2[[#This Row],[Current Week Low]])-1</f>
        <v>1.0902566933480573E-2</v>
      </c>
      <c r="AF535" s="2">
        <f>(Table2[[#This Row],[Current Week High]]/Table2[[#This Row],[Close Price]])-1</f>
        <v>4.5733788395904362E-2</v>
      </c>
      <c r="AG535" s="2">
        <f>(Table2[[#This Row],[Close Price]]/Table2[[#This Row],[Current Month Low]])-1</f>
        <v>1.0902566933480573E-2</v>
      </c>
      <c r="AH535" s="2">
        <f>(Table2[[#This Row],[Current Month High]]/Table2[[#This Row],[Close Price]])-1</f>
        <v>4.5733788395904362E-2</v>
      </c>
      <c r="AI535">
        <v>19.303754266211602</v>
      </c>
      <c r="AJ535">
        <v>36.788048552754397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-0.06</v>
      </c>
      <c r="AM535" t="s">
        <v>10358</v>
      </c>
      <c r="AN535">
        <v>5.49</v>
      </c>
      <c r="AO535" t="s">
        <v>10359</v>
      </c>
      <c r="AP535">
        <v>0.13502645375062</v>
      </c>
      <c r="AQ535">
        <f>(Table2[[#This Row],[Sharpe Ratio]]-AVERAGE(Table2[Sharpe Ratio]))/_xlfn.STDEV.P(Table2[Sharpe Ratio])</f>
        <v>0.81756402499037106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-1.8079950825489663</v>
      </c>
      <c r="AS535">
        <f>_xlfn.RANK.AVG(Table2[[#This Row],[1Y Return vs Nifty Z-Score]],Table2[1Y Return vs Nifty Z-Score])</f>
        <v>664</v>
      </c>
      <c r="AT535">
        <f>_xlfn.RANK.AVG(Table2[[#This Row],[6M Return vs Nifty Z-Score]],Table2[6M Return vs Nifty Z-Score])</f>
        <v>653</v>
      </c>
      <c r="AU535">
        <f>_xlfn.RANK.AVG(Table2[[#This Row],[Sharpe Ratio Z-Score]],Table2[Sharpe Ratio Z-Score])</f>
        <v>153</v>
      </c>
      <c r="AV535">
        <f>(Table2[[#This Row],[Rank 1Y]]+Table2[[#This Row],[Rank 6M]]+Table2[[#This Row],[Rank Sharpe]])/3</f>
        <v>490</v>
      </c>
    </row>
    <row r="536" spans="1:48" x14ac:dyDescent="0.3">
      <c r="A536" t="s">
        <v>1018</v>
      </c>
      <c r="B536" t="s">
        <v>1019</v>
      </c>
      <c r="C536" t="s">
        <v>10313</v>
      </c>
      <c r="D536" t="s">
        <v>298</v>
      </c>
      <c r="E536">
        <v>13636.0277836</v>
      </c>
      <c r="F536">
        <v>983.45</v>
      </c>
      <c r="G536">
        <v>4.7212092152744196</v>
      </c>
      <c r="H536">
        <f>(Table2[[#This Row],[1Y Return vs Nifty]]-AVERAGE(Table2[1Y Return vs Nifty]))/_xlfn.STDEV.P(Table2[1Y Return vs Nifty])</f>
        <v>-0.30972384548229992</v>
      </c>
      <c r="I536">
        <v>4.0755225697701496</v>
      </c>
      <c r="J536">
        <f>(Table2[[#This Row],[1M Return vs Nifty]]-AVERAGE(Table2[1M Return vs Nifty]))/_xlfn.STDEV.P(Table2[1M Return vs Nifty])</f>
        <v>0.20814067913481829</v>
      </c>
      <c r="K536">
        <v>-24.581293418038101</v>
      </c>
      <c r="L536">
        <f>(Table2[[#This Row],[6M Return vs Nifty]]-AVERAGE(Table2[6M Return vs Nifty]))/_xlfn.STDEV.P(Table2[6M Return vs Nifty])</f>
        <v>-1.1172040047778125</v>
      </c>
      <c r="M536">
        <v>-0.43727976534421897</v>
      </c>
      <c r="N536">
        <f>(Table2[[#This Row],[1W Return vs Nifty]]-AVERAGE(Table2[1W Return vs Nifty]))/_xlfn.STDEV.P(Table2[1W Return vs Nifty])</f>
        <v>0.16474314552767541</v>
      </c>
      <c r="O536">
        <v>980.15</v>
      </c>
      <c r="P536">
        <v>989.47251492103396</v>
      </c>
      <c r="Q536">
        <v>930.53994640465896</v>
      </c>
      <c r="R536">
        <v>58.749688687807101</v>
      </c>
      <c r="S536" s="2">
        <f>(Table2[[#This Row],[Close Price]]-Table2[[#This Row],[20D EMA]])/Table2[[#This Row],[20D EMA]]</f>
        <v>3.3668316074070993E-3</v>
      </c>
      <c r="T536" s="2">
        <f>(Table2[[#This Row],[Close Price]]-Table2[[#This Row],[50D EMA]])/Table2[[#This Row],[50D EMA]]</f>
        <v>-6.0865914214045152E-3</v>
      </c>
      <c r="U536" s="2">
        <f>(Table2[[#This Row],[Close Price]]-Table2[[#This Row],[200D EMA]])/Table2[[#This Row],[200D EMA]]</f>
        <v>5.6859518819982358E-2</v>
      </c>
      <c r="V536">
        <v>0.56517276811448103</v>
      </c>
      <c r="W536">
        <v>981</v>
      </c>
      <c r="X536">
        <v>996</v>
      </c>
      <c r="Y536">
        <v>981</v>
      </c>
      <c r="Z536">
        <v>998.1</v>
      </c>
      <c r="AA536">
        <v>981</v>
      </c>
      <c r="AB536">
        <v>998.1</v>
      </c>
      <c r="AC536" s="2">
        <f>(Table2[[#This Row],[Close Price]]/Table2[[#This Row],[Day Low]])-1</f>
        <v>2.49745158002046E-3</v>
      </c>
      <c r="AD536" s="2">
        <f>(Table2[[#This Row],[Day High]]/Table2[[#This Row],[Close Price]])-1</f>
        <v>1.2761197823986992E-2</v>
      </c>
      <c r="AE536" s="2">
        <f>(Table2[[#This Row],[Close Price]]/Table2[[#This Row],[Current Week Low]])-1</f>
        <v>2.49745158002046E-3</v>
      </c>
      <c r="AF536" s="2">
        <f>(Table2[[#This Row],[Current Week High]]/Table2[[#This Row],[Close Price]])-1</f>
        <v>1.4896537698916967E-2</v>
      </c>
      <c r="AG536" s="2">
        <f>(Table2[[#This Row],[Close Price]]/Table2[[#This Row],[Current Month Low]])-1</f>
        <v>2.49745158002046E-3</v>
      </c>
      <c r="AH536" s="2">
        <f>(Table2[[#This Row],[Current Month High]]/Table2[[#This Row],[Close Price]])-1</f>
        <v>1.4896537698916967E-2</v>
      </c>
      <c r="AI536">
        <v>21.917738573389499</v>
      </c>
      <c r="AJ536">
        <v>57.351999999999997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-0.25</v>
      </c>
      <c r="AM536" t="s">
        <v>10358</v>
      </c>
      <c r="AN536">
        <v>3.11</v>
      </c>
      <c r="AO536" t="s">
        <v>10359</v>
      </c>
      <c r="AP536">
        <v>3.9929750414582001E-2</v>
      </c>
      <c r="AQ536">
        <f>(Table2[[#This Row],[Sharpe Ratio]]-AVERAGE(Table2[Sharpe Ratio]))/_xlfn.STDEV.P(Table2[Sharpe Ratio])</f>
        <v>-0.27046696755472199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391</v>
      </c>
      <c r="AT536">
        <f>_xlfn.RANK.AVG(Table2[[#This Row],[6M Return vs Nifty Z-Score]],Table2[6M Return vs Nifty Z-Score])</f>
        <v>673</v>
      </c>
      <c r="AU536">
        <f>_xlfn.RANK.AVG(Table2[[#This Row],[Sharpe Ratio Z-Score]],Table2[Sharpe Ratio Z-Score])</f>
        <v>412</v>
      </c>
      <c r="AV536">
        <f>(Table2[[#This Row],[Rank 1Y]]+Table2[[#This Row],[Rank 6M]]+Table2[[#This Row],[Rank Sharpe]])/3</f>
        <v>492</v>
      </c>
    </row>
    <row r="537" spans="1:48" x14ac:dyDescent="0.3">
      <c r="A537" t="s">
        <v>171</v>
      </c>
      <c r="B537" t="s">
        <v>172</v>
      </c>
      <c r="C537" t="s">
        <v>10314</v>
      </c>
      <c r="D537" t="s">
        <v>37</v>
      </c>
      <c r="E537">
        <v>160310.08520162999</v>
      </c>
      <c r="F537">
        <v>758.75</v>
      </c>
      <c r="G537">
        <v>-11.5264019268444</v>
      </c>
      <c r="H537">
        <f>(Table2[[#This Row],[1Y Return vs Nifty]]-AVERAGE(Table2[1Y Return vs Nifty]))/_xlfn.STDEV.P(Table2[1Y Return vs Nifty])</f>
        <v>-0.5812250547875446</v>
      </c>
      <c r="I537">
        <v>5.04806023814883</v>
      </c>
      <c r="J537">
        <f>(Table2[[#This Row],[1M Return vs Nifty]]-AVERAGE(Table2[1M Return vs Nifty]))/_xlfn.STDEV.P(Table2[1M Return vs Nifty])</f>
        <v>0.30670397113440168</v>
      </c>
      <c r="K537">
        <v>11.358698760506799</v>
      </c>
      <c r="L537">
        <f>(Table2[[#This Row],[6M Return vs Nifty]]-AVERAGE(Table2[6M Return vs Nifty]))/_xlfn.STDEV.P(Table2[6M Return vs Nifty])</f>
        <v>0.10898323890774478</v>
      </c>
      <c r="M537">
        <v>1.90144253053775</v>
      </c>
      <c r="N537">
        <f>(Table2[[#This Row],[1W Return vs Nifty]]-AVERAGE(Table2[1W Return vs Nifty]))/_xlfn.STDEV.P(Table2[1W Return vs Nifty])</f>
        <v>0.73262338383736725</v>
      </c>
      <c r="O537">
        <v>719.63</v>
      </c>
      <c r="P537">
        <v>681.09951886666602</v>
      </c>
      <c r="Q537">
        <v>630.60582355072097</v>
      </c>
      <c r="R537">
        <v>73.773793675512294</v>
      </c>
      <c r="S537" s="2">
        <f>(Table2[[#This Row],[Close Price]]-Table2[[#This Row],[20D EMA]])/Table2[[#This Row],[20D EMA]]</f>
        <v>5.4361268985450864E-2</v>
      </c>
      <c r="T537" s="2">
        <f>(Table2[[#This Row],[Close Price]]-Table2[[#This Row],[50D EMA]])/Table2[[#This Row],[50D EMA]]</f>
        <v>0.11400754072259896</v>
      </c>
      <c r="U537" s="2">
        <f>(Table2[[#This Row],[Close Price]]-Table2[[#This Row],[200D EMA]])/Table2[[#This Row],[200D EMA]]</f>
        <v>0.20320804480958321</v>
      </c>
      <c r="V537">
        <v>0.83455885709728295</v>
      </c>
      <c r="W537">
        <v>741.65</v>
      </c>
      <c r="X537">
        <v>761.2</v>
      </c>
      <c r="Y537">
        <v>739.85</v>
      </c>
      <c r="Z537">
        <v>761.2</v>
      </c>
      <c r="AA537">
        <v>739.85</v>
      </c>
      <c r="AB537">
        <v>761.2</v>
      </c>
      <c r="AC537" s="2">
        <f>(Table2[[#This Row],[Close Price]]/Table2[[#This Row],[Day Low]])-1</f>
        <v>2.3056697903323764E-2</v>
      </c>
      <c r="AD537" s="2">
        <f>(Table2[[#This Row],[Day High]]/Table2[[#This Row],[Close Price]])-1</f>
        <v>3.2289950576607218E-3</v>
      </c>
      <c r="AE537" s="2">
        <f>(Table2[[#This Row],[Close Price]]/Table2[[#This Row],[Current Week Low]])-1</f>
        <v>2.5545718726768918E-2</v>
      </c>
      <c r="AF537" s="2">
        <f>(Table2[[#This Row],[Current Week High]]/Table2[[#This Row],[Close Price]])-1</f>
        <v>3.2289950576607218E-3</v>
      </c>
      <c r="AG537" s="2">
        <f>(Table2[[#This Row],[Close Price]]/Table2[[#This Row],[Current Month Low]])-1</f>
        <v>2.5545718726768918E-2</v>
      </c>
      <c r="AH537" s="2">
        <f>(Table2[[#This Row],[Current Month High]]/Table2[[#This Row],[Close Price]])-1</f>
        <v>3.2289950576607218E-3</v>
      </c>
      <c r="AI537">
        <v>0.32289950576607201</v>
      </c>
      <c r="AJ537">
        <v>48.367227219397698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0.19</v>
      </c>
      <c r="AM537" t="s">
        <v>10359</v>
      </c>
      <c r="AN537">
        <v>10.06</v>
      </c>
      <c r="AO537" t="s">
        <v>10359</v>
      </c>
      <c r="AP537">
        <v>-5.4011293753953998E-2</v>
      </c>
      <c r="AQ537">
        <f>(Table2[[#This Row],[Sharpe Ratio]]-AVERAGE(Table2[Sharpe Ratio]))/_xlfn.STDEV.P(Table2[Sharpe Ratio])</f>
        <v>-1.3452757037339149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-0.77819016464194579</v>
      </c>
      <c r="AS537">
        <f>_xlfn.RANK.AVG(Table2[[#This Row],[1Y Return vs Nifty Z-Score]],Table2[1Y Return vs Nifty Z-Score])</f>
        <v>513</v>
      </c>
      <c r="AT537">
        <f>_xlfn.RANK.AVG(Table2[[#This Row],[6M Return vs Nifty Z-Score]],Table2[6M Return vs Nifty Z-Score])</f>
        <v>293</v>
      </c>
      <c r="AU537">
        <f>_xlfn.RANK.AVG(Table2[[#This Row],[Sharpe Ratio Z-Score]],Table2[Sharpe Ratio Z-Score])</f>
        <v>671</v>
      </c>
      <c r="AV537">
        <f>(Table2[[#This Row],[Rank 1Y]]+Table2[[#This Row],[Rank 6M]]+Table2[[#This Row],[Rank Sharpe]])/3</f>
        <v>492.33333333333331</v>
      </c>
    </row>
    <row r="538" spans="1:48" x14ac:dyDescent="0.3">
      <c r="A538" t="s">
        <v>19</v>
      </c>
      <c r="B538" t="s">
        <v>20</v>
      </c>
      <c r="C538" t="s">
        <v>10313</v>
      </c>
      <c r="D538" t="s">
        <v>21</v>
      </c>
      <c r="E538">
        <v>1635755.4573253901</v>
      </c>
      <c r="F538">
        <v>4512.3500000000004</v>
      </c>
      <c r="G538">
        <v>1.9261242528409099</v>
      </c>
      <c r="H538">
        <f>(Table2[[#This Row],[1Y Return vs Nifty]]-AVERAGE(Table2[1Y Return vs Nifty]))/_xlfn.STDEV.P(Table2[1Y Return vs Nifty])</f>
        <v>-0.35643033917997219</v>
      </c>
      <c r="I538">
        <v>4.8164642511839402</v>
      </c>
      <c r="J538">
        <f>(Table2[[#This Row],[1M Return vs Nifty]]-AVERAGE(Table2[1M Return vs Nifty]))/_xlfn.STDEV.P(Table2[1M Return vs Nifty])</f>
        <v>0.2832325276815153</v>
      </c>
      <c r="K538">
        <v>-2.3875621028006799</v>
      </c>
      <c r="L538">
        <f>(Table2[[#This Row],[6M Return vs Nifty]]-AVERAGE(Table2[6M Return vs Nifty]))/_xlfn.STDEV.P(Table2[6M Return vs Nifty])</f>
        <v>-0.36000656040066664</v>
      </c>
      <c r="M538">
        <v>-0.50167595729592995</v>
      </c>
      <c r="N538">
        <f>(Table2[[#This Row],[1W Return vs Nifty]]-AVERAGE(Table2[1W Return vs Nifty]))/_xlfn.STDEV.P(Table2[1W Return vs Nifty])</f>
        <v>0.14910669100027568</v>
      </c>
      <c r="O538">
        <v>4430.8999999999996</v>
      </c>
      <c r="P538">
        <v>4274.6322564264701</v>
      </c>
      <c r="Q538">
        <v>3963.2111438024999</v>
      </c>
      <c r="R538">
        <v>63.290505255074798</v>
      </c>
      <c r="S538" s="2">
        <f>(Table2[[#This Row],[Close Price]]-Table2[[#This Row],[20D EMA]])/Table2[[#This Row],[20D EMA]]</f>
        <v>1.8382269967726812E-2</v>
      </c>
      <c r="T538" s="2">
        <f>(Table2[[#This Row],[Close Price]]-Table2[[#This Row],[50D EMA]])/Table2[[#This Row],[50D EMA]]</f>
        <v>5.5611273511574251E-2</v>
      </c>
      <c r="U538" s="2">
        <f>(Table2[[#This Row],[Close Price]]-Table2[[#This Row],[200D EMA]])/Table2[[#This Row],[200D EMA]]</f>
        <v>0.13855907148833599</v>
      </c>
      <c r="V538">
        <v>0.73785118857257204</v>
      </c>
      <c r="W538">
        <v>4495.8999999999996</v>
      </c>
      <c r="X538">
        <v>4555.8999999999996</v>
      </c>
      <c r="Y538">
        <v>4495.8999999999996</v>
      </c>
      <c r="Z538">
        <v>4588</v>
      </c>
      <c r="AA538">
        <v>4495.8999999999996</v>
      </c>
      <c r="AB538">
        <v>4588</v>
      </c>
      <c r="AC538" s="2">
        <f>(Table2[[#This Row],[Close Price]]/Table2[[#This Row],[Day Low]])-1</f>
        <v>3.6588892101694359E-3</v>
      </c>
      <c r="AD538" s="2">
        <f>(Table2[[#This Row],[Day High]]/Table2[[#This Row],[Close Price]])-1</f>
        <v>9.6512903476013712E-3</v>
      </c>
      <c r="AE538" s="2">
        <f>(Table2[[#This Row],[Close Price]]/Table2[[#This Row],[Current Week Low]])-1</f>
        <v>3.6588892101694359E-3</v>
      </c>
      <c r="AF538" s="2">
        <f>(Table2[[#This Row],[Current Week High]]/Table2[[#This Row],[Close Price]])-1</f>
        <v>1.6765100224938045E-2</v>
      </c>
      <c r="AG538" s="2">
        <f>(Table2[[#This Row],[Close Price]]/Table2[[#This Row],[Current Month Low]])-1</f>
        <v>3.6588892101694359E-3</v>
      </c>
      <c r="AH538" s="2">
        <f>(Table2[[#This Row],[Current Month High]]/Table2[[#This Row],[Close Price]])-1</f>
        <v>1.6765100224938045E-2</v>
      </c>
      <c r="AI538">
        <v>1.77069597881369</v>
      </c>
      <c r="AJ538">
        <v>36.283600120809403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-0.05</v>
      </c>
      <c r="AM538" t="s">
        <v>10358</v>
      </c>
      <c r="AN538">
        <v>2.1800000000000002</v>
      </c>
      <c r="AO538" t="s">
        <v>10359</v>
      </c>
      <c r="AP538">
        <v>-2.4912300068603E-2</v>
      </c>
      <c r="AQ538">
        <f>(Table2[[#This Row],[Sharpe Ratio]]-AVERAGE(Table2[Sharpe Ratio]))/_xlfn.STDEV.P(Table2[Sharpe Ratio])</f>
        <v>-1.0123450566045555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-1.2964427375034033</v>
      </c>
      <c r="AS538">
        <f>_xlfn.RANK.AVG(Table2[[#This Row],[1Y Return vs Nifty Z-Score]],Table2[1Y Return vs Nifty Z-Score])</f>
        <v>417</v>
      </c>
      <c r="AT538">
        <f>_xlfn.RANK.AVG(Table2[[#This Row],[6M Return vs Nifty Z-Score]],Table2[6M Return vs Nifty Z-Score])</f>
        <v>449</v>
      </c>
      <c r="AU538">
        <f>_xlfn.RANK.AVG(Table2[[#This Row],[Sharpe Ratio Z-Score]],Table2[Sharpe Ratio Z-Score])</f>
        <v>618</v>
      </c>
      <c r="AV538">
        <f>(Table2[[#This Row],[Rank 1Y]]+Table2[[#This Row],[Rank 6M]]+Table2[[#This Row],[Rank Sharpe]])/3</f>
        <v>494.66666666666669</v>
      </c>
    </row>
    <row r="539" spans="1:48" x14ac:dyDescent="0.3">
      <c r="A539" t="s">
        <v>1139</v>
      </c>
      <c r="B539" t="s">
        <v>1140</v>
      </c>
      <c r="C539" t="s">
        <v>10322</v>
      </c>
      <c r="D539" t="s">
        <v>874</v>
      </c>
      <c r="E539">
        <v>10780.589524428</v>
      </c>
      <c r="F539">
        <v>78.89</v>
      </c>
      <c r="G539">
        <v>-11.2615871015719</v>
      </c>
      <c r="H539">
        <f>(Table2[[#This Row],[1Y Return vs Nifty]]-AVERAGE(Table2[1Y Return vs Nifty]))/_xlfn.STDEV.P(Table2[1Y Return vs Nifty])</f>
        <v>-0.57679993993991874</v>
      </c>
      <c r="I539">
        <v>2.0973765708909098</v>
      </c>
      <c r="J539">
        <f>(Table2[[#This Row],[1M Return vs Nifty]]-AVERAGE(Table2[1M Return vs Nifty]))/_xlfn.STDEV.P(Table2[1M Return vs Nifty])</f>
        <v>7.6624991683998337E-3</v>
      </c>
      <c r="K539">
        <v>-16.227206714813398</v>
      </c>
      <c r="L539">
        <f>(Table2[[#This Row],[6M Return vs Nifty]]-AVERAGE(Table2[6M Return vs Nifty]))/_xlfn.STDEV.P(Table2[6M Return vs Nifty])</f>
        <v>-0.83218239160527474</v>
      </c>
      <c r="M539">
        <v>-6.97608127558268</v>
      </c>
      <c r="N539">
        <f>(Table2[[#This Row],[1W Return vs Nifty]]-AVERAGE(Table2[1W Return vs Nifty]))/_xlfn.STDEV.P(Table2[1W Return vs Nifty])</f>
        <v>-1.4229854045581152</v>
      </c>
      <c r="O539">
        <v>79.77</v>
      </c>
      <c r="P539">
        <v>78.888535239745906</v>
      </c>
      <c r="Q539">
        <v>73.946356183575602</v>
      </c>
      <c r="R539">
        <v>38.522122279370898</v>
      </c>
      <c r="S539" s="2">
        <f>(Table2[[#This Row],[Close Price]]-Table2[[#This Row],[20D EMA]])/Table2[[#This Row],[20D EMA]]</f>
        <v>-1.1031716184029027E-2</v>
      </c>
      <c r="T539" s="2">
        <f>(Table2[[#This Row],[Close Price]]-Table2[[#This Row],[50D EMA]])/Table2[[#This Row],[50D EMA]]</f>
        <v>1.856746673826843E-5</v>
      </c>
      <c r="U539" s="2">
        <f>(Table2[[#This Row],[Close Price]]-Table2[[#This Row],[200D EMA]])/Table2[[#This Row],[200D EMA]]</f>
        <v>6.6854461417294855E-2</v>
      </c>
      <c r="V539">
        <v>0.74846888374436604</v>
      </c>
      <c r="W539">
        <v>77.900000000000006</v>
      </c>
      <c r="X539">
        <v>79.45</v>
      </c>
      <c r="Y539">
        <v>77.900000000000006</v>
      </c>
      <c r="Z539">
        <v>80.150000000000006</v>
      </c>
      <c r="AA539">
        <v>77.900000000000006</v>
      </c>
      <c r="AB539">
        <v>80.150000000000006</v>
      </c>
      <c r="AC539" s="2">
        <f>(Table2[[#This Row],[Close Price]]/Table2[[#This Row],[Day Low]])-1</f>
        <v>1.2708600770218181E-2</v>
      </c>
      <c r="AD539" s="2">
        <f>(Table2[[#This Row],[Day High]]/Table2[[#This Row],[Close Price]])-1</f>
        <v>7.0984915705412099E-3</v>
      </c>
      <c r="AE539" s="2">
        <f>(Table2[[#This Row],[Close Price]]/Table2[[#This Row],[Current Week Low]])-1</f>
        <v>1.2708600770218181E-2</v>
      </c>
      <c r="AF539" s="2">
        <f>(Table2[[#This Row],[Current Week High]]/Table2[[#This Row],[Close Price]])-1</f>
        <v>1.5971606033717833E-2</v>
      </c>
      <c r="AG539" s="2">
        <f>(Table2[[#This Row],[Close Price]]/Table2[[#This Row],[Current Month Low]])-1</f>
        <v>1.2708600770218181E-2</v>
      </c>
      <c r="AH539" s="2">
        <f>(Table2[[#This Row],[Current Month High]]/Table2[[#This Row],[Close Price]])-1</f>
        <v>1.5971606033717833E-2</v>
      </c>
      <c r="AI539">
        <v>20.230700976042499</v>
      </c>
      <c r="AJ539">
        <v>63.3333333333333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</v>
      </c>
      <c r="AM539">
        <v>0</v>
      </c>
      <c r="AN539">
        <v>-1.18</v>
      </c>
      <c r="AO539" t="s">
        <v>10358</v>
      </c>
      <c r="AP539">
        <v>4.9902576960677E-2</v>
      </c>
      <c r="AQ539">
        <f>(Table2[[#This Row],[Sharpe Ratio]]-AVERAGE(Table2[Sharpe Ratio]))/_xlfn.STDEV.P(Table2[Sharpe Ratio])</f>
        <v>-0.15636475386299059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-2.9806699907978995</v>
      </c>
      <c r="AS539">
        <f>_xlfn.RANK.AVG(Table2[[#This Row],[1Y Return vs Nifty Z-Score]],Table2[1Y Return vs Nifty Z-Score])</f>
        <v>511</v>
      </c>
      <c r="AT539">
        <f>_xlfn.RANK.AVG(Table2[[#This Row],[6M Return vs Nifty Z-Score]],Table2[6M Return vs Nifty Z-Score])</f>
        <v>593</v>
      </c>
      <c r="AU539">
        <f>_xlfn.RANK.AVG(Table2[[#This Row],[Sharpe Ratio Z-Score]],Table2[Sharpe Ratio Z-Score])</f>
        <v>380</v>
      </c>
      <c r="AV539">
        <f>(Table2[[#This Row],[Rank 1Y]]+Table2[[#This Row],[Rank 6M]]+Table2[[#This Row],[Rank Sharpe]])/3</f>
        <v>494.66666666666669</v>
      </c>
    </row>
    <row r="540" spans="1:48" x14ac:dyDescent="0.3">
      <c r="A540" t="s">
        <v>1302</v>
      </c>
      <c r="B540" t="s">
        <v>1303</v>
      </c>
      <c r="C540" t="s">
        <v>10318</v>
      </c>
      <c r="D540" t="s">
        <v>281</v>
      </c>
      <c r="E540">
        <v>8850.4294796699996</v>
      </c>
      <c r="F540">
        <v>1358.6</v>
      </c>
      <c r="G540">
        <v>-2.1132690826159402</v>
      </c>
      <c r="H540">
        <f>(Table2[[#This Row],[1Y Return vs Nifty]]-AVERAGE(Table2[1Y Return vs Nifty]))/_xlfn.STDEV.P(Table2[1Y Return vs Nifty])</f>
        <v>-0.4239295035705512</v>
      </c>
      <c r="I540">
        <v>-2.0589799469937198</v>
      </c>
      <c r="J540">
        <f>(Table2[[#This Row],[1M Return vs Nifty]]-AVERAGE(Table2[1M Return vs Nifty]))/_xlfn.STDEV.P(Table2[1M Return vs Nifty])</f>
        <v>-0.41356970030988505</v>
      </c>
      <c r="K540">
        <v>-7.1801514728837397</v>
      </c>
      <c r="L540">
        <f>(Table2[[#This Row],[6M Return vs Nifty]]-AVERAGE(Table2[6M Return vs Nifty]))/_xlfn.STDEV.P(Table2[6M Return vs Nifty])</f>
        <v>-0.52351833638060163</v>
      </c>
      <c r="M540">
        <v>2.3930886920012702</v>
      </c>
      <c r="N540">
        <f>(Table2[[#This Row],[1W Return vs Nifty]]-AVERAGE(Table2[1W Return vs Nifty]))/_xlfn.STDEV.P(Table2[1W Return vs Nifty])</f>
        <v>0.85200315792493575</v>
      </c>
      <c r="O540">
        <v>1330.75</v>
      </c>
      <c r="P540">
        <v>1308.75902571502</v>
      </c>
      <c r="Q540">
        <v>1214.6418113857001</v>
      </c>
      <c r="R540">
        <v>61.436690882382599</v>
      </c>
      <c r="S540" s="2">
        <f>(Table2[[#This Row],[Close Price]]-Table2[[#This Row],[20D EMA]])/Table2[[#This Row],[20D EMA]]</f>
        <v>2.0928048093180468E-2</v>
      </c>
      <c r="T540" s="2">
        <f>(Table2[[#This Row],[Close Price]]-Table2[[#This Row],[50D EMA]])/Table2[[#This Row],[50D EMA]]</f>
        <v>3.808262125088311E-2</v>
      </c>
      <c r="U540" s="2">
        <f>(Table2[[#This Row],[Close Price]]-Table2[[#This Row],[200D EMA]])/Table2[[#This Row],[200D EMA]]</f>
        <v>0.11851904591532873</v>
      </c>
      <c r="V540">
        <v>0.65905328461607104</v>
      </c>
      <c r="W540">
        <v>1348.2</v>
      </c>
      <c r="X540">
        <v>1364.75</v>
      </c>
      <c r="Y540">
        <v>1318.95</v>
      </c>
      <c r="Z540">
        <v>1394.5</v>
      </c>
      <c r="AA540">
        <v>1318.95</v>
      </c>
      <c r="AB540">
        <v>1394.5</v>
      </c>
      <c r="AC540" s="2">
        <f>(Table2[[#This Row],[Close Price]]/Table2[[#This Row],[Day Low]])-1</f>
        <v>7.7139890224000585E-3</v>
      </c>
      <c r="AD540" s="2">
        <f>(Table2[[#This Row],[Day High]]/Table2[[#This Row],[Close Price]])-1</f>
        <v>4.5267186809951898E-3</v>
      </c>
      <c r="AE540" s="2">
        <f>(Table2[[#This Row],[Close Price]]/Table2[[#This Row],[Current Week Low]])-1</f>
        <v>3.0061791576632801E-2</v>
      </c>
      <c r="AF540" s="2">
        <f>(Table2[[#This Row],[Current Week High]]/Table2[[#This Row],[Close Price]])-1</f>
        <v>2.6424260267922994E-2</v>
      </c>
      <c r="AG540" s="2">
        <f>(Table2[[#This Row],[Close Price]]/Table2[[#This Row],[Current Month Low]])-1</f>
        <v>3.0061791576632801E-2</v>
      </c>
      <c r="AH540" s="2">
        <f>(Table2[[#This Row],[Current Month High]]/Table2[[#This Row],[Close Price]])-1</f>
        <v>2.6424260267922994E-2</v>
      </c>
      <c r="AI540">
        <v>21.739290446047399</v>
      </c>
      <c r="AJ540">
        <v>39.072576517555497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-0.06</v>
      </c>
      <c r="AM540" t="s">
        <v>10358</v>
      </c>
      <c r="AN540">
        <v>0.14000000000000001</v>
      </c>
      <c r="AO540" t="s">
        <v>10359</v>
      </c>
      <c r="AQ540">
        <f>(Table2[[#This Row],[Sharpe Ratio]]-AVERAGE(Table2[Sharpe Ratio]))/_xlfn.STDEV.P(Table2[Sharpe Ratio])</f>
        <v>-0.72731567472953296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-1.236330057065635</v>
      </c>
      <c r="AS540">
        <f>_xlfn.RANK.AVG(Table2[[#This Row],[1Y Return vs Nifty Z-Score]],Table2[1Y Return vs Nifty Z-Score])</f>
        <v>448</v>
      </c>
      <c r="AT540">
        <f>_xlfn.RANK.AVG(Table2[[#This Row],[6M Return vs Nifty Z-Score]],Table2[6M Return vs Nifty Z-Score])</f>
        <v>498</v>
      </c>
      <c r="AU540">
        <f>_xlfn.RANK.AVG(Table2[[#This Row],[Sharpe Ratio Z-Score]],Table2[Sharpe Ratio Z-Score])</f>
        <v>548</v>
      </c>
      <c r="AV540">
        <f>(Table2[[#This Row],[Rank 1Y]]+Table2[[#This Row],[Rank 6M]]+Table2[[#This Row],[Rank Sharpe]])/3</f>
        <v>498</v>
      </c>
    </row>
    <row r="541" spans="1:48" x14ac:dyDescent="0.3">
      <c r="A541" t="s">
        <v>1356</v>
      </c>
      <c r="B541" t="s">
        <v>1357</v>
      </c>
      <c r="C541" t="s">
        <v>10322</v>
      </c>
      <c r="D541" t="s">
        <v>305</v>
      </c>
      <c r="E541">
        <v>8306.87059787</v>
      </c>
      <c r="F541">
        <v>427.45</v>
      </c>
      <c r="G541">
        <v>-27.034585688664599</v>
      </c>
      <c r="H541">
        <f>(Table2[[#This Row],[1Y Return vs Nifty]]-AVERAGE(Table2[1Y Return vs Nifty]))/_xlfn.STDEV.P(Table2[1Y Return vs Nifty])</f>
        <v>-0.84037026749806132</v>
      </c>
      <c r="I541">
        <v>-7.9182422592502801</v>
      </c>
      <c r="J541">
        <f>(Table2[[#This Row],[1M Return vs Nifty]]-AVERAGE(Table2[1M Return vs Nifty]))/_xlfn.STDEV.P(Table2[1M Return vs Nifty])</f>
        <v>-1.007385447465327</v>
      </c>
      <c r="K541">
        <v>-8.6584251255528901</v>
      </c>
      <c r="L541">
        <f>(Table2[[#This Row],[6M Return vs Nifty]]-AVERAGE(Table2[6M Return vs Nifty]))/_xlfn.STDEV.P(Table2[6M Return vs Nifty])</f>
        <v>-0.5739535253081457</v>
      </c>
      <c r="M541">
        <v>-0.54771713229807595</v>
      </c>
      <c r="N541">
        <f>(Table2[[#This Row],[1W Return vs Nifty]]-AVERAGE(Table2[1W Return vs Nifty]))/_xlfn.STDEV.P(Table2[1W Return vs Nifty])</f>
        <v>0.13792713647244029</v>
      </c>
      <c r="O541">
        <v>416.88</v>
      </c>
      <c r="P541">
        <v>425.323258784166</v>
      </c>
      <c r="Q541">
        <v>409.18979644555901</v>
      </c>
      <c r="R541">
        <v>50.345617966428897</v>
      </c>
      <c r="S541" s="2">
        <f>(Table2[[#This Row],[Close Price]]-Table2[[#This Row],[20D EMA]])/Table2[[#This Row],[20D EMA]]</f>
        <v>2.5355018230665882E-2</v>
      </c>
      <c r="T541" s="2">
        <f>(Table2[[#This Row],[Close Price]]-Table2[[#This Row],[50D EMA]])/Table2[[#This Row],[50D EMA]]</f>
        <v>5.0002937105144809E-3</v>
      </c>
      <c r="U541" s="2">
        <f>(Table2[[#This Row],[Close Price]]-Table2[[#This Row],[200D EMA]])/Table2[[#This Row],[200D EMA]]</f>
        <v>4.4625266106483721E-2</v>
      </c>
      <c r="V541">
        <v>0.76391496111761403</v>
      </c>
      <c r="W541">
        <v>410.95</v>
      </c>
      <c r="X541">
        <v>429.9</v>
      </c>
      <c r="Y541">
        <v>406.85</v>
      </c>
      <c r="Z541">
        <v>429.9</v>
      </c>
      <c r="AA541">
        <v>406.85</v>
      </c>
      <c r="AB541">
        <v>429.9</v>
      </c>
      <c r="AC541" s="2">
        <f>(Table2[[#This Row],[Close Price]]/Table2[[#This Row],[Day Low]])-1</f>
        <v>4.015086993551531E-2</v>
      </c>
      <c r="AD541" s="2">
        <f>(Table2[[#This Row],[Day High]]/Table2[[#This Row],[Close Price]])-1</f>
        <v>5.7316645221663354E-3</v>
      </c>
      <c r="AE541" s="2">
        <f>(Table2[[#This Row],[Close Price]]/Table2[[#This Row],[Current Week Low]])-1</f>
        <v>5.0632911392404889E-2</v>
      </c>
      <c r="AF541" s="2">
        <f>(Table2[[#This Row],[Current Week High]]/Table2[[#This Row],[Close Price]])-1</f>
        <v>5.7316645221663354E-3</v>
      </c>
      <c r="AG541" s="2">
        <f>(Table2[[#This Row],[Close Price]]/Table2[[#This Row],[Current Month Low]])-1</f>
        <v>5.0632911392404889E-2</v>
      </c>
      <c r="AH541" s="2">
        <f>(Table2[[#This Row],[Current Month High]]/Table2[[#This Row],[Close Price]])-1</f>
        <v>5.7316645221663354E-3</v>
      </c>
      <c r="AI541">
        <v>18.1424728038367</v>
      </c>
      <c r="AJ541">
        <v>22.918763479511099</v>
      </c>
      <c r="AK541" t="str">
        <f>IF(AND(Table2[[#This Row],[20D EMA]]&gt;Table2[[#This Row],[50D EMA]],Table2[[#This Row],[50D EMA]]&gt;Table2[[#This Row],[200D EMA]]),"Uptrend","Downtrend/NoTrend")</f>
        <v>Downtrend/NoTrend</v>
      </c>
      <c r="AL541">
        <v>-0.09</v>
      </c>
      <c r="AM541" t="s">
        <v>10358</v>
      </c>
      <c r="AN541">
        <v>7.32</v>
      </c>
      <c r="AO541" t="s">
        <v>10359</v>
      </c>
      <c r="AP541">
        <v>5.2628930453822997E-2</v>
      </c>
      <c r="AQ541">
        <f>(Table2[[#This Row],[Sharpe Ratio]]-AVERAGE(Table2[Sharpe Ratio]))/_xlfn.STDEV.P(Table2[Sharpe Ratio])</f>
        <v>-0.12517169465993527</v>
      </c>
      <c r="AR5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1">
        <f>_xlfn.RANK.AVG(Table2[[#This Row],[1Y Return vs Nifty Z-Score]],Table2[1Y Return vs Nifty Z-Score])</f>
        <v>609</v>
      </c>
      <c r="AT541">
        <f>_xlfn.RANK.AVG(Table2[[#This Row],[6M Return vs Nifty Z-Score]],Table2[6M Return vs Nifty Z-Score])</f>
        <v>512</v>
      </c>
      <c r="AU541">
        <f>_xlfn.RANK.AVG(Table2[[#This Row],[Sharpe Ratio Z-Score]],Table2[Sharpe Ratio Z-Score])</f>
        <v>375</v>
      </c>
      <c r="AV541">
        <f>(Table2[[#This Row],[Rank 1Y]]+Table2[[#This Row],[Rank 6M]]+Table2[[#This Row],[Rank Sharpe]])/3</f>
        <v>498.66666666666669</v>
      </c>
    </row>
    <row r="542" spans="1:48" x14ac:dyDescent="0.3">
      <c r="A542" t="s">
        <v>413</v>
      </c>
      <c r="B542" t="s">
        <v>414</v>
      </c>
      <c r="C542" t="s">
        <v>10319</v>
      </c>
      <c r="D542" t="s">
        <v>415</v>
      </c>
      <c r="E542">
        <v>56914.124517074997</v>
      </c>
      <c r="F542">
        <v>134419</v>
      </c>
      <c r="G542">
        <v>-5.8345684407113003</v>
      </c>
      <c r="H542">
        <f>(Table2[[#This Row],[1Y Return vs Nifty]]-AVERAGE(Table2[1Y Return vs Nifty]))/_xlfn.STDEV.P(Table2[1Y Return vs Nifty])</f>
        <v>-0.48611324658804717</v>
      </c>
      <c r="I542">
        <v>-4.1065781838513002</v>
      </c>
      <c r="J542">
        <f>(Table2[[#This Row],[1M Return vs Nifty]]-AVERAGE(Table2[1M Return vs Nifty]))/_xlfn.STDEV.P(Table2[1M Return vs Nifty])</f>
        <v>-0.62108662174047302</v>
      </c>
      <c r="K542">
        <v>-20.989445884319998</v>
      </c>
      <c r="L542">
        <f>(Table2[[#This Row],[6M Return vs Nifty]]-AVERAGE(Table2[6M Return vs Nifty]))/_xlfn.STDEV.P(Table2[6M Return vs Nifty])</f>
        <v>-0.99465869076581381</v>
      </c>
      <c r="M542">
        <v>-4.7537052456389599</v>
      </c>
      <c r="N542">
        <f>(Table2[[#This Row],[1W Return vs Nifty]]-AVERAGE(Table2[1W Return vs Nifty]))/_xlfn.STDEV.P(Table2[1W Return vs Nifty])</f>
        <v>-0.88335595316048765</v>
      </c>
      <c r="O542">
        <v>136214.34</v>
      </c>
      <c r="P542">
        <v>134637.34135889099</v>
      </c>
      <c r="Q542">
        <v>128381.066664386</v>
      </c>
      <c r="R542">
        <v>36.068801636846601</v>
      </c>
      <c r="S542" s="2">
        <f>(Table2[[#This Row],[Close Price]]-Table2[[#This Row],[20D EMA]])/Table2[[#This Row],[20D EMA]]</f>
        <v>-1.3180256939173927E-2</v>
      </c>
      <c r="T542" s="2">
        <f>(Table2[[#This Row],[Close Price]]-Table2[[#This Row],[50D EMA]])/Table2[[#This Row],[50D EMA]]</f>
        <v>-1.6216998693473626E-3</v>
      </c>
      <c r="U542" s="2">
        <f>(Table2[[#This Row],[Close Price]]-Table2[[#This Row],[200D EMA]])/Table2[[#This Row],[200D EMA]]</f>
        <v>4.7031337972898865E-2</v>
      </c>
      <c r="V542">
        <v>0.67705503281747403</v>
      </c>
      <c r="W542">
        <v>134040</v>
      </c>
      <c r="X542">
        <v>134798</v>
      </c>
      <c r="Y542">
        <v>134000</v>
      </c>
      <c r="Z542">
        <v>136078.70000000001</v>
      </c>
      <c r="AA542">
        <v>134000</v>
      </c>
      <c r="AB542">
        <v>136078.70000000001</v>
      </c>
      <c r="AC542" s="2">
        <f>(Table2[[#This Row],[Close Price]]/Table2[[#This Row],[Day Low]])-1</f>
        <v>2.827514174873258E-3</v>
      </c>
      <c r="AD542" s="2">
        <f>(Table2[[#This Row],[Day High]]/Table2[[#This Row],[Close Price]])-1</f>
        <v>2.8195418802401395E-3</v>
      </c>
      <c r="AE542" s="2">
        <f>(Table2[[#This Row],[Close Price]]/Table2[[#This Row],[Current Week Low]])-1</f>
        <v>3.1268656716418874E-3</v>
      </c>
      <c r="AF542" s="2">
        <f>(Table2[[#This Row],[Current Week High]]/Table2[[#This Row],[Close Price]])-1</f>
        <v>1.234721281961626E-2</v>
      </c>
      <c r="AG542" s="2">
        <f>(Table2[[#This Row],[Close Price]]/Table2[[#This Row],[Current Month Low]])-1</f>
        <v>3.1268656716418874E-3</v>
      </c>
      <c r="AH542" s="2">
        <f>(Table2[[#This Row],[Current Month High]]/Table2[[#This Row],[Close Price]])-1</f>
        <v>1.234721281961626E-2</v>
      </c>
      <c r="AI542">
        <v>12.6663641300708</v>
      </c>
      <c r="AJ542">
        <v>26.327710163995999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0.04</v>
      </c>
      <c r="AM542" t="s">
        <v>10359</v>
      </c>
      <c r="AN542">
        <v>-1.23</v>
      </c>
      <c r="AO542" t="s">
        <v>10358</v>
      </c>
      <c r="AP542">
        <v>4.9523508178561999E-2</v>
      </c>
      <c r="AQ542">
        <f>(Table2[[#This Row],[Sharpe Ratio]]-AVERAGE(Table2[Sharpe Ratio]))/_xlfn.STDEV.P(Table2[Sharpe Ratio])</f>
        <v>-0.16070179782749094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-3.1459163100823124</v>
      </c>
      <c r="AS542">
        <f>_xlfn.RANK.AVG(Table2[[#This Row],[1Y Return vs Nifty Z-Score]],Table2[1Y Return vs Nifty Z-Score])</f>
        <v>470</v>
      </c>
      <c r="AT542">
        <f>_xlfn.RANK.AVG(Table2[[#This Row],[6M Return vs Nifty Z-Score]],Table2[6M Return vs Nifty Z-Score])</f>
        <v>644</v>
      </c>
      <c r="AU542">
        <f>_xlfn.RANK.AVG(Table2[[#This Row],[Sharpe Ratio Z-Score]],Table2[Sharpe Ratio Z-Score])</f>
        <v>383</v>
      </c>
      <c r="AV542">
        <f>(Table2[[#This Row],[Rank 1Y]]+Table2[[#This Row],[Rank 6M]]+Table2[[#This Row],[Rank Sharpe]])/3</f>
        <v>499</v>
      </c>
    </row>
    <row r="543" spans="1:48" x14ac:dyDescent="0.3">
      <c r="A543" t="s">
        <v>781</v>
      </c>
      <c r="B543" t="s">
        <v>782</v>
      </c>
      <c r="C543" t="s">
        <v>10322</v>
      </c>
      <c r="D543" t="s">
        <v>496</v>
      </c>
      <c r="E543">
        <v>21216.623570142001</v>
      </c>
      <c r="F543">
        <v>179.06</v>
      </c>
      <c r="G543">
        <v>-39.887995277716399</v>
      </c>
      <c r="H543">
        <f>(Table2[[#This Row],[1Y Return vs Nifty]]-AVERAGE(Table2[1Y Return vs Nifty]))/_xlfn.STDEV.P(Table2[1Y Return vs Nifty])</f>
        <v>-1.0551536111292226</v>
      </c>
      <c r="I543">
        <v>-0.72116340020985004</v>
      </c>
      <c r="J543">
        <f>(Table2[[#This Row],[1M Return vs Nifty]]-AVERAGE(Table2[1M Return vs Nifty]))/_xlfn.STDEV.P(Table2[1M Return vs Nifty])</f>
        <v>-0.2779866712613997</v>
      </c>
      <c r="K543">
        <v>4.3740454015782699</v>
      </c>
      <c r="L543">
        <f>(Table2[[#This Row],[6M Return vs Nifty]]-AVERAGE(Table2[6M Return vs Nifty]))/_xlfn.STDEV.P(Table2[6M Return vs Nifty])</f>
        <v>-0.12931655836923933</v>
      </c>
      <c r="M543">
        <v>-3.5476561641234698</v>
      </c>
      <c r="N543">
        <f>(Table2[[#This Row],[1W Return vs Nifty]]-AVERAGE(Table2[1W Return vs Nifty]))/_xlfn.STDEV.P(Table2[1W Return vs Nifty])</f>
        <v>-0.59050740032881521</v>
      </c>
      <c r="O543">
        <v>176.21</v>
      </c>
      <c r="P543">
        <v>173.37222441792599</v>
      </c>
      <c r="Q543">
        <v>171.64494674058099</v>
      </c>
      <c r="R543">
        <v>48.349708510416399</v>
      </c>
      <c r="S543" s="2">
        <f>(Table2[[#This Row],[Close Price]]-Table2[[#This Row],[20D EMA]])/Table2[[#This Row],[20D EMA]]</f>
        <v>1.6173883434538301E-2</v>
      </c>
      <c r="T543" s="2">
        <f>(Table2[[#This Row],[Close Price]]-Table2[[#This Row],[50D EMA]])/Table2[[#This Row],[50D EMA]]</f>
        <v>3.2806728996931052E-2</v>
      </c>
      <c r="U543" s="2">
        <f>(Table2[[#This Row],[Close Price]]-Table2[[#This Row],[200D EMA]])/Table2[[#This Row],[200D EMA]]</f>
        <v>4.3199950830046276E-2</v>
      </c>
      <c r="V543">
        <v>1.20504035077085</v>
      </c>
      <c r="W543">
        <v>175.9</v>
      </c>
      <c r="X543">
        <v>179.8</v>
      </c>
      <c r="Y543">
        <v>174.96</v>
      </c>
      <c r="Z543">
        <v>179.8</v>
      </c>
      <c r="AA543">
        <v>174.96</v>
      </c>
      <c r="AB543">
        <v>179.8</v>
      </c>
      <c r="AC543" s="2">
        <f>(Table2[[#This Row],[Close Price]]/Table2[[#This Row],[Day Low]])-1</f>
        <v>1.7964752700397879E-2</v>
      </c>
      <c r="AD543" s="2">
        <f>(Table2[[#This Row],[Day High]]/Table2[[#This Row],[Close Price]])-1</f>
        <v>4.1326929520830724E-3</v>
      </c>
      <c r="AE543" s="2">
        <f>(Table2[[#This Row],[Close Price]]/Table2[[#This Row],[Current Week Low]])-1</f>
        <v>2.3433927754915373E-2</v>
      </c>
      <c r="AF543" s="2">
        <f>(Table2[[#This Row],[Current Week High]]/Table2[[#This Row],[Close Price]])-1</f>
        <v>4.1326929520830724E-3</v>
      </c>
      <c r="AG543" s="2">
        <f>(Table2[[#This Row],[Close Price]]/Table2[[#This Row],[Current Month Low]])-1</f>
        <v>2.3433927754915373E-2</v>
      </c>
      <c r="AH543" s="2">
        <f>(Table2[[#This Row],[Current Month High]]/Table2[[#This Row],[Close Price]])-1</f>
        <v>4.1326929520830724E-3</v>
      </c>
      <c r="AI543">
        <v>27.052384675527701</v>
      </c>
      <c r="AJ543">
        <v>25.876977152899801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-0.1</v>
      </c>
      <c r="AM543" t="s">
        <v>10358</v>
      </c>
      <c r="AN543">
        <v>5.14</v>
      </c>
      <c r="AO543" t="s">
        <v>10359</v>
      </c>
      <c r="AP543">
        <v>2.8067099920463998E-2</v>
      </c>
      <c r="AQ543">
        <f>(Table2[[#This Row],[Sharpe Ratio]]-AVERAGE(Table2[Sharpe Ratio]))/_xlfn.STDEV.P(Table2[Sharpe Ratio])</f>
        <v>-0.40619124545868085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-2.4591554865473575</v>
      </c>
      <c r="AS543">
        <f>_xlfn.RANK.AVG(Table2[[#This Row],[1Y Return vs Nifty Z-Score]],Table2[1Y Return vs Nifty Z-Score])</f>
        <v>679</v>
      </c>
      <c r="AT543">
        <f>_xlfn.RANK.AVG(Table2[[#This Row],[6M Return vs Nifty Z-Score]],Table2[6M Return vs Nifty Z-Score])</f>
        <v>368</v>
      </c>
      <c r="AU543">
        <f>_xlfn.RANK.AVG(Table2[[#This Row],[Sharpe Ratio Z-Score]],Table2[Sharpe Ratio Z-Score])</f>
        <v>450</v>
      </c>
      <c r="AV543">
        <f>(Table2[[#This Row],[Rank 1Y]]+Table2[[#This Row],[Rank 6M]]+Table2[[#This Row],[Rank Sharpe]])/3</f>
        <v>499</v>
      </c>
    </row>
    <row r="544" spans="1:48" x14ac:dyDescent="0.3">
      <c r="A544" t="s">
        <v>505</v>
      </c>
      <c r="B544" t="s">
        <v>506</v>
      </c>
      <c r="C544" t="s">
        <v>10319</v>
      </c>
      <c r="D544" t="s">
        <v>204</v>
      </c>
      <c r="E544">
        <v>41935.714825409901</v>
      </c>
      <c r="F544">
        <v>710.8</v>
      </c>
      <c r="G544">
        <v>-8.2029896599408403</v>
      </c>
      <c r="H544">
        <f>(Table2[[#This Row],[1Y Return vs Nifty]]-AVERAGE(Table2[1Y Return vs Nifty]))/_xlfn.STDEV.P(Table2[1Y Return vs Nifty])</f>
        <v>-0.52569009388826915</v>
      </c>
      <c r="I544">
        <v>3.9422963569871499</v>
      </c>
      <c r="J544">
        <f>(Table2[[#This Row],[1M Return vs Nifty]]-AVERAGE(Table2[1M Return vs Nifty]))/_xlfn.STDEV.P(Table2[1M Return vs Nifty])</f>
        <v>0.19463866832384322</v>
      </c>
      <c r="K544">
        <v>-7.3409149503161402</v>
      </c>
      <c r="L544">
        <f>(Table2[[#This Row],[6M Return vs Nifty]]-AVERAGE(Table2[6M Return vs Nifty]))/_xlfn.STDEV.P(Table2[6M Return vs Nifty])</f>
        <v>-0.52900320472166429</v>
      </c>
      <c r="M544">
        <v>-2.0171181127419802</v>
      </c>
      <c r="N544">
        <f>(Table2[[#This Row],[1W Return vs Nifty]]-AVERAGE(Table2[1W Return vs Nifty]))/_xlfn.STDEV.P(Table2[1W Return vs Nifty])</f>
        <v>-0.21886758875691714</v>
      </c>
      <c r="O544">
        <v>691.68</v>
      </c>
      <c r="P544">
        <v>680.26630012908799</v>
      </c>
      <c r="Q544">
        <v>639.69653128905395</v>
      </c>
      <c r="R544">
        <v>62.965726655047398</v>
      </c>
      <c r="S544" s="2">
        <f>(Table2[[#This Row],[Close Price]]-Table2[[#This Row],[20D EMA]])/Table2[[#This Row],[20D EMA]]</f>
        <v>2.7642840619939865E-2</v>
      </c>
      <c r="T544" s="2">
        <f>(Table2[[#This Row],[Close Price]]-Table2[[#This Row],[50D EMA]])/Table2[[#This Row],[50D EMA]]</f>
        <v>4.4884922074072839E-2</v>
      </c>
      <c r="U544" s="2">
        <f>(Table2[[#This Row],[Close Price]]-Table2[[#This Row],[200D EMA]])/Table2[[#This Row],[200D EMA]]</f>
        <v>0.11115187472982735</v>
      </c>
      <c r="V544">
        <v>1.1728290907522101</v>
      </c>
      <c r="W544">
        <v>707</v>
      </c>
      <c r="X544">
        <v>736.5</v>
      </c>
      <c r="Y544">
        <v>682.5</v>
      </c>
      <c r="Z544">
        <v>736.5</v>
      </c>
      <c r="AA544">
        <v>682.5</v>
      </c>
      <c r="AB544">
        <v>736.5</v>
      </c>
      <c r="AC544" s="2">
        <f>(Table2[[#This Row],[Close Price]]/Table2[[#This Row],[Day Low]])-1</f>
        <v>5.3748231966053162E-3</v>
      </c>
      <c r="AD544" s="2">
        <f>(Table2[[#This Row],[Day High]]/Table2[[#This Row],[Close Price]])-1</f>
        <v>3.6156443444006925E-2</v>
      </c>
      <c r="AE544" s="2">
        <f>(Table2[[#This Row],[Close Price]]/Table2[[#This Row],[Current Week Low]])-1</f>
        <v>4.1465201465201496E-2</v>
      </c>
      <c r="AF544" s="2">
        <f>(Table2[[#This Row],[Current Week High]]/Table2[[#This Row],[Close Price]])-1</f>
        <v>3.6156443444006925E-2</v>
      </c>
      <c r="AG544" s="2">
        <f>(Table2[[#This Row],[Close Price]]/Table2[[#This Row],[Current Month Low]])-1</f>
        <v>4.1465201465201496E-2</v>
      </c>
      <c r="AH544" s="2">
        <f>(Table2[[#This Row],[Current Month High]]/Table2[[#This Row],[Close Price]])-1</f>
        <v>3.6156443444006925E-2</v>
      </c>
      <c r="AI544">
        <v>7.5548677546426601</v>
      </c>
      <c r="AJ544">
        <v>45.625896332718597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0.06</v>
      </c>
      <c r="AM544" t="s">
        <v>10359</v>
      </c>
      <c r="AN544">
        <v>3.51</v>
      </c>
      <c r="AO544" t="s">
        <v>10359</v>
      </c>
      <c r="AP544">
        <v>3.5506902412460002E-3</v>
      </c>
      <c r="AQ544">
        <f>(Table2[[#This Row],[Sharpe Ratio]]-AVERAGE(Table2[Sharpe Ratio]))/_xlfn.STDEV.P(Table2[Sharpe Ratio])</f>
        <v>-0.68669112212278627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-1.7656133411657937</v>
      </c>
      <c r="AS544">
        <f>_xlfn.RANK.AVG(Table2[[#This Row],[1Y Return vs Nifty Z-Score]],Table2[1Y Return vs Nifty Z-Score])</f>
        <v>486</v>
      </c>
      <c r="AT544">
        <f>_xlfn.RANK.AVG(Table2[[#This Row],[6M Return vs Nifty Z-Score]],Table2[6M Return vs Nifty Z-Score])</f>
        <v>499</v>
      </c>
      <c r="AU544">
        <f>_xlfn.RANK.AVG(Table2[[#This Row],[Sharpe Ratio Z-Score]],Table2[Sharpe Ratio Z-Score])</f>
        <v>513</v>
      </c>
      <c r="AV544">
        <f>(Table2[[#This Row],[Rank 1Y]]+Table2[[#This Row],[Rank 6M]]+Table2[[#This Row],[Rank Sharpe]])/3</f>
        <v>499.33333333333331</v>
      </c>
    </row>
    <row r="545" spans="1:48" x14ac:dyDescent="0.3">
      <c r="A545" t="s">
        <v>866</v>
      </c>
      <c r="B545" t="s">
        <v>867</v>
      </c>
      <c r="C545" t="s">
        <v>10314</v>
      </c>
      <c r="D545" t="s">
        <v>405</v>
      </c>
      <c r="E545">
        <v>18228.622679347998</v>
      </c>
      <c r="F545">
        <v>114.08</v>
      </c>
      <c r="G545">
        <v>-41.808771972583997</v>
      </c>
      <c r="H545">
        <f>(Table2[[#This Row],[1Y Return vs Nifty]]-AVERAGE(Table2[1Y Return vs Nifty]))/_xlfn.STDEV.P(Table2[1Y Return vs Nifty])</f>
        <v>-1.0872502184950903</v>
      </c>
      <c r="I545">
        <v>3.7564307759309399</v>
      </c>
      <c r="J545">
        <f>(Table2[[#This Row],[1M Return vs Nifty]]-AVERAGE(Table2[1M Return vs Nifty]))/_xlfn.STDEV.P(Table2[1M Return vs Nifty])</f>
        <v>0.17580184160343867</v>
      </c>
      <c r="K545">
        <v>-15.958601418617601</v>
      </c>
      <c r="L545">
        <f>(Table2[[#This Row],[6M Return vs Nifty]]-AVERAGE(Table2[6M Return vs Nifty]))/_xlfn.STDEV.P(Table2[6M Return vs Nifty])</f>
        <v>-0.82301821632817806</v>
      </c>
      <c r="M545">
        <v>0.54856284782588804</v>
      </c>
      <c r="N545">
        <f>(Table2[[#This Row],[1W Return vs Nifty]]-AVERAGE(Table2[1W Return vs Nifty]))/_xlfn.STDEV.P(Table2[1W Return vs Nifty])</f>
        <v>0.4041219461183479</v>
      </c>
      <c r="O545">
        <v>111.47</v>
      </c>
      <c r="P545">
        <v>112.691777924485</v>
      </c>
      <c r="Q545">
        <v>114.319503242327</v>
      </c>
      <c r="R545">
        <v>67.229909505105596</v>
      </c>
      <c r="S545" s="2">
        <f>(Table2[[#This Row],[Close Price]]-Table2[[#This Row],[20D EMA]])/Table2[[#This Row],[20D EMA]]</f>
        <v>2.3414371579797252E-2</v>
      </c>
      <c r="T545" s="2">
        <f>(Table2[[#This Row],[Close Price]]-Table2[[#This Row],[50D EMA]])/Table2[[#This Row],[50D EMA]]</f>
        <v>1.2318752096051351E-2</v>
      </c>
      <c r="U545" s="2">
        <f>(Table2[[#This Row],[Close Price]]-Table2[[#This Row],[200D EMA]])/Table2[[#This Row],[200D EMA]]</f>
        <v>-2.0950339665080642E-3</v>
      </c>
      <c r="V545">
        <v>0.85143842197543396</v>
      </c>
      <c r="W545">
        <v>113.45</v>
      </c>
      <c r="X545">
        <v>114.51</v>
      </c>
      <c r="Y545">
        <v>111.9</v>
      </c>
      <c r="Z545">
        <v>114.7</v>
      </c>
      <c r="AA545">
        <v>111.9</v>
      </c>
      <c r="AB545">
        <v>114.7</v>
      </c>
      <c r="AC545" s="2">
        <f>(Table2[[#This Row],[Close Price]]/Table2[[#This Row],[Day Low]])-1</f>
        <v>5.5531070956367223E-3</v>
      </c>
      <c r="AD545" s="2">
        <f>(Table2[[#This Row],[Day High]]/Table2[[#This Row],[Close Price]])-1</f>
        <v>3.7692847124826123E-3</v>
      </c>
      <c r="AE545" s="2">
        <f>(Table2[[#This Row],[Close Price]]/Table2[[#This Row],[Current Week Low]])-1</f>
        <v>1.9481680071492313E-2</v>
      </c>
      <c r="AF545" s="2">
        <f>(Table2[[#This Row],[Current Week High]]/Table2[[#This Row],[Close Price]])-1</f>
        <v>5.4347826086957873E-3</v>
      </c>
      <c r="AG545" s="2">
        <f>(Table2[[#This Row],[Close Price]]/Table2[[#This Row],[Current Month Low]])-1</f>
        <v>1.9481680071492313E-2</v>
      </c>
      <c r="AH545" s="2">
        <f>(Table2[[#This Row],[Current Month High]]/Table2[[#This Row],[Close Price]])-1</f>
        <v>5.4347826086957873E-3</v>
      </c>
      <c r="AI545">
        <v>20.0911640953716</v>
      </c>
      <c r="AJ545">
        <v>9.16746411483253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-7.0000000000000007E-2</v>
      </c>
      <c r="AM545" t="s">
        <v>10358</v>
      </c>
      <c r="AN545">
        <v>5.8</v>
      </c>
      <c r="AO545" t="s">
        <v>10359</v>
      </c>
      <c r="AP545">
        <v>0.104234161461392</v>
      </c>
      <c r="AQ545">
        <f>(Table2[[#This Row],[Sharpe Ratio]]-AVERAGE(Table2[Sharpe Ratio]))/_xlfn.STDEV.P(Table2[Sharpe Ratio])</f>
        <v>0.46525982130205012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686</v>
      </c>
      <c r="AT545">
        <f>_xlfn.RANK.AVG(Table2[[#This Row],[6M Return vs Nifty Z-Score]],Table2[6M Return vs Nifty Z-Score])</f>
        <v>590</v>
      </c>
      <c r="AU545">
        <f>_xlfn.RANK.AVG(Table2[[#This Row],[Sharpe Ratio Z-Score]],Table2[Sharpe Ratio Z-Score])</f>
        <v>222</v>
      </c>
      <c r="AV545">
        <f>(Table2[[#This Row],[Rank 1Y]]+Table2[[#This Row],[Rank 6M]]+Table2[[#This Row],[Rank Sharpe]])/3</f>
        <v>499.33333333333331</v>
      </c>
    </row>
    <row r="546" spans="1:48" x14ac:dyDescent="0.3">
      <c r="A546" t="s">
        <v>1727</v>
      </c>
      <c r="B546" t="s">
        <v>1728</v>
      </c>
      <c r="C546" t="s">
        <v>10322</v>
      </c>
      <c r="D546" t="s">
        <v>305</v>
      </c>
      <c r="E546">
        <v>4702.7448839560002</v>
      </c>
      <c r="F546">
        <v>208.24</v>
      </c>
      <c r="G546">
        <v>15.1443504561905</v>
      </c>
      <c r="H546">
        <f>(Table2[[#This Row],[1Y Return vs Nifty]]-AVERAGE(Table2[1Y Return vs Nifty]))/_xlfn.STDEV.P(Table2[1Y Return vs Nifty])</f>
        <v>-0.13555082848215014</v>
      </c>
      <c r="I546">
        <v>16.144292541044901</v>
      </c>
      <c r="J546">
        <f>(Table2[[#This Row],[1M Return vs Nifty]]-AVERAGE(Table2[1M Return vs Nifty]))/_xlfn.STDEV.P(Table2[1M Return vs Nifty])</f>
        <v>1.43126831463056</v>
      </c>
      <c r="K546">
        <v>-18.2462774624261</v>
      </c>
      <c r="L546">
        <f>(Table2[[#This Row],[6M Return vs Nifty]]-AVERAGE(Table2[6M Return vs Nifty]))/_xlfn.STDEV.P(Table2[6M Return vs Nifty])</f>
        <v>-0.90106829404293054</v>
      </c>
      <c r="M546">
        <v>2.4388578061443198</v>
      </c>
      <c r="N546">
        <f>(Table2[[#This Row],[1W Return vs Nifty]]-AVERAGE(Table2[1W Return vs Nifty]))/_xlfn.STDEV.P(Table2[1W Return vs Nifty])</f>
        <v>0.86311665160160878</v>
      </c>
      <c r="O546">
        <v>200.88</v>
      </c>
      <c r="P546">
        <v>194.51687613498501</v>
      </c>
      <c r="Q546">
        <v>186.1845705973</v>
      </c>
      <c r="R546">
        <v>72.850031949936195</v>
      </c>
      <c r="S546" s="2">
        <f>(Table2[[#This Row],[Close Price]]-Table2[[#This Row],[20D EMA]])/Table2[[#This Row],[20D EMA]]</f>
        <v>3.6638789326961442E-2</v>
      </c>
      <c r="T546" s="2">
        <f>(Table2[[#This Row],[Close Price]]-Table2[[#This Row],[50D EMA]])/Table2[[#This Row],[50D EMA]]</f>
        <v>7.054978538464618E-2</v>
      </c>
      <c r="U546" s="2">
        <f>(Table2[[#This Row],[Close Price]]-Table2[[#This Row],[200D EMA]])/Table2[[#This Row],[200D EMA]]</f>
        <v>0.11846002776676842</v>
      </c>
      <c r="V546">
        <v>1.14803974043118</v>
      </c>
      <c r="W546">
        <v>207.15</v>
      </c>
      <c r="X546">
        <v>216</v>
      </c>
      <c r="Y546">
        <v>207.15</v>
      </c>
      <c r="Z546">
        <v>216</v>
      </c>
      <c r="AA546">
        <v>207.15</v>
      </c>
      <c r="AB546">
        <v>216</v>
      </c>
      <c r="AC546" s="2">
        <f>(Table2[[#This Row],[Close Price]]/Table2[[#This Row],[Day Low]])-1</f>
        <v>5.2618875211198901E-3</v>
      </c>
      <c r="AD546" s="2">
        <f>(Table2[[#This Row],[Day High]]/Table2[[#This Row],[Close Price]])-1</f>
        <v>3.7264694583173164E-2</v>
      </c>
      <c r="AE546" s="2">
        <f>(Table2[[#This Row],[Close Price]]/Table2[[#This Row],[Current Week Low]])-1</f>
        <v>5.2618875211198901E-3</v>
      </c>
      <c r="AF546" s="2">
        <f>(Table2[[#This Row],[Current Week High]]/Table2[[#This Row],[Close Price]])-1</f>
        <v>3.7264694583173164E-2</v>
      </c>
      <c r="AG546" s="2">
        <f>(Table2[[#This Row],[Close Price]]/Table2[[#This Row],[Current Month Low]])-1</f>
        <v>5.2618875211198901E-3</v>
      </c>
      <c r="AH546" s="2">
        <f>(Table2[[#This Row],[Current Month High]]/Table2[[#This Row],[Close Price]])-1</f>
        <v>3.7264694583173164E-2</v>
      </c>
      <c r="AI546">
        <v>14.2191701882443</v>
      </c>
      <c r="AJ546">
        <v>63.646365422396798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0.01</v>
      </c>
      <c r="AM546" t="s">
        <v>10359</v>
      </c>
      <c r="AN546">
        <v>7.24</v>
      </c>
      <c r="AO546" t="s">
        <v>10359</v>
      </c>
      <c r="AQ546">
        <f>(Table2[[#This Row],[Sharpe Ratio]]-AVERAGE(Table2[Sharpe Ratio]))/_xlfn.STDEV.P(Table2[Sharpe Ratio])</f>
        <v>-0.72731567472953296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0.53045016897755515</v>
      </c>
      <c r="AS546">
        <f>_xlfn.RANK.AVG(Table2[[#This Row],[1Y Return vs Nifty Z-Score]],Table2[1Y Return vs Nifty Z-Score])</f>
        <v>342</v>
      </c>
      <c r="AT546">
        <f>_xlfn.RANK.AVG(Table2[[#This Row],[6M Return vs Nifty Z-Score]],Table2[6M Return vs Nifty Z-Score])</f>
        <v>608</v>
      </c>
      <c r="AU546">
        <f>_xlfn.RANK.AVG(Table2[[#This Row],[Sharpe Ratio Z-Score]],Table2[Sharpe Ratio Z-Score])</f>
        <v>548</v>
      </c>
      <c r="AV546">
        <f>(Table2[[#This Row],[Rank 1Y]]+Table2[[#This Row],[Rank 6M]]+Table2[[#This Row],[Rank Sharpe]])/3</f>
        <v>499.33333333333331</v>
      </c>
    </row>
    <row r="547" spans="1:48" x14ac:dyDescent="0.3">
      <c r="A547" t="s">
        <v>1354</v>
      </c>
      <c r="B547" t="s">
        <v>1355</v>
      </c>
      <c r="C547" t="s">
        <v>6744</v>
      </c>
      <c r="D547" t="s">
        <v>77</v>
      </c>
      <c r="E547">
        <v>8321.9943371399895</v>
      </c>
      <c r="F547">
        <v>175.7</v>
      </c>
      <c r="G547">
        <v>-6.1212107814767203</v>
      </c>
      <c r="H547">
        <f>(Table2[[#This Row],[1Y Return vs Nifty]]-AVERAGE(Table2[1Y Return vs Nifty]))/_xlfn.STDEV.P(Table2[1Y Return vs Nifty])</f>
        <v>-0.49090310409233923</v>
      </c>
      <c r="I547">
        <v>0.74148303895013301</v>
      </c>
      <c r="J547">
        <f>(Table2[[#This Row],[1M Return vs Nifty]]-AVERAGE(Table2[1M Return vs Nifty]))/_xlfn.STDEV.P(Table2[1M Return vs Nifty])</f>
        <v>-0.12975256911560706</v>
      </c>
      <c r="K547">
        <v>-10.1266567004319</v>
      </c>
      <c r="L547">
        <f>(Table2[[#This Row],[6M Return vs Nifty]]-AVERAGE(Table2[6M Return vs Nifty]))/_xlfn.STDEV.P(Table2[6M Return vs Nifty])</f>
        <v>-0.62404610237241498</v>
      </c>
      <c r="M547">
        <v>-5.1207632137318102</v>
      </c>
      <c r="N547">
        <f>(Table2[[#This Row],[1W Return vs Nifty]]-AVERAGE(Table2[1W Return vs Nifty]))/_xlfn.STDEV.P(Table2[1W Return vs Nifty])</f>
        <v>-0.97248366480075799</v>
      </c>
      <c r="O547">
        <v>164.94</v>
      </c>
      <c r="P547">
        <v>163.709994834301</v>
      </c>
      <c r="Q547">
        <v>160.59701630090601</v>
      </c>
      <c r="R547">
        <v>53.311769500657803</v>
      </c>
      <c r="S547" s="2">
        <f>(Table2[[#This Row],[Close Price]]-Table2[[#This Row],[20D EMA]])/Table2[[#This Row],[20D EMA]]</f>
        <v>6.5235843336970967E-2</v>
      </c>
      <c r="T547" s="2">
        <f>(Table2[[#This Row],[Close Price]]-Table2[[#This Row],[50D EMA]])/Table2[[#This Row],[50D EMA]]</f>
        <v>7.3239298418124488E-2</v>
      </c>
      <c r="U547" s="2">
        <f>(Table2[[#This Row],[Close Price]]-Table2[[#This Row],[200D EMA]])/Table2[[#This Row],[200D EMA]]</f>
        <v>9.4042741558759455E-2</v>
      </c>
      <c r="V547">
        <v>1.5332362254324201</v>
      </c>
      <c r="W547">
        <v>166.2</v>
      </c>
      <c r="X547">
        <v>177.9</v>
      </c>
      <c r="Y547">
        <v>163.15</v>
      </c>
      <c r="Z547">
        <v>177.9</v>
      </c>
      <c r="AA547">
        <v>163.15</v>
      </c>
      <c r="AB547">
        <v>177.9</v>
      </c>
      <c r="AC547" s="2">
        <f>(Table2[[#This Row],[Close Price]]/Table2[[#This Row],[Day Low]])-1</f>
        <v>5.7160048134777375E-2</v>
      </c>
      <c r="AD547" s="2">
        <f>(Table2[[#This Row],[Day High]]/Table2[[#This Row],[Close Price]])-1</f>
        <v>1.2521343198634183E-2</v>
      </c>
      <c r="AE547" s="2">
        <f>(Table2[[#This Row],[Close Price]]/Table2[[#This Row],[Current Week Low]])-1</f>
        <v>7.6923076923076872E-2</v>
      </c>
      <c r="AF547" s="2">
        <f>(Table2[[#This Row],[Current Week High]]/Table2[[#This Row],[Close Price]])-1</f>
        <v>1.2521343198634183E-2</v>
      </c>
      <c r="AG547" s="2">
        <f>(Table2[[#This Row],[Close Price]]/Table2[[#This Row],[Current Month Low]])-1</f>
        <v>7.6923076923076872E-2</v>
      </c>
      <c r="AH547" s="2">
        <f>(Table2[[#This Row],[Current Month High]]/Table2[[#This Row],[Close Price]])-1</f>
        <v>1.2521343198634183E-2</v>
      </c>
      <c r="AI547">
        <v>13.2612407512805</v>
      </c>
      <c r="AJ547">
        <v>46.4166666666666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0.05</v>
      </c>
      <c r="AM547" t="s">
        <v>10359</v>
      </c>
      <c r="AN547">
        <v>12.69</v>
      </c>
      <c r="AO547" t="s">
        <v>10359</v>
      </c>
      <c r="AP547">
        <v>8.0568169982569993E-3</v>
      </c>
      <c r="AQ547">
        <f>(Table2[[#This Row],[Sharpe Ratio]]-AVERAGE(Table2[Sharpe Ratio]))/_xlfn.STDEV.P(Table2[Sharpe Ratio])</f>
        <v>-0.63513512285076201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-2.8523205632318813</v>
      </c>
      <c r="AS547">
        <f>_xlfn.RANK.AVG(Table2[[#This Row],[1Y Return vs Nifty Z-Score]],Table2[1Y Return vs Nifty Z-Score])</f>
        <v>475</v>
      </c>
      <c r="AT547">
        <f>_xlfn.RANK.AVG(Table2[[#This Row],[6M Return vs Nifty Z-Score]],Table2[6M Return vs Nifty Z-Score])</f>
        <v>526</v>
      </c>
      <c r="AU547">
        <f>_xlfn.RANK.AVG(Table2[[#This Row],[Sharpe Ratio Z-Score]],Table2[Sharpe Ratio Z-Score])</f>
        <v>502</v>
      </c>
      <c r="AV547">
        <f>(Table2[[#This Row],[Rank 1Y]]+Table2[[#This Row],[Rank 6M]]+Table2[[#This Row],[Rank Sharpe]])/3</f>
        <v>501</v>
      </c>
    </row>
    <row r="548" spans="1:48" x14ac:dyDescent="0.3">
      <c r="A548" t="s">
        <v>735</v>
      </c>
      <c r="B548" t="s">
        <v>736</v>
      </c>
      <c r="C548" t="s">
        <v>10327</v>
      </c>
      <c r="D548" t="s">
        <v>170</v>
      </c>
      <c r="E548">
        <v>23185.9708976</v>
      </c>
      <c r="F548">
        <v>7927.1</v>
      </c>
      <c r="G548">
        <v>-21.551286496300602</v>
      </c>
      <c r="H548">
        <f>(Table2[[#This Row],[1Y Return vs Nifty]]-AVERAGE(Table2[1Y Return vs Nifty]))/_xlfn.STDEV.P(Table2[1Y Return vs Nifty])</f>
        <v>-0.74874311390068926</v>
      </c>
      <c r="I548">
        <v>0.254035442319613</v>
      </c>
      <c r="J548">
        <f>(Table2[[#This Row],[1M Return vs Nifty]]-AVERAGE(Table2[1M Return vs Nifty]))/_xlfn.STDEV.P(Table2[1M Return vs Nifty])</f>
        <v>-0.17915367856701175</v>
      </c>
      <c r="K548">
        <v>17.409169274215898</v>
      </c>
      <c r="L548">
        <f>(Table2[[#This Row],[6M Return vs Nifty]]-AVERAGE(Table2[6M Return vs Nifty]))/_xlfn.STDEV.P(Table2[6M Return vs Nifty])</f>
        <v>0.31541093442167495</v>
      </c>
      <c r="M548">
        <v>-1.7674978241716199</v>
      </c>
      <c r="N548">
        <f>(Table2[[#This Row],[1W Return vs Nifty]]-AVERAGE(Table2[1W Return vs Nifty]))/_xlfn.STDEV.P(Table2[1W Return vs Nifty])</f>
        <v>-0.15825567719739941</v>
      </c>
      <c r="O548">
        <v>7817.49</v>
      </c>
      <c r="P548">
        <v>7421.8765052662002</v>
      </c>
      <c r="Q548">
        <v>6802.4221522143998</v>
      </c>
      <c r="R548">
        <v>51.037382261735097</v>
      </c>
      <c r="S548" s="2">
        <f>(Table2[[#This Row],[Close Price]]-Table2[[#This Row],[20D EMA]])/Table2[[#This Row],[20D EMA]]</f>
        <v>1.4021124427405803E-2</v>
      </c>
      <c r="T548" s="2">
        <f>(Table2[[#This Row],[Close Price]]-Table2[[#This Row],[50D EMA]])/Table2[[#This Row],[50D EMA]]</f>
        <v>6.8072204431765787E-2</v>
      </c>
      <c r="U548" s="2">
        <f>(Table2[[#This Row],[Close Price]]-Table2[[#This Row],[200D EMA]])/Table2[[#This Row],[200D EMA]]</f>
        <v>0.16533490903964007</v>
      </c>
      <c r="V548">
        <v>0.47139995006910201</v>
      </c>
      <c r="W548">
        <v>7889.7</v>
      </c>
      <c r="X548">
        <v>8033</v>
      </c>
      <c r="Y548">
        <v>7824</v>
      </c>
      <c r="Z548">
        <v>8045</v>
      </c>
      <c r="AA548">
        <v>7824</v>
      </c>
      <c r="AB548">
        <v>8045</v>
      </c>
      <c r="AC548" s="2">
        <f>(Table2[[#This Row],[Close Price]]/Table2[[#This Row],[Day Low]])-1</f>
        <v>4.7403576815341353E-3</v>
      </c>
      <c r="AD548" s="2">
        <f>(Table2[[#This Row],[Day High]]/Table2[[#This Row],[Close Price]])-1</f>
        <v>1.3359236038399835E-2</v>
      </c>
      <c r="AE548" s="2">
        <f>(Table2[[#This Row],[Close Price]]/Table2[[#This Row],[Current Week Low]])-1</f>
        <v>1.3177402862985632E-2</v>
      </c>
      <c r="AF548" s="2">
        <f>(Table2[[#This Row],[Current Week High]]/Table2[[#This Row],[Close Price]])-1</f>
        <v>1.4873030490343275E-2</v>
      </c>
      <c r="AG548" s="2">
        <f>(Table2[[#This Row],[Close Price]]/Table2[[#This Row],[Current Month Low]])-1</f>
        <v>1.3177402862985632E-2</v>
      </c>
      <c r="AH548" s="2">
        <f>(Table2[[#This Row],[Current Month High]]/Table2[[#This Row],[Close Price]])-1</f>
        <v>1.4873030490343275E-2</v>
      </c>
      <c r="AI548">
        <v>2.6276948694982898</v>
      </c>
      <c r="AJ548">
        <v>53.185116476806002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0.24</v>
      </c>
      <c r="AM548" t="s">
        <v>10359</v>
      </c>
      <c r="AN548">
        <v>0.35</v>
      </c>
      <c r="AO548" t="s">
        <v>10359</v>
      </c>
      <c r="AP548">
        <v>-8.2348452386564006E-2</v>
      </c>
      <c r="AQ548">
        <f>(Table2[[#This Row],[Sharpe Ratio]]-AVERAGE(Table2[Sharpe Ratio]))/_xlfn.STDEV.P(Table2[Sharpe Ratio])</f>
        <v>-1.6694899588169552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-2.4402314940603804</v>
      </c>
      <c r="AS548">
        <f>_xlfn.RANK.AVG(Table2[[#This Row],[1Y Return vs Nifty Z-Score]],Table2[1Y Return vs Nifty Z-Score])</f>
        <v>573</v>
      </c>
      <c r="AT548">
        <f>_xlfn.RANK.AVG(Table2[[#This Row],[6M Return vs Nifty Z-Score]],Table2[6M Return vs Nifty Z-Score])</f>
        <v>228</v>
      </c>
      <c r="AU548">
        <f>_xlfn.RANK.AVG(Table2[[#This Row],[Sharpe Ratio Z-Score]],Table2[Sharpe Ratio Z-Score])</f>
        <v>703</v>
      </c>
      <c r="AV548">
        <f>(Table2[[#This Row],[Rank 1Y]]+Table2[[#This Row],[Rank 6M]]+Table2[[#This Row],[Rank Sharpe]])/3</f>
        <v>501.33333333333331</v>
      </c>
    </row>
    <row r="549" spans="1:48" x14ac:dyDescent="0.3">
      <c r="A549" t="s">
        <v>152</v>
      </c>
      <c r="B549" t="s">
        <v>153</v>
      </c>
      <c r="C549" t="s">
        <v>10313</v>
      </c>
      <c r="D549" t="s">
        <v>21</v>
      </c>
      <c r="E549">
        <v>182194.52082785001</v>
      </c>
      <c r="F549">
        <v>6145.7</v>
      </c>
      <c r="G549">
        <v>-15.5350481485478</v>
      </c>
      <c r="H549">
        <f>(Table2[[#This Row],[1Y Return vs Nifty]]-AVERAGE(Table2[1Y Return vs Nifty]))/_xlfn.STDEV.P(Table2[1Y Return vs Nifty])</f>
        <v>-0.64821042804331075</v>
      </c>
      <c r="I549">
        <v>12.354458431648601</v>
      </c>
      <c r="J549">
        <f>(Table2[[#This Row],[1M Return vs Nifty]]-AVERAGE(Table2[1M Return vs Nifty]))/_xlfn.STDEV.P(Table2[1M Return vs Nifty])</f>
        <v>1.0471818796268284</v>
      </c>
      <c r="K549">
        <v>4.8394014422063103</v>
      </c>
      <c r="L549">
        <f>(Table2[[#This Row],[6M Return vs Nifty]]-AVERAGE(Table2[6M Return vs Nifty]))/_xlfn.STDEV.P(Table2[6M Return vs Nifty])</f>
        <v>-0.11343971460268</v>
      </c>
      <c r="M549">
        <v>6.6647140856621103</v>
      </c>
      <c r="N549">
        <f>(Table2[[#This Row],[1W Return vs Nifty]]-AVERAGE(Table2[1W Return vs Nifty]))/_xlfn.STDEV.P(Table2[1W Return vs Nifty])</f>
        <v>1.889224058753203</v>
      </c>
      <c r="O549">
        <v>5815.23</v>
      </c>
      <c r="P549">
        <v>5582.7129105118402</v>
      </c>
      <c r="Q549">
        <v>5307.3359334070401</v>
      </c>
      <c r="R549">
        <v>83.484658213952699</v>
      </c>
      <c r="S549" s="2">
        <f>(Table2[[#This Row],[Close Price]]-Table2[[#This Row],[20D EMA]])/Table2[[#This Row],[20D EMA]]</f>
        <v>5.6828362764671438E-2</v>
      </c>
      <c r="T549" s="2">
        <f>(Table2[[#This Row],[Close Price]]-Table2[[#This Row],[50D EMA]])/Table2[[#This Row],[50D EMA]]</f>
        <v>0.10084471448067769</v>
      </c>
      <c r="U549" s="2">
        <f>(Table2[[#This Row],[Close Price]]-Table2[[#This Row],[200D EMA]])/Table2[[#This Row],[200D EMA]]</f>
        <v>0.15796325635162359</v>
      </c>
      <c r="V549">
        <v>1.3794921790785399</v>
      </c>
      <c r="W549">
        <v>6085</v>
      </c>
      <c r="X549">
        <v>6179</v>
      </c>
      <c r="Y549">
        <v>6085</v>
      </c>
      <c r="Z549">
        <v>6201</v>
      </c>
      <c r="AA549">
        <v>6085</v>
      </c>
      <c r="AB549">
        <v>6201</v>
      </c>
      <c r="AC549" s="2">
        <f>(Table2[[#This Row],[Close Price]]/Table2[[#This Row],[Day Low]])-1</f>
        <v>9.9753492193919158E-3</v>
      </c>
      <c r="AD549" s="2">
        <f>(Table2[[#This Row],[Day High]]/Table2[[#This Row],[Close Price]])-1</f>
        <v>5.4184226369657917E-3</v>
      </c>
      <c r="AE549" s="2">
        <f>(Table2[[#This Row],[Close Price]]/Table2[[#This Row],[Current Week Low]])-1</f>
        <v>9.9753492193919158E-3</v>
      </c>
      <c r="AF549" s="2">
        <f>(Table2[[#This Row],[Current Week High]]/Table2[[#This Row],[Close Price]])-1</f>
        <v>8.9981613160421414E-3</v>
      </c>
      <c r="AG549" s="2">
        <f>(Table2[[#This Row],[Close Price]]/Table2[[#This Row],[Current Month Low]])-1</f>
        <v>9.9753492193919158E-3</v>
      </c>
      <c r="AH549" s="2">
        <f>(Table2[[#This Row],[Current Month High]]/Table2[[#This Row],[Close Price]])-1</f>
        <v>8.9981613160421414E-3</v>
      </c>
      <c r="AI549">
        <v>4.8212571391379404</v>
      </c>
      <c r="AJ549">
        <v>36.161114865239099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-0.01</v>
      </c>
      <c r="AM549" t="s">
        <v>10358</v>
      </c>
      <c r="AN549">
        <v>10.46</v>
      </c>
      <c r="AO549" t="s">
        <v>10359</v>
      </c>
      <c r="AP549">
        <v>-1.7454485384066E-2</v>
      </c>
      <c r="AQ549">
        <f>(Table2[[#This Row],[Sharpe Ratio]]-AVERAGE(Table2[Sharpe Ratio]))/_xlfn.STDEV.P(Table2[Sharpe Ratio])</f>
        <v>-0.92701787670473301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1.2477379190293076</v>
      </c>
      <c r="AS549">
        <f>_xlfn.RANK.AVG(Table2[[#This Row],[1Y Return vs Nifty Z-Score]],Table2[1Y Return vs Nifty Z-Score])</f>
        <v>539</v>
      </c>
      <c r="AT549">
        <f>_xlfn.RANK.AVG(Table2[[#This Row],[6M Return vs Nifty Z-Score]],Table2[6M Return vs Nifty Z-Score])</f>
        <v>359</v>
      </c>
      <c r="AU549">
        <f>_xlfn.RANK.AVG(Table2[[#This Row],[Sharpe Ratio Z-Score]],Table2[Sharpe Ratio Z-Score])</f>
        <v>607</v>
      </c>
      <c r="AV549">
        <f>(Table2[[#This Row],[Rank 1Y]]+Table2[[#This Row],[Rank 6M]]+Table2[[#This Row],[Rank Sharpe]])/3</f>
        <v>501.66666666666669</v>
      </c>
    </row>
    <row r="550" spans="1:48" x14ac:dyDescent="0.3">
      <c r="A550" t="s">
        <v>1755</v>
      </c>
      <c r="B550" t="s">
        <v>1756</v>
      </c>
      <c r="C550" t="s">
        <v>10325</v>
      </c>
      <c r="D550" t="s">
        <v>127</v>
      </c>
      <c r="E550">
        <v>4507.5110238089901</v>
      </c>
      <c r="F550">
        <v>234.97</v>
      </c>
      <c r="G550">
        <v>-17.645990744853101</v>
      </c>
      <c r="H550">
        <f>(Table2[[#This Row],[1Y Return vs Nifty]]-AVERAGE(Table2[1Y Return vs Nifty]))/_xlfn.STDEV.P(Table2[1Y Return vs Nifty])</f>
        <v>-0.68348475007488185</v>
      </c>
      <c r="I550">
        <v>14.7456193143926</v>
      </c>
      <c r="J550">
        <f>(Table2[[#This Row],[1M Return vs Nifty]]-AVERAGE(Table2[1M Return vs Nifty]))/_xlfn.STDEV.P(Table2[1M Return vs Nifty])</f>
        <v>1.2895176738760961</v>
      </c>
      <c r="K550">
        <v>-20.820306100490399</v>
      </c>
      <c r="L550">
        <f>(Table2[[#This Row],[6M Return vs Nifty]]-AVERAGE(Table2[6M Return vs Nifty]))/_xlfn.STDEV.P(Table2[6M Return vs Nifty])</f>
        <v>-0.98888804272834996</v>
      </c>
      <c r="M550">
        <v>-3.40963208774322</v>
      </c>
      <c r="N550">
        <f>(Table2[[#This Row],[1W Return vs Nifty]]-AVERAGE(Table2[1W Return vs Nifty]))/_xlfn.STDEV.P(Table2[1W Return vs Nifty])</f>
        <v>-0.55699288450737483</v>
      </c>
      <c r="O550">
        <v>226.2</v>
      </c>
      <c r="P550">
        <v>221.43698477003099</v>
      </c>
      <c r="Q550">
        <v>218.06775937767799</v>
      </c>
      <c r="R550">
        <v>62.794904886412198</v>
      </c>
      <c r="S550" s="2">
        <f>(Table2[[#This Row],[Close Price]]-Table2[[#This Row],[20D EMA]])/Table2[[#This Row],[20D EMA]]</f>
        <v>3.8770999115826751E-2</v>
      </c>
      <c r="T550" s="2">
        <f>(Table2[[#This Row],[Close Price]]-Table2[[#This Row],[50D EMA]])/Table2[[#This Row],[50D EMA]]</f>
        <v>6.1114520882875348E-2</v>
      </c>
      <c r="U550" s="2">
        <f>(Table2[[#This Row],[Close Price]]-Table2[[#This Row],[200D EMA]])/Table2[[#This Row],[200D EMA]]</f>
        <v>7.7509122258868732E-2</v>
      </c>
      <c r="V550">
        <v>1.6809785756314299</v>
      </c>
      <c r="W550">
        <v>231.16</v>
      </c>
      <c r="X550">
        <v>239.2</v>
      </c>
      <c r="Y550">
        <v>231.1</v>
      </c>
      <c r="Z550">
        <v>247.4</v>
      </c>
      <c r="AA550">
        <v>231.1</v>
      </c>
      <c r="AB550">
        <v>247.4</v>
      </c>
      <c r="AC550" s="2">
        <f>(Table2[[#This Row],[Close Price]]/Table2[[#This Row],[Day Low]])-1</f>
        <v>1.6482090327046173E-2</v>
      </c>
      <c r="AD550" s="2">
        <f>(Table2[[#This Row],[Day High]]/Table2[[#This Row],[Close Price]])-1</f>
        <v>1.8002298165723296E-2</v>
      </c>
      <c r="AE550" s="2">
        <f>(Table2[[#This Row],[Close Price]]/Table2[[#This Row],[Current Week Low]])-1</f>
        <v>1.6745997403721402E-2</v>
      </c>
      <c r="AF550" s="2">
        <f>(Table2[[#This Row],[Current Week High]]/Table2[[#This Row],[Close Price]])-1</f>
        <v>5.2900370260033247E-2</v>
      </c>
      <c r="AG550" s="2">
        <f>(Table2[[#This Row],[Close Price]]/Table2[[#This Row],[Current Month Low]])-1</f>
        <v>1.6745997403721402E-2</v>
      </c>
      <c r="AH550" s="2">
        <f>(Table2[[#This Row],[Current Month High]]/Table2[[#This Row],[Close Price]])-1</f>
        <v>5.2900370260033247E-2</v>
      </c>
      <c r="AI550">
        <v>18.312976124611598</v>
      </c>
      <c r="AJ550">
        <v>40.784901138406198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0.12</v>
      </c>
      <c r="AM550" t="s">
        <v>10359</v>
      </c>
      <c r="AN550">
        <v>10.220000000000001</v>
      </c>
      <c r="AO550" t="s">
        <v>10359</v>
      </c>
      <c r="AP550">
        <v>7.5129082934749E-2</v>
      </c>
      <c r="AQ550">
        <f>(Table2[[#This Row],[Sharpe Ratio]]-AVERAGE(Table2[Sharpe Ratio]))/_xlfn.STDEV.P(Table2[Sharpe Ratio])</f>
        <v>0.13225955560886923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-0.80758844782564132</v>
      </c>
      <c r="AS550">
        <f>_xlfn.RANK.AVG(Table2[[#This Row],[1Y Return vs Nifty Z-Score]],Table2[1Y Return vs Nifty Z-Score])</f>
        <v>553</v>
      </c>
      <c r="AT550">
        <f>_xlfn.RANK.AVG(Table2[[#This Row],[6M Return vs Nifty Z-Score]],Table2[6M Return vs Nifty Z-Score])</f>
        <v>643</v>
      </c>
      <c r="AU550">
        <f>_xlfn.RANK.AVG(Table2[[#This Row],[Sharpe Ratio Z-Score]],Table2[Sharpe Ratio Z-Score])</f>
        <v>314</v>
      </c>
      <c r="AV550">
        <f>(Table2[[#This Row],[Rank 1Y]]+Table2[[#This Row],[Rank 6M]]+Table2[[#This Row],[Rank Sharpe]])/3</f>
        <v>503.33333333333331</v>
      </c>
    </row>
    <row r="551" spans="1:48" x14ac:dyDescent="0.3">
      <c r="A551" t="s">
        <v>860</v>
      </c>
      <c r="B551" t="s">
        <v>861</v>
      </c>
      <c r="C551" t="s">
        <v>10313</v>
      </c>
      <c r="D551" t="s">
        <v>21</v>
      </c>
      <c r="E551">
        <v>18387.92177664</v>
      </c>
      <c r="F551">
        <v>669.3</v>
      </c>
      <c r="G551">
        <v>-1.0625759451497701</v>
      </c>
      <c r="H551">
        <f>(Table2[[#This Row],[1Y Return vs Nifty]]-AVERAGE(Table2[1Y Return vs Nifty]))/_xlfn.STDEV.P(Table2[1Y Return vs Nifty])</f>
        <v>-0.40637218668651442</v>
      </c>
      <c r="I551">
        <v>10.2531913443527</v>
      </c>
      <c r="J551">
        <f>(Table2[[#This Row],[1M Return vs Nifty]]-AVERAGE(Table2[1M Return vs Nifty]))/_xlfn.STDEV.P(Table2[1M Return vs Nifty])</f>
        <v>0.83422580786918654</v>
      </c>
      <c r="K551">
        <v>-27.5573775972445</v>
      </c>
      <c r="L551">
        <f>(Table2[[#This Row],[6M Return vs Nifty]]-AVERAGE(Table2[6M Return vs Nifty]))/_xlfn.STDEV.P(Table2[6M Return vs Nifty])</f>
        <v>-1.2187409344061884</v>
      </c>
      <c r="M551">
        <v>4.9396049823733499</v>
      </c>
      <c r="N551">
        <f>(Table2[[#This Row],[1W Return vs Nifty]]-AVERAGE(Table2[1W Return vs Nifty]))/_xlfn.STDEV.P(Table2[1W Return vs Nifty])</f>
        <v>1.4703391956761198</v>
      </c>
      <c r="O551">
        <v>640.66</v>
      </c>
      <c r="P551">
        <v>650.80064831276002</v>
      </c>
      <c r="Q551">
        <v>647.12704160821204</v>
      </c>
      <c r="R551">
        <v>66.007019728605897</v>
      </c>
      <c r="S551" s="2">
        <f>(Table2[[#This Row],[Close Price]]-Table2[[#This Row],[20D EMA]])/Table2[[#This Row],[20D EMA]]</f>
        <v>4.4703899104048928E-2</v>
      </c>
      <c r="T551" s="2">
        <f>(Table2[[#This Row],[Close Price]]-Table2[[#This Row],[50D EMA]])/Table2[[#This Row],[50D EMA]]</f>
        <v>2.8425527441007663E-2</v>
      </c>
      <c r="U551" s="2">
        <f>(Table2[[#This Row],[Close Price]]-Table2[[#This Row],[200D EMA]])/Table2[[#This Row],[200D EMA]]</f>
        <v>3.4263686982828966E-2</v>
      </c>
      <c r="V551">
        <v>1.22250492625981</v>
      </c>
      <c r="W551">
        <v>662.5</v>
      </c>
      <c r="X551">
        <v>678.95</v>
      </c>
      <c r="Y551">
        <v>661</v>
      </c>
      <c r="Z551">
        <v>678.95</v>
      </c>
      <c r="AA551">
        <v>661</v>
      </c>
      <c r="AB551">
        <v>678.95</v>
      </c>
      <c r="AC551" s="2">
        <f>(Table2[[#This Row],[Close Price]]/Table2[[#This Row],[Day Low]])-1</f>
        <v>1.0264150943396055E-2</v>
      </c>
      <c r="AD551" s="2">
        <f>(Table2[[#This Row],[Day High]]/Table2[[#This Row],[Close Price]])-1</f>
        <v>1.4418048707605102E-2</v>
      </c>
      <c r="AE551" s="2">
        <f>(Table2[[#This Row],[Close Price]]/Table2[[#This Row],[Current Week Low]])-1</f>
        <v>1.2556732223903078E-2</v>
      </c>
      <c r="AF551" s="2">
        <f>(Table2[[#This Row],[Current Week High]]/Table2[[#This Row],[Close Price]])-1</f>
        <v>1.4418048707605102E-2</v>
      </c>
      <c r="AG551" s="2">
        <f>(Table2[[#This Row],[Close Price]]/Table2[[#This Row],[Current Month Low]])-1</f>
        <v>1.2556732223903078E-2</v>
      </c>
      <c r="AH551" s="2">
        <f>(Table2[[#This Row],[Current Month High]]/Table2[[#This Row],[Close Price]])-1</f>
        <v>1.4418048707605102E-2</v>
      </c>
      <c r="AI551">
        <v>28.7688629911848</v>
      </c>
      <c r="AJ551">
        <v>41.680779000846698</v>
      </c>
      <c r="AK551" t="str">
        <f>IF(AND(Table2[[#This Row],[20D EMA]]&gt;Table2[[#This Row],[50D EMA]],Table2[[#This Row],[50D EMA]]&gt;Table2[[#This Row],[200D EMA]]),"Uptrend","Downtrend/NoTrend")</f>
        <v>Downtrend/NoTrend</v>
      </c>
      <c r="AL551">
        <v>-0.2</v>
      </c>
      <c r="AM551" t="s">
        <v>10358</v>
      </c>
      <c r="AN551">
        <v>11.43</v>
      </c>
      <c r="AO551" t="s">
        <v>10359</v>
      </c>
      <c r="AP551">
        <v>4.8334950323767001E-2</v>
      </c>
      <c r="AQ551">
        <f>(Table2[[#This Row],[Sharpe Ratio]]-AVERAGE(Table2[Sharpe Ratio]))/_xlfn.STDEV.P(Table2[Sharpe Ratio])</f>
        <v>-0.17430045831817276</v>
      </c>
      <c r="AR5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1">
        <f>_xlfn.RANK.AVG(Table2[[#This Row],[1Y Return vs Nifty Z-Score]],Table2[1Y Return vs Nifty Z-Score])</f>
        <v>435</v>
      </c>
      <c r="AT551">
        <f>_xlfn.RANK.AVG(Table2[[#This Row],[6M Return vs Nifty Z-Score]],Table2[6M Return vs Nifty Z-Score])</f>
        <v>690</v>
      </c>
      <c r="AU551">
        <f>_xlfn.RANK.AVG(Table2[[#This Row],[Sharpe Ratio Z-Score]],Table2[Sharpe Ratio Z-Score])</f>
        <v>386</v>
      </c>
      <c r="AV551">
        <f>(Table2[[#This Row],[Rank 1Y]]+Table2[[#This Row],[Rank 6M]]+Table2[[#This Row],[Rank Sharpe]])/3</f>
        <v>503.66666666666669</v>
      </c>
    </row>
    <row r="552" spans="1:48" x14ac:dyDescent="0.3">
      <c r="A552" t="s">
        <v>957</v>
      </c>
      <c r="B552" t="s">
        <v>958</v>
      </c>
      <c r="C552" t="s">
        <v>10323</v>
      </c>
      <c r="D552" t="s">
        <v>959</v>
      </c>
      <c r="E552">
        <v>15552.620530314</v>
      </c>
      <c r="F552">
        <v>201.15</v>
      </c>
      <c r="G552">
        <v>-1.1295203731196299</v>
      </c>
      <c r="H552">
        <f>(Table2[[#This Row],[1Y Return vs Nifty]]-AVERAGE(Table2[1Y Return vs Nifty]))/_xlfn.STDEV.P(Table2[1Y Return vs Nifty])</f>
        <v>-0.40749084302258021</v>
      </c>
      <c r="I552">
        <v>-1.5043490587149499</v>
      </c>
      <c r="J552">
        <f>(Table2[[#This Row],[1M Return vs Nifty]]-AVERAGE(Table2[1M Return vs Nifty]))/_xlfn.STDEV.P(Table2[1M Return vs Nifty])</f>
        <v>-0.35735979917099869</v>
      </c>
      <c r="K552">
        <v>-16.606122702580301</v>
      </c>
      <c r="L552">
        <f>(Table2[[#This Row],[6M Return vs Nifty]]-AVERAGE(Table2[6M Return vs Nifty]))/_xlfn.STDEV.P(Table2[6M Return vs Nifty])</f>
        <v>-0.84511010589970503</v>
      </c>
      <c r="M552">
        <v>-3.40839236044248</v>
      </c>
      <c r="N552">
        <f>(Table2[[#This Row],[1W Return vs Nifty]]-AVERAGE(Table2[1W Return vs Nifty]))/_xlfn.STDEV.P(Table2[1W Return vs Nifty])</f>
        <v>-0.55669185832901125</v>
      </c>
      <c r="O552">
        <v>202.71</v>
      </c>
      <c r="P552">
        <v>204.955816917996</v>
      </c>
      <c r="Q552">
        <v>198.359303431374</v>
      </c>
      <c r="R552">
        <v>39.2613131823217</v>
      </c>
      <c r="S552" s="2">
        <f>(Table2[[#This Row],[Close Price]]-Table2[[#This Row],[20D EMA]])/Table2[[#This Row],[20D EMA]]</f>
        <v>-7.6957229539736677E-3</v>
      </c>
      <c r="T552" s="2">
        <f>(Table2[[#This Row],[Close Price]]-Table2[[#This Row],[50D EMA]])/Table2[[#This Row],[50D EMA]]</f>
        <v>-1.8568962692670131E-2</v>
      </c>
      <c r="U552" s="2">
        <f>(Table2[[#This Row],[Close Price]]-Table2[[#This Row],[200D EMA]])/Table2[[#This Row],[200D EMA]]</f>
        <v>1.4068896796622881E-2</v>
      </c>
      <c r="V552">
        <v>0.76786844668354604</v>
      </c>
      <c r="W552">
        <v>197.2</v>
      </c>
      <c r="X552">
        <v>202.25</v>
      </c>
      <c r="Y552">
        <v>197.2</v>
      </c>
      <c r="Z552">
        <v>203.65</v>
      </c>
      <c r="AA552">
        <v>197.2</v>
      </c>
      <c r="AB552">
        <v>203.65</v>
      </c>
      <c r="AC552" s="2">
        <f>(Table2[[#This Row],[Close Price]]/Table2[[#This Row],[Day Low]])-1</f>
        <v>2.0030425963488918E-2</v>
      </c>
      <c r="AD552" s="2">
        <f>(Table2[[#This Row],[Day High]]/Table2[[#This Row],[Close Price]])-1</f>
        <v>5.4685558041263072E-3</v>
      </c>
      <c r="AE552" s="2">
        <f>(Table2[[#This Row],[Close Price]]/Table2[[#This Row],[Current Week Low]])-1</f>
        <v>2.0030425963488918E-2</v>
      </c>
      <c r="AF552" s="2">
        <f>(Table2[[#This Row],[Current Week High]]/Table2[[#This Row],[Close Price]])-1</f>
        <v>1.2428535918468819E-2</v>
      </c>
      <c r="AG552" s="2">
        <f>(Table2[[#This Row],[Close Price]]/Table2[[#This Row],[Current Month Low]])-1</f>
        <v>2.0030425963488918E-2</v>
      </c>
      <c r="AH552" s="2">
        <f>(Table2[[#This Row],[Current Month High]]/Table2[[#This Row],[Close Price]])-1</f>
        <v>1.2428535918468819E-2</v>
      </c>
      <c r="AI552">
        <v>18.095948297290501</v>
      </c>
      <c r="AJ552">
        <v>47.687224669603502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-0.18</v>
      </c>
      <c r="AM552" t="s">
        <v>10358</v>
      </c>
      <c r="AN552">
        <v>-0.77</v>
      </c>
      <c r="AO552" t="s">
        <v>10358</v>
      </c>
      <c r="AP552">
        <v>1.8367079201724999E-2</v>
      </c>
      <c r="AQ552">
        <f>(Table2[[#This Row],[Sharpe Ratio]]-AVERAGE(Table2[Sharpe Ratio]))/_xlfn.STDEV.P(Table2[Sharpe Ratio])</f>
        <v>-0.51717220273775433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438</v>
      </c>
      <c r="AT552">
        <f>_xlfn.RANK.AVG(Table2[[#This Row],[6M Return vs Nifty Z-Score]],Table2[6M Return vs Nifty Z-Score])</f>
        <v>599</v>
      </c>
      <c r="AU552">
        <f>_xlfn.RANK.AVG(Table2[[#This Row],[Sharpe Ratio Z-Score]],Table2[Sharpe Ratio Z-Score])</f>
        <v>476</v>
      </c>
      <c r="AV552">
        <f>(Table2[[#This Row],[Rank 1Y]]+Table2[[#This Row],[Rank 6M]]+Table2[[#This Row],[Rank Sharpe]])/3</f>
        <v>504.33333333333331</v>
      </c>
    </row>
    <row r="553" spans="1:48" x14ac:dyDescent="0.3">
      <c r="A553" t="s">
        <v>1618</v>
      </c>
      <c r="B553" t="s">
        <v>1619</v>
      </c>
      <c r="C553" t="s">
        <v>10324</v>
      </c>
      <c r="D553" t="s">
        <v>338</v>
      </c>
      <c r="E553">
        <v>5613.6568026900004</v>
      </c>
      <c r="F553">
        <v>266.25</v>
      </c>
      <c r="G553">
        <v>-17.3256921348747</v>
      </c>
      <c r="H553">
        <f>(Table2[[#This Row],[1Y Return vs Nifty]]-AVERAGE(Table2[1Y Return vs Nifty]))/_xlfn.STDEV.P(Table2[1Y Return vs Nifty])</f>
        <v>-0.67813248879860755</v>
      </c>
      <c r="I553">
        <v>-4.0843203695351402</v>
      </c>
      <c r="J553">
        <f>(Table2[[#This Row],[1M Return vs Nifty]]-AVERAGE(Table2[1M Return vs Nifty]))/_xlfn.STDEV.P(Table2[1M Return vs Nifty])</f>
        <v>-0.61883087008884441</v>
      </c>
      <c r="K553">
        <v>14.671220980140401</v>
      </c>
      <c r="L553">
        <f>(Table2[[#This Row],[6M Return vs Nifty]]-AVERAGE(Table2[6M Return vs Nifty]))/_xlfn.STDEV.P(Table2[6M Return vs Nifty])</f>
        <v>0.22199863607203374</v>
      </c>
      <c r="M553">
        <v>-2.47141037918527</v>
      </c>
      <c r="N553">
        <f>(Table2[[#This Row],[1W Return vs Nifty]]-AVERAGE(Table2[1W Return vs Nifty]))/_xlfn.STDEV.P(Table2[1W Return vs Nifty])</f>
        <v>-0.32917722277559647</v>
      </c>
      <c r="O553">
        <v>267.77999999999997</v>
      </c>
      <c r="P553">
        <v>263.414030924722</v>
      </c>
      <c r="Q553">
        <v>241.80910673859401</v>
      </c>
      <c r="R553">
        <v>40.976945213227403</v>
      </c>
      <c r="S553" s="2">
        <f>(Table2[[#This Row],[Close Price]]-Table2[[#This Row],[20D EMA]])/Table2[[#This Row],[20D EMA]]</f>
        <v>-5.7136455299125139E-3</v>
      </c>
      <c r="T553" s="2">
        <f>(Table2[[#This Row],[Close Price]]-Table2[[#This Row],[50D EMA]])/Table2[[#This Row],[50D EMA]]</f>
        <v>1.0766203551580969E-2</v>
      </c>
      <c r="U553" s="2">
        <f>(Table2[[#This Row],[Close Price]]-Table2[[#This Row],[200D EMA]])/Table2[[#This Row],[200D EMA]]</f>
        <v>0.10107515631256866</v>
      </c>
      <c r="V553">
        <v>0.57647266536991404</v>
      </c>
      <c r="W553">
        <v>262.3</v>
      </c>
      <c r="X553">
        <v>268.25</v>
      </c>
      <c r="Y553">
        <v>262.3</v>
      </c>
      <c r="Z553">
        <v>268.95</v>
      </c>
      <c r="AA553">
        <v>262.3</v>
      </c>
      <c r="AB553">
        <v>268.95</v>
      </c>
      <c r="AC553" s="2">
        <f>(Table2[[#This Row],[Close Price]]/Table2[[#This Row],[Day Low]])-1</f>
        <v>1.5059092642012883E-2</v>
      </c>
      <c r="AD553" s="2">
        <f>(Table2[[#This Row],[Day High]]/Table2[[#This Row],[Close Price]])-1</f>
        <v>7.5117370892019419E-3</v>
      </c>
      <c r="AE553" s="2">
        <f>(Table2[[#This Row],[Close Price]]/Table2[[#This Row],[Current Week Low]])-1</f>
        <v>1.5059092642012883E-2</v>
      </c>
      <c r="AF553" s="2">
        <f>(Table2[[#This Row],[Current Week High]]/Table2[[#This Row],[Close Price]])-1</f>
        <v>1.0140845070422566E-2</v>
      </c>
      <c r="AG553" s="2">
        <f>(Table2[[#This Row],[Close Price]]/Table2[[#This Row],[Current Month Low]])-1</f>
        <v>1.5059092642012883E-2</v>
      </c>
      <c r="AH553" s="2">
        <f>(Table2[[#This Row],[Current Month High]]/Table2[[#This Row],[Close Price]])-1</f>
        <v>1.0140845070422566E-2</v>
      </c>
      <c r="AI553">
        <v>11.5868544600939</v>
      </c>
      <c r="AJ553">
        <v>40.873015873015802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</v>
      </c>
      <c r="AM553" t="s">
        <v>10360</v>
      </c>
      <c r="AN553">
        <v>-1.35</v>
      </c>
      <c r="AO553" t="s">
        <v>10358</v>
      </c>
      <c r="AP553">
        <v>-8.7507847024633004E-2</v>
      </c>
      <c r="AQ553">
        <f>(Table2[[#This Row],[Sharpe Ratio]]-AVERAGE(Table2[Sharpe Ratio]))/_xlfn.STDEV.P(Table2[Sharpe Ratio])</f>
        <v>-1.7285201993201786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-3.1326621449111931</v>
      </c>
      <c r="AS553">
        <f>_xlfn.RANK.AVG(Table2[[#This Row],[1Y Return vs Nifty Z-Score]],Table2[1Y Return vs Nifty Z-Score])</f>
        <v>551</v>
      </c>
      <c r="AT553">
        <f>_xlfn.RANK.AVG(Table2[[#This Row],[6M Return vs Nifty Z-Score]],Table2[6M Return vs Nifty Z-Score])</f>
        <v>253</v>
      </c>
      <c r="AU553">
        <f>_xlfn.RANK.AVG(Table2[[#This Row],[Sharpe Ratio Z-Score]],Table2[Sharpe Ratio Z-Score])</f>
        <v>712</v>
      </c>
      <c r="AV553">
        <f>(Table2[[#This Row],[Rank 1Y]]+Table2[[#This Row],[Rank 6M]]+Table2[[#This Row],[Rank Sharpe]])/3</f>
        <v>505.33333333333331</v>
      </c>
    </row>
    <row r="554" spans="1:48" x14ac:dyDescent="0.3">
      <c r="A554" t="s">
        <v>105</v>
      </c>
      <c r="B554" t="s">
        <v>106</v>
      </c>
      <c r="C554" t="s">
        <v>10314</v>
      </c>
      <c r="D554" t="s">
        <v>37</v>
      </c>
      <c r="E554">
        <v>293321.77727298503</v>
      </c>
      <c r="F554">
        <v>1865.6</v>
      </c>
      <c r="G554">
        <v>-6.5303407467067203</v>
      </c>
      <c r="H554">
        <f>(Table2[[#This Row],[1Y Return vs Nifty]]-AVERAGE(Table2[1Y Return vs Nifty]))/_xlfn.STDEV.P(Table2[1Y Return vs Nifty])</f>
        <v>-0.49773975714559987</v>
      </c>
      <c r="I554">
        <v>12.893256282074301</v>
      </c>
      <c r="J554">
        <f>(Table2[[#This Row],[1M Return vs Nifty]]-AVERAGE(Table2[1M Return vs Nifty]))/_xlfn.STDEV.P(Table2[1M Return vs Nifty])</f>
        <v>1.1017871577429847</v>
      </c>
      <c r="K554">
        <v>2.24487190549858</v>
      </c>
      <c r="L554">
        <f>(Table2[[#This Row],[6M Return vs Nifty]]-AVERAGE(Table2[6M Return vs Nifty]))/_xlfn.STDEV.P(Table2[6M Return vs Nifty])</f>
        <v>-0.20195890529898755</v>
      </c>
      <c r="M554">
        <v>7.9444679550214303</v>
      </c>
      <c r="N554">
        <f>(Table2[[#This Row],[1W Return vs Nifty]]-AVERAGE(Table2[1W Return vs Nifty]))/_xlfn.STDEV.P(Table2[1W Return vs Nifty])</f>
        <v>2.1999693462929759</v>
      </c>
      <c r="O554">
        <v>1684.99</v>
      </c>
      <c r="P554">
        <v>1634.6289168471701</v>
      </c>
      <c r="Q554">
        <v>1601.7804075515301</v>
      </c>
      <c r="R554">
        <v>91.021726122557197</v>
      </c>
      <c r="S554" s="2">
        <f>(Table2[[#This Row],[Close Price]]-Table2[[#This Row],[20D EMA]])/Table2[[#This Row],[20D EMA]]</f>
        <v>0.1071875797482477</v>
      </c>
      <c r="T554" s="2">
        <f>(Table2[[#This Row],[Close Price]]-Table2[[#This Row],[50D EMA]])/Table2[[#This Row],[50D EMA]]</f>
        <v>0.14129878700440515</v>
      </c>
      <c r="U554" s="2">
        <f>(Table2[[#This Row],[Close Price]]-Table2[[#This Row],[200D EMA]])/Table2[[#This Row],[200D EMA]]</f>
        <v>0.1647039701601436</v>
      </c>
      <c r="V554">
        <v>1.5631103194631</v>
      </c>
      <c r="W554">
        <v>1811.95</v>
      </c>
      <c r="X554">
        <v>1870.95</v>
      </c>
      <c r="Y554">
        <v>1787.8</v>
      </c>
      <c r="Z554">
        <v>1870.95</v>
      </c>
      <c r="AA554">
        <v>1787.8</v>
      </c>
      <c r="AB554">
        <v>1870.95</v>
      </c>
      <c r="AC554" s="2">
        <f>(Table2[[#This Row],[Close Price]]/Table2[[#This Row],[Day Low]])-1</f>
        <v>2.9608984795386206E-2</v>
      </c>
      <c r="AD554" s="2">
        <f>(Table2[[#This Row],[Day High]]/Table2[[#This Row],[Close Price]])-1</f>
        <v>2.8677101200687005E-3</v>
      </c>
      <c r="AE554" s="2">
        <f>(Table2[[#This Row],[Close Price]]/Table2[[#This Row],[Current Week Low]])-1</f>
        <v>4.3517171943170396E-2</v>
      </c>
      <c r="AF554" s="2">
        <f>(Table2[[#This Row],[Current Week High]]/Table2[[#This Row],[Close Price]])-1</f>
        <v>2.8677101200687005E-3</v>
      </c>
      <c r="AG554" s="2">
        <f>(Table2[[#This Row],[Close Price]]/Table2[[#This Row],[Current Month Low]])-1</f>
        <v>4.3517171943170396E-2</v>
      </c>
      <c r="AH554" s="2">
        <f>(Table2[[#This Row],[Current Month High]]/Table2[[#This Row],[Close Price]])-1</f>
        <v>2.8677101200687005E-3</v>
      </c>
      <c r="AI554">
        <v>0.28677101200687</v>
      </c>
      <c r="AJ554">
        <v>31.468235791550601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0.09</v>
      </c>
      <c r="AM554" t="s">
        <v>10359</v>
      </c>
      <c r="AN554">
        <v>20.37</v>
      </c>
      <c r="AO554" t="s">
        <v>10359</v>
      </c>
      <c r="AP554">
        <v>-4.0894651954731E-2</v>
      </c>
      <c r="AQ554">
        <f>(Table2[[#This Row],[Sharpe Ratio]]-AVERAGE(Table2[Sharpe Ratio]))/_xlfn.STDEV.P(Table2[Sharpe Ratio])</f>
        <v>-1.1952041208606654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1.4068537207307079</v>
      </c>
      <c r="AS554">
        <f>_xlfn.RANK.AVG(Table2[[#This Row],[1Y Return vs Nifty Z-Score]],Table2[1Y Return vs Nifty Z-Score])</f>
        <v>476</v>
      </c>
      <c r="AT554">
        <f>_xlfn.RANK.AVG(Table2[[#This Row],[6M Return vs Nifty Z-Score]],Table2[6M Return vs Nifty Z-Score])</f>
        <v>389</v>
      </c>
      <c r="AU554">
        <f>_xlfn.RANK.AVG(Table2[[#This Row],[Sharpe Ratio Z-Score]],Table2[Sharpe Ratio Z-Score])</f>
        <v>652</v>
      </c>
      <c r="AV554">
        <f>(Table2[[#This Row],[Rank 1Y]]+Table2[[#This Row],[Rank 6M]]+Table2[[#This Row],[Rank Sharpe]])/3</f>
        <v>505.66666666666669</v>
      </c>
    </row>
    <row r="555" spans="1:48" x14ac:dyDescent="0.3">
      <c r="A555" t="s">
        <v>472</v>
      </c>
      <c r="B555" t="s">
        <v>473</v>
      </c>
      <c r="C555" t="s">
        <v>627</v>
      </c>
      <c r="D555" t="s">
        <v>474</v>
      </c>
      <c r="E555">
        <v>46672.93959804</v>
      </c>
      <c r="F555">
        <v>41962.2</v>
      </c>
      <c r="G555">
        <v>-24.1560236864069</v>
      </c>
      <c r="H555">
        <f>(Table2[[#This Row],[1Y Return vs Nifty]]-AVERAGE(Table2[1Y Return vs Nifty]))/_xlfn.STDEV.P(Table2[1Y Return vs Nifty])</f>
        <v>-0.7922688538294933</v>
      </c>
      <c r="I555">
        <v>-3.3508769278006301</v>
      </c>
      <c r="J555">
        <f>(Table2[[#This Row],[1M Return vs Nifty]]-AVERAGE(Table2[1M Return vs Nifty]))/_xlfn.STDEV.P(Table2[1M Return vs Nifty])</f>
        <v>-0.54449894191440806</v>
      </c>
      <c r="K555">
        <v>5.3409526610020803</v>
      </c>
      <c r="L555">
        <f>(Table2[[#This Row],[6M Return vs Nifty]]-AVERAGE(Table2[6M Return vs Nifty]))/_xlfn.STDEV.P(Table2[6M Return vs Nifty])</f>
        <v>-9.6327977252067806E-2</v>
      </c>
      <c r="M555">
        <v>-0.72519230045495398</v>
      </c>
      <c r="N555">
        <f>(Table2[[#This Row],[1W Return vs Nifty]]-AVERAGE(Table2[1W Return vs Nifty]))/_xlfn.STDEV.P(Table2[1W Return vs Nifty])</f>
        <v>9.4833246717148476E-2</v>
      </c>
      <c r="O555">
        <v>41504.67</v>
      </c>
      <c r="P555">
        <v>40591.155997792797</v>
      </c>
      <c r="Q555">
        <v>38601.431869885899</v>
      </c>
      <c r="R555">
        <v>53.754035238328299</v>
      </c>
      <c r="S555" s="2">
        <f>(Table2[[#This Row],[Close Price]]-Table2[[#This Row],[20D EMA]])/Table2[[#This Row],[20D EMA]]</f>
        <v>1.1023578792458749E-2</v>
      </c>
      <c r="T555" s="2">
        <f>(Table2[[#This Row],[Close Price]]-Table2[[#This Row],[50D EMA]])/Table2[[#This Row],[50D EMA]]</f>
        <v>3.3776914416572719E-2</v>
      </c>
      <c r="U555" s="2">
        <f>(Table2[[#This Row],[Close Price]]-Table2[[#This Row],[200D EMA]])/Table2[[#This Row],[200D EMA]]</f>
        <v>8.7063302248534757E-2</v>
      </c>
      <c r="V555">
        <v>0.633065103660164</v>
      </c>
      <c r="W555">
        <v>41703.5</v>
      </c>
      <c r="X555">
        <v>42154</v>
      </c>
      <c r="Y555">
        <v>41703.5</v>
      </c>
      <c r="Z555">
        <v>42615.55</v>
      </c>
      <c r="AA555">
        <v>41703.5</v>
      </c>
      <c r="AB555">
        <v>42615.55</v>
      </c>
      <c r="AC555" s="2">
        <f>(Table2[[#This Row],[Close Price]]/Table2[[#This Row],[Day Low]])-1</f>
        <v>6.2033162684187459E-3</v>
      </c>
      <c r="AD555" s="2">
        <f>(Table2[[#This Row],[Day High]]/Table2[[#This Row],[Close Price]])-1</f>
        <v>4.570780368998939E-3</v>
      </c>
      <c r="AE555" s="2">
        <f>(Table2[[#This Row],[Close Price]]/Table2[[#This Row],[Current Week Low]])-1</f>
        <v>6.2033162684187459E-3</v>
      </c>
      <c r="AF555" s="2">
        <f>(Table2[[#This Row],[Current Week High]]/Table2[[#This Row],[Close Price]])-1</f>
        <v>1.5569965349767401E-2</v>
      </c>
      <c r="AG555" s="2">
        <f>(Table2[[#This Row],[Close Price]]/Table2[[#This Row],[Current Month Low]])-1</f>
        <v>6.2033162684187459E-3</v>
      </c>
      <c r="AH555" s="2">
        <f>(Table2[[#This Row],[Current Month High]]/Table2[[#This Row],[Close Price]])-1</f>
        <v>1.5569965349767401E-2</v>
      </c>
      <c r="AI555">
        <v>2.2872966622341</v>
      </c>
      <c r="AJ555">
        <v>26.888831435090001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-0.01</v>
      </c>
      <c r="AM555" t="s">
        <v>10358</v>
      </c>
      <c r="AN555">
        <v>2.48</v>
      </c>
      <c r="AO555" t="s">
        <v>10359</v>
      </c>
      <c r="AP555">
        <v>-9.8367838034999996E-4</v>
      </c>
      <c r="AQ555">
        <f>(Table2[[#This Row],[Sharpe Ratio]]-AVERAGE(Table2[Sharpe Ratio]))/_xlfn.STDEV.P(Table2[Sharpe Ratio])</f>
        <v>-0.73857024536102378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-2.0768327716398445</v>
      </c>
      <c r="AS555">
        <f>_xlfn.RANK.AVG(Table2[[#This Row],[1Y Return vs Nifty Z-Score]],Table2[1Y Return vs Nifty Z-Score])</f>
        <v>589</v>
      </c>
      <c r="AT555">
        <f>_xlfn.RANK.AVG(Table2[[#This Row],[6M Return vs Nifty Z-Score]],Table2[6M Return vs Nifty Z-Score])</f>
        <v>354</v>
      </c>
      <c r="AU555">
        <f>_xlfn.RANK.AVG(Table2[[#This Row],[Sharpe Ratio Z-Score]],Table2[Sharpe Ratio Z-Score])</f>
        <v>574</v>
      </c>
      <c r="AV555">
        <f>(Table2[[#This Row],[Rank 1Y]]+Table2[[#This Row],[Rank 6M]]+Table2[[#This Row],[Rank Sharpe]])/3</f>
        <v>505.66666666666669</v>
      </c>
    </row>
    <row r="556" spans="1:48" x14ac:dyDescent="0.3">
      <c r="A556" t="s">
        <v>458</v>
      </c>
      <c r="B556" t="s">
        <v>459</v>
      </c>
      <c r="C556" t="s">
        <v>10313</v>
      </c>
      <c r="D556" t="s">
        <v>298</v>
      </c>
      <c r="E556">
        <v>48550.089859599997</v>
      </c>
      <c r="F556">
        <v>7867.35</v>
      </c>
      <c r="G556">
        <v>-22.5914324262022</v>
      </c>
      <c r="H556">
        <f>(Table2[[#This Row],[1Y Return vs Nifty]]-AVERAGE(Table2[1Y Return vs Nifty]))/_xlfn.STDEV.P(Table2[1Y Return vs Nifty])</f>
        <v>-0.76612418459176101</v>
      </c>
      <c r="I556">
        <v>11.849359226184699</v>
      </c>
      <c r="J556">
        <f>(Table2[[#This Row],[1M Return vs Nifty]]-AVERAGE(Table2[1M Return vs Nifty]))/_xlfn.STDEV.P(Table2[1M Return vs Nifty])</f>
        <v>0.99599184134287022</v>
      </c>
      <c r="K556">
        <v>-10.697728750711001</v>
      </c>
      <c r="L556">
        <f>(Table2[[#This Row],[6M Return vs Nifty]]-AVERAGE(Table2[6M Return vs Nifty]))/_xlfn.STDEV.P(Table2[6M Return vs Nifty])</f>
        <v>-0.6435297255128678</v>
      </c>
      <c r="M556">
        <v>-1.1168753968154601</v>
      </c>
      <c r="N556">
        <f>(Table2[[#This Row],[1W Return vs Nifty]]-AVERAGE(Table2[1W Return vs Nifty]))/_xlfn.STDEV.P(Table2[1W Return vs Nifty])</f>
        <v>-2.7385107498194468E-4</v>
      </c>
      <c r="O556">
        <v>7481.23</v>
      </c>
      <c r="P556">
        <v>7253.1338075944705</v>
      </c>
      <c r="Q556">
        <v>7382.6622342147703</v>
      </c>
      <c r="R556">
        <v>55.747103441163297</v>
      </c>
      <c r="S556" s="2">
        <f>(Table2[[#This Row],[Close Price]]-Table2[[#This Row],[20D EMA]])/Table2[[#This Row],[20D EMA]]</f>
        <v>5.1611833882931127E-2</v>
      </c>
      <c r="T556" s="2">
        <f>(Table2[[#This Row],[Close Price]]-Table2[[#This Row],[50D EMA]])/Table2[[#This Row],[50D EMA]]</f>
        <v>8.4682870700993867E-2</v>
      </c>
      <c r="U556" s="2">
        <f>(Table2[[#This Row],[Close Price]]-Table2[[#This Row],[200D EMA]])/Table2[[#This Row],[200D EMA]]</f>
        <v>6.5652165900121545E-2</v>
      </c>
      <c r="V556">
        <v>4.0166659961546101</v>
      </c>
      <c r="W556">
        <v>7770</v>
      </c>
      <c r="X556">
        <v>7979</v>
      </c>
      <c r="Y556">
        <v>7770</v>
      </c>
      <c r="Z556">
        <v>8050</v>
      </c>
      <c r="AA556">
        <v>7770</v>
      </c>
      <c r="AB556">
        <v>8050</v>
      </c>
      <c r="AC556" s="2">
        <f>(Table2[[#This Row],[Close Price]]/Table2[[#This Row],[Day Low]])-1</f>
        <v>1.2528957528957552E-2</v>
      </c>
      <c r="AD556" s="2">
        <f>(Table2[[#This Row],[Day High]]/Table2[[#This Row],[Close Price]])-1</f>
        <v>1.4191563868392709E-2</v>
      </c>
      <c r="AE556" s="2">
        <f>(Table2[[#This Row],[Close Price]]/Table2[[#This Row],[Current Week Low]])-1</f>
        <v>1.2528957528957552E-2</v>
      </c>
      <c r="AF556" s="2">
        <f>(Table2[[#This Row],[Current Week High]]/Table2[[#This Row],[Close Price]])-1</f>
        <v>2.3216203677222991E-2</v>
      </c>
      <c r="AG556" s="2">
        <f>(Table2[[#This Row],[Close Price]]/Table2[[#This Row],[Current Month Low]])-1</f>
        <v>1.2528957528957552E-2</v>
      </c>
      <c r="AH556" s="2">
        <f>(Table2[[#This Row],[Current Month High]]/Table2[[#This Row],[Close Price]])-1</f>
        <v>2.3216203677222991E-2</v>
      </c>
      <c r="AI556">
        <v>16.938994705968302</v>
      </c>
      <c r="AJ556">
        <v>22.712596705764899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-0.11</v>
      </c>
      <c r="AM556" t="s">
        <v>10358</v>
      </c>
      <c r="AN556">
        <v>15.7</v>
      </c>
      <c r="AO556" t="s">
        <v>10359</v>
      </c>
      <c r="AP556">
        <v>4.1153877194552997E-2</v>
      </c>
      <c r="AQ556">
        <f>(Table2[[#This Row],[Sharpe Ratio]]-AVERAGE(Table2[Sharpe Ratio]))/_xlfn.STDEV.P(Table2[Sharpe Ratio])</f>
        <v>-0.25646135191622343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579</v>
      </c>
      <c r="AT556">
        <f>_xlfn.RANK.AVG(Table2[[#This Row],[6M Return vs Nifty Z-Score]],Table2[6M Return vs Nifty Z-Score])</f>
        <v>534</v>
      </c>
      <c r="AU556">
        <f>_xlfn.RANK.AVG(Table2[[#This Row],[Sharpe Ratio Z-Score]],Table2[Sharpe Ratio Z-Score])</f>
        <v>408</v>
      </c>
      <c r="AV556">
        <f>(Table2[[#This Row],[Rank 1Y]]+Table2[[#This Row],[Rank 6M]]+Table2[[#This Row],[Rank Sharpe]])/3</f>
        <v>507</v>
      </c>
    </row>
    <row r="557" spans="1:48" x14ac:dyDescent="0.3">
      <c r="A557" t="s">
        <v>1846</v>
      </c>
      <c r="B557" t="s">
        <v>1847</v>
      </c>
      <c r="C557" t="s">
        <v>10331</v>
      </c>
      <c r="D557" t="s">
        <v>706</v>
      </c>
      <c r="E557">
        <v>4015.4433618599901</v>
      </c>
      <c r="F557">
        <v>607.95000000000005</v>
      </c>
      <c r="G557">
        <v>-39.074971307456899</v>
      </c>
      <c r="H557">
        <f>(Table2[[#This Row],[1Y Return vs Nifty]]-AVERAGE(Table2[1Y Return vs Nifty]))/_xlfn.STDEV.P(Table2[1Y Return vs Nifty])</f>
        <v>-1.0415677990865289</v>
      </c>
      <c r="I557">
        <v>-3.8686482922165499</v>
      </c>
      <c r="J557">
        <f>(Table2[[#This Row],[1M Return vs Nifty]]-AVERAGE(Table2[1M Return vs Nifty]))/_xlfn.STDEV.P(Table2[1M Return vs Nifty])</f>
        <v>-0.59697325919717881</v>
      </c>
      <c r="K557">
        <v>-19.4346349089368</v>
      </c>
      <c r="L557">
        <f>(Table2[[#This Row],[6M Return vs Nifty]]-AVERAGE(Table2[6M Return vs Nifty]))/_xlfn.STDEV.P(Table2[6M Return vs Nifty])</f>
        <v>-0.94161223001852146</v>
      </c>
      <c r="M557">
        <v>-3.4633865012021099</v>
      </c>
      <c r="N557">
        <f>(Table2[[#This Row],[1W Return vs Nifty]]-AVERAGE(Table2[1W Return vs Nifty]))/_xlfn.STDEV.P(Table2[1W Return vs Nifty])</f>
        <v>-0.57004534019182374</v>
      </c>
      <c r="O557">
        <v>612.91999999999996</v>
      </c>
      <c r="P557">
        <v>626.41629839044901</v>
      </c>
      <c r="Q557">
        <v>636.70482669007004</v>
      </c>
      <c r="R557">
        <v>45.731872477293003</v>
      </c>
      <c r="S557" s="2">
        <f>(Table2[[#This Row],[Close Price]]-Table2[[#This Row],[20D EMA]])/Table2[[#This Row],[20D EMA]]</f>
        <v>-8.1087254454087227E-3</v>
      </c>
      <c r="T557" s="2">
        <f>(Table2[[#This Row],[Close Price]]-Table2[[#This Row],[50D EMA]])/Table2[[#This Row],[50D EMA]]</f>
        <v>-2.9479275104906059E-2</v>
      </c>
      <c r="U557" s="2">
        <f>(Table2[[#This Row],[Close Price]]-Table2[[#This Row],[200D EMA]])/Table2[[#This Row],[200D EMA]]</f>
        <v>-4.5161942370616E-2</v>
      </c>
      <c r="V557">
        <v>0.46484379189979402</v>
      </c>
      <c r="W557">
        <v>602</v>
      </c>
      <c r="X557">
        <v>611</v>
      </c>
      <c r="Y557">
        <v>602</v>
      </c>
      <c r="Z557">
        <v>613.5</v>
      </c>
      <c r="AA557">
        <v>602</v>
      </c>
      <c r="AB557">
        <v>613.5</v>
      </c>
      <c r="AC557" s="2">
        <f>(Table2[[#This Row],[Close Price]]/Table2[[#This Row],[Day Low]])-1</f>
        <v>9.8837209302327089E-3</v>
      </c>
      <c r="AD557" s="2">
        <f>(Table2[[#This Row],[Day High]]/Table2[[#This Row],[Close Price]])-1</f>
        <v>5.0168599391395841E-3</v>
      </c>
      <c r="AE557" s="2">
        <f>(Table2[[#This Row],[Close Price]]/Table2[[#This Row],[Current Week Low]])-1</f>
        <v>9.8837209302327089E-3</v>
      </c>
      <c r="AF557" s="2">
        <f>(Table2[[#This Row],[Current Week High]]/Table2[[#This Row],[Close Price]])-1</f>
        <v>9.12904021712313E-3</v>
      </c>
      <c r="AG557" s="2">
        <f>(Table2[[#This Row],[Close Price]]/Table2[[#This Row],[Current Month Low]])-1</f>
        <v>9.8837209302327089E-3</v>
      </c>
      <c r="AH557" s="2">
        <f>(Table2[[#This Row],[Current Month High]]/Table2[[#This Row],[Close Price]])-1</f>
        <v>9.12904021712313E-3</v>
      </c>
      <c r="AI557">
        <v>34.057077062258401</v>
      </c>
      <c r="AJ557">
        <v>10.2157360406091</v>
      </c>
      <c r="AK557" t="str">
        <f>IF(AND(Table2[[#This Row],[20D EMA]]&gt;Table2[[#This Row],[50D EMA]],Table2[[#This Row],[50D EMA]]&gt;Table2[[#This Row],[200D EMA]]),"Uptrend","Downtrend/NoTrend")</f>
        <v>Downtrend/NoTrend</v>
      </c>
      <c r="AL557">
        <v>-0.13</v>
      </c>
      <c r="AM557" t="s">
        <v>10358</v>
      </c>
      <c r="AN557">
        <v>2.8</v>
      </c>
      <c r="AO557" t="s">
        <v>10359</v>
      </c>
      <c r="AP557">
        <v>0.104865782253309</v>
      </c>
      <c r="AQ557">
        <f>(Table2[[#This Row],[Sharpe Ratio]]-AVERAGE(Table2[Sharpe Ratio]))/_xlfn.STDEV.P(Table2[Sharpe Ratio])</f>
        <v>0.47248639144626609</v>
      </c>
      <c r="AR5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7">
        <f>_xlfn.RANK.AVG(Table2[[#This Row],[1Y Return vs Nifty Z-Score]],Table2[1Y Return vs Nifty Z-Score])</f>
        <v>677</v>
      </c>
      <c r="AT557">
        <f>_xlfn.RANK.AVG(Table2[[#This Row],[6M Return vs Nifty Z-Score]],Table2[6M Return vs Nifty Z-Score])</f>
        <v>625</v>
      </c>
      <c r="AU557">
        <f>_xlfn.RANK.AVG(Table2[[#This Row],[Sharpe Ratio Z-Score]],Table2[Sharpe Ratio Z-Score])</f>
        <v>219</v>
      </c>
      <c r="AV557">
        <f>(Table2[[#This Row],[Rank 1Y]]+Table2[[#This Row],[Rank 6M]]+Table2[[#This Row],[Rank Sharpe]])/3</f>
        <v>507</v>
      </c>
    </row>
    <row r="558" spans="1:48" x14ac:dyDescent="0.3">
      <c r="A558" t="s">
        <v>1312</v>
      </c>
      <c r="B558" t="s">
        <v>1313</v>
      </c>
      <c r="C558" t="s">
        <v>10326</v>
      </c>
      <c r="D558" t="s">
        <v>138</v>
      </c>
      <c r="E558">
        <v>8722.4060368399896</v>
      </c>
      <c r="F558">
        <v>566.6</v>
      </c>
      <c r="G558">
        <v>-30.115931443746099</v>
      </c>
      <c r="H558">
        <f>(Table2[[#This Row],[1Y Return vs Nifty]]-AVERAGE(Table2[1Y Return vs Nifty]))/_xlfn.STDEV.P(Table2[1Y Return vs Nifty])</f>
        <v>-0.89186024294580657</v>
      </c>
      <c r="I558">
        <v>-6.2264792198248502</v>
      </c>
      <c r="J558">
        <f>(Table2[[#This Row],[1M Return vs Nifty]]-AVERAGE(Table2[1M Return vs Nifty]))/_xlfn.STDEV.P(Table2[1M Return vs Nifty])</f>
        <v>-0.83593117903891889</v>
      </c>
      <c r="K558">
        <v>-15.5696155707332</v>
      </c>
      <c r="L558">
        <f>(Table2[[#This Row],[6M Return vs Nifty]]-AVERAGE(Table2[6M Return vs Nifty]))/_xlfn.STDEV.P(Table2[6M Return vs Nifty])</f>
        <v>-0.80974694230339417</v>
      </c>
      <c r="M558">
        <v>-5.6917239607336301</v>
      </c>
      <c r="N558">
        <f>(Table2[[#This Row],[1W Return vs Nifty]]-AVERAGE(Table2[1W Return vs Nifty]))/_xlfn.STDEV.P(Table2[1W Return vs Nifty])</f>
        <v>-1.1111223247407567</v>
      </c>
      <c r="O558">
        <v>580.65</v>
      </c>
      <c r="P558">
        <v>589.76256458186003</v>
      </c>
      <c r="Q558">
        <v>574.97701695755802</v>
      </c>
      <c r="R558">
        <v>32.248259650808698</v>
      </c>
      <c r="S558" s="2">
        <f>(Table2[[#This Row],[Close Price]]-Table2[[#This Row],[20D EMA]])/Table2[[#This Row],[20D EMA]]</f>
        <v>-2.4197020580383977E-2</v>
      </c>
      <c r="T558" s="2">
        <f>(Table2[[#This Row],[Close Price]]-Table2[[#This Row],[50D EMA]])/Table2[[#This Row],[50D EMA]]</f>
        <v>-3.9274389343925555E-2</v>
      </c>
      <c r="U558" s="2">
        <f>(Table2[[#This Row],[Close Price]]-Table2[[#This Row],[200D EMA]])/Table2[[#This Row],[200D EMA]]</f>
        <v>-1.4569307486209224E-2</v>
      </c>
      <c r="V558">
        <v>0.59305649984401299</v>
      </c>
      <c r="W558">
        <v>561.15</v>
      </c>
      <c r="X558">
        <v>569.95000000000005</v>
      </c>
      <c r="Y558">
        <v>561</v>
      </c>
      <c r="Z558">
        <v>573.95000000000005</v>
      </c>
      <c r="AA558">
        <v>561</v>
      </c>
      <c r="AB558">
        <v>573.95000000000005</v>
      </c>
      <c r="AC558" s="2">
        <f>(Table2[[#This Row],[Close Price]]/Table2[[#This Row],[Day Low]])-1</f>
        <v>9.7121981644836541E-3</v>
      </c>
      <c r="AD558" s="2">
        <f>(Table2[[#This Row],[Day High]]/Table2[[#This Row],[Close Price]])-1</f>
        <v>5.9124602894458089E-3</v>
      </c>
      <c r="AE558" s="2">
        <f>(Table2[[#This Row],[Close Price]]/Table2[[#This Row],[Current Week Low]])-1</f>
        <v>9.9821746880570661E-3</v>
      </c>
      <c r="AF558" s="2">
        <f>(Table2[[#This Row],[Current Week High]]/Table2[[#This Row],[Close Price]])-1</f>
        <v>1.2972114366396115E-2</v>
      </c>
      <c r="AG558" s="2">
        <f>(Table2[[#This Row],[Close Price]]/Table2[[#This Row],[Current Month Low]])-1</f>
        <v>9.9821746880570661E-3</v>
      </c>
      <c r="AH558" s="2">
        <f>(Table2[[#This Row],[Current Month High]]/Table2[[#This Row],[Close Price]])-1</f>
        <v>1.2972114366396115E-2</v>
      </c>
      <c r="AI558">
        <v>19.802329685845301</v>
      </c>
      <c r="AJ558">
        <v>19.2842105263157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-0.02</v>
      </c>
      <c r="AM558" t="s">
        <v>10358</v>
      </c>
      <c r="AN558">
        <v>-3.67</v>
      </c>
      <c r="AO558" t="s">
        <v>10358</v>
      </c>
      <c r="AP558">
        <v>7.6946191671448005E-2</v>
      </c>
      <c r="AQ558">
        <f>(Table2[[#This Row],[Sharpe Ratio]]-AVERAGE(Table2[Sharpe Ratio]))/_xlfn.STDEV.P(Table2[Sharpe Ratio])</f>
        <v>0.15304966244744925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631</v>
      </c>
      <c r="AT558">
        <f>_xlfn.RANK.AVG(Table2[[#This Row],[6M Return vs Nifty Z-Score]],Table2[6M Return vs Nifty Z-Score])</f>
        <v>586</v>
      </c>
      <c r="AU558">
        <f>_xlfn.RANK.AVG(Table2[[#This Row],[Sharpe Ratio Z-Score]],Table2[Sharpe Ratio Z-Score])</f>
        <v>307</v>
      </c>
      <c r="AV558">
        <f>(Table2[[#This Row],[Rank 1Y]]+Table2[[#This Row],[Rank 6M]]+Table2[[#This Row],[Rank Sharpe]])/3</f>
        <v>508</v>
      </c>
    </row>
    <row r="559" spans="1:48" x14ac:dyDescent="0.3">
      <c r="A559" t="s">
        <v>321</v>
      </c>
      <c r="B559" t="s">
        <v>322</v>
      </c>
      <c r="C559" t="s">
        <v>10316</v>
      </c>
      <c r="D559" t="s">
        <v>185</v>
      </c>
      <c r="E559">
        <v>84277.856420865006</v>
      </c>
      <c r="F559">
        <v>640.04999999999995</v>
      </c>
      <c r="G559">
        <v>-19.250254175720801</v>
      </c>
      <c r="H559">
        <f>(Table2[[#This Row],[1Y Return vs Nifty]]-AVERAGE(Table2[1Y Return vs Nifty]))/_xlfn.STDEV.P(Table2[1Y Return vs Nifty])</f>
        <v>-0.71029235014081749</v>
      </c>
      <c r="I559">
        <v>-3.1498712546897498</v>
      </c>
      <c r="J559">
        <f>(Table2[[#This Row],[1M Return vs Nifty]]-AVERAGE(Table2[1M Return vs Nifty]))/_xlfn.STDEV.P(Table2[1M Return vs Nifty])</f>
        <v>-0.5241277198049048</v>
      </c>
      <c r="K559">
        <v>9.1698882942219306</v>
      </c>
      <c r="L559">
        <f>(Table2[[#This Row],[6M Return vs Nifty]]-AVERAGE(Table2[6M Return vs Nifty]))/_xlfn.STDEV.P(Table2[6M Return vs Nifty])</f>
        <v>3.4306220079506261E-2</v>
      </c>
      <c r="M559">
        <v>-6.1569856101875997</v>
      </c>
      <c r="N559">
        <f>(Table2[[#This Row],[1W Return vs Nifty]]-AVERAGE(Table2[1W Return vs Nifty]))/_xlfn.STDEV.P(Table2[1W Return vs Nifty])</f>
        <v>-1.224095505367421</v>
      </c>
      <c r="O559">
        <v>660.93</v>
      </c>
      <c r="P559">
        <v>649.27635735773595</v>
      </c>
      <c r="Q559">
        <v>590.44835414511601</v>
      </c>
      <c r="R559">
        <v>38.548212800131601</v>
      </c>
      <c r="S559" s="2">
        <f>(Table2[[#This Row],[Close Price]]-Table2[[#This Row],[20D EMA]])/Table2[[#This Row],[20D EMA]]</f>
        <v>-3.159184785075575E-2</v>
      </c>
      <c r="T559" s="2">
        <f>(Table2[[#This Row],[Close Price]]-Table2[[#This Row],[50D EMA]])/Table2[[#This Row],[50D EMA]]</f>
        <v>-1.4210216117037027E-2</v>
      </c>
      <c r="U559" s="2">
        <f>(Table2[[#This Row],[Close Price]]-Table2[[#This Row],[200D EMA]])/Table2[[#This Row],[200D EMA]]</f>
        <v>8.4006747595562301E-2</v>
      </c>
      <c r="V559">
        <v>0.75584871109816498</v>
      </c>
      <c r="W559">
        <v>639.45000000000005</v>
      </c>
      <c r="X559">
        <v>653.25</v>
      </c>
      <c r="Y559">
        <v>639.45000000000005</v>
      </c>
      <c r="Z559">
        <v>655.65</v>
      </c>
      <c r="AA559">
        <v>639.45000000000005</v>
      </c>
      <c r="AB559">
        <v>655.65</v>
      </c>
      <c r="AC559" s="2">
        <f>(Table2[[#This Row],[Close Price]]/Table2[[#This Row],[Day Low]])-1</f>
        <v>9.383063570254091E-4</v>
      </c>
      <c r="AD559" s="2">
        <f>(Table2[[#This Row],[Day High]]/Table2[[#This Row],[Close Price]])-1</f>
        <v>2.0623388797750275E-2</v>
      </c>
      <c r="AE559" s="2">
        <f>(Table2[[#This Row],[Close Price]]/Table2[[#This Row],[Current Week Low]])-1</f>
        <v>9.383063570254091E-4</v>
      </c>
      <c r="AF559" s="2">
        <f>(Table2[[#This Row],[Current Week High]]/Table2[[#This Row],[Close Price]])-1</f>
        <v>2.4373095851886628E-2</v>
      </c>
      <c r="AG559" s="2">
        <f>(Table2[[#This Row],[Close Price]]/Table2[[#This Row],[Current Month Low]])-1</f>
        <v>9.383063570254091E-4</v>
      </c>
      <c r="AH559" s="2">
        <f>(Table2[[#This Row],[Current Month High]]/Table2[[#This Row],[Close Price]])-1</f>
        <v>2.4373095851886628E-2</v>
      </c>
      <c r="AI559">
        <v>8.2415436294039406</v>
      </c>
      <c r="AJ559">
        <v>31.6162862430598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-0.06</v>
      </c>
      <c r="AM559" t="s">
        <v>10358</v>
      </c>
      <c r="AN559">
        <v>-3.18</v>
      </c>
      <c r="AO559" t="s">
        <v>10358</v>
      </c>
      <c r="AP559">
        <v>-3.8635833423320998E-2</v>
      </c>
      <c r="AQ559">
        <f>(Table2[[#This Row],[Sharpe Ratio]]-AVERAGE(Table2[Sharpe Ratio]))/_xlfn.STDEV.P(Table2[Sharpe Ratio])</f>
        <v>-1.1693602747283263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-3.5935696299619635</v>
      </c>
      <c r="AS559">
        <f>_xlfn.RANK.AVG(Table2[[#This Row],[1Y Return vs Nifty Z-Score]],Table2[1Y Return vs Nifty Z-Score])</f>
        <v>563</v>
      </c>
      <c r="AT559">
        <f>_xlfn.RANK.AVG(Table2[[#This Row],[6M Return vs Nifty Z-Score]],Table2[6M Return vs Nifty Z-Score])</f>
        <v>313</v>
      </c>
      <c r="AU559">
        <f>_xlfn.RANK.AVG(Table2[[#This Row],[Sharpe Ratio Z-Score]],Table2[Sharpe Ratio Z-Score])</f>
        <v>650</v>
      </c>
      <c r="AV559">
        <f>(Table2[[#This Row],[Rank 1Y]]+Table2[[#This Row],[Rank 6M]]+Table2[[#This Row],[Rank Sharpe]])/3</f>
        <v>508.66666666666669</v>
      </c>
    </row>
    <row r="560" spans="1:48" x14ac:dyDescent="0.3">
      <c r="A560" t="s">
        <v>1443</v>
      </c>
      <c r="B560" t="s">
        <v>1444</v>
      </c>
      <c r="C560" t="s">
        <v>10325</v>
      </c>
      <c r="D560" t="s">
        <v>156</v>
      </c>
      <c r="E560">
        <v>7487.9798000000001</v>
      </c>
      <c r="F560">
        <v>407.8</v>
      </c>
      <c r="G560">
        <v>-33.937928961231101</v>
      </c>
      <c r="H560">
        <f>(Table2[[#This Row],[1Y Return vs Nifty]]-AVERAGE(Table2[1Y Return vs Nifty]))/_xlfn.STDEV.P(Table2[1Y Return vs Nifty])</f>
        <v>-0.95572667468658368</v>
      </c>
      <c r="I560">
        <v>-14.234633606027201</v>
      </c>
      <c r="J560">
        <f>(Table2[[#This Row],[1M Return vs Nifty]]-AVERAGE(Table2[1M Return vs Nifty]))/_xlfn.STDEV.P(Table2[1M Return vs Nifty])</f>
        <v>-1.6475296238177903</v>
      </c>
      <c r="K560">
        <v>-16.146790654425899</v>
      </c>
      <c r="L560">
        <f>(Table2[[#This Row],[6M Return vs Nifty]]-AVERAGE(Table2[6M Return vs Nifty]))/_xlfn.STDEV.P(Table2[6M Return vs Nifty])</f>
        <v>-0.82943878646076763</v>
      </c>
      <c r="M560">
        <v>-6.1971578252530302</v>
      </c>
      <c r="N560">
        <f>(Table2[[#This Row],[1W Return vs Nifty]]-AVERAGE(Table2[1W Return vs Nifty]))/_xlfn.STDEV.P(Table2[1W Return vs Nifty])</f>
        <v>-1.2338499798960787</v>
      </c>
      <c r="O560">
        <v>425.46</v>
      </c>
      <c r="P560">
        <v>443.24147599139002</v>
      </c>
      <c r="Q560">
        <v>424.02113970471902</v>
      </c>
      <c r="R560">
        <v>34.969905151196798</v>
      </c>
      <c r="S560" s="2">
        <f>(Table2[[#This Row],[Close Price]]-Table2[[#This Row],[20D EMA]])/Table2[[#This Row],[20D EMA]]</f>
        <v>-4.150801485451034E-2</v>
      </c>
      <c r="T560" s="2">
        <f>(Table2[[#This Row],[Close Price]]-Table2[[#This Row],[50D EMA]])/Table2[[#This Row],[50D EMA]]</f>
        <v>-7.9959746348463243E-2</v>
      </c>
      <c r="U560" s="2">
        <f>(Table2[[#This Row],[Close Price]]-Table2[[#This Row],[200D EMA]])/Table2[[#This Row],[200D EMA]]</f>
        <v>-3.8255497629234074E-2</v>
      </c>
      <c r="V560">
        <v>0.41265141802253202</v>
      </c>
      <c r="W560">
        <v>399.2</v>
      </c>
      <c r="X560">
        <v>416.35</v>
      </c>
      <c r="Y560">
        <v>398.05</v>
      </c>
      <c r="Z560">
        <v>418.3</v>
      </c>
      <c r="AA560">
        <v>398.05</v>
      </c>
      <c r="AB560">
        <v>418.3</v>
      </c>
      <c r="AC560" s="2">
        <f>(Table2[[#This Row],[Close Price]]/Table2[[#This Row],[Day Low]])-1</f>
        <v>2.1543086172344683E-2</v>
      </c>
      <c r="AD560" s="2">
        <f>(Table2[[#This Row],[Day High]]/Table2[[#This Row],[Close Price]])-1</f>
        <v>2.0966159882295221E-2</v>
      </c>
      <c r="AE560" s="2">
        <f>(Table2[[#This Row],[Close Price]]/Table2[[#This Row],[Current Week Low]])-1</f>
        <v>2.4494410249968679E-2</v>
      </c>
      <c r="AF560" s="2">
        <f>(Table2[[#This Row],[Current Week High]]/Table2[[#This Row],[Close Price]])-1</f>
        <v>2.5747915644924069E-2</v>
      </c>
      <c r="AG560" s="2">
        <f>(Table2[[#This Row],[Close Price]]/Table2[[#This Row],[Current Month Low]])-1</f>
        <v>2.4494410249968679E-2</v>
      </c>
      <c r="AH560" s="2">
        <f>(Table2[[#This Row],[Current Month High]]/Table2[[#This Row],[Close Price]])-1</f>
        <v>2.5747915644924069E-2</v>
      </c>
      <c r="AI560">
        <v>34.256988719960702</v>
      </c>
      <c r="AJ560">
        <v>18.202898550724601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-0.03</v>
      </c>
      <c r="AM560" t="s">
        <v>10358</v>
      </c>
      <c r="AN560">
        <v>-2.93</v>
      </c>
      <c r="AO560" t="s">
        <v>10358</v>
      </c>
      <c r="AP560">
        <v>8.2366388194450996E-2</v>
      </c>
      <c r="AQ560">
        <f>(Table2[[#This Row],[Sharpe Ratio]]-AVERAGE(Table2[Sharpe Ratio]))/_xlfn.STDEV.P(Table2[Sharpe Ratio])</f>
        <v>0.21506381852048675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0">
        <f>_xlfn.RANK.AVG(Table2[[#This Row],[1Y Return vs Nifty Z-Score]],Table2[1Y Return vs Nifty Z-Score])</f>
        <v>652</v>
      </c>
      <c r="AT560">
        <f>_xlfn.RANK.AVG(Table2[[#This Row],[6M Return vs Nifty Z-Score]],Table2[6M Return vs Nifty Z-Score])</f>
        <v>592</v>
      </c>
      <c r="AU560">
        <f>_xlfn.RANK.AVG(Table2[[#This Row],[Sharpe Ratio Z-Score]],Table2[Sharpe Ratio Z-Score])</f>
        <v>283</v>
      </c>
      <c r="AV560">
        <f>(Table2[[#This Row],[Rank 1Y]]+Table2[[#This Row],[Rank 6M]]+Table2[[#This Row],[Rank Sharpe]])/3</f>
        <v>509</v>
      </c>
    </row>
    <row r="561" spans="1:48" x14ac:dyDescent="0.3">
      <c r="A561" t="s">
        <v>1038</v>
      </c>
      <c r="B561" t="s">
        <v>1039</v>
      </c>
      <c r="C561" t="s">
        <v>627</v>
      </c>
      <c r="D561" t="s">
        <v>627</v>
      </c>
      <c r="E561">
        <v>13222.435187863</v>
      </c>
      <c r="F561">
        <v>26.85</v>
      </c>
      <c r="G561">
        <v>1.5458189933962001</v>
      </c>
      <c r="H561">
        <f>(Table2[[#This Row],[1Y Return vs Nifty]]-AVERAGE(Table2[1Y Return vs Nifty]))/_xlfn.STDEV.P(Table2[1Y Return vs Nifty])</f>
        <v>-0.36278532496472671</v>
      </c>
      <c r="I561">
        <v>2.5682385019195899</v>
      </c>
      <c r="J561">
        <f>(Table2[[#This Row],[1M Return vs Nifty]]-AVERAGE(Table2[1M Return vs Nifty]))/_xlfn.STDEV.P(Table2[1M Return vs Nifty])</f>
        <v>5.5382709406464142E-2</v>
      </c>
      <c r="K561">
        <v>-17.413802716218498</v>
      </c>
      <c r="L561">
        <f>(Table2[[#This Row],[6M Return vs Nifty]]-AVERAGE(Table2[6M Return vs Nifty]))/_xlfn.STDEV.P(Table2[6M Return vs Nifty])</f>
        <v>-0.87266623125396026</v>
      </c>
      <c r="M561">
        <v>-5.94051330698061</v>
      </c>
      <c r="N561">
        <f>(Table2[[#This Row],[1W Return vs Nifty]]-AVERAGE(Table2[1W Return vs Nifty]))/_xlfn.STDEV.P(Table2[1W Return vs Nifty])</f>
        <v>-1.1715324698376834</v>
      </c>
      <c r="O561">
        <v>26.99</v>
      </c>
      <c r="P561">
        <v>26.8934840715592</v>
      </c>
      <c r="Q561">
        <v>25.719921240949201</v>
      </c>
      <c r="R561">
        <v>43.112366558067698</v>
      </c>
      <c r="S561" s="2">
        <f>(Table2[[#This Row],[Close Price]]-Table2[[#This Row],[20D EMA]])/Table2[[#This Row],[20D EMA]]</f>
        <v>-5.1871063356797708E-3</v>
      </c>
      <c r="T561" s="2">
        <f>(Table2[[#This Row],[Close Price]]-Table2[[#This Row],[50D EMA]])/Table2[[#This Row],[50D EMA]]</f>
        <v>-1.6168998945430351E-3</v>
      </c>
      <c r="U561" s="2">
        <f>(Table2[[#This Row],[Close Price]]-Table2[[#This Row],[200D EMA]])/Table2[[#This Row],[200D EMA]]</f>
        <v>4.3937877898769732E-2</v>
      </c>
      <c r="V561">
        <v>2.8369669634671499</v>
      </c>
      <c r="W561">
        <v>26.4</v>
      </c>
      <c r="X561">
        <v>26.95</v>
      </c>
      <c r="Y561">
        <v>26.4</v>
      </c>
      <c r="Z561">
        <v>27.3</v>
      </c>
      <c r="AA561">
        <v>26.4</v>
      </c>
      <c r="AB561">
        <v>27.3</v>
      </c>
      <c r="AC561" s="2">
        <f>(Table2[[#This Row],[Close Price]]/Table2[[#This Row],[Day Low]])-1</f>
        <v>1.7045454545454586E-2</v>
      </c>
      <c r="AD561" s="2">
        <f>(Table2[[#This Row],[Day High]]/Table2[[#This Row],[Close Price]])-1</f>
        <v>3.7243947858471849E-3</v>
      </c>
      <c r="AE561" s="2">
        <f>(Table2[[#This Row],[Close Price]]/Table2[[#This Row],[Current Week Low]])-1</f>
        <v>1.7045454545454586E-2</v>
      </c>
      <c r="AF561" s="2">
        <f>(Table2[[#This Row],[Current Week High]]/Table2[[#This Row],[Close Price]])-1</f>
        <v>1.6759776536312776E-2</v>
      </c>
      <c r="AG561" s="2">
        <f>(Table2[[#This Row],[Close Price]]/Table2[[#This Row],[Current Month Low]])-1</f>
        <v>1.7045454545454586E-2</v>
      </c>
      <c r="AH561" s="2">
        <f>(Table2[[#This Row],[Current Month High]]/Table2[[#This Row],[Close Price]])-1</f>
        <v>1.6759776536312776E-2</v>
      </c>
      <c r="AI561">
        <v>45.437616387337002</v>
      </c>
      <c r="AJ561">
        <v>66.770186335403693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-0.11</v>
      </c>
      <c r="AM561" t="s">
        <v>10358</v>
      </c>
      <c r="AN561">
        <v>6.13</v>
      </c>
      <c r="AO561" t="s">
        <v>10359</v>
      </c>
      <c r="AP561">
        <v>7.0143076213110001E-3</v>
      </c>
      <c r="AQ561">
        <f>(Table2[[#This Row],[Sharpe Ratio]]-AVERAGE(Table2[Sharpe Ratio]))/_xlfn.STDEV.P(Table2[Sharpe Ratio])</f>
        <v>-0.64706279723215432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-2.9986641138820604</v>
      </c>
      <c r="AS561">
        <f>_xlfn.RANK.AVG(Table2[[#This Row],[1Y Return vs Nifty Z-Score]],Table2[1Y Return vs Nifty Z-Score])</f>
        <v>421</v>
      </c>
      <c r="AT561">
        <f>_xlfn.RANK.AVG(Table2[[#This Row],[6M Return vs Nifty Z-Score]],Table2[6M Return vs Nifty Z-Score])</f>
        <v>604</v>
      </c>
      <c r="AU561">
        <f>_xlfn.RANK.AVG(Table2[[#This Row],[Sharpe Ratio Z-Score]],Table2[Sharpe Ratio Z-Score])</f>
        <v>505</v>
      </c>
      <c r="AV561">
        <f>(Table2[[#This Row],[Rank 1Y]]+Table2[[#This Row],[Rank 6M]]+Table2[[#This Row],[Rank Sharpe]])/3</f>
        <v>510</v>
      </c>
    </row>
    <row r="562" spans="1:48" x14ac:dyDescent="0.3">
      <c r="A562" t="s">
        <v>1713</v>
      </c>
      <c r="B562" t="s">
        <v>1714</v>
      </c>
      <c r="C562" t="s">
        <v>10327</v>
      </c>
      <c r="D562" t="s">
        <v>276</v>
      </c>
      <c r="E562">
        <v>4798.59354695</v>
      </c>
      <c r="F562">
        <v>289.85000000000002</v>
      </c>
      <c r="G562">
        <v>-0.123386012076068</v>
      </c>
      <c r="H562">
        <f>(Table2[[#This Row],[1Y Return vs Nifty]]-AVERAGE(Table2[1Y Return vs Nifty]))/_xlfn.STDEV.P(Table2[1Y Return vs Nifty])</f>
        <v>-0.39067811323987672</v>
      </c>
      <c r="I562">
        <v>-9.0424158981456895</v>
      </c>
      <c r="J562">
        <f>(Table2[[#This Row],[1M Return vs Nifty]]-AVERAGE(Table2[1M Return vs Nifty]))/_xlfn.STDEV.P(Table2[1M Return vs Nifty])</f>
        <v>-1.1213165148484558</v>
      </c>
      <c r="K562">
        <v>-2.4621635754666999</v>
      </c>
      <c r="L562">
        <f>(Table2[[#This Row],[6M Return vs Nifty]]-AVERAGE(Table2[6M Return vs Nifty]))/_xlfn.STDEV.P(Table2[6M Return vs Nifty])</f>
        <v>-0.36255178561075557</v>
      </c>
      <c r="M562">
        <v>-1.7375492306981399</v>
      </c>
      <c r="N562">
        <f>(Table2[[#This Row],[1W Return vs Nifty]]-AVERAGE(Table2[1W Return vs Nifty]))/_xlfn.STDEV.P(Table2[1W Return vs Nifty])</f>
        <v>-0.15098366613875158</v>
      </c>
      <c r="O562">
        <v>290.39999999999998</v>
      </c>
      <c r="P562">
        <v>289.61222930342501</v>
      </c>
      <c r="Q562">
        <v>270.36813011047599</v>
      </c>
      <c r="R562">
        <v>48.076542493112903</v>
      </c>
      <c r="S562" s="2">
        <f>(Table2[[#This Row],[Close Price]]-Table2[[#This Row],[20D EMA]])/Table2[[#This Row],[20D EMA]]</f>
        <v>-1.8939393939392374E-3</v>
      </c>
      <c r="T562" s="2">
        <f>(Table2[[#This Row],[Close Price]]-Table2[[#This Row],[50D EMA]])/Table2[[#This Row],[50D EMA]]</f>
        <v>8.2099674156335851E-4</v>
      </c>
      <c r="U562" s="2">
        <f>(Table2[[#This Row],[Close Price]]-Table2[[#This Row],[200D EMA]])/Table2[[#This Row],[200D EMA]]</f>
        <v>7.205682815339029E-2</v>
      </c>
      <c r="V562">
        <v>0.314987709886002</v>
      </c>
      <c r="W562">
        <v>281.45</v>
      </c>
      <c r="X562">
        <v>291.95</v>
      </c>
      <c r="Y562">
        <v>278.64999999999998</v>
      </c>
      <c r="Z562">
        <v>291.95</v>
      </c>
      <c r="AA562">
        <v>278.64999999999998</v>
      </c>
      <c r="AB562">
        <v>291.95</v>
      </c>
      <c r="AC562" s="2">
        <f>(Table2[[#This Row],[Close Price]]/Table2[[#This Row],[Day Low]])-1</f>
        <v>2.9845443240362535E-2</v>
      </c>
      <c r="AD562" s="2">
        <f>(Table2[[#This Row],[Day High]]/Table2[[#This Row],[Close Price]])-1</f>
        <v>7.24512678971867E-3</v>
      </c>
      <c r="AE562" s="2">
        <f>(Table2[[#This Row],[Close Price]]/Table2[[#This Row],[Current Week Low]])-1</f>
        <v>4.019379149470681E-2</v>
      </c>
      <c r="AF562" s="2">
        <f>(Table2[[#This Row],[Current Week High]]/Table2[[#This Row],[Close Price]])-1</f>
        <v>7.24512678971867E-3</v>
      </c>
      <c r="AG562" s="2">
        <f>(Table2[[#This Row],[Close Price]]/Table2[[#This Row],[Current Month Low]])-1</f>
        <v>4.019379149470681E-2</v>
      </c>
      <c r="AH562" s="2">
        <f>(Table2[[#This Row],[Current Month High]]/Table2[[#This Row],[Close Price]])-1</f>
        <v>7.24512678971867E-3</v>
      </c>
      <c r="AI562">
        <v>15.9220286355011</v>
      </c>
      <c r="AJ562">
        <v>37.826913932477403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0.04</v>
      </c>
      <c r="AM562" t="s">
        <v>10359</v>
      </c>
      <c r="AN562">
        <v>0.56999999999999995</v>
      </c>
      <c r="AO562" t="s">
        <v>10359</v>
      </c>
      <c r="AP562">
        <v>-3.6001163058571997E-2</v>
      </c>
      <c r="AQ562">
        <f>(Table2[[#This Row],[Sharpe Ratio]]-AVERAGE(Table2[Sharpe Ratio]))/_xlfn.STDEV.P(Table2[Sharpe Ratio])</f>
        <v>-1.1392161907440745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-3.1647462705819143</v>
      </c>
      <c r="AS562">
        <f>_xlfn.RANK.AVG(Table2[[#This Row],[1Y Return vs Nifty Z-Score]],Table2[1Y Return vs Nifty Z-Score])</f>
        <v>432</v>
      </c>
      <c r="AT562">
        <f>_xlfn.RANK.AVG(Table2[[#This Row],[6M Return vs Nifty Z-Score]],Table2[6M Return vs Nifty Z-Score])</f>
        <v>451</v>
      </c>
      <c r="AU562">
        <f>_xlfn.RANK.AVG(Table2[[#This Row],[Sharpe Ratio Z-Score]],Table2[Sharpe Ratio Z-Score])</f>
        <v>647</v>
      </c>
      <c r="AV562">
        <f>(Table2[[#This Row],[Rank 1Y]]+Table2[[#This Row],[Rank 6M]]+Table2[[#This Row],[Rank Sharpe]])/3</f>
        <v>510</v>
      </c>
    </row>
    <row r="563" spans="1:48" x14ac:dyDescent="0.3">
      <c r="A563" t="s">
        <v>16</v>
      </c>
      <c r="B563" t="s">
        <v>17</v>
      </c>
      <c r="C563" t="s">
        <v>10312</v>
      </c>
      <c r="D563" t="s">
        <v>18</v>
      </c>
      <c r="E563">
        <v>2051732.3664869999</v>
      </c>
      <c r="F563">
        <v>3018.25</v>
      </c>
      <c r="G563">
        <v>-4.8696046448440899</v>
      </c>
      <c r="H563">
        <f>(Table2[[#This Row],[1Y Return vs Nifty]]-AVERAGE(Table2[1Y Return vs Nifty]))/_xlfn.STDEV.P(Table2[1Y Return vs Nifty])</f>
        <v>-0.46998848614036687</v>
      </c>
      <c r="I563">
        <v>0.23564867405929499</v>
      </c>
      <c r="J563">
        <f>(Table2[[#This Row],[1M Return vs Nifty]]-AVERAGE(Table2[1M Return vs Nifty]))/_xlfn.STDEV.P(Table2[1M Return vs Nifty])</f>
        <v>-0.18101711323683961</v>
      </c>
      <c r="K563">
        <v>-12.850968687934801</v>
      </c>
      <c r="L563">
        <f>(Table2[[#This Row],[6M Return vs Nifty]]-AVERAGE(Table2[6M Return vs Nifty]))/_xlfn.STDEV.P(Table2[6M Return vs Nifty])</f>
        <v>-0.71699316230221355</v>
      </c>
      <c r="M563">
        <v>-0.84112993529240498</v>
      </c>
      <c r="N563">
        <f>(Table2[[#This Row],[1W Return vs Nifty]]-AVERAGE(Table2[1W Return vs Nifty]))/_xlfn.STDEV.P(Table2[1W Return vs Nifty])</f>
        <v>6.6681682157096717E-2</v>
      </c>
      <c r="O563">
        <v>3001.46</v>
      </c>
      <c r="P563">
        <v>2997.3215686046001</v>
      </c>
      <c r="Q563">
        <v>2845.9541517937</v>
      </c>
      <c r="R563">
        <v>61.532231289674499</v>
      </c>
      <c r="S563" s="2">
        <f>(Table2[[#This Row],[Close Price]]-Table2[[#This Row],[20D EMA]])/Table2[[#This Row],[20D EMA]]</f>
        <v>5.5939442804501683E-3</v>
      </c>
      <c r="T563" s="2">
        <f>(Table2[[#This Row],[Close Price]]-Table2[[#This Row],[50D EMA]])/Table2[[#This Row],[50D EMA]]</f>
        <v>6.9823777383829794E-3</v>
      </c>
      <c r="U563" s="2">
        <f>(Table2[[#This Row],[Close Price]]-Table2[[#This Row],[200D EMA]])/Table2[[#This Row],[200D EMA]]</f>
        <v>6.0540626804443866E-2</v>
      </c>
      <c r="V563">
        <v>1.13883352371396</v>
      </c>
      <c r="W563">
        <v>3015</v>
      </c>
      <c r="X563">
        <v>3046</v>
      </c>
      <c r="Y563">
        <v>3013.25</v>
      </c>
      <c r="Z563">
        <v>3053.6</v>
      </c>
      <c r="AA563">
        <v>3013.25</v>
      </c>
      <c r="AB563">
        <v>3053.6</v>
      </c>
      <c r="AC563" s="2">
        <f>(Table2[[#This Row],[Close Price]]/Table2[[#This Row],[Day Low]])-1</f>
        <v>1.0779436152570376E-3</v>
      </c>
      <c r="AD563" s="2">
        <f>(Table2[[#This Row],[Day High]]/Table2[[#This Row],[Close Price]])-1</f>
        <v>9.1940694110825838E-3</v>
      </c>
      <c r="AE563" s="2">
        <f>(Table2[[#This Row],[Close Price]]/Table2[[#This Row],[Current Week Low]])-1</f>
        <v>1.6593379241682804E-3</v>
      </c>
      <c r="AF563" s="2">
        <f>(Table2[[#This Row],[Current Week High]]/Table2[[#This Row],[Close Price]])-1</f>
        <v>1.1712084817361079E-2</v>
      </c>
      <c r="AG563" s="2">
        <f>(Table2[[#This Row],[Close Price]]/Table2[[#This Row],[Current Month Low]])-1</f>
        <v>1.6593379241682804E-3</v>
      </c>
      <c r="AH563" s="2">
        <f>(Table2[[#This Row],[Current Month High]]/Table2[[#This Row],[Close Price]])-1</f>
        <v>1.1712084817361079E-2</v>
      </c>
      <c r="AI563">
        <v>6.6048206742317497</v>
      </c>
      <c r="AJ563">
        <v>35.938837094086303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-0.03</v>
      </c>
      <c r="AM563" t="s">
        <v>10358</v>
      </c>
      <c r="AN563">
        <v>2.09</v>
      </c>
      <c r="AO563" t="s">
        <v>10359</v>
      </c>
      <c r="AP563">
        <v>3.1017511291580001E-3</v>
      </c>
      <c r="AQ563">
        <f>(Table2[[#This Row],[Sharpe Ratio]]-AVERAGE(Table2[Sharpe Ratio]))/_xlfn.STDEV.P(Table2[Sharpe Ratio])</f>
        <v>-0.69182757428760389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-1.9931446538099273</v>
      </c>
      <c r="AS563">
        <f>_xlfn.RANK.AVG(Table2[[#This Row],[1Y Return vs Nifty Z-Score]],Table2[1Y Return vs Nifty Z-Score])</f>
        <v>461</v>
      </c>
      <c r="AT563">
        <f>_xlfn.RANK.AVG(Table2[[#This Row],[6M Return vs Nifty Z-Score]],Table2[6M Return vs Nifty Z-Score])</f>
        <v>555</v>
      </c>
      <c r="AU563">
        <f>_xlfn.RANK.AVG(Table2[[#This Row],[Sharpe Ratio Z-Score]],Table2[Sharpe Ratio Z-Score])</f>
        <v>515</v>
      </c>
      <c r="AV563">
        <f>(Table2[[#This Row],[Rank 1Y]]+Table2[[#This Row],[Rank 6M]]+Table2[[#This Row],[Rank Sharpe]])/3</f>
        <v>510.33333333333331</v>
      </c>
    </row>
    <row r="564" spans="1:48" x14ac:dyDescent="0.3">
      <c r="A564" t="s">
        <v>1379</v>
      </c>
      <c r="B564" t="s">
        <v>1380</v>
      </c>
      <c r="C564" t="s">
        <v>10320</v>
      </c>
      <c r="D564" t="s">
        <v>215</v>
      </c>
      <c r="E564">
        <v>8101.5724471499998</v>
      </c>
      <c r="F564">
        <v>197.98</v>
      </c>
      <c r="G564">
        <v>-27.438339211098601</v>
      </c>
      <c r="H564">
        <f>(Table2[[#This Row],[1Y Return vs Nifty]]-AVERAGE(Table2[1Y Return vs Nifty]))/_xlfn.STDEV.P(Table2[1Y Return vs Nifty])</f>
        <v>-0.84711707899196254</v>
      </c>
      <c r="I564">
        <v>-3.3564590661092999</v>
      </c>
      <c r="J564">
        <f>(Table2[[#This Row],[1M Return vs Nifty]]-AVERAGE(Table2[1M Return vs Nifty]))/_xlfn.STDEV.P(Table2[1M Return vs Nifty])</f>
        <v>-0.54506467211282461</v>
      </c>
      <c r="K564">
        <v>-26.4167702599247</v>
      </c>
      <c r="L564">
        <f>(Table2[[#This Row],[6M Return vs Nifty]]-AVERAGE(Table2[6M Return vs Nifty]))/_xlfn.STDEV.P(Table2[6M Return vs Nifty])</f>
        <v>-1.1798261188400734</v>
      </c>
      <c r="M564">
        <v>-2.6952688070286399</v>
      </c>
      <c r="N564">
        <f>(Table2[[#This Row],[1W Return vs Nifty]]-AVERAGE(Table2[1W Return vs Nifty]))/_xlfn.STDEV.P(Table2[1W Return vs Nifty])</f>
        <v>-0.38353373084633563</v>
      </c>
      <c r="O564">
        <v>211.85</v>
      </c>
      <c r="P564">
        <v>206.211689737527</v>
      </c>
      <c r="Q564">
        <v>198.75227760430599</v>
      </c>
      <c r="R564">
        <v>38.094244608328502</v>
      </c>
      <c r="S564" s="2">
        <f>(Table2[[#This Row],[Close Price]]-Table2[[#This Row],[20D EMA]])/Table2[[#This Row],[20D EMA]]</f>
        <v>-6.5470852017937245E-2</v>
      </c>
      <c r="T564" s="2">
        <f>(Table2[[#This Row],[Close Price]]-Table2[[#This Row],[50D EMA]])/Table2[[#This Row],[50D EMA]]</f>
        <v>-3.9918637726137497E-2</v>
      </c>
      <c r="U564" s="2">
        <f>(Table2[[#This Row],[Close Price]]-Table2[[#This Row],[200D EMA]])/Table2[[#This Row],[200D EMA]]</f>
        <v>-3.8856289528591873E-3</v>
      </c>
      <c r="V564">
        <v>1.74203914690678</v>
      </c>
      <c r="W564">
        <v>196.85</v>
      </c>
      <c r="X564">
        <v>206.74</v>
      </c>
      <c r="Y564">
        <v>196.85</v>
      </c>
      <c r="Z564">
        <v>210</v>
      </c>
      <c r="AA564">
        <v>196.85</v>
      </c>
      <c r="AB564">
        <v>210</v>
      </c>
      <c r="AC564" s="2">
        <f>(Table2[[#This Row],[Close Price]]/Table2[[#This Row],[Day Low]])-1</f>
        <v>5.7404114808230489E-3</v>
      </c>
      <c r="AD564" s="2">
        <f>(Table2[[#This Row],[Day High]]/Table2[[#This Row],[Close Price]])-1</f>
        <v>4.4246893625618844E-2</v>
      </c>
      <c r="AE564" s="2">
        <f>(Table2[[#This Row],[Close Price]]/Table2[[#This Row],[Current Week Low]])-1</f>
        <v>5.7404114808230489E-3</v>
      </c>
      <c r="AF564" s="2">
        <f>(Table2[[#This Row],[Current Week High]]/Table2[[#This Row],[Close Price]])-1</f>
        <v>6.0713203353874201E-2</v>
      </c>
      <c r="AG564" s="2">
        <f>(Table2[[#This Row],[Close Price]]/Table2[[#This Row],[Current Month Low]])-1</f>
        <v>5.7404114808230489E-3</v>
      </c>
      <c r="AH564" s="2">
        <f>(Table2[[#This Row],[Current Month High]]/Table2[[#This Row],[Close Price]])-1</f>
        <v>6.0713203353874201E-2</v>
      </c>
      <c r="AI564">
        <v>55.571269825234801</v>
      </c>
      <c r="AJ564">
        <v>37.057805469020401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-0.08</v>
      </c>
      <c r="AM564" t="s">
        <v>10358</v>
      </c>
      <c r="AN564">
        <v>-9.17</v>
      </c>
      <c r="AO564" t="s">
        <v>10358</v>
      </c>
      <c r="AP564">
        <v>9.7127335350387006E-2</v>
      </c>
      <c r="AQ564">
        <f>(Table2[[#This Row],[Sharpe Ratio]]-AVERAGE(Table2[Sharpe Ratio]))/_xlfn.STDEV.P(Table2[Sharpe Ratio])</f>
        <v>0.38394841095716759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-2.571593189834029</v>
      </c>
      <c r="AS564">
        <f>_xlfn.RANK.AVG(Table2[[#This Row],[1Y Return vs Nifty Z-Score]],Table2[1Y Return vs Nifty Z-Score])</f>
        <v>613</v>
      </c>
      <c r="AT564">
        <f>_xlfn.RANK.AVG(Table2[[#This Row],[6M Return vs Nifty Z-Score]],Table2[6M Return vs Nifty Z-Score])</f>
        <v>683</v>
      </c>
      <c r="AU564">
        <f>_xlfn.RANK.AVG(Table2[[#This Row],[Sharpe Ratio Z-Score]],Table2[Sharpe Ratio Z-Score])</f>
        <v>239</v>
      </c>
      <c r="AV564">
        <f>(Table2[[#This Row],[Rank 1Y]]+Table2[[#This Row],[Rank 6M]]+Table2[[#This Row],[Rank Sharpe]])/3</f>
        <v>511.66666666666669</v>
      </c>
    </row>
    <row r="565" spans="1:48" x14ac:dyDescent="0.3">
      <c r="A565" t="s">
        <v>1093</v>
      </c>
      <c r="B565" t="s">
        <v>1094</v>
      </c>
      <c r="C565" t="s">
        <v>10317</v>
      </c>
      <c r="D565" t="s">
        <v>46</v>
      </c>
      <c r="E565">
        <v>11687.924357399999</v>
      </c>
      <c r="F565">
        <v>446.5</v>
      </c>
      <c r="G565">
        <v>1.4451086061485101</v>
      </c>
      <c r="H565">
        <f>(Table2[[#This Row],[1Y Return vs Nifty]]-AVERAGE(Table2[1Y Return vs Nifty]))/_xlfn.STDEV.P(Table2[1Y Return vs Nifty])</f>
        <v>-0.36446821801824558</v>
      </c>
      <c r="I565">
        <v>-6.1459976089030803</v>
      </c>
      <c r="J565">
        <f>(Table2[[#This Row],[1M Return vs Nifty]]-AVERAGE(Table2[1M Return vs Nifty]))/_xlfn.STDEV.P(Table2[1M Return vs Nifty])</f>
        <v>-0.82777464919354682</v>
      </c>
      <c r="K565">
        <v>-16.570758198427999</v>
      </c>
      <c r="L565">
        <f>(Table2[[#This Row],[6M Return vs Nifty]]-AVERAGE(Table2[6M Return vs Nifty]))/_xlfn.STDEV.P(Table2[6M Return vs Nifty])</f>
        <v>-0.84390355294178021</v>
      </c>
      <c r="M565">
        <v>-2.8156596138862899</v>
      </c>
      <c r="N565">
        <f>(Table2[[#This Row],[1W Return vs Nifty]]-AVERAGE(Table2[1W Return vs Nifty]))/_xlfn.STDEV.P(Table2[1W Return vs Nifty])</f>
        <v>-0.412766598814029</v>
      </c>
      <c r="O565">
        <v>465.36</v>
      </c>
      <c r="P565">
        <v>476.18490990984998</v>
      </c>
      <c r="Q565">
        <v>440.43830679520897</v>
      </c>
      <c r="R565">
        <v>38.638989407780599</v>
      </c>
      <c r="S565" s="2">
        <f>(Table2[[#This Row],[Close Price]]-Table2[[#This Row],[20D EMA]])/Table2[[#This Row],[20D EMA]]</f>
        <v>-4.0527763451951207E-2</v>
      </c>
      <c r="T565" s="2">
        <f>(Table2[[#This Row],[Close Price]]-Table2[[#This Row],[50D EMA]])/Table2[[#This Row],[50D EMA]]</f>
        <v>-6.2339039503519426E-2</v>
      </c>
      <c r="U565" s="2">
        <f>(Table2[[#This Row],[Close Price]]-Table2[[#This Row],[200D EMA]])/Table2[[#This Row],[200D EMA]]</f>
        <v>1.3762865562031002E-2</v>
      </c>
      <c r="V565">
        <v>0.48712291115671402</v>
      </c>
      <c r="W565">
        <v>445</v>
      </c>
      <c r="X565">
        <v>455.9</v>
      </c>
      <c r="Y565">
        <v>445</v>
      </c>
      <c r="Z565">
        <v>458.4</v>
      </c>
      <c r="AA565">
        <v>445</v>
      </c>
      <c r="AB565">
        <v>458.4</v>
      </c>
      <c r="AC565" s="2">
        <f>(Table2[[#This Row],[Close Price]]/Table2[[#This Row],[Day Low]])-1</f>
        <v>3.370786516853963E-3</v>
      </c>
      <c r="AD565" s="2">
        <f>(Table2[[#This Row],[Day High]]/Table2[[#This Row],[Close Price]])-1</f>
        <v>2.1052631578947212E-2</v>
      </c>
      <c r="AE565" s="2">
        <f>(Table2[[#This Row],[Close Price]]/Table2[[#This Row],[Current Week Low]])-1</f>
        <v>3.370786516853963E-3</v>
      </c>
      <c r="AF565" s="2">
        <f>(Table2[[#This Row],[Current Week High]]/Table2[[#This Row],[Close Price]])-1</f>
        <v>2.6651735722284409E-2</v>
      </c>
      <c r="AG565" s="2">
        <f>(Table2[[#This Row],[Close Price]]/Table2[[#This Row],[Current Month Low]])-1</f>
        <v>3.370786516853963E-3</v>
      </c>
      <c r="AH565" s="2">
        <f>(Table2[[#This Row],[Current Month High]]/Table2[[#This Row],[Close Price]])-1</f>
        <v>2.6651735722284409E-2</v>
      </c>
      <c r="AI565">
        <v>28.7346024636058</v>
      </c>
      <c r="AJ565">
        <v>43.985811028700397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-0.11</v>
      </c>
      <c r="AM565" t="s">
        <v>10358</v>
      </c>
      <c r="AN565">
        <v>-2.89</v>
      </c>
      <c r="AO565" t="s">
        <v>10358</v>
      </c>
      <c r="AP565">
        <v>2.6771042714909998E-3</v>
      </c>
      <c r="AQ565">
        <f>(Table2[[#This Row],[Sharpe Ratio]]-AVERAGE(Table2[Sharpe Ratio]))/_xlfn.STDEV.P(Table2[Sharpe Ratio])</f>
        <v>-0.69668609120586067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423</v>
      </c>
      <c r="AT565">
        <f>_xlfn.RANK.AVG(Table2[[#This Row],[6M Return vs Nifty Z-Score]],Table2[6M Return vs Nifty Z-Score])</f>
        <v>598</v>
      </c>
      <c r="AU565">
        <f>_xlfn.RANK.AVG(Table2[[#This Row],[Sharpe Ratio Z-Score]],Table2[Sharpe Ratio Z-Score])</f>
        <v>516</v>
      </c>
      <c r="AV565">
        <f>(Table2[[#This Row],[Rank 1Y]]+Table2[[#This Row],[Rank 6M]]+Table2[[#This Row],[Rank Sharpe]])/3</f>
        <v>512.33333333333337</v>
      </c>
    </row>
    <row r="566" spans="1:48" x14ac:dyDescent="0.3">
      <c r="A566" t="s">
        <v>1428</v>
      </c>
      <c r="B566" t="s">
        <v>1429</v>
      </c>
      <c r="C566" t="s">
        <v>10325</v>
      </c>
      <c r="D566" t="s">
        <v>231</v>
      </c>
      <c r="E566">
        <v>7627.0509181899997</v>
      </c>
      <c r="F566">
        <v>1978.2</v>
      </c>
      <c r="G566">
        <v>-16.831230435339702</v>
      </c>
      <c r="H566">
        <f>(Table2[[#This Row],[1Y Return vs Nifty]]-AVERAGE(Table2[1Y Return vs Nifty]))/_xlfn.STDEV.P(Table2[1Y Return vs Nifty])</f>
        <v>-0.66986992341563456</v>
      </c>
      <c r="I566">
        <v>-7.6310819494033</v>
      </c>
      <c r="J566">
        <f>(Table2[[#This Row],[1M Return vs Nifty]]-AVERAGE(Table2[1M Return vs Nifty]))/_xlfn.STDEV.P(Table2[1M Return vs Nifty])</f>
        <v>-0.97828275418114452</v>
      </c>
      <c r="K566">
        <v>4.2612625269605298</v>
      </c>
      <c r="L566">
        <f>(Table2[[#This Row],[6M Return vs Nifty]]-AVERAGE(Table2[6M Return vs Nifty]))/_xlfn.STDEV.P(Table2[6M Return vs Nifty])</f>
        <v>-0.13316444240536934</v>
      </c>
      <c r="M566">
        <v>-4.1110329913578303</v>
      </c>
      <c r="N566">
        <f>(Table2[[#This Row],[1W Return vs Nifty]]-AVERAGE(Table2[1W Return vs Nifty]))/_xlfn.STDEV.P(Table2[1W Return vs Nifty])</f>
        <v>-0.7273045598168576</v>
      </c>
      <c r="O566">
        <v>2033.28</v>
      </c>
      <c r="P566">
        <v>2090.1194776376801</v>
      </c>
      <c r="Q566">
        <v>1996.9448004010101</v>
      </c>
      <c r="R566">
        <v>31.984919994498402</v>
      </c>
      <c r="S566" s="2">
        <f>(Table2[[#This Row],[Close Price]]-Table2[[#This Row],[20D EMA]])/Table2[[#This Row],[20D EMA]]</f>
        <v>-2.7089235127478718E-2</v>
      </c>
      <c r="T566" s="2">
        <f>(Table2[[#This Row],[Close Price]]-Table2[[#This Row],[50D EMA]])/Table2[[#This Row],[50D EMA]]</f>
        <v>-5.3546928218751899E-2</v>
      </c>
      <c r="U566" s="2">
        <f>(Table2[[#This Row],[Close Price]]-Table2[[#This Row],[200D EMA]])/Table2[[#This Row],[200D EMA]]</f>
        <v>-9.3867393817024126E-3</v>
      </c>
      <c r="V566">
        <v>0.41445515426116097</v>
      </c>
      <c r="W566">
        <v>1973</v>
      </c>
      <c r="X566">
        <v>2009.5</v>
      </c>
      <c r="Y566">
        <v>1965.5</v>
      </c>
      <c r="Z566">
        <v>2016.4</v>
      </c>
      <c r="AA566">
        <v>1965.5</v>
      </c>
      <c r="AB566">
        <v>2016.4</v>
      </c>
      <c r="AC566" s="2">
        <f>(Table2[[#This Row],[Close Price]]/Table2[[#This Row],[Day Low]])-1</f>
        <v>2.6355803345159412E-3</v>
      </c>
      <c r="AD566" s="2">
        <f>(Table2[[#This Row],[Day High]]/Table2[[#This Row],[Close Price]])-1</f>
        <v>1.5822464867050856E-2</v>
      </c>
      <c r="AE566" s="2">
        <f>(Table2[[#This Row],[Close Price]]/Table2[[#This Row],[Current Week Low]])-1</f>
        <v>6.4614601882473366E-3</v>
      </c>
      <c r="AF566" s="2">
        <f>(Table2[[#This Row],[Current Week High]]/Table2[[#This Row],[Close Price]])-1</f>
        <v>1.931048427863713E-2</v>
      </c>
      <c r="AG566" s="2">
        <f>(Table2[[#This Row],[Close Price]]/Table2[[#This Row],[Current Month Low]])-1</f>
        <v>6.4614601882473366E-3</v>
      </c>
      <c r="AH566" s="2">
        <f>(Table2[[#This Row],[Current Month High]]/Table2[[#This Row],[Close Price]])-1</f>
        <v>1.931048427863713E-2</v>
      </c>
      <c r="AI566">
        <v>38.6614093620462</v>
      </c>
      <c r="AJ566">
        <v>35.317053150010203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-0.14000000000000001</v>
      </c>
      <c r="AM566" t="s">
        <v>10358</v>
      </c>
      <c r="AN566">
        <v>-0.51</v>
      </c>
      <c r="AO566" t="s">
        <v>10358</v>
      </c>
      <c r="AP566">
        <v>-2.7864093797381001E-2</v>
      </c>
      <c r="AQ566">
        <f>(Table2[[#This Row],[Sharpe Ratio]]-AVERAGE(Table2[Sharpe Ratio]))/_xlfn.STDEV.P(Table2[Sharpe Ratio])</f>
        <v>-1.0461174477374207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>
        <f>_xlfn.RANK.AVG(Table2[[#This Row],[1Y Return vs Nifty Z-Score]],Table2[1Y Return vs Nifty Z-Score])</f>
        <v>547</v>
      </c>
      <c r="AT566">
        <f>_xlfn.RANK.AVG(Table2[[#This Row],[6M Return vs Nifty Z-Score]],Table2[6M Return vs Nifty Z-Score])</f>
        <v>369</v>
      </c>
      <c r="AU566">
        <f>_xlfn.RANK.AVG(Table2[[#This Row],[Sharpe Ratio Z-Score]],Table2[Sharpe Ratio Z-Score])</f>
        <v>625</v>
      </c>
      <c r="AV566">
        <f>(Table2[[#This Row],[Rank 1Y]]+Table2[[#This Row],[Rank 6M]]+Table2[[#This Row],[Rank Sharpe]])/3</f>
        <v>513.66666666666663</v>
      </c>
    </row>
    <row r="567" spans="1:48" x14ac:dyDescent="0.3">
      <c r="A567" t="s">
        <v>1895</v>
      </c>
      <c r="B567" t="s">
        <v>1896</v>
      </c>
      <c r="C567" t="s">
        <v>10325</v>
      </c>
      <c r="D567" t="s">
        <v>257</v>
      </c>
      <c r="E567">
        <v>3811.53560246999</v>
      </c>
      <c r="F567">
        <v>163.36000000000001</v>
      </c>
      <c r="G567">
        <v>-21.7069856110326</v>
      </c>
      <c r="H567">
        <f>(Table2[[#This Row],[1Y Return vs Nifty]]-AVERAGE(Table2[1Y Return vs Nifty]))/_xlfn.STDEV.P(Table2[1Y Return vs Nifty])</f>
        <v>-0.75134488086616691</v>
      </c>
      <c r="I567">
        <v>-0.35969176309119399</v>
      </c>
      <c r="J567">
        <f>(Table2[[#This Row],[1M Return vs Nifty]]-AVERAGE(Table2[1M Return vs Nifty]))/_xlfn.STDEV.P(Table2[1M Return vs Nifty])</f>
        <v>-0.24135278480403627</v>
      </c>
      <c r="K567">
        <v>-4.2761160492204304</v>
      </c>
      <c r="L567">
        <f>(Table2[[#This Row],[6M Return vs Nifty]]-AVERAGE(Table2[6M Return vs Nifty]))/_xlfn.STDEV.P(Table2[6M Return vs Nifty])</f>
        <v>-0.42443953931195122</v>
      </c>
      <c r="M567">
        <v>-11.108548149421599</v>
      </c>
      <c r="N567">
        <f>(Table2[[#This Row],[1W Return vs Nifty]]-AVERAGE(Table2[1W Return vs Nifty]))/_xlfn.STDEV.P(Table2[1W Return vs Nifty])</f>
        <v>-2.42641632803916</v>
      </c>
      <c r="O567">
        <v>168.19</v>
      </c>
      <c r="P567">
        <v>161.060872923674</v>
      </c>
      <c r="Q567">
        <v>148.09874001421099</v>
      </c>
      <c r="R567">
        <v>36.974764826650002</v>
      </c>
      <c r="S567" s="2">
        <f>(Table2[[#This Row],[Close Price]]-Table2[[#This Row],[20D EMA]])/Table2[[#This Row],[20D EMA]]</f>
        <v>-2.871752185028827E-2</v>
      </c>
      <c r="T567" s="2">
        <f>(Table2[[#This Row],[Close Price]]-Table2[[#This Row],[50D EMA]])/Table2[[#This Row],[50D EMA]]</f>
        <v>1.4274895165975921E-2</v>
      </c>
      <c r="U567" s="2">
        <f>(Table2[[#This Row],[Close Price]]-Table2[[#This Row],[200D EMA]])/Table2[[#This Row],[200D EMA]]</f>
        <v>0.1030478718747007</v>
      </c>
      <c r="V567">
        <v>1.0248123735269801</v>
      </c>
      <c r="W567">
        <v>163.06</v>
      </c>
      <c r="X567">
        <v>167.2</v>
      </c>
      <c r="Y567">
        <v>162.5</v>
      </c>
      <c r="Z567">
        <v>168.69</v>
      </c>
      <c r="AA567">
        <v>162.5</v>
      </c>
      <c r="AB567">
        <v>168.69</v>
      </c>
      <c r="AC567" s="2">
        <f>(Table2[[#This Row],[Close Price]]/Table2[[#This Row],[Day Low]])-1</f>
        <v>1.8398135655588455E-3</v>
      </c>
      <c r="AD567" s="2">
        <f>(Table2[[#This Row],[Day High]]/Table2[[#This Row],[Close Price]])-1</f>
        <v>2.3506366307541438E-2</v>
      </c>
      <c r="AE567" s="2">
        <f>(Table2[[#This Row],[Close Price]]/Table2[[#This Row],[Current Week Low]])-1</f>
        <v>5.2923076923077073E-3</v>
      </c>
      <c r="AF567" s="2">
        <f>(Table2[[#This Row],[Current Week High]]/Table2[[#This Row],[Close Price]])-1</f>
        <v>3.2627326150832525E-2</v>
      </c>
      <c r="AG567" s="2">
        <f>(Table2[[#This Row],[Close Price]]/Table2[[#This Row],[Current Month Low]])-1</f>
        <v>5.2923076923077073E-3</v>
      </c>
      <c r="AH567" s="2">
        <f>(Table2[[#This Row],[Current Month High]]/Table2[[#This Row],[Close Price]])-1</f>
        <v>3.2627326150832525E-2</v>
      </c>
      <c r="AI567">
        <v>12.787708129285001</v>
      </c>
      <c r="AJ567">
        <v>45.792057117358297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0.18</v>
      </c>
      <c r="AM567" t="s">
        <v>10359</v>
      </c>
      <c r="AN567">
        <v>-1.58</v>
      </c>
      <c r="AO567" t="s">
        <v>10358</v>
      </c>
      <c r="AP567">
        <v>8.6464723704079999E-3</v>
      </c>
      <c r="AQ567">
        <f>(Table2[[#This Row],[Sharpe Ratio]]-AVERAGE(Table2[Sharpe Ratio]))/_xlfn.STDEV.P(Table2[Sharpe Ratio])</f>
        <v>-0.62838869214060444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-4.4719422251619187</v>
      </c>
      <c r="AS567">
        <f>_xlfn.RANK.AVG(Table2[[#This Row],[1Y Return vs Nifty Z-Score]],Table2[1Y Return vs Nifty Z-Score])</f>
        <v>574</v>
      </c>
      <c r="AT567">
        <f>_xlfn.RANK.AVG(Table2[[#This Row],[6M Return vs Nifty Z-Score]],Table2[6M Return vs Nifty Z-Score])</f>
        <v>468</v>
      </c>
      <c r="AU567">
        <f>_xlfn.RANK.AVG(Table2[[#This Row],[Sharpe Ratio Z-Score]],Table2[Sharpe Ratio Z-Score])</f>
        <v>500</v>
      </c>
      <c r="AV567">
        <f>(Table2[[#This Row],[Rank 1Y]]+Table2[[#This Row],[Rank 6M]]+Table2[[#This Row],[Rank Sharpe]])/3</f>
        <v>514</v>
      </c>
    </row>
    <row r="568" spans="1:48" x14ac:dyDescent="0.3">
      <c r="A568" t="s">
        <v>813</v>
      </c>
      <c r="B568" t="s">
        <v>814</v>
      </c>
      <c r="C568" t="s">
        <v>10324</v>
      </c>
      <c r="D568" t="s">
        <v>40</v>
      </c>
      <c r="E568">
        <v>19934.874318499998</v>
      </c>
      <c r="F568">
        <v>906.85</v>
      </c>
      <c r="G568">
        <v>-15.527177313879999</v>
      </c>
      <c r="H568">
        <f>(Table2[[#This Row],[1Y Return vs Nifty]]-AVERAGE(Table2[1Y Return vs Nifty]))/_xlfn.STDEV.P(Table2[1Y Return vs Nifty])</f>
        <v>-0.64807890463892492</v>
      </c>
      <c r="I568">
        <v>-3.76958788471332</v>
      </c>
      <c r="J568">
        <f>(Table2[[#This Row],[1M Return vs Nifty]]-AVERAGE(Table2[1M Return vs Nifty]))/_xlfn.STDEV.P(Table2[1M Return vs Nifty])</f>
        <v>-0.58693383328310023</v>
      </c>
      <c r="K568">
        <v>-3.0774913859951298</v>
      </c>
      <c r="L568">
        <f>(Table2[[#This Row],[6M Return vs Nifty]]-AVERAGE(Table2[6M Return vs Nifty]))/_xlfn.STDEV.P(Table2[6M Return vs Nifty])</f>
        <v>-0.3835453102672618</v>
      </c>
      <c r="M568">
        <v>-1.6643283367916699</v>
      </c>
      <c r="N568">
        <f>(Table2[[#This Row],[1W Return vs Nifty]]-AVERAGE(Table2[1W Return vs Nifty]))/_xlfn.STDEV.P(Table2[1W Return vs Nifty])</f>
        <v>-0.13320442883722575</v>
      </c>
      <c r="O568">
        <v>907.38</v>
      </c>
      <c r="P568">
        <v>912.59074580925505</v>
      </c>
      <c r="Q568">
        <v>860.64085979455899</v>
      </c>
      <c r="R568">
        <v>49.531307837907903</v>
      </c>
      <c r="S568" s="2">
        <f>(Table2[[#This Row],[Close Price]]-Table2[[#This Row],[20D EMA]])/Table2[[#This Row],[20D EMA]]</f>
        <v>-5.8409927483520985E-4</v>
      </c>
      <c r="T568" s="2">
        <f>(Table2[[#This Row],[Close Price]]-Table2[[#This Row],[50D EMA]])/Table2[[#This Row],[50D EMA]]</f>
        <v>-6.2906026996409322E-3</v>
      </c>
      <c r="U568" s="2">
        <f>(Table2[[#This Row],[Close Price]]-Table2[[#This Row],[200D EMA]])/Table2[[#This Row],[200D EMA]]</f>
        <v>5.3691548198712614E-2</v>
      </c>
      <c r="V568">
        <v>0.40253543932166203</v>
      </c>
      <c r="W568">
        <v>894.15</v>
      </c>
      <c r="X568">
        <v>915</v>
      </c>
      <c r="Y568">
        <v>885.65</v>
      </c>
      <c r="Z568">
        <v>915</v>
      </c>
      <c r="AA568">
        <v>885.65</v>
      </c>
      <c r="AB568">
        <v>915</v>
      </c>
      <c r="AC568" s="2">
        <f>(Table2[[#This Row],[Close Price]]/Table2[[#This Row],[Day Low]])-1</f>
        <v>1.4203433428395806E-2</v>
      </c>
      <c r="AD568" s="2">
        <f>(Table2[[#This Row],[Day High]]/Table2[[#This Row],[Close Price]])-1</f>
        <v>8.987153332965736E-3</v>
      </c>
      <c r="AE568" s="2">
        <f>(Table2[[#This Row],[Close Price]]/Table2[[#This Row],[Current Week Low]])-1</f>
        <v>2.3937221249929586E-2</v>
      </c>
      <c r="AF568" s="2">
        <f>(Table2[[#This Row],[Current Week High]]/Table2[[#This Row],[Close Price]])-1</f>
        <v>8.987153332965736E-3</v>
      </c>
      <c r="AG568" s="2">
        <f>(Table2[[#This Row],[Close Price]]/Table2[[#This Row],[Current Month Low]])-1</f>
        <v>2.3937221249929586E-2</v>
      </c>
      <c r="AH568" s="2">
        <f>(Table2[[#This Row],[Current Month High]]/Table2[[#This Row],[Close Price]])-1</f>
        <v>8.987153332965736E-3</v>
      </c>
      <c r="AI568">
        <v>13.0286155372994</v>
      </c>
      <c r="AJ568">
        <v>27.509842519685002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-7.0000000000000007E-2</v>
      </c>
      <c r="AM568" t="s">
        <v>10358</v>
      </c>
      <c r="AN568">
        <v>3.11</v>
      </c>
      <c r="AO568" t="s">
        <v>10359</v>
      </c>
      <c r="AQ568">
        <f>(Table2[[#This Row],[Sharpe Ratio]]-AVERAGE(Table2[Sharpe Ratio]))/_xlfn.STDEV.P(Table2[Sharpe Ratio])</f>
        <v>-0.72731567472953296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538</v>
      </c>
      <c r="AT568">
        <f>_xlfn.RANK.AVG(Table2[[#This Row],[6M Return vs Nifty Z-Score]],Table2[6M Return vs Nifty Z-Score])</f>
        <v>459</v>
      </c>
      <c r="AU568">
        <f>_xlfn.RANK.AVG(Table2[[#This Row],[Sharpe Ratio Z-Score]],Table2[Sharpe Ratio Z-Score])</f>
        <v>548</v>
      </c>
      <c r="AV568">
        <f>(Table2[[#This Row],[Rank 1Y]]+Table2[[#This Row],[Rank 6M]]+Table2[[#This Row],[Rank Sharpe]])/3</f>
        <v>515</v>
      </c>
    </row>
    <row r="569" spans="1:48" x14ac:dyDescent="0.3">
      <c r="A569" t="s">
        <v>1881</v>
      </c>
      <c r="B569" t="s">
        <v>1882</v>
      </c>
      <c r="C569" t="s">
        <v>10316</v>
      </c>
      <c r="D569" t="s">
        <v>185</v>
      </c>
      <c r="E569">
        <v>3863.2863401650002</v>
      </c>
      <c r="F569">
        <v>281.14999999999998</v>
      </c>
      <c r="G569">
        <v>-18.637028223968699</v>
      </c>
      <c r="H569">
        <f>(Table2[[#This Row],[1Y Return vs Nifty]]-AVERAGE(Table2[1Y Return vs Nifty]))/_xlfn.STDEV.P(Table2[1Y Return vs Nifty])</f>
        <v>-0.70004520759033773</v>
      </c>
      <c r="I569">
        <v>3.1211220112705602</v>
      </c>
      <c r="J569">
        <f>(Table2[[#This Row],[1M Return vs Nifty]]-AVERAGE(Table2[1M Return vs Nifty]))/_xlfn.STDEV.P(Table2[1M Return vs Nifty])</f>
        <v>0.11141551980111053</v>
      </c>
      <c r="K569">
        <v>6.5203587162224501</v>
      </c>
      <c r="L569">
        <f>(Table2[[#This Row],[6M Return vs Nifty]]-AVERAGE(Table2[6M Return vs Nifty]))/_xlfn.STDEV.P(Table2[6M Return vs Nifty])</f>
        <v>-5.6089441504693784E-2</v>
      </c>
      <c r="M569">
        <v>-1.50755314719925</v>
      </c>
      <c r="N569">
        <f>(Table2[[#This Row],[1W Return vs Nifty]]-AVERAGE(Table2[1W Return vs Nifty]))/_xlfn.STDEV.P(Table2[1W Return vs Nifty])</f>
        <v>-9.5136834329081682E-2</v>
      </c>
      <c r="O569">
        <v>271.60000000000002</v>
      </c>
      <c r="P569">
        <v>267.52676121303199</v>
      </c>
      <c r="Q569">
        <v>244.22481703472201</v>
      </c>
      <c r="R569">
        <v>50.668110192396902</v>
      </c>
      <c r="S569" s="2">
        <f>(Table2[[#This Row],[Close Price]]-Table2[[#This Row],[20D EMA]])/Table2[[#This Row],[20D EMA]]</f>
        <v>3.5162002945507927E-2</v>
      </c>
      <c r="T569" s="2">
        <f>(Table2[[#This Row],[Close Price]]-Table2[[#This Row],[50D EMA]])/Table2[[#This Row],[50D EMA]]</f>
        <v>5.0922901040616947E-2</v>
      </c>
      <c r="U569" s="2">
        <f>(Table2[[#This Row],[Close Price]]-Table2[[#This Row],[200D EMA]])/Table2[[#This Row],[200D EMA]]</f>
        <v>0.15119341029142108</v>
      </c>
      <c r="V569">
        <v>0.76961497941168</v>
      </c>
      <c r="W569">
        <v>269.14999999999998</v>
      </c>
      <c r="X569">
        <v>283.3</v>
      </c>
      <c r="Y569">
        <v>262.25</v>
      </c>
      <c r="Z569">
        <v>283.3</v>
      </c>
      <c r="AA569">
        <v>262.25</v>
      </c>
      <c r="AB569">
        <v>283.3</v>
      </c>
      <c r="AC569" s="2">
        <f>(Table2[[#This Row],[Close Price]]/Table2[[#This Row],[Day Low]])-1</f>
        <v>4.4584804012632429E-2</v>
      </c>
      <c r="AD569" s="2">
        <f>(Table2[[#This Row],[Day High]]/Table2[[#This Row],[Close Price]])-1</f>
        <v>7.6471634358883378E-3</v>
      </c>
      <c r="AE569" s="2">
        <f>(Table2[[#This Row],[Close Price]]/Table2[[#This Row],[Current Week Low]])-1</f>
        <v>7.2068636796949415E-2</v>
      </c>
      <c r="AF569" s="2">
        <f>(Table2[[#This Row],[Current Week High]]/Table2[[#This Row],[Close Price]])-1</f>
        <v>7.6471634358883378E-3</v>
      </c>
      <c r="AG569" s="2">
        <f>(Table2[[#This Row],[Close Price]]/Table2[[#This Row],[Current Month Low]])-1</f>
        <v>7.2068636796949415E-2</v>
      </c>
      <c r="AH569" s="2">
        <f>(Table2[[#This Row],[Current Month High]]/Table2[[#This Row],[Close Price]])-1</f>
        <v>7.6471634358883378E-3</v>
      </c>
      <c r="AI569">
        <v>2.04517161657478</v>
      </c>
      <c r="AJ569">
        <v>40.750938673341601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-0.04</v>
      </c>
      <c r="AM569" t="s">
        <v>10358</v>
      </c>
      <c r="AN569">
        <v>2.7</v>
      </c>
      <c r="AO569" t="s">
        <v>10359</v>
      </c>
      <c r="AP569">
        <v>-3.5434281378316002E-2</v>
      </c>
      <c r="AQ569">
        <f>(Table2[[#This Row],[Sharpe Ratio]]-AVERAGE(Table2[Sharpe Ratio]))/_xlfn.STDEV.P(Table2[Sharpe Ratio])</f>
        <v>-1.1327303209337924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-1.8725862845567949</v>
      </c>
      <c r="AS569">
        <f>_xlfn.RANK.AVG(Table2[[#This Row],[1Y Return vs Nifty Z-Score]],Table2[1Y Return vs Nifty Z-Score])</f>
        <v>561</v>
      </c>
      <c r="AT569">
        <f>_xlfn.RANK.AVG(Table2[[#This Row],[6M Return vs Nifty Z-Score]],Table2[6M Return vs Nifty Z-Score])</f>
        <v>340</v>
      </c>
      <c r="AU569">
        <f>_xlfn.RANK.AVG(Table2[[#This Row],[Sharpe Ratio Z-Score]],Table2[Sharpe Ratio Z-Score])</f>
        <v>645</v>
      </c>
      <c r="AV569">
        <f>(Table2[[#This Row],[Rank 1Y]]+Table2[[#This Row],[Rank 6M]]+Table2[[#This Row],[Rank Sharpe]])/3</f>
        <v>515.33333333333337</v>
      </c>
    </row>
    <row r="570" spans="1:48" x14ac:dyDescent="0.3">
      <c r="A570" t="s">
        <v>536</v>
      </c>
      <c r="B570" t="s">
        <v>537</v>
      </c>
      <c r="C570" t="s">
        <v>10314</v>
      </c>
      <c r="D570" t="s">
        <v>538</v>
      </c>
      <c r="E570">
        <v>38682.628610895001</v>
      </c>
      <c r="F570">
        <v>595.6</v>
      </c>
      <c r="G570">
        <v>-60.549241395647897</v>
      </c>
      <c r="H570">
        <f>(Table2[[#This Row],[1Y Return vs Nifty]]-AVERAGE(Table2[1Y Return vs Nifty]))/_xlfn.STDEV.P(Table2[1Y Return vs Nifty])</f>
        <v>-1.4004076461811819</v>
      </c>
      <c r="I570">
        <v>16.574091091784901</v>
      </c>
      <c r="J570">
        <f>(Table2[[#This Row],[1M Return vs Nifty]]-AVERAGE(Table2[1M Return vs Nifty]))/_xlfn.STDEV.P(Table2[1M Return vs Nifty])</f>
        <v>1.4748268948634538</v>
      </c>
      <c r="K570">
        <v>29.454490647477002</v>
      </c>
      <c r="L570">
        <f>(Table2[[#This Row],[6M Return vs Nifty]]-AVERAGE(Table2[6M Return vs Nifty]))/_xlfn.STDEV.P(Table2[6M Return vs Nifty])</f>
        <v>0.72636871484108489</v>
      </c>
      <c r="M570">
        <v>11.0294158373515</v>
      </c>
      <c r="N570">
        <f>(Table2[[#This Row],[1W Return vs Nifty]]-AVERAGE(Table2[1W Return vs Nifty]))/_xlfn.STDEV.P(Table2[1W Return vs Nifty])</f>
        <v>2.9490454301338396</v>
      </c>
      <c r="O570">
        <v>551.12</v>
      </c>
      <c r="P570">
        <v>504.01268721030601</v>
      </c>
      <c r="Q570">
        <v>520.895944820046</v>
      </c>
      <c r="R570">
        <v>69.750679693090007</v>
      </c>
      <c r="S570" s="2">
        <f>(Table2[[#This Row],[Close Price]]-Table2[[#This Row],[20D EMA]])/Table2[[#This Row],[20D EMA]]</f>
        <v>8.0708375671360175E-2</v>
      </c>
      <c r="T570" s="2">
        <f>(Table2[[#This Row],[Close Price]]-Table2[[#This Row],[50D EMA]])/Table2[[#This Row],[50D EMA]]</f>
        <v>0.18171628435908396</v>
      </c>
      <c r="U570" s="2">
        <f>(Table2[[#This Row],[Close Price]]-Table2[[#This Row],[200D EMA]])/Table2[[#This Row],[200D EMA]]</f>
        <v>0.14341454550152438</v>
      </c>
      <c r="V570">
        <v>1.8509668987574399</v>
      </c>
      <c r="W570">
        <v>594</v>
      </c>
      <c r="X570">
        <v>614.79999999999995</v>
      </c>
      <c r="Y570">
        <v>587.29999999999995</v>
      </c>
      <c r="Z570">
        <v>634</v>
      </c>
      <c r="AA570">
        <v>587.29999999999995</v>
      </c>
      <c r="AB570">
        <v>634</v>
      </c>
      <c r="AC570" s="2">
        <f>(Table2[[#This Row],[Close Price]]/Table2[[#This Row],[Day Low]])-1</f>
        <v>2.6936026936026369E-3</v>
      </c>
      <c r="AD570" s="2">
        <f>(Table2[[#This Row],[Day High]]/Table2[[#This Row],[Close Price]])-1</f>
        <v>3.2236400268636611E-2</v>
      </c>
      <c r="AE570" s="2">
        <f>(Table2[[#This Row],[Close Price]]/Table2[[#This Row],[Current Week Low]])-1</f>
        <v>1.4132470628299032E-2</v>
      </c>
      <c r="AF570" s="2">
        <f>(Table2[[#This Row],[Current Week High]]/Table2[[#This Row],[Close Price]])-1</f>
        <v>6.4472800537273223E-2</v>
      </c>
      <c r="AG570" s="2">
        <f>(Table2[[#This Row],[Close Price]]/Table2[[#This Row],[Current Month Low]])-1</f>
        <v>1.4132470628299032E-2</v>
      </c>
      <c r="AH570" s="2">
        <f>(Table2[[#This Row],[Current Month High]]/Table2[[#This Row],[Close Price]])-1</f>
        <v>6.4472800537273223E-2</v>
      </c>
      <c r="AI570">
        <v>67.612491605103997</v>
      </c>
      <c r="AJ570">
        <v>92.129032258064498</v>
      </c>
      <c r="AK570" t="str">
        <f>IF(AND(Table2[[#This Row],[20D EMA]]&gt;Table2[[#This Row],[50D EMA]],Table2[[#This Row],[50D EMA]]&gt;Table2[[#This Row],[200D EMA]]),"Uptrend","Downtrend/NoTrend")</f>
        <v>Downtrend/NoTrend</v>
      </c>
      <c r="AL570">
        <v>0.13</v>
      </c>
      <c r="AM570" t="s">
        <v>10359</v>
      </c>
      <c r="AN570">
        <v>5.56</v>
      </c>
      <c r="AO570" t="s">
        <v>10359</v>
      </c>
      <c r="AP570">
        <v>-6.4741137630975998E-2</v>
      </c>
      <c r="AQ570">
        <f>(Table2[[#This Row],[Sharpe Ratio]]-AVERAGE(Table2[Sharpe Ratio]))/_xlfn.STDEV.P(Table2[Sharpe Ratio])</f>
        <v>-1.4680391884166273</v>
      </c>
      <c r="AR5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0">
        <f>_xlfn.RANK.AVG(Table2[[#This Row],[1Y Return vs Nifty Z-Score]],Table2[1Y Return vs Nifty Z-Score])</f>
        <v>728</v>
      </c>
      <c r="AT570">
        <f>_xlfn.RANK.AVG(Table2[[#This Row],[6M Return vs Nifty Z-Score]],Table2[6M Return vs Nifty Z-Score])</f>
        <v>142</v>
      </c>
      <c r="AU570">
        <f>_xlfn.RANK.AVG(Table2[[#This Row],[Sharpe Ratio Z-Score]],Table2[Sharpe Ratio Z-Score])</f>
        <v>677</v>
      </c>
      <c r="AV570">
        <f>(Table2[[#This Row],[Rank 1Y]]+Table2[[#This Row],[Rank 6M]]+Table2[[#This Row],[Rank Sharpe]])/3</f>
        <v>515.66666666666663</v>
      </c>
    </row>
    <row r="571" spans="1:48" x14ac:dyDescent="0.3">
      <c r="A571" t="s">
        <v>1057</v>
      </c>
      <c r="B571" t="s">
        <v>1058</v>
      </c>
      <c r="C571" t="s">
        <v>10322</v>
      </c>
      <c r="D571" t="s">
        <v>496</v>
      </c>
      <c r="E571">
        <v>12736.459699700001</v>
      </c>
      <c r="F571">
        <v>819.5</v>
      </c>
      <c r="G571">
        <v>-43.361427049661799</v>
      </c>
      <c r="H571">
        <f>(Table2[[#This Row],[1Y Return vs Nifty]]-AVERAGE(Table2[1Y Return vs Nifty]))/_xlfn.STDEV.P(Table2[1Y Return vs Nifty])</f>
        <v>-1.113195431448136</v>
      </c>
      <c r="I571">
        <v>-0.54885913743954395</v>
      </c>
      <c r="J571">
        <f>(Table2[[#This Row],[1M Return vs Nifty]]-AVERAGE(Table2[1M Return vs Nifty]))/_xlfn.STDEV.P(Table2[1M Return vs Nifty])</f>
        <v>-0.26052423672915703</v>
      </c>
      <c r="K571">
        <v>-1.6278591359699599</v>
      </c>
      <c r="L571">
        <f>(Table2[[#This Row],[6M Return vs Nifty]]-AVERAGE(Table2[6M Return vs Nifty]))/_xlfn.STDEV.P(Table2[6M Return vs Nifty])</f>
        <v>-0.33408729802881776</v>
      </c>
      <c r="M571">
        <v>-7.9332373480798299</v>
      </c>
      <c r="N571">
        <f>(Table2[[#This Row],[1W Return vs Nifty]]-AVERAGE(Table2[1W Return vs Nifty]))/_xlfn.STDEV.P(Table2[1W Return vs Nifty])</f>
        <v>-1.6553986412670374</v>
      </c>
      <c r="O571">
        <v>831.64</v>
      </c>
      <c r="P571">
        <v>829.81799481190501</v>
      </c>
      <c r="Q571">
        <v>826.39329844358599</v>
      </c>
      <c r="R571">
        <v>40.718958088823896</v>
      </c>
      <c r="S571" s="2">
        <f>(Table2[[#This Row],[Close Price]]-Table2[[#This Row],[20D EMA]])/Table2[[#This Row],[20D EMA]]</f>
        <v>-1.4597662450098584E-2</v>
      </c>
      <c r="T571" s="2">
        <f>(Table2[[#This Row],[Close Price]]-Table2[[#This Row],[50D EMA]])/Table2[[#This Row],[50D EMA]]</f>
        <v>-1.2434045629781494E-2</v>
      </c>
      <c r="U571" s="2">
        <f>(Table2[[#This Row],[Close Price]]-Table2[[#This Row],[200D EMA]])/Table2[[#This Row],[200D EMA]]</f>
        <v>-8.3414258762367788E-3</v>
      </c>
      <c r="V571">
        <v>0.89377714644929795</v>
      </c>
      <c r="W571">
        <v>816.05</v>
      </c>
      <c r="X571">
        <v>829</v>
      </c>
      <c r="Y571">
        <v>813.1</v>
      </c>
      <c r="Z571">
        <v>845.75</v>
      </c>
      <c r="AA571">
        <v>813.1</v>
      </c>
      <c r="AB571">
        <v>845.75</v>
      </c>
      <c r="AC571" s="2">
        <f>(Table2[[#This Row],[Close Price]]/Table2[[#This Row],[Day Low]])-1</f>
        <v>4.2276821273206089E-3</v>
      </c>
      <c r="AD571" s="2">
        <f>(Table2[[#This Row],[Day High]]/Table2[[#This Row],[Close Price]])-1</f>
        <v>1.1592434411226371E-2</v>
      </c>
      <c r="AE571" s="2">
        <f>(Table2[[#This Row],[Close Price]]/Table2[[#This Row],[Current Week Low]])-1</f>
        <v>7.8711105645061785E-3</v>
      </c>
      <c r="AF571" s="2">
        <f>(Table2[[#This Row],[Current Week High]]/Table2[[#This Row],[Close Price]])-1</f>
        <v>3.2031726662599125E-2</v>
      </c>
      <c r="AG571" s="2">
        <f>(Table2[[#This Row],[Close Price]]/Table2[[#This Row],[Current Month Low]])-1</f>
        <v>7.8711105645061785E-3</v>
      </c>
      <c r="AH571" s="2">
        <f>(Table2[[#This Row],[Current Month High]]/Table2[[#This Row],[Close Price]])-1</f>
        <v>3.2031726662599125E-2</v>
      </c>
      <c r="AI571">
        <v>25.070164734594201</v>
      </c>
      <c r="AJ571">
        <v>15.593483320403401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-0.08</v>
      </c>
      <c r="AM571" t="s">
        <v>10358</v>
      </c>
      <c r="AN571">
        <v>1.7</v>
      </c>
      <c r="AO571" t="s">
        <v>10359</v>
      </c>
      <c r="AP571">
        <v>3.4907488988092997E-2</v>
      </c>
      <c r="AQ571">
        <f>(Table2[[#This Row],[Sharpe Ratio]]-AVERAGE(Table2[Sharpe Ratio]))/_xlfn.STDEV.P(Table2[Sharpe Ratio])</f>
        <v>-0.32792822428593171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-3.6911338317590801</v>
      </c>
      <c r="AS571">
        <f>_xlfn.RANK.AVG(Table2[[#This Row],[1Y Return vs Nifty Z-Score]],Table2[1Y Return vs Nifty Z-Score])</f>
        <v>688</v>
      </c>
      <c r="AT571">
        <f>_xlfn.RANK.AVG(Table2[[#This Row],[6M Return vs Nifty Z-Score]],Table2[6M Return vs Nifty Z-Score])</f>
        <v>435</v>
      </c>
      <c r="AU571">
        <f>_xlfn.RANK.AVG(Table2[[#This Row],[Sharpe Ratio Z-Score]],Table2[Sharpe Ratio Z-Score])</f>
        <v>427</v>
      </c>
      <c r="AV571">
        <f>(Table2[[#This Row],[Rank 1Y]]+Table2[[#This Row],[Rank 6M]]+Table2[[#This Row],[Rank Sharpe]])/3</f>
        <v>516.66666666666663</v>
      </c>
    </row>
    <row r="572" spans="1:48" x14ac:dyDescent="0.3">
      <c r="A572" t="s">
        <v>608</v>
      </c>
      <c r="B572" t="s">
        <v>609</v>
      </c>
      <c r="C572" t="s">
        <v>10319</v>
      </c>
      <c r="D572" t="s">
        <v>517</v>
      </c>
      <c r="E572">
        <v>31058.2832223</v>
      </c>
      <c r="F572">
        <v>70.47</v>
      </c>
      <c r="G572">
        <v>-23.218151037375701</v>
      </c>
      <c r="H572">
        <f>(Table2[[#This Row],[1Y Return vs Nifty]]-AVERAGE(Table2[1Y Return vs Nifty]))/_xlfn.STDEV.P(Table2[1Y Return vs Nifty])</f>
        <v>-0.77659679249327673</v>
      </c>
      <c r="I572">
        <v>-4.1871546821423999</v>
      </c>
      <c r="J572">
        <f>(Table2[[#This Row],[1M Return vs Nifty]]-AVERAGE(Table2[1M Return vs Nifty]))/_xlfn.STDEV.P(Table2[1M Return vs Nifty])</f>
        <v>-0.62925276808893227</v>
      </c>
      <c r="K572">
        <v>-12.2220160053244</v>
      </c>
      <c r="L572">
        <f>(Table2[[#This Row],[6M Return vs Nifty]]-AVERAGE(Table2[6M Return vs Nifty]))/_xlfn.STDEV.P(Table2[6M Return vs Nifty])</f>
        <v>-0.69553478934354962</v>
      </c>
      <c r="M572">
        <v>-2.0621693387042699</v>
      </c>
      <c r="N572">
        <f>(Table2[[#This Row],[1W Return vs Nifty]]-AVERAGE(Table2[1W Return vs Nifty]))/_xlfn.STDEV.P(Table2[1W Return vs Nifty])</f>
        <v>-0.22980676737622427</v>
      </c>
      <c r="O572">
        <v>71.180000000000007</v>
      </c>
      <c r="P572">
        <v>71.589393283624602</v>
      </c>
      <c r="Q572">
        <v>68.220262388594406</v>
      </c>
      <c r="R572">
        <v>41.797783772530799</v>
      </c>
      <c r="S572" s="2">
        <f>(Table2[[#This Row],[Close Price]]-Table2[[#This Row],[20D EMA]])/Table2[[#This Row],[20D EMA]]</f>
        <v>-9.9747119977522877E-3</v>
      </c>
      <c r="T572" s="2">
        <f>(Table2[[#This Row],[Close Price]]-Table2[[#This Row],[50D EMA]])/Table2[[#This Row],[50D EMA]]</f>
        <v>-1.5636300746253901E-2</v>
      </c>
      <c r="U572" s="2">
        <f>(Table2[[#This Row],[Close Price]]-Table2[[#This Row],[200D EMA]])/Table2[[#This Row],[200D EMA]]</f>
        <v>3.2977557292153147E-2</v>
      </c>
      <c r="V572">
        <v>0.43830267998947597</v>
      </c>
      <c r="W572">
        <v>70.290000000000006</v>
      </c>
      <c r="X572">
        <v>70.849999999999994</v>
      </c>
      <c r="Y572">
        <v>69.900000000000006</v>
      </c>
      <c r="Z572">
        <v>70.849999999999994</v>
      </c>
      <c r="AA572">
        <v>69.900000000000006</v>
      </c>
      <c r="AB572">
        <v>70.849999999999994</v>
      </c>
      <c r="AC572" s="2">
        <f>(Table2[[#This Row],[Close Price]]/Table2[[#This Row],[Day Low]])-1</f>
        <v>2.560819462227748E-3</v>
      </c>
      <c r="AD572" s="2">
        <f>(Table2[[#This Row],[Day High]]/Table2[[#This Row],[Close Price]])-1</f>
        <v>5.3923655456222797E-3</v>
      </c>
      <c r="AE572" s="2">
        <f>(Table2[[#This Row],[Close Price]]/Table2[[#This Row],[Current Week Low]])-1</f>
        <v>8.1545064377681609E-3</v>
      </c>
      <c r="AF572" s="2">
        <f>(Table2[[#This Row],[Current Week High]]/Table2[[#This Row],[Close Price]])-1</f>
        <v>5.3923655456222797E-3</v>
      </c>
      <c r="AG572" s="2">
        <f>(Table2[[#This Row],[Close Price]]/Table2[[#This Row],[Current Month Low]])-1</f>
        <v>8.1545064377681609E-3</v>
      </c>
      <c r="AH572" s="2">
        <f>(Table2[[#This Row],[Current Month High]]/Table2[[#This Row],[Close Price]])-1</f>
        <v>5.3923655456222797E-3</v>
      </c>
      <c r="AI572">
        <v>13.5234851709947</v>
      </c>
      <c r="AJ572">
        <v>21.815038893690499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0.03</v>
      </c>
      <c r="AM572" t="s">
        <v>10359</v>
      </c>
      <c r="AN572">
        <v>-0.01</v>
      </c>
      <c r="AO572" t="s">
        <v>10358</v>
      </c>
      <c r="AP572">
        <v>3.6461274674203001E-2</v>
      </c>
      <c r="AQ572">
        <f>(Table2[[#This Row],[Sharpe Ratio]]-AVERAGE(Table2[Sharpe Ratio]))/_xlfn.STDEV.P(Table2[Sharpe Ratio])</f>
        <v>-0.31015087845842426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582</v>
      </c>
      <c r="AT572">
        <f>_xlfn.RANK.AVG(Table2[[#This Row],[6M Return vs Nifty Z-Score]],Table2[6M Return vs Nifty Z-Score])</f>
        <v>546</v>
      </c>
      <c r="AU572">
        <f>_xlfn.RANK.AVG(Table2[[#This Row],[Sharpe Ratio Z-Score]],Table2[Sharpe Ratio Z-Score])</f>
        <v>423</v>
      </c>
      <c r="AV572">
        <f>(Table2[[#This Row],[Rank 1Y]]+Table2[[#This Row],[Rank 6M]]+Table2[[#This Row],[Rank Sharpe]])/3</f>
        <v>517</v>
      </c>
    </row>
    <row r="573" spans="1:48" x14ac:dyDescent="0.3">
      <c r="A573" t="s">
        <v>1165</v>
      </c>
      <c r="B573" t="s">
        <v>1166</v>
      </c>
      <c r="C573" t="s">
        <v>10316</v>
      </c>
      <c r="D573" t="s">
        <v>989</v>
      </c>
      <c r="E573">
        <v>10482.812132024999</v>
      </c>
      <c r="F573">
        <v>48.28</v>
      </c>
      <c r="G573">
        <v>-36.957073967066599</v>
      </c>
      <c r="H573">
        <f>(Table2[[#This Row],[1Y Return vs Nifty]]-AVERAGE(Table2[1Y Return vs Nifty]))/_xlfn.STDEV.P(Table2[1Y Return vs Nifty])</f>
        <v>-1.0061772617287186</v>
      </c>
      <c r="I573">
        <v>2.9158085221343799</v>
      </c>
      <c r="J573">
        <f>(Table2[[#This Row],[1M Return vs Nifty]]-AVERAGE(Table2[1M Return vs Nifty]))/_xlfn.STDEV.P(Table2[1M Return vs Nifty])</f>
        <v>9.0607715600663732E-2</v>
      </c>
      <c r="K573">
        <v>-10.022973436081299</v>
      </c>
      <c r="L573">
        <f>(Table2[[#This Row],[6M Return vs Nifty]]-AVERAGE(Table2[6M Return vs Nifty]))/_xlfn.STDEV.P(Table2[6M Return vs Nifty])</f>
        <v>-0.62050867544425103</v>
      </c>
      <c r="M573">
        <v>4.5257629141187596</v>
      </c>
      <c r="N573">
        <f>(Table2[[#This Row],[1W Return vs Nifty]]-AVERAGE(Table2[1W Return vs Nifty]))/_xlfn.STDEV.P(Table2[1W Return vs Nifty])</f>
        <v>1.369851535060405</v>
      </c>
      <c r="O573">
        <v>47.9</v>
      </c>
      <c r="P573">
        <v>47.574303572460003</v>
      </c>
      <c r="Q573">
        <v>46.765035053084098</v>
      </c>
      <c r="R573">
        <v>61.398574749823702</v>
      </c>
      <c r="S573" s="2">
        <f>(Table2[[#This Row],[Close Price]]-Table2[[#This Row],[20D EMA]])/Table2[[#This Row],[20D EMA]]</f>
        <v>7.9331941544885706E-3</v>
      </c>
      <c r="T573" s="2">
        <f>(Table2[[#This Row],[Close Price]]-Table2[[#This Row],[50D EMA]])/Table2[[#This Row],[50D EMA]]</f>
        <v>1.4833562964619287E-2</v>
      </c>
      <c r="U573" s="2">
        <f>(Table2[[#This Row],[Close Price]]-Table2[[#This Row],[200D EMA]])/Table2[[#This Row],[200D EMA]]</f>
        <v>3.2395248826312874E-2</v>
      </c>
      <c r="V573">
        <v>0.74089296451575104</v>
      </c>
      <c r="W573">
        <v>47.97</v>
      </c>
      <c r="X573">
        <v>49.24</v>
      </c>
      <c r="Y573">
        <v>47.97</v>
      </c>
      <c r="Z573">
        <v>50.55</v>
      </c>
      <c r="AA573">
        <v>47.97</v>
      </c>
      <c r="AB573">
        <v>50.55</v>
      </c>
      <c r="AC573" s="2">
        <f>(Table2[[#This Row],[Close Price]]/Table2[[#This Row],[Day Low]])-1</f>
        <v>6.4623723160308622E-3</v>
      </c>
      <c r="AD573" s="2">
        <f>(Table2[[#This Row],[Day High]]/Table2[[#This Row],[Close Price]])-1</f>
        <v>1.988400994200501E-2</v>
      </c>
      <c r="AE573" s="2">
        <f>(Table2[[#This Row],[Close Price]]/Table2[[#This Row],[Current Week Low]])-1</f>
        <v>6.4623723160308622E-3</v>
      </c>
      <c r="AF573" s="2">
        <f>(Table2[[#This Row],[Current Week High]]/Table2[[#This Row],[Close Price]])-1</f>
        <v>4.7017398508699237E-2</v>
      </c>
      <c r="AG573" s="2">
        <f>(Table2[[#This Row],[Close Price]]/Table2[[#This Row],[Current Month Low]])-1</f>
        <v>6.4623723160308622E-3</v>
      </c>
      <c r="AH573" s="2">
        <f>(Table2[[#This Row],[Current Month High]]/Table2[[#This Row],[Close Price]])-1</f>
        <v>4.7017398508699237E-2</v>
      </c>
      <c r="AI573">
        <v>18.579121789560801</v>
      </c>
      <c r="AJ573">
        <v>32.093023255813897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-0.12</v>
      </c>
      <c r="AM573" t="s">
        <v>10358</v>
      </c>
      <c r="AN573">
        <v>4.2300000000000004</v>
      </c>
      <c r="AO573" t="s">
        <v>10359</v>
      </c>
      <c r="AP573">
        <v>6.1041136580532999E-2</v>
      </c>
      <c r="AQ573">
        <f>(Table2[[#This Row],[Sharpe Ratio]]-AVERAGE(Table2[Sharpe Ratio]))/_xlfn.STDEV.P(Table2[Sharpe Ratio])</f>
        <v>-2.8925025107199499E-2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-0.19515171161910039</v>
      </c>
      <c r="AS573">
        <f>_xlfn.RANK.AVG(Table2[[#This Row],[1Y Return vs Nifty Z-Score]],Table2[1Y Return vs Nifty Z-Score])</f>
        <v>670</v>
      </c>
      <c r="AT573">
        <f>_xlfn.RANK.AVG(Table2[[#This Row],[6M Return vs Nifty Z-Score]],Table2[6M Return vs Nifty Z-Score])</f>
        <v>524</v>
      </c>
      <c r="AU573">
        <f>_xlfn.RANK.AVG(Table2[[#This Row],[Sharpe Ratio Z-Score]],Table2[Sharpe Ratio Z-Score])</f>
        <v>360</v>
      </c>
      <c r="AV573">
        <f>(Table2[[#This Row],[Rank 1Y]]+Table2[[#This Row],[Rank 6M]]+Table2[[#This Row],[Rank Sharpe]])/3</f>
        <v>518</v>
      </c>
    </row>
    <row r="574" spans="1:48" x14ac:dyDescent="0.3">
      <c r="A574" t="s">
        <v>1591</v>
      </c>
      <c r="B574" t="s">
        <v>1592</v>
      </c>
      <c r="C574" t="s">
        <v>10314</v>
      </c>
      <c r="D574" t="s">
        <v>535</v>
      </c>
      <c r="E574">
        <v>5998.8548889000003</v>
      </c>
      <c r="F574">
        <v>286.39999999999998</v>
      </c>
      <c r="G574">
        <v>-27.013173873271899</v>
      </c>
      <c r="H574">
        <f>(Table2[[#This Row],[1Y Return vs Nifty]]-AVERAGE(Table2[1Y Return vs Nifty]))/_xlfn.STDEV.P(Table2[1Y Return vs Nifty])</f>
        <v>-0.84001247128287071</v>
      </c>
      <c r="I574">
        <v>-5.2737727947110402</v>
      </c>
      <c r="J574">
        <f>(Table2[[#This Row],[1M Return vs Nifty]]-AVERAGE(Table2[1M Return vs Nifty]))/_xlfn.STDEV.P(Table2[1M Return vs Nifty])</f>
        <v>-0.73937771419995213</v>
      </c>
      <c r="K574">
        <v>-37.453908674614297</v>
      </c>
      <c r="L574">
        <f>(Table2[[#This Row],[6M Return vs Nifty]]-AVERAGE(Table2[6M Return vs Nifty]))/_xlfn.STDEV.P(Table2[6M Return vs Nifty])</f>
        <v>-1.5563870892390423</v>
      </c>
      <c r="M574">
        <v>-4.3094442324013196</v>
      </c>
      <c r="N574">
        <f>(Table2[[#This Row],[1W Return vs Nifty]]-AVERAGE(Table2[1W Return vs Nifty]))/_xlfn.STDEV.P(Table2[1W Return vs Nifty])</f>
        <v>-0.77548207240374956</v>
      </c>
      <c r="O574">
        <v>292.47000000000003</v>
      </c>
      <c r="P574">
        <v>298.85341642249603</v>
      </c>
      <c r="Q574">
        <v>312.620331442804</v>
      </c>
      <c r="R574">
        <v>34.769990803022999</v>
      </c>
      <c r="S574" s="2">
        <f>(Table2[[#This Row],[Close Price]]-Table2[[#This Row],[20D EMA]])/Table2[[#This Row],[20D EMA]]</f>
        <v>-2.0754265394741511E-2</v>
      </c>
      <c r="T574" s="2">
        <f>(Table2[[#This Row],[Close Price]]-Table2[[#This Row],[50D EMA]])/Table2[[#This Row],[50D EMA]]</f>
        <v>-4.1670651022072853E-2</v>
      </c>
      <c r="U574" s="2">
        <f>(Table2[[#This Row],[Close Price]]-Table2[[#This Row],[200D EMA]])/Table2[[#This Row],[200D EMA]]</f>
        <v>-8.387276451852016E-2</v>
      </c>
      <c r="V574">
        <v>0.59773995964598203</v>
      </c>
      <c r="W574">
        <v>285</v>
      </c>
      <c r="X574">
        <v>290.2</v>
      </c>
      <c r="Y574">
        <v>284.85000000000002</v>
      </c>
      <c r="Z574">
        <v>293.89999999999998</v>
      </c>
      <c r="AA574">
        <v>284.85000000000002</v>
      </c>
      <c r="AB574">
        <v>293.89999999999998</v>
      </c>
      <c r="AC574" s="2">
        <f>(Table2[[#This Row],[Close Price]]/Table2[[#This Row],[Day Low]])-1</f>
        <v>4.9122807017543124E-3</v>
      </c>
      <c r="AD574" s="2">
        <f>(Table2[[#This Row],[Day High]]/Table2[[#This Row],[Close Price]])-1</f>
        <v>1.3268156424581123E-2</v>
      </c>
      <c r="AE574" s="2">
        <f>(Table2[[#This Row],[Close Price]]/Table2[[#This Row],[Current Week Low]])-1</f>
        <v>5.4414604177634995E-3</v>
      </c>
      <c r="AF574" s="2">
        <f>(Table2[[#This Row],[Current Week High]]/Table2[[#This Row],[Close Price]])-1</f>
        <v>2.6187150837988726E-2</v>
      </c>
      <c r="AG574" s="2">
        <f>(Table2[[#This Row],[Close Price]]/Table2[[#This Row],[Current Month Low]])-1</f>
        <v>5.4414604177634995E-3</v>
      </c>
      <c r="AH574" s="2">
        <f>(Table2[[#This Row],[Current Month High]]/Table2[[#This Row],[Close Price]])-1</f>
        <v>2.6187150837988726E-2</v>
      </c>
      <c r="AI574">
        <v>41.508379888268102</v>
      </c>
      <c r="AJ574">
        <v>12.512276566489801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-0.13</v>
      </c>
      <c r="AM574" t="s">
        <v>10358</v>
      </c>
      <c r="AN574">
        <v>-1.07</v>
      </c>
      <c r="AO574" t="s">
        <v>10358</v>
      </c>
      <c r="AP574">
        <v>0.104032476377984</v>
      </c>
      <c r="AQ574">
        <f>(Table2[[#This Row],[Sharpe Ratio]]-AVERAGE(Table2[Sharpe Ratio]))/_xlfn.STDEV.P(Table2[Sharpe Ratio])</f>
        <v>0.46295227946533135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4">
        <f>_xlfn.RANK.AVG(Table2[[#This Row],[1Y Return vs Nifty Z-Score]],Table2[1Y Return vs Nifty Z-Score])</f>
        <v>607</v>
      </c>
      <c r="AT574">
        <f>_xlfn.RANK.AVG(Table2[[#This Row],[6M Return vs Nifty Z-Score]],Table2[6M Return vs Nifty Z-Score])</f>
        <v>724</v>
      </c>
      <c r="AU574">
        <f>_xlfn.RANK.AVG(Table2[[#This Row],[Sharpe Ratio Z-Score]],Table2[Sharpe Ratio Z-Score])</f>
        <v>223</v>
      </c>
      <c r="AV574">
        <f>(Table2[[#This Row],[Rank 1Y]]+Table2[[#This Row],[Rank 6M]]+Table2[[#This Row],[Rank Sharpe]])/3</f>
        <v>518</v>
      </c>
    </row>
    <row r="575" spans="1:48" x14ac:dyDescent="0.3">
      <c r="A575" t="s">
        <v>667</v>
      </c>
      <c r="B575" t="s">
        <v>668</v>
      </c>
      <c r="C575" t="s">
        <v>10327</v>
      </c>
      <c r="D575" t="s">
        <v>170</v>
      </c>
      <c r="E575">
        <v>27619.401879370002</v>
      </c>
      <c r="F575">
        <v>1108.3</v>
      </c>
      <c r="G575">
        <v>-28.3696027843995</v>
      </c>
      <c r="H575">
        <f>(Table2[[#This Row],[1Y Return vs Nifty]]-AVERAGE(Table2[1Y Return vs Nifty]))/_xlfn.STDEV.P(Table2[1Y Return vs Nifty])</f>
        <v>-0.86267870119731438</v>
      </c>
      <c r="I575">
        <v>-0.217423421658785</v>
      </c>
      <c r="J575">
        <f>(Table2[[#This Row],[1M Return vs Nifty]]-AVERAGE(Table2[1M Return vs Nifty]))/_xlfn.STDEV.P(Table2[1M Return vs Nifty])</f>
        <v>-0.22693438587222337</v>
      </c>
      <c r="K575">
        <v>-2.4668996531657501</v>
      </c>
      <c r="L575">
        <f>(Table2[[#This Row],[6M Return vs Nifty]]-AVERAGE(Table2[6M Return vs Nifty]))/_xlfn.STDEV.P(Table2[6M Return vs Nifty])</f>
        <v>-0.3627133693426281</v>
      </c>
      <c r="M575">
        <v>-4.6165573476922801E-2</v>
      </c>
      <c r="N575">
        <f>(Table2[[#This Row],[1W Return vs Nifty]]-AVERAGE(Table2[1W Return vs Nifty]))/_xlfn.STDEV.P(Table2[1W Return vs Nifty])</f>
        <v>0.25971210395210559</v>
      </c>
      <c r="O575">
        <v>1072.92</v>
      </c>
      <c r="P575">
        <v>1072.6392525316901</v>
      </c>
      <c r="Q575">
        <v>1060.35472338709</v>
      </c>
      <c r="R575">
        <v>60.480086205295898</v>
      </c>
      <c r="S575" s="2">
        <f>(Table2[[#This Row],[Close Price]]-Table2[[#This Row],[20D EMA]])/Table2[[#This Row],[20D EMA]]</f>
        <v>3.2975431532639786E-2</v>
      </c>
      <c r="T575" s="2">
        <f>(Table2[[#This Row],[Close Price]]-Table2[[#This Row],[50D EMA]])/Table2[[#This Row],[50D EMA]]</f>
        <v>3.3245797582124474E-2</v>
      </c>
      <c r="U575" s="2">
        <f>(Table2[[#This Row],[Close Price]]-Table2[[#This Row],[200D EMA]])/Table2[[#This Row],[200D EMA]]</f>
        <v>4.5216261648515554E-2</v>
      </c>
      <c r="V575">
        <v>0.63282467753100902</v>
      </c>
      <c r="W575">
        <v>1082</v>
      </c>
      <c r="X575">
        <v>1112.5</v>
      </c>
      <c r="Y575">
        <v>1077.25</v>
      </c>
      <c r="Z575">
        <v>1112.5</v>
      </c>
      <c r="AA575">
        <v>1077.25</v>
      </c>
      <c r="AB575">
        <v>1112.5</v>
      </c>
      <c r="AC575" s="2">
        <f>(Table2[[#This Row],[Close Price]]/Table2[[#This Row],[Day Low]])-1</f>
        <v>2.4306839186691187E-2</v>
      </c>
      <c r="AD575" s="2">
        <f>(Table2[[#This Row],[Day High]]/Table2[[#This Row],[Close Price]])-1</f>
        <v>3.7895876567717313E-3</v>
      </c>
      <c r="AE575" s="2">
        <f>(Table2[[#This Row],[Close Price]]/Table2[[#This Row],[Current Week Low]])-1</f>
        <v>2.8823392898584377E-2</v>
      </c>
      <c r="AF575" s="2">
        <f>(Table2[[#This Row],[Current Week High]]/Table2[[#This Row],[Close Price]])-1</f>
        <v>3.7895876567717313E-3</v>
      </c>
      <c r="AG575" s="2">
        <f>(Table2[[#This Row],[Close Price]]/Table2[[#This Row],[Current Month Low]])-1</f>
        <v>2.8823392898584377E-2</v>
      </c>
      <c r="AH575" s="2">
        <f>(Table2[[#This Row],[Current Month High]]/Table2[[#This Row],[Close Price]])-1</f>
        <v>3.7895876567717313E-3</v>
      </c>
      <c r="AI575">
        <v>21.717946404403101</v>
      </c>
      <c r="AJ575">
        <v>18.788853161843502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-0.04</v>
      </c>
      <c r="AM575" t="s">
        <v>10358</v>
      </c>
      <c r="AN575">
        <v>6.33</v>
      </c>
      <c r="AO575" t="s">
        <v>10359</v>
      </c>
      <c r="AP575">
        <v>1.3157728004291E-2</v>
      </c>
      <c r="AQ575">
        <f>(Table2[[#This Row],[Sharpe Ratio]]-AVERAGE(Table2[Sharpe Ratio]))/_xlfn.STDEV.P(Table2[Sharpe Ratio])</f>
        <v>-0.57677401179134069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-1.7693883642514012</v>
      </c>
      <c r="AS575">
        <f>_xlfn.RANK.AVG(Table2[[#This Row],[1Y Return vs Nifty Z-Score]],Table2[1Y Return vs Nifty Z-Score])</f>
        <v>619</v>
      </c>
      <c r="AT575">
        <f>_xlfn.RANK.AVG(Table2[[#This Row],[6M Return vs Nifty Z-Score]],Table2[6M Return vs Nifty Z-Score])</f>
        <v>452</v>
      </c>
      <c r="AU575">
        <f>_xlfn.RANK.AVG(Table2[[#This Row],[Sharpe Ratio Z-Score]],Table2[Sharpe Ratio Z-Score])</f>
        <v>488</v>
      </c>
      <c r="AV575">
        <f>(Table2[[#This Row],[Rank 1Y]]+Table2[[#This Row],[Rank 6M]]+Table2[[#This Row],[Rank Sharpe]])/3</f>
        <v>519.66666666666663</v>
      </c>
    </row>
    <row r="576" spans="1:48" x14ac:dyDescent="0.3">
      <c r="A576" t="s">
        <v>680</v>
      </c>
      <c r="B576" t="s">
        <v>681</v>
      </c>
      <c r="C576" t="s">
        <v>10314</v>
      </c>
      <c r="D576" t="s">
        <v>535</v>
      </c>
      <c r="E576">
        <v>27001.348106450001</v>
      </c>
      <c r="F576">
        <v>840.45</v>
      </c>
      <c r="G576">
        <v>4.4970615350850398</v>
      </c>
      <c r="H576">
        <f>(Table2[[#This Row],[1Y Return vs Nifty]]-AVERAGE(Table2[1Y Return vs Nifty]))/_xlfn.STDEV.P(Table2[1Y Return vs Nifty])</f>
        <v>-0.31346940325704409</v>
      </c>
      <c r="I576">
        <v>9.5748868254685107</v>
      </c>
      <c r="J576">
        <f>(Table2[[#This Row],[1M Return vs Nifty]]-AVERAGE(Table2[1M Return vs Nifty]))/_xlfn.STDEV.P(Table2[1M Return vs Nifty])</f>
        <v>0.76548201672033067</v>
      </c>
      <c r="K576">
        <v>-12.276533886920699</v>
      </c>
      <c r="L576">
        <f>(Table2[[#This Row],[6M Return vs Nifty]]-AVERAGE(Table2[6M Return vs Nifty]))/_xlfn.STDEV.P(Table2[6M Return vs Nifty])</f>
        <v>-0.69739481008684978</v>
      </c>
      <c r="M576">
        <v>1.8599307239560301</v>
      </c>
      <c r="N576">
        <f>(Table2[[#This Row],[1W Return vs Nifty]]-AVERAGE(Table2[1W Return vs Nifty]))/_xlfn.STDEV.P(Table2[1W Return vs Nifty])</f>
        <v>0.72254363445634762</v>
      </c>
      <c r="O576">
        <v>804.86</v>
      </c>
      <c r="P576">
        <v>782.74268541001697</v>
      </c>
      <c r="Q576">
        <v>736.28799925275496</v>
      </c>
      <c r="R576">
        <v>66.507702751153303</v>
      </c>
      <c r="S576" s="2">
        <f>(Table2[[#This Row],[Close Price]]-Table2[[#This Row],[20D EMA]])/Table2[[#This Row],[20D EMA]]</f>
        <v>4.4218870362547562E-2</v>
      </c>
      <c r="T576" s="2">
        <f>(Table2[[#This Row],[Close Price]]-Table2[[#This Row],[50D EMA]])/Table2[[#This Row],[50D EMA]]</f>
        <v>7.3724501890113189E-2</v>
      </c>
      <c r="U576" s="2">
        <f>(Table2[[#This Row],[Close Price]]-Table2[[#This Row],[200D EMA]])/Table2[[#This Row],[200D EMA]]</f>
        <v>0.14146910020665443</v>
      </c>
      <c r="V576">
        <v>1.76391675026271</v>
      </c>
      <c r="W576">
        <v>824.7</v>
      </c>
      <c r="X576">
        <v>843</v>
      </c>
      <c r="Y576">
        <v>821.05</v>
      </c>
      <c r="Z576">
        <v>843</v>
      </c>
      <c r="AA576">
        <v>821.05</v>
      </c>
      <c r="AB576">
        <v>843</v>
      </c>
      <c r="AC576" s="2">
        <f>(Table2[[#This Row],[Close Price]]/Table2[[#This Row],[Day Low]])-1</f>
        <v>1.9097853765005501E-2</v>
      </c>
      <c r="AD576" s="2">
        <f>(Table2[[#This Row],[Day High]]/Table2[[#This Row],[Close Price]])-1</f>
        <v>3.0340888809565758E-3</v>
      </c>
      <c r="AE576" s="2">
        <f>(Table2[[#This Row],[Close Price]]/Table2[[#This Row],[Current Week Low]])-1</f>
        <v>2.3628280859874673E-2</v>
      </c>
      <c r="AF576" s="2">
        <f>(Table2[[#This Row],[Current Week High]]/Table2[[#This Row],[Close Price]])-1</f>
        <v>3.0340888809565758E-3</v>
      </c>
      <c r="AG576" s="2">
        <f>(Table2[[#This Row],[Close Price]]/Table2[[#This Row],[Current Month Low]])-1</f>
        <v>2.3628280859874673E-2</v>
      </c>
      <c r="AH576" s="2">
        <f>(Table2[[#This Row],[Current Month High]]/Table2[[#This Row],[Close Price]])-1</f>
        <v>3.0340888809565758E-3</v>
      </c>
      <c r="AI576">
        <v>5.0508656077101497</v>
      </c>
      <c r="AJ576">
        <v>38.2660195771983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0.09</v>
      </c>
      <c r="AM576" t="s">
        <v>10359</v>
      </c>
      <c r="AN576">
        <v>5.05</v>
      </c>
      <c r="AO576" t="s">
        <v>10359</v>
      </c>
      <c r="AP576">
        <v>-2.4043119242919998E-2</v>
      </c>
      <c r="AQ576">
        <f>(Table2[[#This Row],[Sharpe Ratio]]-AVERAGE(Table2[Sharpe Ratio]))/_xlfn.STDEV.P(Table2[Sharpe Ratio])</f>
        <v>-1.0024004881464115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-0.52523905031362728</v>
      </c>
      <c r="AS576">
        <f>_xlfn.RANK.AVG(Table2[[#This Row],[1Y Return vs Nifty Z-Score]],Table2[1Y Return vs Nifty Z-Score])</f>
        <v>395</v>
      </c>
      <c r="AT576">
        <f>_xlfn.RANK.AVG(Table2[[#This Row],[6M Return vs Nifty Z-Score]],Table2[6M Return vs Nifty Z-Score])</f>
        <v>548</v>
      </c>
      <c r="AU576">
        <f>_xlfn.RANK.AVG(Table2[[#This Row],[Sharpe Ratio Z-Score]],Table2[Sharpe Ratio Z-Score])</f>
        <v>617</v>
      </c>
      <c r="AV576">
        <f>(Table2[[#This Row],[Rank 1Y]]+Table2[[#This Row],[Rank 6M]]+Table2[[#This Row],[Rank Sharpe]])/3</f>
        <v>520</v>
      </c>
    </row>
    <row r="577" spans="1:48" x14ac:dyDescent="0.3">
      <c r="A577" t="s">
        <v>1612</v>
      </c>
      <c r="B577" t="s">
        <v>1613</v>
      </c>
      <c r="C577" t="s">
        <v>10327</v>
      </c>
      <c r="D577" t="s">
        <v>276</v>
      </c>
      <c r="E577">
        <v>5733.9553382399999</v>
      </c>
      <c r="F577">
        <v>780.6</v>
      </c>
      <c r="G577">
        <v>-25.096034628095399</v>
      </c>
      <c r="H577">
        <f>(Table2[[#This Row],[1Y Return vs Nifty]]-AVERAGE(Table2[1Y Return vs Nifty]))/_xlfn.STDEV.P(Table2[1Y Return vs Nifty])</f>
        <v>-0.80797664651336643</v>
      </c>
      <c r="I577">
        <v>-0.94406250814735704</v>
      </c>
      <c r="J577">
        <f>(Table2[[#This Row],[1M Return vs Nifty]]-AVERAGE(Table2[1M Return vs Nifty]))/_xlfn.STDEV.P(Table2[1M Return vs Nifty])</f>
        <v>-0.30057671643539985</v>
      </c>
      <c r="K577">
        <v>-14.3861277616042</v>
      </c>
      <c r="L577">
        <f>(Table2[[#This Row],[6M Return vs Nifty]]-AVERAGE(Table2[6M Return vs Nifty]))/_xlfn.STDEV.P(Table2[6M Return vs Nifty])</f>
        <v>-0.76936914679909629</v>
      </c>
      <c r="M577">
        <v>-0.16910319254724501</v>
      </c>
      <c r="N577">
        <f>(Table2[[#This Row],[1W Return vs Nifty]]-AVERAGE(Table2[1W Return vs Nifty]))/_xlfn.STDEV.P(Table2[1W Return vs Nifty])</f>
        <v>0.22986082809185954</v>
      </c>
      <c r="O577">
        <v>768.67</v>
      </c>
      <c r="P577">
        <v>769.18232798152997</v>
      </c>
      <c r="Q577">
        <v>761.96491293594102</v>
      </c>
      <c r="R577">
        <v>58.978136611437002</v>
      </c>
      <c r="S577" s="2">
        <f>(Table2[[#This Row],[Close Price]]-Table2[[#This Row],[20D EMA]])/Table2[[#This Row],[20D EMA]]</f>
        <v>1.5520314309131441E-2</v>
      </c>
      <c r="T577" s="2">
        <f>(Table2[[#This Row],[Close Price]]-Table2[[#This Row],[50D EMA]])/Table2[[#This Row],[50D EMA]]</f>
        <v>1.484390839871743E-2</v>
      </c>
      <c r="U577" s="2">
        <f>(Table2[[#This Row],[Close Price]]-Table2[[#This Row],[200D EMA]])/Table2[[#This Row],[200D EMA]]</f>
        <v>2.4456620964679082E-2</v>
      </c>
      <c r="V577">
        <v>0.75355742299892703</v>
      </c>
      <c r="W577">
        <v>778.45</v>
      </c>
      <c r="X577">
        <v>786.8</v>
      </c>
      <c r="Y577">
        <v>768.55</v>
      </c>
      <c r="Z577">
        <v>789.5</v>
      </c>
      <c r="AA577">
        <v>768.55</v>
      </c>
      <c r="AB577">
        <v>789.5</v>
      </c>
      <c r="AC577" s="2">
        <f>(Table2[[#This Row],[Close Price]]/Table2[[#This Row],[Day Low]])-1</f>
        <v>2.761898644742633E-3</v>
      </c>
      <c r="AD577" s="2">
        <f>(Table2[[#This Row],[Day High]]/Table2[[#This Row],[Close Price]])-1</f>
        <v>7.9426082500639872E-3</v>
      </c>
      <c r="AE577" s="2">
        <f>(Table2[[#This Row],[Close Price]]/Table2[[#This Row],[Current Week Low]])-1</f>
        <v>1.5678875805087644E-2</v>
      </c>
      <c r="AF577" s="2">
        <f>(Table2[[#This Row],[Current Week High]]/Table2[[#This Row],[Close Price]])-1</f>
        <v>1.1401486036382247E-2</v>
      </c>
      <c r="AG577" s="2">
        <f>(Table2[[#This Row],[Close Price]]/Table2[[#This Row],[Current Month Low]])-1</f>
        <v>1.5678875805087644E-2</v>
      </c>
      <c r="AH577" s="2">
        <f>(Table2[[#This Row],[Current Month High]]/Table2[[#This Row],[Close Price]])-1</f>
        <v>1.1401486036382247E-2</v>
      </c>
      <c r="AI577">
        <v>11.2990007686395</v>
      </c>
      <c r="AJ577">
        <v>21.023255813953501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-0.02</v>
      </c>
      <c r="AM577" t="s">
        <v>10358</v>
      </c>
      <c r="AN577">
        <v>8.3000000000000007</v>
      </c>
      <c r="AO577" t="s">
        <v>10359</v>
      </c>
      <c r="AP577">
        <v>4.7704422462795E-2</v>
      </c>
      <c r="AQ577">
        <f>(Table2[[#This Row],[Sharpe Ratio]]-AVERAGE(Table2[Sharpe Ratio]))/_xlfn.STDEV.P(Table2[Sharpe Ratio])</f>
        <v>-0.18151452389914774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>
        <f>_xlfn.RANK.AVG(Table2[[#This Row],[1Y Return vs Nifty Z-Score]],Table2[1Y Return vs Nifty Z-Score])</f>
        <v>595</v>
      </c>
      <c r="AT577">
        <f>_xlfn.RANK.AVG(Table2[[#This Row],[6M Return vs Nifty Z-Score]],Table2[6M Return vs Nifty Z-Score])</f>
        <v>575</v>
      </c>
      <c r="AU577">
        <f>_xlfn.RANK.AVG(Table2[[#This Row],[Sharpe Ratio Z-Score]],Table2[Sharpe Ratio Z-Score])</f>
        <v>390</v>
      </c>
      <c r="AV577">
        <f>(Table2[[#This Row],[Rank 1Y]]+Table2[[#This Row],[Rank 6M]]+Table2[[#This Row],[Rank Sharpe]])/3</f>
        <v>520</v>
      </c>
    </row>
    <row r="578" spans="1:48" x14ac:dyDescent="0.3">
      <c r="A578" t="s">
        <v>539</v>
      </c>
      <c r="B578" t="s">
        <v>540</v>
      </c>
      <c r="C578" t="s">
        <v>10314</v>
      </c>
      <c r="D578" t="s">
        <v>37</v>
      </c>
      <c r="E578">
        <v>38454.413358675003</v>
      </c>
      <c r="F578">
        <v>1128.3</v>
      </c>
      <c r="G578">
        <v>-7.6500844534271204</v>
      </c>
      <c r="H578">
        <f>(Table2[[#This Row],[1Y Return vs Nifty]]-AVERAGE(Table2[1Y Return vs Nifty]))/_xlfn.STDEV.P(Table2[1Y Return vs Nifty])</f>
        <v>-0.51645092445673968</v>
      </c>
      <c r="I578">
        <v>2.2617916192068801</v>
      </c>
      <c r="J578">
        <f>(Table2[[#This Row],[1M Return vs Nifty]]-AVERAGE(Table2[1M Return vs Nifty]))/_xlfn.STDEV.P(Table2[1M Return vs Nifty])</f>
        <v>2.432538940205882E-2</v>
      </c>
      <c r="K578">
        <v>-0.20306154526280301</v>
      </c>
      <c r="L578">
        <f>(Table2[[#This Row],[6M Return vs Nifty]]-AVERAGE(Table2[6M Return vs Nifty]))/_xlfn.STDEV.P(Table2[6M Return vs Nifty])</f>
        <v>-0.28547658543100096</v>
      </c>
      <c r="M578">
        <v>2.3774146113905301</v>
      </c>
      <c r="N578">
        <f>(Table2[[#This Row],[1W Return vs Nifty]]-AVERAGE(Table2[1W Return vs Nifty]))/_xlfn.STDEV.P(Table2[1W Return vs Nifty])</f>
        <v>0.84819723336168806</v>
      </c>
      <c r="O578">
        <v>1069.94</v>
      </c>
      <c r="P578">
        <v>1048.40256947078</v>
      </c>
      <c r="Q578">
        <v>982.49837351435303</v>
      </c>
      <c r="R578">
        <v>65.672389602733404</v>
      </c>
      <c r="S578" s="2">
        <f>(Table2[[#This Row],[Close Price]]-Table2[[#This Row],[20D EMA]])/Table2[[#This Row],[20D EMA]]</f>
        <v>5.4545114679327718E-2</v>
      </c>
      <c r="T578" s="2">
        <f>(Table2[[#This Row],[Close Price]]-Table2[[#This Row],[50D EMA]])/Table2[[#This Row],[50D EMA]]</f>
        <v>7.6208732080417479E-2</v>
      </c>
      <c r="U578" s="2">
        <f>(Table2[[#This Row],[Close Price]]-Table2[[#This Row],[200D EMA]])/Table2[[#This Row],[200D EMA]]</f>
        <v>0.14839884768879666</v>
      </c>
      <c r="V578">
        <v>1.1153478771338701</v>
      </c>
      <c r="W578">
        <v>1101.8499999999999</v>
      </c>
      <c r="X578">
        <v>1133.9000000000001</v>
      </c>
      <c r="Y578">
        <v>1076</v>
      </c>
      <c r="Z578">
        <v>1133.9000000000001</v>
      </c>
      <c r="AA578">
        <v>1076</v>
      </c>
      <c r="AB578">
        <v>1133.9000000000001</v>
      </c>
      <c r="AC578" s="2">
        <f>(Table2[[#This Row],[Close Price]]/Table2[[#This Row],[Day Low]])-1</f>
        <v>2.4005082361483021E-2</v>
      </c>
      <c r="AD578" s="2">
        <f>(Table2[[#This Row],[Day High]]/Table2[[#This Row],[Close Price]])-1</f>
        <v>4.9632190020385547E-3</v>
      </c>
      <c r="AE578" s="2">
        <f>(Table2[[#This Row],[Close Price]]/Table2[[#This Row],[Current Week Low]])-1</f>
        <v>4.8605947955390194E-2</v>
      </c>
      <c r="AF578" s="2">
        <f>(Table2[[#This Row],[Current Week High]]/Table2[[#This Row],[Close Price]])-1</f>
        <v>4.9632190020385547E-3</v>
      </c>
      <c r="AG578" s="2">
        <f>(Table2[[#This Row],[Close Price]]/Table2[[#This Row],[Current Month Low]])-1</f>
        <v>4.8605947955390194E-2</v>
      </c>
      <c r="AH578" s="2">
        <f>(Table2[[#This Row],[Current Month High]]/Table2[[#This Row],[Close Price]])-1</f>
        <v>4.9632190020385547E-3</v>
      </c>
      <c r="AI578">
        <v>0.49632190020385503</v>
      </c>
      <c r="AJ578">
        <v>32.080772607550401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0.06</v>
      </c>
      <c r="AM578" t="s">
        <v>10359</v>
      </c>
      <c r="AN578">
        <v>10.92</v>
      </c>
      <c r="AO578" t="s">
        <v>10359</v>
      </c>
      <c r="AP578">
        <v>-4.5276539539086003E-2</v>
      </c>
      <c r="AQ578">
        <f>(Table2[[#This Row],[Sharpe Ratio]]-AVERAGE(Table2[Sharpe Ratio]))/_xlfn.STDEV.P(Table2[Sharpe Ratio])</f>
        <v>-1.245338661074743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-1.1747435481987369</v>
      </c>
      <c r="AS578">
        <f>_xlfn.RANK.AVG(Table2[[#This Row],[1Y Return vs Nifty Z-Score]],Table2[1Y Return vs Nifty Z-Score])</f>
        <v>484</v>
      </c>
      <c r="AT578">
        <f>_xlfn.RANK.AVG(Table2[[#This Row],[6M Return vs Nifty Z-Score]],Table2[6M Return vs Nifty Z-Score])</f>
        <v>420</v>
      </c>
      <c r="AU578">
        <f>_xlfn.RANK.AVG(Table2[[#This Row],[Sharpe Ratio Z-Score]],Table2[Sharpe Ratio Z-Score])</f>
        <v>659</v>
      </c>
      <c r="AV578">
        <f>(Table2[[#This Row],[Rank 1Y]]+Table2[[#This Row],[Rank 6M]]+Table2[[#This Row],[Rank Sharpe]])/3</f>
        <v>521</v>
      </c>
    </row>
    <row r="579" spans="1:48" x14ac:dyDescent="0.3">
      <c r="A579" t="s">
        <v>589</v>
      </c>
      <c r="B579" t="s">
        <v>590</v>
      </c>
      <c r="C579" t="s">
        <v>10314</v>
      </c>
      <c r="D579" t="s">
        <v>549</v>
      </c>
      <c r="E579">
        <v>33175.997019000002</v>
      </c>
      <c r="F579">
        <v>4640.55</v>
      </c>
      <c r="G579">
        <v>-10.597811871408</v>
      </c>
      <c r="H579">
        <f>(Table2[[#This Row],[1Y Return vs Nifty]]-AVERAGE(Table2[1Y Return vs Nifty]))/_xlfn.STDEV.P(Table2[1Y Return vs Nifty])</f>
        <v>-0.56570810766254531</v>
      </c>
      <c r="I579">
        <v>3.5837767090994199</v>
      </c>
      <c r="J579">
        <f>(Table2[[#This Row],[1M Return vs Nifty]]-AVERAGE(Table2[1M Return vs Nifty]))/_xlfn.STDEV.P(Table2[1M Return vs Nifty])</f>
        <v>0.15830395565275837</v>
      </c>
      <c r="K579">
        <v>-20.415395165014701</v>
      </c>
      <c r="L579">
        <f>(Table2[[#This Row],[6M Return vs Nifty]]-AVERAGE(Table2[6M Return vs Nifty]))/_xlfn.STDEV.P(Table2[6M Return vs Nifty])</f>
        <v>-0.97507344250688743</v>
      </c>
      <c r="M579">
        <v>-1.10053124674077</v>
      </c>
      <c r="N579">
        <f>(Table2[[#This Row],[1W Return vs Nifty]]-AVERAGE(Table2[1W Return vs Nifty]))/_xlfn.STDEV.P(Table2[1W Return vs Nifty])</f>
        <v>3.6947773747178516E-3</v>
      </c>
      <c r="O579">
        <v>4490.79</v>
      </c>
      <c r="P579">
        <v>4413.9382056040004</v>
      </c>
      <c r="Q579">
        <v>4314.7524655187899</v>
      </c>
      <c r="R579">
        <v>56.256260134478097</v>
      </c>
      <c r="S579" s="2">
        <f>(Table2[[#This Row],[Close Price]]-Table2[[#This Row],[20D EMA]])/Table2[[#This Row],[20D EMA]]</f>
        <v>3.3348252757310008E-2</v>
      </c>
      <c r="T579" s="2">
        <f>(Table2[[#This Row],[Close Price]]-Table2[[#This Row],[50D EMA]])/Table2[[#This Row],[50D EMA]]</f>
        <v>5.1340046878837177E-2</v>
      </c>
      <c r="U579" s="2">
        <f>(Table2[[#This Row],[Close Price]]-Table2[[#This Row],[200D EMA]])/Table2[[#This Row],[200D EMA]]</f>
        <v>7.5507815821373558E-2</v>
      </c>
      <c r="V579">
        <v>0.49873996471055299</v>
      </c>
      <c r="W579">
        <v>4536.6000000000004</v>
      </c>
      <c r="X579">
        <v>4649</v>
      </c>
      <c r="Y579">
        <v>4456.3500000000004</v>
      </c>
      <c r="Z579">
        <v>4649</v>
      </c>
      <c r="AA579">
        <v>4456.3500000000004</v>
      </c>
      <c r="AB579">
        <v>4649</v>
      </c>
      <c r="AC579" s="2">
        <f>(Table2[[#This Row],[Close Price]]/Table2[[#This Row],[Day Low]])-1</f>
        <v>2.2913635762465301E-2</v>
      </c>
      <c r="AD579" s="2">
        <f>(Table2[[#This Row],[Day High]]/Table2[[#This Row],[Close Price]])-1</f>
        <v>1.8209048496407032E-3</v>
      </c>
      <c r="AE579" s="2">
        <f>(Table2[[#This Row],[Close Price]]/Table2[[#This Row],[Current Week Low]])-1</f>
        <v>4.1334275808677434E-2</v>
      </c>
      <c r="AF579" s="2">
        <f>(Table2[[#This Row],[Current Week High]]/Table2[[#This Row],[Close Price]])-1</f>
        <v>1.8209048496407032E-3</v>
      </c>
      <c r="AG579" s="2">
        <f>(Table2[[#This Row],[Close Price]]/Table2[[#This Row],[Current Month Low]])-1</f>
        <v>4.1334275808677434E-2</v>
      </c>
      <c r="AH579" s="2">
        <f>(Table2[[#This Row],[Current Month High]]/Table2[[#This Row],[Close Price]])-1</f>
        <v>1.8209048496407032E-3</v>
      </c>
      <c r="AI579">
        <v>13.5318011873592</v>
      </c>
      <c r="AJ579">
        <v>26.766738601906699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0.04</v>
      </c>
      <c r="AM579" t="s">
        <v>10359</v>
      </c>
      <c r="AN579">
        <v>2.96</v>
      </c>
      <c r="AO579" t="s">
        <v>10359</v>
      </c>
      <c r="AP579">
        <v>3.7080691324723997E-2</v>
      </c>
      <c r="AQ579">
        <f>(Table2[[#This Row],[Sharpe Ratio]]-AVERAGE(Table2[Sharpe Ratio]))/_xlfn.STDEV.P(Table2[Sharpe Ratio])</f>
        <v>-0.30306393969584872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-1.6818467568378053</v>
      </c>
      <c r="AS579">
        <f>_xlfn.RANK.AVG(Table2[[#This Row],[1Y Return vs Nifty Z-Score]],Table2[1Y Return vs Nifty Z-Score])</f>
        <v>506</v>
      </c>
      <c r="AT579">
        <f>_xlfn.RANK.AVG(Table2[[#This Row],[6M Return vs Nifty Z-Score]],Table2[6M Return vs Nifty Z-Score])</f>
        <v>639</v>
      </c>
      <c r="AU579">
        <f>_xlfn.RANK.AVG(Table2[[#This Row],[Sharpe Ratio Z-Score]],Table2[Sharpe Ratio Z-Score])</f>
        <v>420</v>
      </c>
      <c r="AV579">
        <f>(Table2[[#This Row],[Rank 1Y]]+Table2[[#This Row],[Rank 6M]]+Table2[[#This Row],[Rank Sharpe]])/3</f>
        <v>521.66666666666663</v>
      </c>
    </row>
    <row r="580" spans="1:48" x14ac:dyDescent="0.3">
      <c r="A580" t="s">
        <v>1622</v>
      </c>
      <c r="B580" t="s">
        <v>1623</v>
      </c>
      <c r="C580" t="s">
        <v>10318</v>
      </c>
      <c r="D580" t="s">
        <v>54</v>
      </c>
      <c r="E580">
        <v>5571.6667099850001</v>
      </c>
      <c r="F580">
        <v>1371.9</v>
      </c>
      <c r="G580">
        <v>-27.2346030738602</v>
      </c>
      <c r="H580">
        <f>(Table2[[#This Row],[1Y Return vs Nifty]]-AVERAGE(Table2[1Y Return vs Nifty]))/_xlfn.STDEV.P(Table2[1Y Return vs Nifty])</f>
        <v>-0.84371260265660675</v>
      </c>
      <c r="I580">
        <v>6.2214350950232697</v>
      </c>
      <c r="J580">
        <f>(Table2[[#This Row],[1M Return vs Nifty]]-AVERAGE(Table2[1M Return vs Nifty]))/_xlfn.STDEV.P(Table2[1M Return vs Nifty])</f>
        <v>0.42562140991688907</v>
      </c>
      <c r="K580">
        <v>3.6828400572159099</v>
      </c>
      <c r="L580">
        <f>(Table2[[#This Row],[6M Return vs Nifty]]-AVERAGE(Table2[6M Return vs Nifty]))/_xlfn.STDEV.P(Table2[6M Return vs Nifty])</f>
        <v>-0.1528988444146539</v>
      </c>
      <c r="M580">
        <v>2.08491959345228</v>
      </c>
      <c r="N580">
        <f>(Table2[[#This Row],[1W Return vs Nifty]]-AVERAGE(Table2[1W Return vs Nifty]))/_xlfn.STDEV.P(Table2[1W Return vs Nifty])</f>
        <v>0.77717463235273343</v>
      </c>
      <c r="O580">
        <v>1325.21</v>
      </c>
      <c r="P580">
        <v>1308.8366320555399</v>
      </c>
      <c r="Q580">
        <v>1231.1440161780899</v>
      </c>
      <c r="R580">
        <v>61.286285238279198</v>
      </c>
      <c r="S580" s="2">
        <f>(Table2[[#This Row],[Close Price]]-Table2[[#This Row],[20D EMA]])/Table2[[#This Row],[20D EMA]]</f>
        <v>3.5232151885361607E-2</v>
      </c>
      <c r="T580" s="2">
        <f>(Table2[[#This Row],[Close Price]]-Table2[[#This Row],[50D EMA]])/Table2[[#This Row],[50D EMA]]</f>
        <v>4.8182765060157735E-2</v>
      </c>
      <c r="U580" s="2">
        <f>(Table2[[#This Row],[Close Price]]-Table2[[#This Row],[200D EMA]])/Table2[[#This Row],[200D EMA]]</f>
        <v>0.11432942204346402</v>
      </c>
      <c r="V580">
        <v>0.92346365893650295</v>
      </c>
      <c r="W580">
        <v>1358</v>
      </c>
      <c r="X580">
        <v>1397.5</v>
      </c>
      <c r="Y580">
        <v>1352.05</v>
      </c>
      <c r="Z580">
        <v>1408</v>
      </c>
      <c r="AA580">
        <v>1352.05</v>
      </c>
      <c r="AB580">
        <v>1408</v>
      </c>
      <c r="AC580" s="2">
        <f>(Table2[[#This Row],[Close Price]]/Table2[[#This Row],[Day Low]])-1</f>
        <v>1.0235640648011746E-2</v>
      </c>
      <c r="AD580" s="2">
        <f>(Table2[[#This Row],[Day High]]/Table2[[#This Row],[Close Price]])-1</f>
        <v>1.866025220497125E-2</v>
      </c>
      <c r="AE580" s="2">
        <f>(Table2[[#This Row],[Close Price]]/Table2[[#This Row],[Current Week Low]])-1</f>
        <v>1.4681409711179372E-2</v>
      </c>
      <c r="AF580" s="2">
        <f>(Table2[[#This Row],[Current Week High]]/Table2[[#This Row],[Close Price]])-1</f>
        <v>2.6313871273416334E-2</v>
      </c>
      <c r="AG580" s="2">
        <f>(Table2[[#This Row],[Close Price]]/Table2[[#This Row],[Current Month Low]])-1</f>
        <v>1.4681409711179372E-2</v>
      </c>
      <c r="AH580" s="2">
        <f>(Table2[[#This Row],[Current Month High]]/Table2[[#This Row],[Close Price]])-1</f>
        <v>2.6313871273416334E-2</v>
      </c>
      <c r="AI580">
        <v>7.0777753480574201</v>
      </c>
      <c r="AJ580">
        <v>36.582209169197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-0.11</v>
      </c>
      <c r="AM580" t="s">
        <v>10358</v>
      </c>
      <c r="AN580">
        <v>9.0500000000000007</v>
      </c>
      <c r="AO580" t="s">
        <v>10359</v>
      </c>
      <c r="AP580">
        <v>-4.3026563720330001E-3</v>
      </c>
      <c r="AQ580">
        <f>(Table2[[#This Row],[Sharpe Ratio]]-AVERAGE(Table2[Sharpe Ratio]))/_xlfn.STDEV.P(Table2[Sharpe Ratio])</f>
        <v>-0.77654370597369771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-0.57035911077533574</v>
      </c>
      <c r="AS580">
        <f>_xlfn.RANK.AVG(Table2[[#This Row],[1Y Return vs Nifty Z-Score]],Table2[1Y Return vs Nifty Z-Score])</f>
        <v>611</v>
      </c>
      <c r="AT580">
        <f>_xlfn.RANK.AVG(Table2[[#This Row],[6M Return vs Nifty Z-Score]],Table2[6M Return vs Nifty Z-Score])</f>
        <v>372</v>
      </c>
      <c r="AU580">
        <f>_xlfn.RANK.AVG(Table2[[#This Row],[Sharpe Ratio Z-Score]],Table2[Sharpe Ratio Z-Score])</f>
        <v>583</v>
      </c>
      <c r="AV580">
        <f>(Table2[[#This Row],[Rank 1Y]]+Table2[[#This Row],[Rank 6M]]+Table2[[#This Row],[Rank Sharpe]])/3</f>
        <v>522</v>
      </c>
    </row>
    <row r="581" spans="1:48" x14ac:dyDescent="0.3">
      <c r="A581" t="s">
        <v>1717</v>
      </c>
      <c r="B581" t="s">
        <v>1718</v>
      </c>
      <c r="C581" t="s">
        <v>10324</v>
      </c>
      <c r="D581" t="s">
        <v>895</v>
      </c>
      <c r="E581">
        <v>4781.2421310500004</v>
      </c>
      <c r="F581">
        <v>398.15</v>
      </c>
      <c r="G581">
        <v>-23.997497440677101</v>
      </c>
      <c r="H581">
        <f>(Table2[[#This Row],[1Y Return vs Nifty]]-AVERAGE(Table2[1Y Return vs Nifty]))/_xlfn.STDEV.P(Table2[1Y Return vs Nifty])</f>
        <v>-0.7896198448739129</v>
      </c>
      <c r="I581">
        <v>11.2006897132713</v>
      </c>
      <c r="J581">
        <f>(Table2[[#This Row],[1M Return vs Nifty]]-AVERAGE(Table2[1M Return vs Nifty]))/_xlfn.STDEV.P(Table2[1M Return vs Nifty])</f>
        <v>0.93025145442387602</v>
      </c>
      <c r="K581">
        <v>-8.4366564368969907</v>
      </c>
      <c r="L581">
        <f>(Table2[[#This Row],[6M Return vs Nifty]]-AVERAGE(Table2[6M Return vs Nifty]))/_xlfn.STDEV.P(Table2[6M Return vs Nifty])</f>
        <v>-0.56638730393202996</v>
      </c>
      <c r="M581">
        <v>-0.81629369625714798</v>
      </c>
      <c r="N581">
        <f>(Table2[[#This Row],[1W Return vs Nifty]]-AVERAGE(Table2[1W Return vs Nifty]))/_xlfn.STDEV.P(Table2[1W Return vs Nifty])</f>
        <v>7.2712329475460524E-2</v>
      </c>
      <c r="O581">
        <v>374.4</v>
      </c>
      <c r="P581">
        <v>353.106956503996</v>
      </c>
      <c r="Q581">
        <v>342.40253905353501</v>
      </c>
      <c r="R581">
        <v>66.278499552040799</v>
      </c>
      <c r="S581" s="2">
        <f>(Table2[[#This Row],[Close Price]]-Table2[[#This Row],[20D EMA]])/Table2[[#This Row],[20D EMA]]</f>
        <v>6.343482905982907E-2</v>
      </c>
      <c r="T581" s="2">
        <f>(Table2[[#This Row],[Close Price]]-Table2[[#This Row],[50D EMA]])/Table2[[#This Row],[50D EMA]]</f>
        <v>0.12756203939441288</v>
      </c>
      <c r="U581" s="2">
        <f>(Table2[[#This Row],[Close Price]]-Table2[[#This Row],[200D EMA]])/Table2[[#This Row],[200D EMA]]</f>
        <v>0.16281263889152642</v>
      </c>
      <c r="V581">
        <v>0.89492260518920297</v>
      </c>
      <c r="W581">
        <v>389.4</v>
      </c>
      <c r="X581">
        <v>400</v>
      </c>
      <c r="Y581">
        <v>388.3</v>
      </c>
      <c r="Z581">
        <v>400</v>
      </c>
      <c r="AA581">
        <v>388.3</v>
      </c>
      <c r="AB581">
        <v>400</v>
      </c>
      <c r="AC581" s="2">
        <f>(Table2[[#This Row],[Close Price]]/Table2[[#This Row],[Day Low]])-1</f>
        <v>2.2470467385721671E-2</v>
      </c>
      <c r="AD581" s="2">
        <f>(Table2[[#This Row],[Day High]]/Table2[[#This Row],[Close Price]])-1</f>
        <v>4.6464900163256662E-3</v>
      </c>
      <c r="AE581" s="2">
        <f>(Table2[[#This Row],[Close Price]]/Table2[[#This Row],[Current Week Low]])-1</f>
        <v>2.5366984290496886E-2</v>
      </c>
      <c r="AF581" s="2">
        <f>(Table2[[#This Row],[Current Week High]]/Table2[[#This Row],[Close Price]])-1</f>
        <v>4.6464900163256662E-3</v>
      </c>
      <c r="AG581" s="2">
        <f>(Table2[[#This Row],[Close Price]]/Table2[[#This Row],[Current Month Low]])-1</f>
        <v>2.5366984290496886E-2</v>
      </c>
      <c r="AH581" s="2">
        <f>(Table2[[#This Row],[Current Month High]]/Table2[[#This Row],[Close Price]])-1</f>
        <v>4.6464900163256662E-3</v>
      </c>
      <c r="AI581">
        <v>12.997613964586201</v>
      </c>
      <c r="AJ581">
        <v>48.591155066243601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0.2</v>
      </c>
      <c r="AM581" t="s">
        <v>10359</v>
      </c>
      <c r="AN581">
        <v>12.77</v>
      </c>
      <c r="AO581" t="s">
        <v>10359</v>
      </c>
      <c r="AP581">
        <v>1.6771508687406001E-2</v>
      </c>
      <c r="AQ581">
        <f>(Table2[[#This Row],[Sharpe Ratio]]-AVERAGE(Table2[Sharpe Ratio]))/_xlfn.STDEV.P(Table2[Sharpe Ratio])</f>
        <v>-0.53542762179508663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-0.88847098670169289</v>
      </c>
      <c r="AS581">
        <f>_xlfn.RANK.AVG(Table2[[#This Row],[1Y Return vs Nifty Z-Score]],Table2[1Y Return vs Nifty Z-Score])</f>
        <v>586</v>
      </c>
      <c r="AT581">
        <f>_xlfn.RANK.AVG(Table2[[#This Row],[6M Return vs Nifty Z-Score]],Table2[6M Return vs Nifty Z-Score])</f>
        <v>511</v>
      </c>
      <c r="AU581">
        <f>_xlfn.RANK.AVG(Table2[[#This Row],[Sharpe Ratio Z-Score]],Table2[Sharpe Ratio Z-Score])</f>
        <v>479</v>
      </c>
      <c r="AV581">
        <f>(Table2[[#This Row],[Rank 1Y]]+Table2[[#This Row],[Rank 6M]]+Table2[[#This Row],[Rank Sharpe]])/3</f>
        <v>525.33333333333337</v>
      </c>
    </row>
    <row r="582" spans="1:48" x14ac:dyDescent="0.3">
      <c r="A582" t="s">
        <v>759</v>
      </c>
      <c r="B582" t="s">
        <v>760</v>
      </c>
      <c r="C582" t="s">
        <v>10314</v>
      </c>
      <c r="D582" t="s">
        <v>51</v>
      </c>
      <c r="E582">
        <v>22274.283292799999</v>
      </c>
      <c r="F582">
        <v>763.5</v>
      </c>
      <c r="G582">
        <v>-27.028437823170702</v>
      </c>
      <c r="H582">
        <f>(Table2[[#This Row],[1Y Return vs Nifty]]-AVERAGE(Table2[1Y Return vs Nifty]))/_xlfn.STDEV.P(Table2[1Y Return vs Nifty])</f>
        <v>-0.84026753529320752</v>
      </c>
      <c r="I582">
        <v>-1.09187119241963</v>
      </c>
      <c r="J582">
        <f>(Table2[[#This Row],[1M Return vs Nifty]]-AVERAGE(Table2[1M Return vs Nifty]))/_xlfn.STDEV.P(Table2[1M Return vs Nifty])</f>
        <v>-0.31555660974101285</v>
      </c>
      <c r="K582">
        <v>-1.2936182687100799</v>
      </c>
      <c r="L582">
        <f>(Table2[[#This Row],[6M Return vs Nifty]]-AVERAGE(Table2[6M Return vs Nifty]))/_xlfn.STDEV.P(Table2[6M Return vs Nifty])</f>
        <v>-0.32268379282724668</v>
      </c>
      <c r="M582">
        <v>2.62781347921984</v>
      </c>
      <c r="N582">
        <f>(Table2[[#This Row],[1W Return vs Nifty]]-AVERAGE(Table2[1W Return vs Nifty]))/_xlfn.STDEV.P(Table2[1W Return vs Nifty])</f>
        <v>0.90899819677053972</v>
      </c>
      <c r="O582">
        <v>740.8</v>
      </c>
      <c r="P582">
        <v>748.10165724141905</v>
      </c>
      <c r="Q582">
        <v>733.25356120640095</v>
      </c>
      <c r="R582">
        <v>72.052940116398204</v>
      </c>
      <c r="S582" s="2">
        <f>(Table2[[#This Row],[Close Price]]-Table2[[#This Row],[20D EMA]])/Table2[[#This Row],[20D EMA]]</f>
        <v>3.0642548596112373E-2</v>
      </c>
      <c r="T582" s="2">
        <f>(Table2[[#This Row],[Close Price]]-Table2[[#This Row],[50D EMA]])/Table2[[#This Row],[50D EMA]]</f>
        <v>2.0583222359594065E-2</v>
      </c>
      <c r="U582" s="2">
        <f>(Table2[[#This Row],[Close Price]]-Table2[[#This Row],[200D EMA]])/Table2[[#This Row],[200D EMA]]</f>
        <v>4.1249630951448041E-2</v>
      </c>
      <c r="V582">
        <v>0.74177589223646401</v>
      </c>
      <c r="W582">
        <v>759.8</v>
      </c>
      <c r="X582">
        <v>773.15</v>
      </c>
      <c r="Y582">
        <v>758.05</v>
      </c>
      <c r="Z582">
        <v>773.15</v>
      </c>
      <c r="AA582">
        <v>758.05</v>
      </c>
      <c r="AB582">
        <v>773.15</v>
      </c>
      <c r="AC582" s="2">
        <f>(Table2[[#This Row],[Close Price]]/Table2[[#This Row],[Day Low]])-1</f>
        <v>4.8697025533035454E-3</v>
      </c>
      <c r="AD582" s="2">
        <f>(Table2[[#This Row],[Day High]]/Table2[[#This Row],[Close Price]])-1</f>
        <v>1.2639161755075179E-2</v>
      </c>
      <c r="AE582" s="2">
        <f>(Table2[[#This Row],[Close Price]]/Table2[[#This Row],[Current Week Low]])-1</f>
        <v>7.1894993733923052E-3</v>
      </c>
      <c r="AF582" s="2">
        <f>(Table2[[#This Row],[Current Week High]]/Table2[[#This Row],[Close Price]])-1</f>
        <v>1.2639161755075179E-2</v>
      </c>
      <c r="AG582" s="2">
        <f>(Table2[[#This Row],[Close Price]]/Table2[[#This Row],[Current Month Low]])-1</f>
        <v>7.1894993733923052E-3</v>
      </c>
      <c r="AH582" s="2">
        <f>(Table2[[#This Row],[Current Month High]]/Table2[[#This Row],[Close Price]])-1</f>
        <v>1.2639161755075179E-2</v>
      </c>
      <c r="AI582">
        <v>12.9993451211525</v>
      </c>
      <c r="AJ582">
        <v>27.239396716940199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-0.11</v>
      </c>
      <c r="AM582" t="s">
        <v>10358</v>
      </c>
      <c r="AN582">
        <v>7.42</v>
      </c>
      <c r="AO582" t="s">
        <v>10359</v>
      </c>
      <c r="AQ582">
        <f>(Table2[[#This Row],[Sharpe Ratio]]-AVERAGE(Table2[Sharpe Ratio]))/_xlfn.STDEV.P(Table2[Sharpe Ratio])</f>
        <v>-0.72731567472953296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608</v>
      </c>
      <c r="AT582">
        <f>_xlfn.RANK.AVG(Table2[[#This Row],[6M Return vs Nifty Z-Score]],Table2[6M Return vs Nifty Z-Score])</f>
        <v>431</v>
      </c>
      <c r="AU582">
        <f>_xlfn.RANK.AVG(Table2[[#This Row],[Sharpe Ratio Z-Score]],Table2[Sharpe Ratio Z-Score])</f>
        <v>548</v>
      </c>
      <c r="AV582">
        <f>(Table2[[#This Row],[Rank 1Y]]+Table2[[#This Row],[Rank 6M]]+Table2[[#This Row],[Rank Sharpe]])/3</f>
        <v>529</v>
      </c>
    </row>
    <row r="583" spans="1:48" x14ac:dyDescent="0.3">
      <c r="A583" t="s">
        <v>242</v>
      </c>
      <c r="B583" t="s">
        <v>243</v>
      </c>
      <c r="C583" t="s">
        <v>10316</v>
      </c>
      <c r="D583" t="s">
        <v>185</v>
      </c>
      <c r="E583">
        <v>112834.204071364</v>
      </c>
      <c r="F583">
        <v>638.20000000000005</v>
      </c>
      <c r="G583">
        <v>-15.678567624488</v>
      </c>
      <c r="H583">
        <f>(Table2[[#This Row],[1Y Return vs Nifty]]-AVERAGE(Table2[1Y Return vs Nifty]))/_xlfn.STDEV.P(Table2[1Y Return vs Nifty])</f>
        <v>-0.65060867052559213</v>
      </c>
      <c r="I583">
        <v>0.80189464461437399</v>
      </c>
      <c r="J583">
        <f>(Table2[[#This Row],[1M Return vs Nifty]]-AVERAGE(Table2[1M Return vs Nifty]))/_xlfn.STDEV.P(Table2[1M Return vs Nifty])</f>
        <v>-0.12363006412392402</v>
      </c>
      <c r="K583">
        <v>5.8136764484196997</v>
      </c>
      <c r="L583">
        <f>(Table2[[#This Row],[6M Return vs Nifty]]-AVERAGE(Table2[6M Return vs Nifty]))/_xlfn.STDEV.P(Table2[6M Return vs Nifty])</f>
        <v>-8.0199763449499403E-2</v>
      </c>
      <c r="M583">
        <v>-3.7674972520599099</v>
      </c>
      <c r="N583">
        <f>(Table2[[#This Row],[1W Return vs Nifty]]-AVERAGE(Table2[1W Return vs Nifty]))/_xlfn.STDEV.P(Table2[1W Return vs Nifty])</f>
        <v>-0.64388843219712733</v>
      </c>
      <c r="O583">
        <v>635.27</v>
      </c>
      <c r="P583">
        <v>622.78058164157301</v>
      </c>
      <c r="Q583">
        <v>579.22935935915802</v>
      </c>
      <c r="R583">
        <v>49.6676253626866</v>
      </c>
      <c r="S583" s="2">
        <f>(Table2[[#This Row],[Close Price]]-Table2[[#This Row],[20D EMA]])/Table2[[#This Row],[20D EMA]]</f>
        <v>4.6122121302754164E-3</v>
      </c>
      <c r="T583" s="2">
        <f>(Table2[[#This Row],[Close Price]]-Table2[[#This Row],[50D EMA]])/Table2[[#This Row],[50D EMA]]</f>
        <v>2.4758990265533565E-2</v>
      </c>
      <c r="U583" s="2">
        <f>(Table2[[#This Row],[Close Price]]-Table2[[#This Row],[200D EMA]])/Table2[[#This Row],[200D EMA]]</f>
        <v>0.10180879074583749</v>
      </c>
      <c r="V583">
        <v>0.597513103668315</v>
      </c>
      <c r="W583">
        <v>635.25</v>
      </c>
      <c r="X583">
        <v>648.5</v>
      </c>
      <c r="Y583">
        <v>634.45000000000005</v>
      </c>
      <c r="Z583">
        <v>648.5</v>
      </c>
      <c r="AA583">
        <v>634.45000000000005</v>
      </c>
      <c r="AB583">
        <v>648.5</v>
      </c>
      <c r="AC583" s="2">
        <f>(Table2[[#This Row],[Close Price]]/Table2[[#This Row],[Day Low]])-1</f>
        <v>4.6438410074773895E-3</v>
      </c>
      <c r="AD583" s="2">
        <f>(Table2[[#This Row],[Day High]]/Table2[[#This Row],[Close Price]])-1</f>
        <v>1.6139141335004714E-2</v>
      </c>
      <c r="AE583" s="2">
        <f>(Table2[[#This Row],[Close Price]]/Table2[[#This Row],[Current Week Low]])-1</f>
        <v>5.9106312554180196E-3</v>
      </c>
      <c r="AF583" s="2">
        <f>(Table2[[#This Row],[Current Week High]]/Table2[[#This Row],[Close Price]])-1</f>
        <v>1.6139141335004714E-2</v>
      </c>
      <c r="AG583" s="2">
        <f>(Table2[[#This Row],[Close Price]]/Table2[[#This Row],[Current Month Low]])-1</f>
        <v>5.9106312554180196E-3</v>
      </c>
      <c r="AH583" s="2">
        <f>(Table2[[#This Row],[Current Month High]]/Table2[[#This Row],[Close Price]])-1</f>
        <v>1.6139141335004714E-2</v>
      </c>
      <c r="AI583">
        <v>3.7840802256345798</v>
      </c>
      <c r="AJ583">
        <v>30.4578904333606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-0.06</v>
      </c>
      <c r="AM583" t="s">
        <v>10358</v>
      </c>
      <c r="AN583">
        <v>3.34</v>
      </c>
      <c r="AO583" t="s">
        <v>10359</v>
      </c>
      <c r="AP583">
        <v>-8.1232734777793997E-2</v>
      </c>
      <c r="AQ583">
        <f>(Table2[[#This Row],[Sharpe Ratio]]-AVERAGE(Table2[Sharpe Ratio]))/_xlfn.STDEV.P(Table2[Sharpe Ratio])</f>
        <v>-1.656724686260866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-3.1550516165570088</v>
      </c>
      <c r="AS583">
        <f>_xlfn.RANK.AVG(Table2[[#This Row],[1Y Return vs Nifty Z-Score]],Table2[1Y Return vs Nifty Z-Score])</f>
        <v>541</v>
      </c>
      <c r="AT583">
        <f>_xlfn.RANK.AVG(Table2[[#This Row],[6M Return vs Nifty Z-Score]],Table2[6M Return vs Nifty Z-Score])</f>
        <v>347</v>
      </c>
      <c r="AU583">
        <f>_xlfn.RANK.AVG(Table2[[#This Row],[Sharpe Ratio Z-Score]],Table2[Sharpe Ratio Z-Score])</f>
        <v>700</v>
      </c>
      <c r="AV583">
        <f>(Table2[[#This Row],[Rank 1Y]]+Table2[[#This Row],[Rank 6M]]+Table2[[#This Row],[Rank Sharpe]])/3</f>
        <v>529.33333333333337</v>
      </c>
    </row>
    <row r="584" spans="1:48" x14ac:dyDescent="0.3">
      <c r="A584" t="s">
        <v>1065</v>
      </c>
      <c r="B584" t="s">
        <v>1066</v>
      </c>
      <c r="C584" t="s">
        <v>10325</v>
      </c>
      <c r="D584" t="s">
        <v>77</v>
      </c>
      <c r="E584">
        <v>12452.0359878</v>
      </c>
      <c r="F584">
        <v>605.1</v>
      </c>
      <c r="G584">
        <v>-46.1176137053857</v>
      </c>
      <c r="H584">
        <f>(Table2[[#This Row],[1Y Return vs Nifty]]-AVERAGE(Table2[1Y Return vs Nifty]))/_xlfn.STDEV.P(Table2[1Y Return vs Nifty])</f>
        <v>-1.1592519257570237</v>
      </c>
      <c r="I584">
        <v>-0.570789869238851</v>
      </c>
      <c r="J584">
        <f>(Table2[[#This Row],[1M Return vs Nifty]]-AVERAGE(Table2[1M Return vs Nifty]))/_xlfn.STDEV.P(Table2[1M Return vs Nifty])</f>
        <v>-0.2627468397114181</v>
      </c>
      <c r="K584">
        <v>-6.6863139491379302</v>
      </c>
      <c r="L584">
        <f>(Table2[[#This Row],[6M Return vs Nifty]]-AVERAGE(Table2[6M Return vs Nifty]))/_xlfn.STDEV.P(Table2[6M Return vs Nifty])</f>
        <v>-0.50666977199967045</v>
      </c>
      <c r="M584">
        <v>-5.4092739278030804</v>
      </c>
      <c r="N584">
        <f>(Table2[[#This Row],[1W Return vs Nifty]]-AVERAGE(Table2[1W Return vs Nifty]))/_xlfn.STDEV.P(Table2[1W Return vs Nifty])</f>
        <v>-1.0425388113011276</v>
      </c>
      <c r="O584">
        <v>613.16999999999996</v>
      </c>
      <c r="P584">
        <v>616.94148892992598</v>
      </c>
      <c r="Q584">
        <v>644.31714101111299</v>
      </c>
      <c r="R584">
        <v>36.0714455627487</v>
      </c>
      <c r="S584" s="2">
        <f>(Table2[[#This Row],[Close Price]]-Table2[[#This Row],[20D EMA]])/Table2[[#This Row],[20D EMA]]</f>
        <v>-1.3161113557414643E-2</v>
      </c>
      <c r="T584" s="2">
        <f>(Table2[[#This Row],[Close Price]]-Table2[[#This Row],[50D EMA]])/Table2[[#This Row],[50D EMA]]</f>
        <v>-1.9193860588732344E-2</v>
      </c>
      <c r="U584" s="2">
        <f>(Table2[[#This Row],[Close Price]]-Table2[[#This Row],[200D EMA]])/Table2[[#This Row],[200D EMA]]</f>
        <v>-6.0866207826739419E-2</v>
      </c>
      <c r="V584">
        <v>0.53793579233800004</v>
      </c>
      <c r="W584">
        <v>602.95000000000005</v>
      </c>
      <c r="X584">
        <v>611.65</v>
      </c>
      <c r="Y584">
        <v>600</v>
      </c>
      <c r="Z584">
        <v>619.5</v>
      </c>
      <c r="AA584">
        <v>600</v>
      </c>
      <c r="AB584">
        <v>619.5</v>
      </c>
      <c r="AC584" s="2">
        <f>(Table2[[#This Row],[Close Price]]/Table2[[#This Row],[Day Low]])-1</f>
        <v>3.5658014760759915E-3</v>
      </c>
      <c r="AD584" s="2">
        <f>(Table2[[#This Row],[Day High]]/Table2[[#This Row],[Close Price]])-1</f>
        <v>1.0824657081474065E-2</v>
      </c>
      <c r="AE584" s="2">
        <f>(Table2[[#This Row],[Close Price]]/Table2[[#This Row],[Current Week Low]])-1</f>
        <v>8.499999999999952E-3</v>
      </c>
      <c r="AF584" s="2">
        <f>(Table2[[#This Row],[Current Week High]]/Table2[[#This Row],[Close Price]])-1</f>
        <v>2.3797719385225458E-2</v>
      </c>
      <c r="AG584" s="2">
        <f>(Table2[[#This Row],[Close Price]]/Table2[[#This Row],[Current Month Low]])-1</f>
        <v>8.499999999999952E-3</v>
      </c>
      <c r="AH584" s="2">
        <f>(Table2[[#This Row],[Current Month High]]/Table2[[#This Row],[Close Price]])-1</f>
        <v>2.3797719385225458E-2</v>
      </c>
      <c r="AI584">
        <v>36.175838704346297</v>
      </c>
      <c r="AJ584">
        <v>19.999999999999901</v>
      </c>
      <c r="AK584" t="str">
        <f>IF(AND(Table2[[#This Row],[20D EMA]]&gt;Table2[[#This Row],[50D EMA]],Table2[[#This Row],[50D EMA]]&gt;Table2[[#This Row],[200D EMA]]),"Uptrend","Downtrend/NoTrend")</f>
        <v>Downtrend/NoTrend</v>
      </c>
      <c r="AL584">
        <v>-0.14000000000000001</v>
      </c>
      <c r="AM584" t="s">
        <v>10358</v>
      </c>
      <c r="AN584">
        <v>-3.55</v>
      </c>
      <c r="AO584" t="s">
        <v>10358</v>
      </c>
      <c r="AP584">
        <v>4.2488924109845998E-2</v>
      </c>
      <c r="AQ584">
        <f>(Table2[[#This Row],[Sharpe Ratio]]-AVERAGE(Table2[Sharpe Ratio]))/_xlfn.STDEV.P(Table2[Sharpe Ratio])</f>
        <v>-0.24118666447298334</v>
      </c>
      <c r="AR5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4">
        <f>_xlfn.RANK.AVG(Table2[[#This Row],[1Y Return vs Nifty Z-Score]],Table2[1Y Return vs Nifty Z-Score])</f>
        <v>697</v>
      </c>
      <c r="AT584">
        <f>_xlfn.RANK.AVG(Table2[[#This Row],[6M Return vs Nifty Z-Score]],Table2[6M Return vs Nifty Z-Score])</f>
        <v>496</v>
      </c>
      <c r="AU584">
        <f>_xlfn.RANK.AVG(Table2[[#This Row],[Sharpe Ratio Z-Score]],Table2[Sharpe Ratio Z-Score])</f>
        <v>407</v>
      </c>
      <c r="AV584">
        <f>(Table2[[#This Row],[Rank 1Y]]+Table2[[#This Row],[Rank 6M]]+Table2[[#This Row],[Rank Sharpe]])/3</f>
        <v>533.33333333333337</v>
      </c>
    </row>
    <row r="585" spans="1:48" x14ac:dyDescent="0.3">
      <c r="A585" t="s">
        <v>503</v>
      </c>
      <c r="B585" t="s">
        <v>504</v>
      </c>
      <c r="C585" t="s">
        <v>10313</v>
      </c>
      <c r="D585" t="s">
        <v>21</v>
      </c>
      <c r="E585">
        <v>42287.856878680002</v>
      </c>
      <c r="F585">
        <v>6407.6</v>
      </c>
      <c r="G585">
        <v>-13.336539306090399</v>
      </c>
      <c r="H585">
        <f>(Table2[[#This Row],[1Y Return vs Nifty]]-AVERAGE(Table2[1Y Return vs Nifty]))/_xlfn.STDEV.P(Table2[1Y Return vs Nifty])</f>
        <v>-0.61147285449022915</v>
      </c>
      <c r="I585">
        <v>5.8735637400411198</v>
      </c>
      <c r="J585">
        <f>(Table2[[#This Row],[1M Return vs Nifty]]-AVERAGE(Table2[1M Return vs Nifty]))/_xlfn.STDEV.P(Table2[1M Return vs Nifty])</f>
        <v>0.39036586449770044</v>
      </c>
      <c r="K585">
        <v>-13.5102067845599</v>
      </c>
      <c r="L585">
        <f>(Table2[[#This Row],[6M Return vs Nifty]]-AVERAGE(Table2[6M Return vs Nifty]))/_xlfn.STDEV.P(Table2[6M Return vs Nifty])</f>
        <v>-0.73948480171653175</v>
      </c>
      <c r="M585">
        <v>3.6699715619519</v>
      </c>
      <c r="N585">
        <f>(Table2[[#This Row],[1W Return vs Nifty]]-AVERAGE(Table2[1W Return vs Nifty]))/_xlfn.STDEV.P(Table2[1W Return vs Nifty])</f>
        <v>1.1620513195890694</v>
      </c>
      <c r="O585">
        <v>6142.63</v>
      </c>
      <c r="P585">
        <v>5945.4115624529104</v>
      </c>
      <c r="Q585">
        <v>5622.6460453608297</v>
      </c>
      <c r="R585">
        <v>76.422962829953093</v>
      </c>
      <c r="S585" s="2">
        <f>(Table2[[#This Row],[Close Price]]-Table2[[#This Row],[20D EMA]])/Table2[[#This Row],[20D EMA]]</f>
        <v>4.313624620073165E-2</v>
      </c>
      <c r="T585" s="2">
        <f>(Table2[[#This Row],[Close Price]]-Table2[[#This Row],[50D EMA]])/Table2[[#This Row],[50D EMA]]</f>
        <v>7.7738678423197996E-2</v>
      </c>
      <c r="U585" s="2">
        <f>(Table2[[#This Row],[Close Price]]-Table2[[#This Row],[200D EMA]])/Table2[[#This Row],[200D EMA]]</f>
        <v>0.13960579206063053</v>
      </c>
      <c r="V585">
        <v>0.62736178141962096</v>
      </c>
      <c r="W585">
        <v>6313.85</v>
      </c>
      <c r="X585">
        <v>6425.55</v>
      </c>
      <c r="Y585">
        <v>6304.1</v>
      </c>
      <c r="Z585">
        <v>6447.7</v>
      </c>
      <c r="AA585">
        <v>6304.1</v>
      </c>
      <c r="AB585">
        <v>6447.7</v>
      </c>
      <c r="AC585" s="2">
        <f>(Table2[[#This Row],[Close Price]]/Table2[[#This Row],[Day Low]])-1</f>
        <v>1.4848309668427317E-2</v>
      </c>
      <c r="AD585" s="2">
        <f>(Table2[[#This Row],[Day High]]/Table2[[#This Row],[Close Price]])-1</f>
        <v>2.8013608839503323E-3</v>
      </c>
      <c r="AE585" s="2">
        <f>(Table2[[#This Row],[Close Price]]/Table2[[#This Row],[Current Week Low]])-1</f>
        <v>1.6417886772100765E-2</v>
      </c>
      <c r="AF585" s="2">
        <f>(Table2[[#This Row],[Current Week High]]/Table2[[#This Row],[Close Price]])-1</f>
        <v>6.2581933953429481E-3</v>
      </c>
      <c r="AG585" s="2">
        <f>(Table2[[#This Row],[Close Price]]/Table2[[#This Row],[Current Month Low]])-1</f>
        <v>1.6417886772100765E-2</v>
      </c>
      <c r="AH585" s="2">
        <f>(Table2[[#This Row],[Current Month High]]/Table2[[#This Row],[Close Price]])-1</f>
        <v>6.2581933953429481E-3</v>
      </c>
      <c r="AI585">
        <v>6.86450465072725</v>
      </c>
      <c r="AJ585">
        <v>49.457111201819302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-0.01</v>
      </c>
      <c r="AM585" t="s">
        <v>10358</v>
      </c>
      <c r="AN585">
        <v>5.44</v>
      </c>
      <c r="AO585" t="s">
        <v>10359</v>
      </c>
      <c r="AP585">
        <v>3.5482038693490001E-3</v>
      </c>
      <c r="AQ585">
        <f>(Table2[[#This Row],[Sharpe Ratio]]-AVERAGE(Table2[Sharpe Ratio]))/_xlfn.STDEV.P(Table2[Sharpe Ratio])</f>
        <v>-0.6867195694778262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-0.48526004159781744</v>
      </c>
      <c r="AS585">
        <f>_xlfn.RANK.AVG(Table2[[#This Row],[1Y Return vs Nifty Z-Score]],Table2[1Y Return vs Nifty Z-Score])</f>
        <v>524</v>
      </c>
      <c r="AT585">
        <f>_xlfn.RANK.AVG(Table2[[#This Row],[6M Return vs Nifty Z-Score]],Table2[6M Return vs Nifty Z-Score])</f>
        <v>564</v>
      </c>
      <c r="AU585">
        <f>_xlfn.RANK.AVG(Table2[[#This Row],[Sharpe Ratio Z-Score]],Table2[Sharpe Ratio Z-Score])</f>
        <v>514</v>
      </c>
      <c r="AV585">
        <f>(Table2[[#This Row],[Rank 1Y]]+Table2[[#This Row],[Rank 6M]]+Table2[[#This Row],[Rank Sharpe]])/3</f>
        <v>534</v>
      </c>
    </row>
    <row r="586" spans="1:48" x14ac:dyDescent="0.3">
      <c r="A586" t="s">
        <v>1650</v>
      </c>
      <c r="B586" t="s">
        <v>1651</v>
      </c>
      <c r="C586" t="s">
        <v>10323</v>
      </c>
      <c r="D586" t="s">
        <v>1105</v>
      </c>
      <c r="E586">
        <v>5343.8289514999997</v>
      </c>
      <c r="F586">
        <v>3183.15</v>
      </c>
      <c r="G586">
        <v>-5.3549060734984897</v>
      </c>
      <c r="H586">
        <f>(Table2[[#This Row],[1Y Return vs Nifty]]-AVERAGE(Table2[1Y Return vs Nifty]))/_xlfn.STDEV.P(Table2[1Y Return vs Nifty])</f>
        <v>-0.47809798135198422</v>
      </c>
      <c r="I586">
        <v>0.55291017241606699</v>
      </c>
      <c r="J586">
        <f>(Table2[[#This Row],[1M Return vs Nifty]]-AVERAGE(Table2[1M Return vs Nifty]))/_xlfn.STDEV.P(Table2[1M Return vs Nifty])</f>
        <v>-0.14886376975257673</v>
      </c>
      <c r="K586">
        <v>-2.7398037795766101</v>
      </c>
      <c r="L586">
        <f>(Table2[[#This Row],[6M Return vs Nifty]]-AVERAGE(Table2[6M Return vs Nifty]))/_xlfn.STDEV.P(Table2[6M Return vs Nifty])</f>
        <v>-0.37202421050507861</v>
      </c>
      <c r="M586">
        <v>-2.5096986962698402</v>
      </c>
      <c r="N586">
        <f>(Table2[[#This Row],[1W Return vs Nifty]]-AVERAGE(Table2[1W Return vs Nifty]))/_xlfn.STDEV.P(Table2[1W Return vs Nifty])</f>
        <v>-0.33847425589010871</v>
      </c>
      <c r="O586">
        <v>3155.8</v>
      </c>
      <c r="P586">
        <v>3114.9608146515702</v>
      </c>
      <c r="Q586">
        <v>2981.7792682598101</v>
      </c>
      <c r="R586">
        <v>55.286285153190597</v>
      </c>
      <c r="S586" s="2">
        <f>(Table2[[#This Row],[Close Price]]-Table2[[#This Row],[20D EMA]])/Table2[[#This Row],[20D EMA]]</f>
        <v>8.6665821661701965E-3</v>
      </c>
      <c r="T586" s="2">
        <f>(Table2[[#This Row],[Close Price]]-Table2[[#This Row],[50D EMA]])/Table2[[#This Row],[50D EMA]]</f>
        <v>2.1890864574505828E-2</v>
      </c>
      <c r="U586" s="2">
        <f>(Table2[[#This Row],[Close Price]]-Table2[[#This Row],[200D EMA]])/Table2[[#This Row],[200D EMA]]</f>
        <v>6.7533748686136486E-2</v>
      </c>
      <c r="V586">
        <v>0.87380119325718197</v>
      </c>
      <c r="W586">
        <v>3162.55</v>
      </c>
      <c r="X586">
        <v>3213.6</v>
      </c>
      <c r="Y586">
        <v>3128.55</v>
      </c>
      <c r="Z586">
        <v>3216.35</v>
      </c>
      <c r="AA586">
        <v>3128.55</v>
      </c>
      <c r="AB586">
        <v>3216.35</v>
      </c>
      <c r="AC586" s="2">
        <f>(Table2[[#This Row],[Close Price]]/Table2[[#This Row],[Day Low]])-1</f>
        <v>6.5137310082052924E-3</v>
      </c>
      <c r="AD586" s="2">
        <f>(Table2[[#This Row],[Day High]]/Table2[[#This Row],[Close Price]])-1</f>
        <v>9.5659959474105882E-3</v>
      </c>
      <c r="AE586" s="2">
        <f>(Table2[[#This Row],[Close Price]]/Table2[[#This Row],[Current Week Low]])-1</f>
        <v>1.7452174329961156E-2</v>
      </c>
      <c r="AF586" s="2">
        <f>(Table2[[#This Row],[Current Week High]]/Table2[[#This Row],[Close Price]])-1</f>
        <v>1.042992004775134E-2</v>
      </c>
      <c r="AG586" s="2">
        <f>(Table2[[#This Row],[Close Price]]/Table2[[#This Row],[Current Month Low]])-1</f>
        <v>1.7452174329961156E-2</v>
      </c>
      <c r="AH586" s="2">
        <f>(Table2[[#This Row],[Current Month High]]/Table2[[#This Row],[Close Price]])-1</f>
        <v>1.042992004775134E-2</v>
      </c>
      <c r="AI586">
        <v>16.2370607731335</v>
      </c>
      <c r="AJ586">
        <v>38.397826086956499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</v>
      </c>
      <c r="AM586">
        <v>0</v>
      </c>
      <c r="AN586">
        <v>2.84</v>
      </c>
      <c r="AO586" t="s">
        <v>10359</v>
      </c>
      <c r="AP586">
        <v>-6.6887914079731006E-2</v>
      </c>
      <c r="AQ586">
        <f>(Table2[[#This Row],[Sharpe Ratio]]-AVERAGE(Table2[Sharpe Ratio]))/_xlfn.STDEV.P(Table2[Sharpe Ratio])</f>
        <v>-1.4926011261954542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-2.8300613436952027</v>
      </c>
      <c r="AS586">
        <f>_xlfn.RANK.AVG(Table2[[#This Row],[1Y Return vs Nifty Z-Score]],Table2[1Y Return vs Nifty Z-Score])</f>
        <v>467</v>
      </c>
      <c r="AT586">
        <f>_xlfn.RANK.AVG(Table2[[#This Row],[6M Return vs Nifty Z-Score]],Table2[6M Return vs Nifty Z-Score])</f>
        <v>454</v>
      </c>
      <c r="AU586">
        <f>_xlfn.RANK.AVG(Table2[[#This Row],[Sharpe Ratio Z-Score]],Table2[Sharpe Ratio Z-Score])</f>
        <v>681</v>
      </c>
      <c r="AV586">
        <f>(Table2[[#This Row],[Rank 1Y]]+Table2[[#This Row],[Rank 6M]]+Table2[[#This Row],[Rank Sharpe]])/3</f>
        <v>534</v>
      </c>
    </row>
    <row r="587" spans="1:48" x14ac:dyDescent="0.3">
      <c r="A587" t="s">
        <v>571</v>
      </c>
      <c r="B587" t="s">
        <v>572</v>
      </c>
      <c r="C587" t="s">
        <v>10327</v>
      </c>
      <c r="D587" t="s">
        <v>573</v>
      </c>
      <c r="E587">
        <v>34917.470249999998</v>
      </c>
      <c r="F587">
        <v>3165.6</v>
      </c>
      <c r="G587">
        <v>-26.468489822913799</v>
      </c>
      <c r="H587">
        <f>(Table2[[#This Row],[1Y Return vs Nifty]]-AVERAGE(Table2[1Y Return vs Nifty]))/_xlfn.STDEV.P(Table2[1Y Return vs Nifty])</f>
        <v>-0.83091067920599448</v>
      </c>
      <c r="I587">
        <v>-3.2092538351697</v>
      </c>
      <c r="J587">
        <f>(Table2[[#This Row],[1M Return vs Nifty]]-AVERAGE(Table2[1M Return vs Nifty]))/_xlfn.STDEV.P(Table2[1M Return vs Nifty])</f>
        <v>-0.53014593669237153</v>
      </c>
      <c r="K587">
        <v>-22.2878143028375</v>
      </c>
      <c r="L587">
        <f>(Table2[[#This Row],[6M Return vs Nifty]]-AVERAGE(Table2[6M Return vs Nifty]))/_xlfn.STDEV.P(Table2[6M Return vs Nifty])</f>
        <v>-1.0389559400384709</v>
      </c>
      <c r="M587">
        <v>-3.33173676788312</v>
      </c>
      <c r="N587">
        <f>(Table2[[#This Row],[1W Return vs Nifty]]-AVERAGE(Table2[1W Return vs Nifty]))/_xlfn.STDEV.P(Table2[1W Return vs Nifty])</f>
        <v>-0.538078619704216</v>
      </c>
      <c r="O587">
        <v>3249.62</v>
      </c>
      <c r="P587">
        <v>3265.2286335561598</v>
      </c>
      <c r="Q587">
        <v>3260.32210916652</v>
      </c>
      <c r="R587">
        <v>35.480525989205098</v>
      </c>
      <c r="S587" s="2">
        <f>(Table2[[#This Row],[Close Price]]-Table2[[#This Row],[20D EMA]])/Table2[[#This Row],[20D EMA]]</f>
        <v>-2.5855330777137014E-2</v>
      </c>
      <c r="T587" s="2">
        <f>(Table2[[#This Row],[Close Price]]-Table2[[#This Row],[50D EMA]])/Table2[[#This Row],[50D EMA]]</f>
        <v>-3.0511993105871545E-2</v>
      </c>
      <c r="U587" s="2">
        <f>(Table2[[#This Row],[Close Price]]-Table2[[#This Row],[200D EMA]])/Table2[[#This Row],[200D EMA]]</f>
        <v>-2.9052991083367282E-2</v>
      </c>
      <c r="V587">
        <v>1.1430333076580701</v>
      </c>
      <c r="W587">
        <v>3156</v>
      </c>
      <c r="X587">
        <v>3207.3</v>
      </c>
      <c r="Y587">
        <v>3150</v>
      </c>
      <c r="Z587">
        <v>3212.35</v>
      </c>
      <c r="AA587">
        <v>3150</v>
      </c>
      <c r="AB587">
        <v>3212.35</v>
      </c>
      <c r="AC587" s="2">
        <f>(Table2[[#This Row],[Close Price]]/Table2[[#This Row],[Day Low]])-1</f>
        <v>3.0418250950570158E-3</v>
      </c>
      <c r="AD587" s="2">
        <f>(Table2[[#This Row],[Day High]]/Table2[[#This Row],[Close Price]])-1</f>
        <v>1.317285822592873E-2</v>
      </c>
      <c r="AE587" s="2">
        <f>(Table2[[#This Row],[Close Price]]/Table2[[#This Row],[Current Week Low]])-1</f>
        <v>4.9523809523808193E-3</v>
      </c>
      <c r="AF587" s="2">
        <f>(Table2[[#This Row],[Current Week High]]/Table2[[#This Row],[Close Price]])-1</f>
        <v>1.4768132423553126E-2</v>
      </c>
      <c r="AG587" s="2">
        <f>(Table2[[#This Row],[Close Price]]/Table2[[#This Row],[Current Month Low]])-1</f>
        <v>4.9523809523808193E-3</v>
      </c>
      <c r="AH587" s="2">
        <f>(Table2[[#This Row],[Current Month High]]/Table2[[#This Row],[Close Price]])-1</f>
        <v>1.4768132423553126E-2</v>
      </c>
      <c r="AI587">
        <v>23.8311852413444</v>
      </c>
      <c r="AJ587">
        <v>27.8513731825525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-7.0000000000000007E-2</v>
      </c>
      <c r="AM587" t="s">
        <v>10358</v>
      </c>
      <c r="AN587">
        <v>-7.63</v>
      </c>
      <c r="AO587" t="s">
        <v>10358</v>
      </c>
      <c r="AP587">
        <v>6.5721052391635004E-2</v>
      </c>
      <c r="AQ587">
        <f>(Table2[[#This Row],[Sharpe Ratio]]-AVERAGE(Table2[Sharpe Ratio]))/_xlfn.STDEV.P(Table2[Sharpe Ratio])</f>
        <v>2.4619348844312196E-2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602</v>
      </c>
      <c r="AT587">
        <f>_xlfn.RANK.AVG(Table2[[#This Row],[6M Return vs Nifty Z-Score]],Table2[6M Return vs Nifty Z-Score])</f>
        <v>658</v>
      </c>
      <c r="AU587">
        <f>_xlfn.RANK.AVG(Table2[[#This Row],[Sharpe Ratio Z-Score]],Table2[Sharpe Ratio Z-Score])</f>
        <v>345</v>
      </c>
      <c r="AV587">
        <f>(Table2[[#This Row],[Rank 1Y]]+Table2[[#This Row],[Rank 6M]]+Table2[[#This Row],[Rank Sharpe]])/3</f>
        <v>535</v>
      </c>
    </row>
    <row r="588" spans="1:48" x14ac:dyDescent="0.3">
      <c r="A588" t="s">
        <v>418</v>
      </c>
      <c r="B588" t="s">
        <v>419</v>
      </c>
      <c r="C588" t="s">
        <v>10315</v>
      </c>
      <c r="D588" t="s">
        <v>27</v>
      </c>
      <c r="E588">
        <v>56008.2</v>
      </c>
      <c r="F588">
        <v>1981.45</v>
      </c>
      <c r="G588">
        <v>-24.837880431458402</v>
      </c>
      <c r="H588">
        <f>(Table2[[#This Row],[1Y Return vs Nifty]]-AVERAGE(Table2[1Y Return vs Nifty]))/_xlfn.STDEV.P(Table2[1Y Return vs Nifty])</f>
        <v>-0.80366283225716018</v>
      </c>
      <c r="I588">
        <v>1.0566860330118799</v>
      </c>
      <c r="J588">
        <f>(Table2[[#This Row],[1M Return vs Nifty]]-AVERAGE(Table2[1M Return vs Nifty]))/_xlfn.STDEV.P(Table2[1M Return vs Nifty])</f>
        <v>-9.7807847843634638E-2</v>
      </c>
      <c r="K588">
        <v>-13.1216108364383</v>
      </c>
      <c r="L588">
        <f>(Table2[[#This Row],[6M Return vs Nifty]]-AVERAGE(Table2[6M Return vs Nifty]))/_xlfn.STDEV.P(Table2[6M Return vs Nifty])</f>
        <v>-0.72622683014638056</v>
      </c>
      <c r="M588">
        <v>-0.39978543097962399</v>
      </c>
      <c r="N588">
        <f>(Table2[[#This Row],[1W Return vs Nifty]]-AVERAGE(Table2[1W Return vs Nifty]))/_xlfn.STDEV.P(Table2[1W Return vs Nifty])</f>
        <v>0.17384738657917648</v>
      </c>
      <c r="O588">
        <v>1917.62</v>
      </c>
      <c r="P588">
        <v>1886.91487824214</v>
      </c>
      <c r="Q588">
        <v>1809.79200865588</v>
      </c>
      <c r="R588">
        <v>69.197422588022306</v>
      </c>
      <c r="S588" s="2">
        <f>(Table2[[#This Row],[Close Price]]-Table2[[#This Row],[20D EMA]])/Table2[[#This Row],[20D EMA]]</f>
        <v>3.3286052502581411E-2</v>
      </c>
      <c r="T588" s="2">
        <f>(Table2[[#This Row],[Close Price]]-Table2[[#This Row],[50D EMA]])/Table2[[#This Row],[50D EMA]]</f>
        <v>5.0100363746100419E-2</v>
      </c>
      <c r="U588" s="2">
        <f>(Table2[[#This Row],[Close Price]]-Table2[[#This Row],[200D EMA]])/Table2[[#This Row],[200D EMA]]</f>
        <v>9.4849568637232137E-2</v>
      </c>
      <c r="V588">
        <v>0.77111985246946202</v>
      </c>
      <c r="W588">
        <v>1963</v>
      </c>
      <c r="X588">
        <v>2019.9</v>
      </c>
      <c r="Y588">
        <v>1943.45</v>
      </c>
      <c r="Z588">
        <v>2019.9</v>
      </c>
      <c r="AA588">
        <v>1943.45</v>
      </c>
      <c r="AB588">
        <v>2019.9</v>
      </c>
      <c r="AC588" s="2">
        <f>(Table2[[#This Row],[Close Price]]/Table2[[#This Row],[Day Low]])-1</f>
        <v>9.3988792664290166E-3</v>
      </c>
      <c r="AD588" s="2">
        <f>(Table2[[#This Row],[Day High]]/Table2[[#This Row],[Close Price]])-1</f>
        <v>1.9404981200635829E-2</v>
      </c>
      <c r="AE588" s="2">
        <f>(Table2[[#This Row],[Close Price]]/Table2[[#This Row],[Current Week Low]])-1</f>
        <v>1.9552857032596682E-2</v>
      </c>
      <c r="AF588" s="2">
        <f>(Table2[[#This Row],[Current Week High]]/Table2[[#This Row],[Close Price]])-1</f>
        <v>1.9404981200635829E-2</v>
      </c>
      <c r="AG588" s="2">
        <f>(Table2[[#This Row],[Close Price]]/Table2[[#This Row],[Current Month Low]])-1</f>
        <v>1.9552857032596682E-2</v>
      </c>
      <c r="AH588" s="2">
        <f>(Table2[[#This Row],[Current Month High]]/Table2[[#This Row],[Close Price]])-1</f>
        <v>1.9404981200635829E-2</v>
      </c>
      <c r="AI588">
        <v>5.2083070478689804</v>
      </c>
      <c r="AJ588">
        <v>28.382143319942902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-0.04</v>
      </c>
      <c r="AM588" t="s">
        <v>10358</v>
      </c>
      <c r="AN588">
        <v>6.27</v>
      </c>
      <c r="AO588" t="s">
        <v>10359</v>
      </c>
      <c r="AP588">
        <v>2.3767821708938E-2</v>
      </c>
      <c r="AQ588">
        <f>(Table2[[#This Row],[Sharpe Ratio]]-AVERAGE(Table2[Sharpe Ratio]))/_xlfn.STDEV.P(Table2[Sharpe Ratio])</f>
        <v>-0.4553806261166477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-1.9092307497846464</v>
      </c>
      <c r="AS588">
        <f>_xlfn.RANK.AVG(Table2[[#This Row],[1Y Return vs Nifty Z-Score]],Table2[1Y Return vs Nifty Z-Score])</f>
        <v>593</v>
      </c>
      <c r="AT588">
        <f>_xlfn.RANK.AVG(Table2[[#This Row],[6M Return vs Nifty Z-Score]],Table2[6M Return vs Nifty Z-Score])</f>
        <v>560</v>
      </c>
      <c r="AU588">
        <f>_xlfn.RANK.AVG(Table2[[#This Row],[Sharpe Ratio Z-Score]],Table2[Sharpe Ratio Z-Score])</f>
        <v>461</v>
      </c>
      <c r="AV588">
        <f>(Table2[[#This Row],[Rank 1Y]]+Table2[[#This Row],[Rank 6M]]+Table2[[#This Row],[Rank Sharpe]])/3</f>
        <v>538</v>
      </c>
    </row>
    <row r="589" spans="1:48" x14ac:dyDescent="0.3">
      <c r="A589" t="s">
        <v>1535</v>
      </c>
      <c r="B589" t="s">
        <v>1536</v>
      </c>
      <c r="C589" t="s">
        <v>10325</v>
      </c>
      <c r="D589" t="s">
        <v>1537</v>
      </c>
      <c r="E589">
        <v>6605.2124270000004</v>
      </c>
      <c r="F589">
        <v>506.5</v>
      </c>
      <c r="G589">
        <v>-17.0264090273735</v>
      </c>
      <c r="H589">
        <f>(Table2[[#This Row],[1Y Return vs Nifty]]-AVERAGE(Table2[1Y Return vs Nifty]))/_xlfn.STDEV.P(Table2[1Y Return vs Nifty])</f>
        <v>-0.67313140126023296</v>
      </c>
      <c r="I589">
        <v>-5.8565982562904999</v>
      </c>
      <c r="J589">
        <f>(Table2[[#This Row],[1M Return vs Nifty]]-AVERAGE(Table2[1M Return vs Nifty]))/_xlfn.STDEV.P(Table2[1M Return vs Nifty])</f>
        <v>-0.79844503675437328</v>
      </c>
      <c r="K589">
        <v>-24.160284476341499</v>
      </c>
      <c r="L589">
        <f>(Table2[[#This Row],[6M Return vs Nifty]]-AVERAGE(Table2[6M Return vs Nifty]))/_xlfn.STDEV.P(Table2[6M Return vs Nifty])</f>
        <v>-1.102840178786384</v>
      </c>
      <c r="M589">
        <v>-1.6370471267953699</v>
      </c>
      <c r="N589">
        <f>(Table2[[#This Row],[1W Return vs Nifty]]-AVERAGE(Table2[1W Return vs Nifty]))/_xlfn.STDEV.P(Table2[1W Return vs Nifty])</f>
        <v>-0.12658010235718373</v>
      </c>
      <c r="O589">
        <v>512.86</v>
      </c>
      <c r="P589">
        <v>512.55088269858004</v>
      </c>
      <c r="Q589">
        <v>504.83305210789803</v>
      </c>
      <c r="R589">
        <v>42.976974313762902</v>
      </c>
      <c r="S589" s="2">
        <f>(Table2[[#This Row],[Close Price]]-Table2[[#This Row],[20D EMA]])/Table2[[#This Row],[20D EMA]]</f>
        <v>-1.2401045119525823E-2</v>
      </c>
      <c r="T589" s="2">
        <f>(Table2[[#This Row],[Close Price]]-Table2[[#This Row],[50D EMA]])/Table2[[#This Row],[50D EMA]]</f>
        <v>-1.1805428305424324E-2</v>
      </c>
      <c r="U589" s="2">
        <f>(Table2[[#This Row],[Close Price]]-Table2[[#This Row],[200D EMA]])/Table2[[#This Row],[200D EMA]]</f>
        <v>3.3019785157523645E-3</v>
      </c>
      <c r="V589">
        <v>0.35987234068358698</v>
      </c>
      <c r="W589">
        <v>504.05</v>
      </c>
      <c r="X589">
        <v>515.95000000000005</v>
      </c>
      <c r="Y589">
        <v>504.05</v>
      </c>
      <c r="Z589">
        <v>515.95000000000005</v>
      </c>
      <c r="AA589">
        <v>504.05</v>
      </c>
      <c r="AB589">
        <v>515.95000000000005</v>
      </c>
      <c r="AC589" s="2">
        <f>(Table2[[#This Row],[Close Price]]/Table2[[#This Row],[Day Low]])-1</f>
        <v>4.8606289058625851E-3</v>
      </c>
      <c r="AD589" s="2">
        <f>(Table2[[#This Row],[Day High]]/Table2[[#This Row],[Close Price]])-1</f>
        <v>1.8657453109575561E-2</v>
      </c>
      <c r="AE589" s="2">
        <f>(Table2[[#This Row],[Close Price]]/Table2[[#This Row],[Current Week Low]])-1</f>
        <v>4.8606289058625851E-3</v>
      </c>
      <c r="AF589" s="2">
        <f>(Table2[[#This Row],[Current Week High]]/Table2[[#This Row],[Close Price]])-1</f>
        <v>1.8657453109575561E-2</v>
      </c>
      <c r="AG589" s="2">
        <f>(Table2[[#This Row],[Close Price]]/Table2[[#This Row],[Current Month Low]])-1</f>
        <v>4.8606289058625851E-3</v>
      </c>
      <c r="AH589" s="2">
        <f>(Table2[[#This Row],[Current Month High]]/Table2[[#This Row],[Close Price]])-1</f>
        <v>1.8657453109575561E-2</v>
      </c>
      <c r="AI589">
        <v>32.152023692003901</v>
      </c>
      <c r="AJ589">
        <v>29.523078890167401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-0.04</v>
      </c>
      <c r="AM589" t="s">
        <v>10358</v>
      </c>
      <c r="AN589">
        <v>-0.76</v>
      </c>
      <c r="AO589" t="s">
        <v>10358</v>
      </c>
      <c r="AP589">
        <v>4.4904291362849E-2</v>
      </c>
      <c r="AQ589">
        <f>(Table2[[#This Row],[Sharpe Ratio]]-AVERAGE(Table2[Sharpe Ratio]))/_xlfn.STDEV.P(Table2[Sharpe Ratio])</f>
        <v>-0.21355169567328297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-2.9145484148314571</v>
      </c>
      <c r="AS589">
        <f>_xlfn.RANK.AVG(Table2[[#This Row],[1Y Return vs Nifty Z-Score]],Table2[1Y Return vs Nifty Z-Score])</f>
        <v>549</v>
      </c>
      <c r="AT589">
        <f>_xlfn.RANK.AVG(Table2[[#This Row],[6M Return vs Nifty Z-Score]],Table2[6M Return vs Nifty Z-Score])</f>
        <v>668</v>
      </c>
      <c r="AU589">
        <f>_xlfn.RANK.AVG(Table2[[#This Row],[Sharpe Ratio Z-Score]],Table2[Sharpe Ratio Z-Score])</f>
        <v>397</v>
      </c>
      <c r="AV589">
        <f>(Table2[[#This Row],[Rank 1Y]]+Table2[[#This Row],[Rank 6M]]+Table2[[#This Row],[Rank Sharpe]])/3</f>
        <v>538</v>
      </c>
    </row>
    <row r="590" spans="1:48" x14ac:dyDescent="0.3">
      <c r="A590" t="s">
        <v>1487</v>
      </c>
      <c r="B590" t="s">
        <v>1488</v>
      </c>
      <c r="C590" t="s">
        <v>10324</v>
      </c>
      <c r="D590" t="s">
        <v>1489</v>
      </c>
      <c r="E590">
        <v>7007.8055790399903</v>
      </c>
      <c r="F590">
        <v>260.25</v>
      </c>
      <c r="G590">
        <v>-26.715990098787099</v>
      </c>
      <c r="H590">
        <f>(Table2[[#This Row],[1Y Return vs Nifty]]-AVERAGE(Table2[1Y Return vs Nifty]))/_xlfn.STDEV.P(Table2[1Y Return vs Nifty])</f>
        <v>-0.83504646406785576</v>
      </c>
      <c r="I590">
        <v>-6.0803196094692602</v>
      </c>
      <c r="J590">
        <f>(Table2[[#This Row],[1M Return vs Nifty]]-AVERAGE(Table2[1M Return vs Nifty]))/_xlfn.STDEV.P(Table2[1M Return vs Nifty])</f>
        <v>-0.8211184136084142</v>
      </c>
      <c r="K590">
        <v>-26.143052179739399</v>
      </c>
      <c r="L590">
        <f>(Table2[[#This Row],[6M Return vs Nifty]]-AVERAGE(Table2[6M Return vs Nifty]))/_xlfn.STDEV.P(Table2[6M Return vs Nifty])</f>
        <v>-1.1704875075064383</v>
      </c>
      <c r="M590">
        <v>-2.95099633952931</v>
      </c>
      <c r="N590">
        <f>(Table2[[#This Row],[1W Return vs Nifty]]-AVERAGE(Table2[1W Return vs Nifty]))/_xlfn.STDEV.P(Table2[1W Return vs Nifty])</f>
        <v>-0.44562858167772268</v>
      </c>
      <c r="O590">
        <v>271.47000000000003</v>
      </c>
      <c r="P590">
        <v>281.93455902588499</v>
      </c>
      <c r="Q590">
        <v>284.62021476781501</v>
      </c>
      <c r="R590">
        <v>35.562721874746003</v>
      </c>
      <c r="S590" s="2">
        <f>(Table2[[#This Row],[Close Price]]-Table2[[#This Row],[20D EMA]])/Table2[[#This Row],[20D EMA]]</f>
        <v>-4.1330533760636633E-2</v>
      </c>
      <c r="T590" s="2">
        <f>(Table2[[#This Row],[Close Price]]-Table2[[#This Row],[50D EMA]])/Table2[[#This Row],[50D EMA]]</f>
        <v>-7.6913447932057483E-2</v>
      </c>
      <c r="U590" s="2">
        <f>(Table2[[#This Row],[Close Price]]-Table2[[#This Row],[200D EMA]])/Table2[[#This Row],[200D EMA]]</f>
        <v>-8.5623625812015963E-2</v>
      </c>
      <c r="V590">
        <v>0.95961836002714995</v>
      </c>
      <c r="W590">
        <v>260.05</v>
      </c>
      <c r="X590">
        <v>269.5</v>
      </c>
      <c r="Y590">
        <v>260.05</v>
      </c>
      <c r="Z590">
        <v>269.5</v>
      </c>
      <c r="AA590">
        <v>260.05</v>
      </c>
      <c r="AB590">
        <v>269.5</v>
      </c>
      <c r="AC590" s="2">
        <f>(Table2[[#This Row],[Close Price]]/Table2[[#This Row],[Day Low]])-1</f>
        <v>7.6908286867904962E-4</v>
      </c>
      <c r="AD590" s="2">
        <f>(Table2[[#This Row],[Day High]]/Table2[[#This Row],[Close Price]])-1</f>
        <v>3.5542747358309423E-2</v>
      </c>
      <c r="AE590" s="2">
        <f>(Table2[[#This Row],[Close Price]]/Table2[[#This Row],[Current Week Low]])-1</f>
        <v>7.6908286867904962E-4</v>
      </c>
      <c r="AF590" s="2">
        <f>(Table2[[#This Row],[Current Week High]]/Table2[[#This Row],[Close Price]])-1</f>
        <v>3.5542747358309423E-2</v>
      </c>
      <c r="AG590" s="2">
        <f>(Table2[[#This Row],[Close Price]]/Table2[[#This Row],[Current Month Low]])-1</f>
        <v>7.6908286867904962E-4</v>
      </c>
      <c r="AH590" s="2">
        <f>(Table2[[#This Row],[Current Month High]]/Table2[[#This Row],[Close Price]])-1</f>
        <v>3.5542747358309423E-2</v>
      </c>
      <c r="AI590">
        <v>40.230547550432199</v>
      </c>
      <c r="AJ590">
        <v>5.32173209227033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-0.25</v>
      </c>
      <c r="AM590" t="s">
        <v>10358</v>
      </c>
      <c r="AN590">
        <v>-11</v>
      </c>
      <c r="AO590" t="s">
        <v>10358</v>
      </c>
      <c r="AP590">
        <v>6.8118449272408996E-2</v>
      </c>
      <c r="AQ590">
        <f>(Table2[[#This Row],[Sharpe Ratio]]-AVERAGE(Table2[Sharpe Ratio]))/_xlfn.STDEV.P(Table2[Sharpe Ratio])</f>
        <v>5.2048713020015819E-2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0">
        <f>_xlfn.RANK.AVG(Table2[[#This Row],[1Y Return vs Nifty Z-Score]],Table2[1Y Return vs Nifty Z-Score])</f>
        <v>604</v>
      </c>
      <c r="AT590">
        <f>_xlfn.RANK.AVG(Table2[[#This Row],[6M Return vs Nifty Z-Score]],Table2[6M Return vs Nifty Z-Score])</f>
        <v>680</v>
      </c>
      <c r="AU590">
        <f>_xlfn.RANK.AVG(Table2[[#This Row],[Sharpe Ratio Z-Score]],Table2[Sharpe Ratio Z-Score])</f>
        <v>338</v>
      </c>
      <c r="AV590">
        <f>(Table2[[#This Row],[Rank 1Y]]+Table2[[#This Row],[Rank 6M]]+Table2[[#This Row],[Rank Sharpe]])/3</f>
        <v>540.66666666666663</v>
      </c>
    </row>
    <row r="591" spans="1:48" x14ac:dyDescent="0.3">
      <c r="A591" t="s">
        <v>1024</v>
      </c>
      <c r="B591" t="s">
        <v>1025</v>
      </c>
      <c r="C591" t="s">
        <v>10314</v>
      </c>
      <c r="D591" t="s">
        <v>552</v>
      </c>
      <c r="E591">
        <v>13530.044516800001</v>
      </c>
      <c r="F591">
        <v>1725.75</v>
      </c>
      <c r="G591">
        <v>-25.194890964242202</v>
      </c>
      <c r="H591">
        <f>(Table2[[#This Row],[1Y Return vs Nifty]]-AVERAGE(Table2[1Y Return vs Nifty]))/_xlfn.STDEV.P(Table2[1Y Return vs Nifty])</f>
        <v>-0.80962855795909072</v>
      </c>
      <c r="I591">
        <v>2.2884099483786802</v>
      </c>
      <c r="J591">
        <f>(Table2[[#This Row],[1M Return vs Nifty]]-AVERAGE(Table2[1M Return vs Nifty]))/_xlfn.STDEV.P(Table2[1M Return vs Nifty])</f>
        <v>2.7023063986812899E-2</v>
      </c>
      <c r="K591">
        <v>7.5731165000927003</v>
      </c>
      <c r="L591">
        <f>(Table2[[#This Row],[6M Return vs Nifty]]-AVERAGE(Table2[6M Return vs Nifty]))/_xlfn.STDEV.P(Table2[6M Return vs Nifty])</f>
        <v>-2.0171844225888767E-2</v>
      </c>
      <c r="M591">
        <v>0.121086623697937</v>
      </c>
      <c r="N591">
        <f>(Table2[[#This Row],[1W Return vs Nifty]]-AVERAGE(Table2[1W Return vs Nifty]))/_xlfn.STDEV.P(Table2[1W Return vs Nifty])</f>
        <v>0.30032368821617955</v>
      </c>
      <c r="O591">
        <v>1702.41</v>
      </c>
      <c r="P591">
        <v>1708.13316793074</v>
      </c>
      <c r="Q591">
        <v>1640.44603678453</v>
      </c>
      <c r="R591">
        <v>55.918155878062301</v>
      </c>
      <c r="S591" s="2">
        <f>(Table2[[#This Row],[Close Price]]-Table2[[#This Row],[20D EMA]])/Table2[[#This Row],[20D EMA]]</f>
        <v>1.3709975857754545E-2</v>
      </c>
      <c r="T591" s="2">
        <f>(Table2[[#This Row],[Close Price]]-Table2[[#This Row],[50D EMA]])/Table2[[#This Row],[50D EMA]]</f>
        <v>1.0313500375735524E-2</v>
      </c>
      <c r="U591" s="2">
        <f>(Table2[[#This Row],[Close Price]]-Table2[[#This Row],[200D EMA]])/Table2[[#This Row],[200D EMA]]</f>
        <v>5.2000468959452026E-2</v>
      </c>
      <c r="V591">
        <v>0.82199425790745695</v>
      </c>
      <c r="W591">
        <v>1709.85</v>
      </c>
      <c r="X591">
        <v>1731</v>
      </c>
      <c r="Y591">
        <v>1704.45</v>
      </c>
      <c r="Z591">
        <v>1736.95</v>
      </c>
      <c r="AA591">
        <v>1704.45</v>
      </c>
      <c r="AB591">
        <v>1736.95</v>
      </c>
      <c r="AC591" s="2">
        <f>(Table2[[#This Row],[Close Price]]/Table2[[#This Row],[Day Low]])-1</f>
        <v>9.2990613211685336E-3</v>
      </c>
      <c r="AD591" s="2">
        <f>(Table2[[#This Row],[Day High]]/Table2[[#This Row],[Close Price]])-1</f>
        <v>3.042155584528361E-3</v>
      </c>
      <c r="AE591" s="2">
        <f>(Table2[[#This Row],[Close Price]]/Table2[[#This Row],[Current Week Low]])-1</f>
        <v>1.2496699815189638E-2</v>
      </c>
      <c r="AF591" s="2">
        <f>(Table2[[#This Row],[Current Week High]]/Table2[[#This Row],[Close Price]])-1</f>
        <v>6.4899319136606515E-3</v>
      </c>
      <c r="AG591" s="2">
        <f>(Table2[[#This Row],[Close Price]]/Table2[[#This Row],[Current Month Low]])-1</f>
        <v>1.2496699815189638E-2</v>
      </c>
      <c r="AH591" s="2">
        <f>(Table2[[#This Row],[Current Month High]]/Table2[[#This Row],[Close Price]])-1</f>
        <v>6.4899319136606515E-3</v>
      </c>
      <c r="AI591">
        <v>14.6718817905258</v>
      </c>
      <c r="AJ591">
        <v>32.039020657995401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-0.12</v>
      </c>
      <c r="AM591" t="s">
        <v>10358</v>
      </c>
      <c r="AN591">
        <v>2.72</v>
      </c>
      <c r="AO591" t="s">
        <v>10359</v>
      </c>
      <c r="AP591">
        <v>-8.2382376188201004E-2</v>
      </c>
      <c r="AQ591">
        <f>(Table2[[#This Row],[Sharpe Ratio]]-AVERAGE(Table2[Sharpe Ratio]))/_xlfn.STDEV.P(Table2[Sharpe Ratio])</f>
        <v>-1.66987809159413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1">
        <f>_xlfn.RANK.AVG(Table2[[#This Row],[1Y Return vs Nifty Z-Score]],Table2[1Y Return vs Nifty Z-Score])</f>
        <v>596</v>
      </c>
      <c r="AT591">
        <f>_xlfn.RANK.AVG(Table2[[#This Row],[6M Return vs Nifty Z-Score]],Table2[6M Return vs Nifty Z-Score])</f>
        <v>328</v>
      </c>
      <c r="AU591">
        <f>_xlfn.RANK.AVG(Table2[[#This Row],[Sharpe Ratio Z-Score]],Table2[Sharpe Ratio Z-Score])</f>
        <v>704</v>
      </c>
      <c r="AV591">
        <f>(Table2[[#This Row],[Rank 1Y]]+Table2[[#This Row],[Rank 6M]]+Table2[[#This Row],[Rank Sharpe]])/3</f>
        <v>542.66666666666663</v>
      </c>
    </row>
    <row r="592" spans="1:48" x14ac:dyDescent="0.3">
      <c r="A592" t="s">
        <v>1689</v>
      </c>
      <c r="B592" t="s">
        <v>1690</v>
      </c>
      <c r="C592" t="s">
        <v>10327</v>
      </c>
      <c r="D592" t="s">
        <v>573</v>
      </c>
      <c r="E592">
        <v>4949.7715386500004</v>
      </c>
      <c r="F592">
        <v>892.55</v>
      </c>
      <c r="G592">
        <v>-25.232455304518201</v>
      </c>
      <c r="H592">
        <f>(Table2[[#This Row],[1Y Return vs Nifty]]-AVERAGE(Table2[1Y Return vs Nifty]))/_xlfn.STDEV.P(Table2[1Y Return vs Nifty])</f>
        <v>-0.81025626647097448</v>
      </c>
      <c r="I592">
        <v>-1.1160890927242899</v>
      </c>
      <c r="J592">
        <f>(Table2[[#This Row],[1M Return vs Nifty]]-AVERAGE(Table2[1M Return vs Nifty]))/_xlfn.STDEV.P(Table2[1M Return vs Nifty])</f>
        <v>-0.31801100925370662</v>
      </c>
      <c r="K592">
        <v>10.246909499167399</v>
      </c>
      <c r="L592">
        <f>(Table2[[#This Row],[6M Return vs Nifty]]-AVERAGE(Table2[6M Return vs Nifty]))/_xlfn.STDEV.P(Table2[6M Return vs Nifty])</f>
        <v>7.1051627705703752E-2</v>
      </c>
      <c r="M592">
        <v>-7.9669741096422797</v>
      </c>
      <c r="N592">
        <f>(Table2[[#This Row],[1W Return vs Nifty]]-AVERAGE(Table2[1W Return vs Nifty]))/_xlfn.STDEV.P(Table2[1W Return vs Nifty])</f>
        <v>-1.6635904818415319</v>
      </c>
      <c r="O592">
        <v>895.73</v>
      </c>
      <c r="P592">
        <v>858.84349041077905</v>
      </c>
      <c r="Q592">
        <v>795.23967566936801</v>
      </c>
      <c r="R592">
        <v>46.595164208510297</v>
      </c>
      <c r="S592" s="2">
        <f>(Table2[[#This Row],[Close Price]]-Table2[[#This Row],[20D EMA]])/Table2[[#This Row],[20D EMA]]</f>
        <v>-3.55017695064368E-3</v>
      </c>
      <c r="T592" s="2">
        <f>(Table2[[#This Row],[Close Price]]-Table2[[#This Row],[50D EMA]])/Table2[[#This Row],[50D EMA]]</f>
        <v>3.9246393511231367E-2</v>
      </c>
      <c r="U592" s="2">
        <f>(Table2[[#This Row],[Close Price]]-Table2[[#This Row],[200D EMA]])/Table2[[#This Row],[200D EMA]]</f>
        <v>0.12236603291796783</v>
      </c>
      <c r="V592">
        <v>0.80510500336282698</v>
      </c>
      <c r="W592">
        <v>890</v>
      </c>
      <c r="X592">
        <v>905.4</v>
      </c>
      <c r="Y592">
        <v>877</v>
      </c>
      <c r="Z592">
        <v>909.9</v>
      </c>
      <c r="AA592">
        <v>877</v>
      </c>
      <c r="AB592">
        <v>909.9</v>
      </c>
      <c r="AC592" s="2">
        <f>(Table2[[#This Row],[Close Price]]/Table2[[#This Row],[Day Low]])-1</f>
        <v>2.8651685393257242E-3</v>
      </c>
      <c r="AD592" s="2">
        <f>(Table2[[#This Row],[Day High]]/Table2[[#This Row],[Close Price]])-1</f>
        <v>1.4396952551677833E-2</v>
      </c>
      <c r="AE592" s="2">
        <f>(Table2[[#This Row],[Close Price]]/Table2[[#This Row],[Current Week Low]])-1</f>
        <v>1.7730900798175631E-2</v>
      </c>
      <c r="AF592" s="2">
        <f>(Table2[[#This Row],[Current Week High]]/Table2[[#This Row],[Close Price]])-1</f>
        <v>1.9438686908296532E-2</v>
      </c>
      <c r="AG592" s="2">
        <f>(Table2[[#This Row],[Close Price]]/Table2[[#This Row],[Current Month Low]])-1</f>
        <v>1.7730900798175631E-2</v>
      </c>
      <c r="AH592" s="2">
        <f>(Table2[[#This Row],[Current Month High]]/Table2[[#This Row],[Close Price]])-1</f>
        <v>1.9438686908296532E-2</v>
      </c>
      <c r="AI592">
        <v>8.2292308554142704</v>
      </c>
      <c r="AJ592">
        <v>35.862698835527702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0.15</v>
      </c>
      <c r="AM592" t="s">
        <v>10359</v>
      </c>
      <c r="AN592">
        <v>-1.99</v>
      </c>
      <c r="AO592" t="s">
        <v>10358</v>
      </c>
      <c r="AP592">
        <v>-0.129877357120287</v>
      </c>
      <c r="AQ592">
        <f>(Table2[[#This Row],[Sharpe Ratio]]-AVERAGE(Table2[Sharpe Ratio]))/_xlfn.STDEV.P(Table2[Sharpe Ratio])</f>
        <v>-2.2132829566591483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-4.9340890865196574</v>
      </c>
      <c r="AS592">
        <f>_xlfn.RANK.AVG(Table2[[#This Row],[1Y Return vs Nifty Z-Score]],Table2[1Y Return vs Nifty Z-Score])</f>
        <v>597</v>
      </c>
      <c r="AT592">
        <f>_xlfn.RANK.AVG(Table2[[#This Row],[6M Return vs Nifty Z-Score]],Table2[6M Return vs Nifty Z-Score])</f>
        <v>298</v>
      </c>
      <c r="AU592">
        <f>_xlfn.RANK.AVG(Table2[[#This Row],[Sharpe Ratio Z-Score]],Table2[Sharpe Ratio Z-Score])</f>
        <v>733</v>
      </c>
      <c r="AV592">
        <f>(Table2[[#This Row],[Rank 1Y]]+Table2[[#This Row],[Rank 6M]]+Table2[[#This Row],[Rank Sharpe]])/3</f>
        <v>542.66666666666663</v>
      </c>
    </row>
    <row r="593" spans="1:48" x14ac:dyDescent="0.3">
      <c r="A593" t="s">
        <v>475</v>
      </c>
      <c r="B593" t="s">
        <v>476</v>
      </c>
      <c r="C593" t="s">
        <v>10327</v>
      </c>
      <c r="D593" t="s">
        <v>384</v>
      </c>
      <c r="E593">
        <v>44998.928077949997</v>
      </c>
      <c r="F593">
        <v>599.5</v>
      </c>
      <c r="G593">
        <v>-31.380577756759902</v>
      </c>
      <c r="H593">
        <f>(Table2[[#This Row],[1Y Return vs Nifty]]-AVERAGE(Table2[1Y Return vs Nifty]))/_xlfn.STDEV.P(Table2[1Y Return vs Nifty])</f>
        <v>-0.91299276515620031</v>
      </c>
      <c r="I593">
        <v>9.9286010927551995</v>
      </c>
      <c r="J593">
        <f>(Table2[[#This Row],[1M Return vs Nifty]]-AVERAGE(Table2[1M Return vs Nifty]))/_xlfn.STDEV.P(Table2[1M Return vs Nifty])</f>
        <v>0.80132972087056398</v>
      </c>
      <c r="K593">
        <v>13.4447171043634</v>
      </c>
      <c r="L593">
        <f>(Table2[[#This Row],[6M Return vs Nifty]]-AVERAGE(Table2[6M Return vs Nifty]))/_xlfn.STDEV.P(Table2[6M Return vs Nifty])</f>
        <v>0.18015323445543432</v>
      </c>
      <c r="M593">
        <v>1.85313339989987</v>
      </c>
      <c r="N593">
        <f>(Table2[[#This Row],[1W Return vs Nifty]]-AVERAGE(Table2[1W Return vs Nifty]))/_xlfn.STDEV.P(Table2[1W Return vs Nifty])</f>
        <v>0.72089313238020236</v>
      </c>
      <c r="O593">
        <v>574.24</v>
      </c>
      <c r="P593">
        <v>557.84517689940401</v>
      </c>
      <c r="Q593">
        <v>551.78800526405598</v>
      </c>
      <c r="R593">
        <v>75.780340876286203</v>
      </c>
      <c r="S593" s="2">
        <f>(Table2[[#This Row],[Close Price]]-Table2[[#This Row],[20D EMA]])/Table2[[#This Row],[20D EMA]]</f>
        <v>4.3988576205071031E-2</v>
      </c>
      <c r="T593" s="2">
        <f>(Table2[[#This Row],[Close Price]]-Table2[[#This Row],[50D EMA]])/Table2[[#This Row],[50D EMA]]</f>
        <v>7.4670938865368353E-2</v>
      </c>
      <c r="U593" s="2">
        <f>(Table2[[#This Row],[Close Price]]-Table2[[#This Row],[200D EMA]])/Table2[[#This Row],[200D EMA]]</f>
        <v>8.646798096510204E-2</v>
      </c>
      <c r="V593">
        <v>0.99427065743703202</v>
      </c>
      <c r="W593">
        <v>596</v>
      </c>
      <c r="X593">
        <v>605.95000000000005</v>
      </c>
      <c r="Y593">
        <v>593</v>
      </c>
      <c r="Z593">
        <v>607.20000000000005</v>
      </c>
      <c r="AA593">
        <v>593</v>
      </c>
      <c r="AB593">
        <v>607.20000000000005</v>
      </c>
      <c r="AC593" s="2">
        <f>(Table2[[#This Row],[Close Price]]/Table2[[#This Row],[Day Low]])-1</f>
        <v>5.8724832214764877E-3</v>
      </c>
      <c r="AD593" s="2">
        <f>(Table2[[#This Row],[Day High]]/Table2[[#This Row],[Close Price]])-1</f>
        <v>1.0758965804837484E-2</v>
      </c>
      <c r="AE593" s="2">
        <f>(Table2[[#This Row],[Close Price]]/Table2[[#This Row],[Current Week Low]])-1</f>
        <v>1.0961214165261302E-2</v>
      </c>
      <c r="AF593" s="2">
        <f>(Table2[[#This Row],[Current Week High]]/Table2[[#This Row],[Close Price]])-1</f>
        <v>1.2844036697247763E-2</v>
      </c>
      <c r="AG593" s="2">
        <f>(Table2[[#This Row],[Close Price]]/Table2[[#This Row],[Current Month Low]])-1</f>
        <v>1.0961214165261302E-2</v>
      </c>
      <c r="AH593" s="2">
        <f>(Table2[[#This Row],[Current Month High]]/Table2[[#This Row],[Close Price]])-1</f>
        <v>1.2844036697247763E-2</v>
      </c>
      <c r="AI593">
        <v>6.5971643035863199</v>
      </c>
      <c r="AJ593">
        <v>33.876730683340703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0.05</v>
      </c>
      <c r="AM593" t="s">
        <v>10359</v>
      </c>
      <c r="AN593">
        <v>8.83</v>
      </c>
      <c r="AO593" t="s">
        <v>10359</v>
      </c>
      <c r="AP593">
        <v>-0.103101354968724</v>
      </c>
      <c r="AQ593">
        <f>(Table2[[#This Row],[Sharpe Ratio]]-AVERAGE(Table2[Sharpe Ratio]))/_xlfn.STDEV.P(Table2[Sharpe Ratio])</f>
        <v>-1.906930378963489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-1.1175470564134884</v>
      </c>
      <c r="AS593">
        <f>_xlfn.RANK.AVG(Table2[[#This Row],[1Y Return vs Nifty Z-Score]],Table2[1Y Return vs Nifty Z-Score])</f>
        <v>635</v>
      </c>
      <c r="AT593">
        <f>_xlfn.RANK.AVG(Table2[[#This Row],[6M Return vs Nifty Z-Score]],Table2[6M Return vs Nifty Z-Score])</f>
        <v>272</v>
      </c>
      <c r="AU593">
        <f>_xlfn.RANK.AVG(Table2[[#This Row],[Sharpe Ratio Z-Score]],Table2[Sharpe Ratio Z-Score])</f>
        <v>722</v>
      </c>
      <c r="AV593">
        <f>(Table2[[#This Row],[Rank 1Y]]+Table2[[#This Row],[Rank 6M]]+Table2[[#This Row],[Rank Sharpe]])/3</f>
        <v>543</v>
      </c>
    </row>
    <row r="594" spans="1:48" x14ac:dyDescent="0.3">
      <c r="A594" t="s">
        <v>1970</v>
      </c>
      <c r="B594" t="s">
        <v>1971</v>
      </c>
      <c r="C594" t="s">
        <v>10330</v>
      </c>
      <c r="D594" t="s">
        <v>1607</v>
      </c>
      <c r="E594">
        <v>3474.1820337979998</v>
      </c>
      <c r="F594">
        <v>155.1</v>
      </c>
      <c r="G594">
        <v>-34.830808722473698</v>
      </c>
      <c r="H594">
        <f>(Table2[[#This Row],[1Y Return vs Nifty]]-AVERAGE(Table2[1Y Return vs Nifty]))/_xlfn.STDEV.P(Table2[1Y Return vs Nifty])</f>
        <v>-0.9706468948236302</v>
      </c>
      <c r="I594">
        <v>-9.1277503728334999</v>
      </c>
      <c r="J594">
        <f>(Table2[[#This Row],[1M Return vs Nifty]]-AVERAGE(Table2[1M Return vs Nifty]))/_xlfn.STDEV.P(Table2[1M Return vs Nifty])</f>
        <v>-1.1299648654674168</v>
      </c>
      <c r="K594">
        <v>-12.0873553592183</v>
      </c>
      <c r="L594">
        <f>(Table2[[#This Row],[6M Return vs Nifty]]-AVERAGE(Table2[6M Return vs Nifty]))/_xlfn.STDEV.P(Table2[6M Return vs Nifty])</f>
        <v>-0.69094048766252902</v>
      </c>
      <c r="M594">
        <v>-4.6988481340105297</v>
      </c>
      <c r="N594">
        <f>(Table2[[#This Row],[1W Return vs Nifty]]-AVERAGE(Table2[1W Return vs Nifty]))/_xlfn.STDEV.P(Table2[1W Return vs Nifty])</f>
        <v>-0.87003574422444285</v>
      </c>
      <c r="O594">
        <v>158.27000000000001</v>
      </c>
      <c r="P594">
        <v>157.323592703039</v>
      </c>
      <c r="Q594">
        <v>150.906082581395</v>
      </c>
      <c r="R594">
        <v>35.438579211337697</v>
      </c>
      <c r="S594" s="2">
        <f>(Table2[[#This Row],[Close Price]]-Table2[[#This Row],[20D EMA]])/Table2[[#This Row],[20D EMA]]</f>
        <v>-2.0029064257281959E-2</v>
      </c>
      <c r="T594" s="2">
        <f>(Table2[[#This Row],[Close Price]]-Table2[[#This Row],[50D EMA]])/Table2[[#This Row],[50D EMA]]</f>
        <v>-1.4133879508054548E-2</v>
      </c>
      <c r="U594" s="2">
        <f>(Table2[[#This Row],[Close Price]]-Table2[[#This Row],[200D EMA]])/Table2[[#This Row],[200D EMA]]</f>
        <v>2.7791573055664615E-2</v>
      </c>
      <c r="V594">
        <v>0.57554963725444297</v>
      </c>
      <c r="W594">
        <v>153.5</v>
      </c>
      <c r="X594">
        <v>155.9</v>
      </c>
      <c r="Y594">
        <v>152.1</v>
      </c>
      <c r="Z594">
        <v>156</v>
      </c>
      <c r="AA594">
        <v>152.1</v>
      </c>
      <c r="AB594">
        <v>156</v>
      </c>
      <c r="AC594" s="2">
        <f>(Table2[[#This Row],[Close Price]]/Table2[[#This Row],[Day Low]])-1</f>
        <v>1.0423452768729691E-2</v>
      </c>
      <c r="AD594" s="2">
        <f>(Table2[[#This Row],[Day High]]/Table2[[#This Row],[Close Price]])-1</f>
        <v>5.1579626047710825E-3</v>
      </c>
      <c r="AE594" s="2">
        <f>(Table2[[#This Row],[Close Price]]/Table2[[#This Row],[Current Week Low]])-1</f>
        <v>1.9723865877712132E-2</v>
      </c>
      <c r="AF594" s="2">
        <f>(Table2[[#This Row],[Current Week High]]/Table2[[#This Row],[Close Price]])-1</f>
        <v>5.8027079303675233E-3</v>
      </c>
      <c r="AG594" s="2">
        <f>(Table2[[#This Row],[Close Price]]/Table2[[#This Row],[Current Month Low]])-1</f>
        <v>1.9723865877712132E-2</v>
      </c>
      <c r="AH594" s="2">
        <f>(Table2[[#This Row],[Current Month High]]/Table2[[#This Row],[Close Price]])-1</f>
        <v>5.8027079303675233E-3</v>
      </c>
      <c r="AI594">
        <v>15.467440361057299</v>
      </c>
      <c r="AJ594">
        <v>20.232558139534799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0.03</v>
      </c>
      <c r="AM594" t="s">
        <v>10359</v>
      </c>
      <c r="AN594">
        <v>-2.0299999999999998</v>
      </c>
      <c r="AO594" t="s">
        <v>10358</v>
      </c>
      <c r="AP594">
        <v>3.5909925103851E-2</v>
      </c>
      <c r="AQ594">
        <f>(Table2[[#This Row],[Sharpe Ratio]]-AVERAGE(Table2[Sharpe Ratio]))/_xlfn.STDEV.P(Table2[Sharpe Ratio])</f>
        <v>-0.31645904056315693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-3.9780470327411761</v>
      </c>
      <c r="AS594">
        <f>_xlfn.RANK.AVG(Table2[[#This Row],[1Y Return vs Nifty Z-Score]],Table2[1Y Return vs Nifty Z-Score])</f>
        <v>659</v>
      </c>
      <c r="AT594">
        <f>_xlfn.RANK.AVG(Table2[[#This Row],[6M Return vs Nifty Z-Score]],Table2[6M Return vs Nifty Z-Score])</f>
        <v>545</v>
      </c>
      <c r="AU594">
        <f>_xlfn.RANK.AVG(Table2[[#This Row],[Sharpe Ratio Z-Score]],Table2[Sharpe Ratio Z-Score])</f>
        <v>425</v>
      </c>
      <c r="AV594">
        <f>(Table2[[#This Row],[Rank 1Y]]+Table2[[#This Row],[Rank 6M]]+Table2[[#This Row],[Rank Sharpe]])/3</f>
        <v>543</v>
      </c>
    </row>
    <row r="595" spans="1:48" x14ac:dyDescent="0.3">
      <c r="A595" t="s">
        <v>448</v>
      </c>
      <c r="B595" t="s">
        <v>449</v>
      </c>
      <c r="C595" t="s">
        <v>10314</v>
      </c>
      <c r="D595" t="s">
        <v>51</v>
      </c>
      <c r="E595">
        <v>50612.262212640002</v>
      </c>
      <c r="F595">
        <v>674.25</v>
      </c>
      <c r="G595">
        <v>-35.994808391923698</v>
      </c>
      <c r="H595">
        <f>(Table2[[#This Row],[1Y Return vs Nifty]]-AVERAGE(Table2[1Y Return vs Nifty]))/_xlfn.STDEV.P(Table2[1Y Return vs Nifty])</f>
        <v>-0.99009758915169299</v>
      </c>
      <c r="I595">
        <v>5.7549158971721699</v>
      </c>
      <c r="J595">
        <f>(Table2[[#This Row],[1M Return vs Nifty]]-AVERAGE(Table2[1M Return vs Nifty]))/_xlfn.STDEV.P(Table2[1M Return vs Nifty])</f>
        <v>0.37834132050105651</v>
      </c>
      <c r="K595">
        <v>3.2645562119573701</v>
      </c>
      <c r="L595">
        <f>(Table2[[#This Row],[6M Return vs Nifty]]-AVERAGE(Table2[6M Return vs Nifty]))/_xlfn.STDEV.P(Table2[6M Return vs Nifty])</f>
        <v>-0.16716969658256139</v>
      </c>
      <c r="M595">
        <v>5.76125503763366</v>
      </c>
      <c r="N595">
        <f>(Table2[[#This Row],[1W Return vs Nifty]]-AVERAGE(Table2[1W Return vs Nifty]))/_xlfn.STDEV.P(Table2[1W Return vs Nifty])</f>
        <v>1.669849342738037</v>
      </c>
      <c r="O595">
        <v>643.63</v>
      </c>
      <c r="P595">
        <v>641.41361825530998</v>
      </c>
      <c r="Q595">
        <v>652.28918106533604</v>
      </c>
      <c r="R595">
        <v>76.156984822387599</v>
      </c>
      <c r="S595" s="2">
        <f>(Table2[[#This Row],[Close Price]]-Table2[[#This Row],[20D EMA]])/Table2[[#This Row],[20D EMA]]</f>
        <v>4.7573916691266732E-2</v>
      </c>
      <c r="T595" s="2">
        <f>(Table2[[#This Row],[Close Price]]-Table2[[#This Row],[50D EMA]])/Table2[[#This Row],[50D EMA]]</f>
        <v>5.1193770774632566E-2</v>
      </c>
      <c r="U595" s="2">
        <f>(Table2[[#This Row],[Close Price]]-Table2[[#This Row],[200D EMA]])/Table2[[#This Row],[200D EMA]]</f>
        <v>3.366730519552228E-2</v>
      </c>
      <c r="V595">
        <v>1.0572985750233199</v>
      </c>
      <c r="W595">
        <v>672</v>
      </c>
      <c r="X595">
        <v>687.85</v>
      </c>
      <c r="Y595">
        <v>672</v>
      </c>
      <c r="Z595">
        <v>693.8</v>
      </c>
      <c r="AA595">
        <v>672</v>
      </c>
      <c r="AB595">
        <v>693.8</v>
      </c>
      <c r="AC595" s="2">
        <f>(Table2[[#This Row],[Close Price]]/Table2[[#This Row],[Day Low]])-1</f>
        <v>3.3482142857141906E-3</v>
      </c>
      <c r="AD595" s="2">
        <f>(Table2[[#This Row],[Day High]]/Table2[[#This Row],[Close Price]])-1</f>
        <v>2.0170559881349748E-2</v>
      </c>
      <c r="AE595" s="2">
        <f>(Table2[[#This Row],[Close Price]]/Table2[[#This Row],[Current Week Low]])-1</f>
        <v>3.3482142857141906E-3</v>
      </c>
      <c r="AF595" s="2">
        <f>(Table2[[#This Row],[Current Week High]]/Table2[[#This Row],[Close Price]])-1</f>
        <v>2.899517982944011E-2</v>
      </c>
      <c r="AG595" s="2">
        <f>(Table2[[#This Row],[Close Price]]/Table2[[#This Row],[Current Month Low]])-1</f>
        <v>3.3482142857141906E-3</v>
      </c>
      <c r="AH595" s="2">
        <f>(Table2[[#This Row],[Current Month High]]/Table2[[#This Row],[Close Price]])-1</f>
        <v>2.899517982944011E-2</v>
      </c>
      <c r="AI595">
        <v>20.637745643307301</v>
      </c>
      <c r="AJ595">
        <v>21.771717536572101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-0.03</v>
      </c>
      <c r="AM595" t="s">
        <v>10358</v>
      </c>
      <c r="AN595">
        <v>9.9600000000000009</v>
      </c>
      <c r="AO595" t="s">
        <v>10359</v>
      </c>
      <c r="AP595">
        <v>-1.0712827964730999E-2</v>
      </c>
      <c r="AQ595">
        <f>(Table2[[#This Row],[Sharpe Ratio]]-AVERAGE(Table2[Sharpe Ratio]))/_xlfn.STDEV.P(Table2[Sharpe Ratio])</f>
        <v>-0.8498844750615836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665</v>
      </c>
      <c r="AT595">
        <f>_xlfn.RANK.AVG(Table2[[#This Row],[6M Return vs Nifty Z-Score]],Table2[6M Return vs Nifty Z-Score])</f>
        <v>378</v>
      </c>
      <c r="AU595">
        <f>_xlfn.RANK.AVG(Table2[[#This Row],[Sharpe Ratio Z-Score]],Table2[Sharpe Ratio Z-Score])</f>
        <v>593</v>
      </c>
      <c r="AV595">
        <f>(Table2[[#This Row],[Rank 1Y]]+Table2[[#This Row],[Rank 6M]]+Table2[[#This Row],[Rank Sharpe]])/3</f>
        <v>545.33333333333337</v>
      </c>
    </row>
    <row r="596" spans="1:48" x14ac:dyDescent="0.3">
      <c r="A596" t="s">
        <v>38</v>
      </c>
      <c r="B596" t="s">
        <v>39</v>
      </c>
      <c r="C596" t="s">
        <v>10316</v>
      </c>
      <c r="D596" t="s">
        <v>40</v>
      </c>
      <c r="E596">
        <v>655312.75092810998</v>
      </c>
      <c r="F596">
        <v>2794.3</v>
      </c>
      <c r="G596">
        <v>-18.362385353346099</v>
      </c>
      <c r="H596">
        <f>(Table2[[#This Row],[1Y Return vs Nifty]]-AVERAGE(Table2[1Y Return vs Nifty]))/_xlfn.STDEV.P(Table2[1Y Return vs Nifty])</f>
        <v>-0.69545586391089664</v>
      </c>
      <c r="I596">
        <v>1.45221899353567</v>
      </c>
      <c r="J596">
        <f>(Table2[[#This Row],[1M Return vs Nifty]]-AVERAGE(Table2[1M Return vs Nifty]))/_xlfn.STDEV.P(Table2[1M Return vs Nifty])</f>
        <v>-5.7721965362025424E-2</v>
      </c>
      <c r="K596">
        <v>2.4061895844887502</v>
      </c>
      <c r="L596">
        <f>(Table2[[#This Row],[6M Return vs Nifty]]-AVERAGE(Table2[6M Return vs Nifty]))/_xlfn.STDEV.P(Table2[6M Return vs Nifty])</f>
        <v>-0.19645512891595338</v>
      </c>
      <c r="M596">
        <v>-1.68535900884815</v>
      </c>
      <c r="N596">
        <f>(Table2[[#This Row],[1W Return vs Nifty]]-AVERAGE(Table2[1W Return vs Nifty]))/_xlfn.STDEV.P(Table2[1W Return vs Nifty])</f>
        <v>-0.13831102190313871</v>
      </c>
      <c r="O596">
        <v>2761.87</v>
      </c>
      <c r="P596">
        <v>2681.9995273218501</v>
      </c>
      <c r="Q596">
        <v>2532.9811746916098</v>
      </c>
      <c r="R596">
        <v>58.503301129571</v>
      </c>
      <c r="S596" s="2">
        <f>(Table2[[#This Row],[Close Price]]-Table2[[#This Row],[20D EMA]])/Table2[[#This Row],[20D EMA]]</f>
        <v>1.1742044339523689E-2</v>
      </c>
      <c r="T596" s="2">
        <f>(Table2[[#This Row],[Close Price]]-Table2[[#This Row],[50D EMA]])/Table2[[#This Row],[50D EMA]]</f>
        <v>4.1871921129788325E-2</v>
      </c>
      <c r="U596" s="2">
        <f>(Table2[[#This Row],[Close Price]]-Table2[[#This Row],[200D EMA]])/Table2[[#This Row],[200D EMA]]</f>
        <v>0.10316650906029964</v>
      </c>
      <c r="V596">
        <v>0.78887643140221797</v>
      </c>
      <c r="W596">
        <v>2775</v>
      </c>
      <c r="X596">
        <v>2827.95</v>
      </c>
      <c r="Y596">
        <v>2775</v>
      </c>
      <c r="Z596">
        <v>2827.95</v>
      </c>
      <c r="AA596">
        <v>2775</v>
      </c>
      <c r="AB596">
        <v>2827.95</v>
      </c>
      <c r="AC596" s="2">
        <f>(Table2[[#This Row],[Close Price]]/Table2[[#This Row],[Day Low]])-1</f>
        <v>6.9549549549550171E-3</v>
      </c>
      <c r="AD596" s="2">
        <f>(Table2[[#This Row],[Day High]]/Table2[[#This Row],[Close Price]])-1</f>
        <v>1.2042371971513255E-2</v>
      </c>
      <c r="AE596" s="2">
        <f>(Table2[[#This Row],[Close Price]]/Table2[[#This Row],[Current Week Low]])-1</f>
        <v>6.9549549549550171E-3</v>
      </c>
      <c r="AF596" s="2">
        <f>(Table2[[#This Row],[Current Week High]]/Table2[[#This Row],[Close Price]])-1</f>
        <v>1.2042371971513255E-2</v>
      </c>
      <c r="AG596" s="2">
        <f>(Table2[[#This Row],[Close Price]]/Table2[[#This Row],[Current Month Low]])-1</f>
        <v>6.9549549549550171E-3</v>
      </c>
      <c r="AH596" s="2">
        <f>(Table2[[#This Row],[Current Month High]]/Table2[[#This Row],[Close Price]])-1</f>
        <v>1.2042371971513255E-2</v>
      </c>
      <c r="AI596">
        <v>1.4547471638692799</v>
      </c>
      <c r="AJ596">
        <v>28.648051380032602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0.01</v>
      </c>
      <c r="AM596" t="s">
        <v>10359</v>
      </c>
      <c r="AN596">
        <v>1.68</v>
      </c>
      <c r="AO596" t="s">
        <v>10359</v>
      </c>
      <c r="AP596">
        <v>-7.5137687782518003E-2</v>
      </c>
      <c r="AQ596">
        <f>(Table2[[#This Row],[Sharpe Ratio]]-AVERAGE(Table2[Sharpe Ratio]))/_xlfn.STDEV.P(Table2[Sharpe Ratio])</f>
        <v>-1.586989355810499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-2.6749333359025131</v>
      </c>
      <c r="AS596">
        <f>_xlfn.RANK.AVG(Table2[[#This Row],[1Y Return vs Nifty Z-Score]],Table2[1Y Return vs Nifty Z-Score])</f>
        <v>559</v>
      </c>
      <c r="AT596">
        <f>_xlfn.RANK.AVG(Table2[[#This Row],[6M Return vs Nifty Z-Score]],Table2[6M Return vs Nifty Z-Score])</f>
        <v>386</v>
      </c>
      <c r="AU596">
        <f>_xlfn.RANK.AVG(Table2[[#This Row],[Sharpe Ratio Z-Score]],Table2[Sharpe Ratio Z-Score])</f>
        <v>694</v>
      </c>
      <c r="AV596">
        <f>(Table2[[#This Row],[Rank 1Y]]+Table2[[#This Row],[Rank 6M]]+Table2[[#This Row],[Rank Sharpe]])/3</f>
        <v>546.33333333333337</v>
      </c>
    </row>
    <row r="597" spans="1:48" x14ac:dyDescent="0.3">
      <c r="A597" t="s">
        <v>715</v>
      </c>
      <c r="B597" t="s">
        <v>716</v>
      </c>
      <c r="C597" t="s">
        <v>10318</v>
      </c>
      <c r="D597" t="s">
        <v>54</v>
      </c>
      <c r="E597">
        <v>24936.1182725</v>
      </c>
      <c r="F597">
        <v>470.1</v>
      </c>
      <c r="G597">
        <v>-10.847886903875199</v>
      </c>
      <c r="H597">
        <f>(Table2[[#This Row],[1Y Return vs Nifty]]-AVERAGE(Table2[1Y Return vs Nifty]))/_xlfn.STDEV.P(Table2[1Y Return vs Nifty])</f>
        <v>-0.5698869172818799</v>
      </c>
      <c r="I597">
        <v>2.43479737698889</v>
      </c>
      <c r="J597">
        <f>(Table2[[#This Row],[1M Return vs Nifty]]-AVERAGE(Table2[1M Return vs Nifty]))/_xlfn.STDEV.P(Table2[1M Return vs Nifty])</f>
        <v>4.1858918000806968E-2</v>
      </c>
      <c r="K597">
        <v>-0.38008501624786101</v>
      </c>
      <c r="L597">
        <f>(Table2[[#This Row],[6M Return vs Nifty]]-AVERAGE(Table2[6M Return vs Nifty]))/_xlfn.STDEV.P(Table2[6M Return vs Nifty])</f>
        <v>-0.29151620616537605</v>
      </c>
      <c r="M597">
        <v>2.1889509787336698</v>
      </c>
      <c r="N597">
        <f>(Table2[[#This Row],[1W Return vs Nifty]]-AVERAGE(Table2[1W Return vs Nifty]))/_xlfn.STDEV.P(Table2[1W Return vs Nifty])</f>
        <v>0.80243516369897605</v>
      </c>
      <c r="O597">
        <v>450.34</v>
      </c>
      <c r="P597">
        <v>444.98733430781698</v>
      </c>
      <c r="Q597">
        <v>424.78691893864698</v>
      </c>
      <c r="R597">
        <v>66.062213118422306</v>
      </c>
      <c r="S597" s="2">
        <f>(Table2[[#This Row],[Close Price]]-Table2[[#This Row],[20D EMA]])/Table2[[#This Row],[20D EMA]]</f>
        <v>4.3877958875516383E-2</v>
      </c>
      <c r="T597" s="2">
        <f>(Table2[[#This Row],[Close Price]]-Table2[[#This Row],[50D EMA]])/Table2[[#This Row],[50D EMA]]</f>
        <v>5.6434562865134326E-2</v>
      </c>
      <c r="U597" s="2">
        <f>(Table2[[#This Row],[Close Price]]-Table2[[#This Row],[200D EMA]])/Table2[[#This Row],[200D EMA]]</f>
        <v>0.10667249635316037</v>
      </c>
      <c r="V597">
        <v>0.81160831739364403</v>
      </c>
      <c r="W597">
        <v>461.75</v>
      </c>
      <c r="X597">
        <v>473</v>
      </c>
      <c r="Y597">
        <v>458.65</v>
      </c>
      <c r="Z597">
        <v>473</v>
      </c>
      <c r="AA597">
        <v>458.65</v>
      </c>
      <c r="AB597">
        <v>473</v>
      </c>
      <c r="AC597" s="2">
        <f>(Table2[[#This Row],[Close Price]]/Table2[[#This Row],[Day Low]])-1</f>
        <v>1.8083378451543064E-2</v>
      </c>
      <c r="AD597" s="2">
        <f>(Table2[[#This Row],[Day High]]/Table2[[#This Row],[Close Price]])-1</f>
        <v>6.1689002339926358E-3</v>
      </c>
      <c r="AE597" s="2">
        <f>(Table2[[#This Row],[Close Price]]/Table2[[#This Row],[Current Week Low]])-1</f>
        <v>2.4964569933500602E-2</v>
      </c>
      <c r="AF597" s="2">
        <f>(Table2[[#This Row],[Current Week High]]/Table2[[#This Row],[Close Price]])-1</f>
        <v>6.1689002339926358E-3</v>
      </c>
      <c r="AG597" s="2">
        <f>(Table2[[#This Row],[Close Price]]/Table2[[#This Row],[Current Month Low]])-1</f>
        <v>2.4964569933500602E-2</v>
      </c>
      <c r="AH597" s="2">
        <f>(Table2[[#This Row],[Current Month High]]/Table2[[#This Row],[Close Price]])-1</f>
        <v>6.1689002339926358E-3</v>
      </c>
      <c r="AI597">
        <v>3.0206339076792101</v>
      </c>
      <c r="AJ597">
        <v>34.544934172867698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-0.08</v>
      </c>
      <c r="AM597" t="s">
        <v>10358</v>
      </c>
      <c r="AN597">
        <v>9.4499999999999993</v>
      </c>
      <c r="AO597" t="s">
        <v>10359</v>
      </c>
      <c r="AP597">
        <v>-8.3166654757512004E-2</v>
      </c>
      <c r="AQ597">
        <f>(Table2[[#This Row],[Sharpe Ratio]]-AVERAGE(Table2[Sharpe Ratio]))/_xlfn.STDEV.P(Table2[Sharpe Ratio])</f>
        <v>-1.6788512669016271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-1.6959603086491</v>
      </c>
      <c r="AS597">
        <f>_xlfn.RANK.AVG(Table2[[#This Row],[1Y Return vs Nifty Z-Score]],Table2[1Y Return vs Nifty Z-Score])</f>
        <v>508</v>
      </c>
      <c r="AT597">
        <f>_xlfn.RANK.AVG(Table2[[#This Row],[6M Return vs Nifty Z-Score]],Table2[6M Return vs Nifty Z-Score])</f>
        <v>424</v>
      </c>
      <c r="AU597">
        <f>_xlfn.RANK.AVG(Table2[[#This Row],[Sharpe Ratio Z-Score]],Table2[Sharpe Ratio Z-Score])</f>
        <v>707</v>
      </c>
      <c r="AV597">
        <f>(Table2[[#This Row],[Rank 1Y]]+Table2[[#This Row],[Rank 6M]]+Table2[[#This Row],[Rank Sharpe]])/3</f>
        <v>546.33333333333337</v>
      </c>
    </row>
    <row r="598" spans="1:48" x14ac:dyDescent="0.3">
      <c r="A598" t="s">
        <v>1648</v>
      </c>
      <c r="B598" t="s">
        <v>1649</v>
      </c>
      <c r="C598" t="s">
        <v>10318</v>
      </c>
      <c r="D598" t="s">
        <v>54</v>
      </c>
      <c r="E598">
        <v>5367.6249749999997</v>
      </c>
      <c r="F598">
        <v>582.70000000000005</v>
      </c>
      <c r="G598">
        <v>-31.957667432324101</v>
      </c>
      <c r="H598">
        <f>(Table2[[#This Row],[1Y Return vs Nifty]]-AVERAGE(Table2[1Y Return vs Nifty]))/_xlfn.STDEV.P(Table2[1Y Return vs Nifty])</f>
        <v>-0.92263606246450958</v>
      </c>
      <c r="I598">
        <v>11.948549688444301</v>
      </c>
      <c r="J598">
        <f>(Table2[[#This Row],[1M Return vs Nifty]]-AVERAGE(Table2[1M Return vs Nifty]))/_xlfn.STDEV.P(Table2[1M Return vs Nifty])</f>
        <v>1.0060444478517423</v>
      </c>
      <c r="K598">
        <v>4.2308951362391696</v>
      </c>
      <c r="L598">
        <f>(Table2[[#This Row],[6M Return vs Nifty]]-AVERAGE(Table2[6M Return vs Nifty]))/_xlfn.STDEV.P(Table2[6M Return vs Nifty])</f>
        <v>-0.13420050571171518</v>
      </c>
      <c r="M598">
        <v>-8.5565670552125699</v>
      </c>
      <c r="N598">
        <f>(Table2[[#This Row],[1W Return vs Nifty]]-AVERAGE(Table2[1W Return vs Nifty]))/_xlfn.STDEV.P(Table2[1W Return vs Nifty])</f>
        <v>-1.8067533460369598</v>
      </c>
      <c r="O598">
        <v>555.78</v>
      </c>
      <c r="P598">
        <v>534.858355181555</v>
      </c>
      <c r="Q598">
        <v>510.51675104467103</v>
      </c>
      <c r="R598">
        <v>69.6993446579649</v>
      </c>
      <c r="S598" s="2">
        <f>(Table2[[#This Row],[Close Price]]-Table2[[#This Row],[20D EMA]])/Table2[[#This Row],[20D EMA]]</f>
        <v>4.8436431681600764E-2</v>
      </c>
      <c r="T598" s="2">
        <f>(Table2[[#This Row],[Close Price]]-Table2[[#This Row],[50D EMA]])/Table2[[#This Row],[50D EMA]]</f>
        <v>8.9447316948438507E-2</v>
      </c>
      <c r="U598" s="2">
        <f>(Table2[[#This Row],[Close Price]]-Table2[[#This Row],[200D EMA]])/Table2[[#This Row],[200D EMA]]</f>
        <v>0.1413925180860772</v>
      </c>
      <c r="V598">
        <v>3.4470076671160701</v>
      </c>
      <c r="W598">
        <v>581.1</v>
      </c>
      <c r="X598">
        <v>588.20000000000005</v>
      </c>
      <c r="Y598">
        <v>580.35</v>
      </c>
      <c r="Z598">
        <v>591</v>
      </c>
      <c r="AA598">
        <v>580.35</v>
      </c>
      <c r="AB598">
        <v>591</v>
      </c>
      <c r="AC598" s="2">
        <f>(Table2[[#This Row],[Close Price]]/Table2[[#This Row],[Day Low]])-1</f>
        <v>2.7533987265531135E-3</v>
      </c>
      <c r="AD598" s="2">
        <f>(Table2[[#This Row],[Day High]]/Table2[[#This Row],[Close Price]])-1</f>
        <v>9.4388192895142886E-3</v>
      </c>
      <c r="AE598" s="2">
        <f>(Table2[[#This Row],[Close Price]]/Table2[[#This Row],[Current Week Low]])-1</f>
        <v>4.0492806065306475E-3</v>
      </c>
      <c r="AF598" s="2">
        <f>(Table2[[#This Row],[Current Week High]]/Table2[[#This Row],[Close Price]])-1</f>
        <v>1.4244036382357939E-2</v>
      </c>
      <c r="AG598" s="2">
        <f>(Table2[[#This Row],[Close Price]]/Table2[[#This Row],[Current Month Low]])-1</f>
        <v>4.0492806065306475E-3</v>
      </c>
      <c r="AH598" s="2">
        <f>(Table2[[#This Row],[Current Month High]]/Table2[[#This Row],[Close Price]])-1</f>
        <v>1.4244036382357939E-2</v>
      </c>
      <c r="AI598">
        <v>8.9754590698472398</v>
      </c>
      <c r="AJ598">
        <v>35.181533464795201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-0.03</v>
      </c>
      <c r="AM598" t="s">
        <v>10358</v>
      </c>
      <c r="AN598">
        <v>17.29</v>
      </c>
      <c r="AO598" t="s">
        <v>10359</v>
      </c>
      <c r="AP598">
        <v>-2.990532127553E-2</v>
      </c>
      <c r="AQ598">
        <f>(Table2[[#This Row],[Sharpe Ratio]]-AVERAGE(Table2[Sharpe Ratio]))/_xlfn.STDEV.P(Table2[Sharpe Ratio])</f>
        <v>-1.0694717668794085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-2.9270172332408508</v>
      </c>
      <c r="AS598">
        <f>_xlfn.RANK.AVG(Table2[[#This Row],[1Y Return vs Nifty Z-Score]],Table2[1Y Return vs Nifty Z-Score])</f>
        <v>637</v>
      </c>
      <c r="AT598">
        <f>_xlfn.RANK.AVG(Table2[[#This Row],[6M Return vs Nifty Z-Score]],Table2[6M Return vs Nifty Z-Score])</f>
        <v>370</v>
      </c>
      <c r="AU598">
        <f>_xlfn.RANK.AVG(Table2[[#This Row],[Sharpe Ratio Z-Score]],Table2[Sharpe Ratio Z-Score])</f>
        <v>633</v>
      </c>
      <c r="AV598">
        <f>(Table2[[#This Row],[Rank 1Y]]+Table2[[#This Row],[Rank 6M]]+Table2[[#This Row],[Rank Sharpe]])/3</f>
        <v>546.66666666666663</v>
      </c>
    </row>
    <row r="599" spans="1:48" x14ac:dyDescent="0.3">
      <c r="A599" t="s">
        <v>334</v>
      </c>
      <c r="B599" t="s">
        <v>335</v>
      </c>
      <c r="C599" t="s">
        <v>10327</v>
      </c>
      <c r="D599" t="s">
        <v>170</v>
      </c>
      <c r="E599">
        <v>76782.922419750001</v>
      </c>
      <c r="F599">
        <v>2586</v>
      </c>
      <c r="G599">
        <v>-22.833444520257402</v>
      </c>
      <c r="H599">
        <f>(Table2[[#This Row],[1Y Return vs Nifty]]-AVERAGE(Table2[1Y Return vs Nifty]))/_xlfn.STDEV.P(Table2[1Y Return vs Nifty])</f>
        <v>-0.77016826071025868</v>
      </c>
      <c r="I599">
        <v>2.1754053024948599</v>
      </c>
      <c r="J599">
        <f>(Table2[[#This Row],[1M Return vs Nifty]]-AVERAGE(Table2[1M Return vs Nifty]))/_xlfn.STDEV.P(Table2[1M Return vs Nifty])</f>
        <v>1.5570438271939699E-2</v>
      </c>
      <c r="K599">
        <v>-4.1270203013222897</v>
      </c>
      <c r="L599">
        <f>(Table2[[#This Row],[6M Return vs Nifty]]-AVERAGE(Table2[6M Return vs Nifty]))/_xlfn.STDEV.P(Table2[6M Return vs Nifty])</f>
        <v>-0.41935274621382707</v>
      </c>
      <c r="M599">
        <v>0.28833741997762602</v>
      </c>
      <c r="N599">
        <f>(Table2[[#This Row],[1W Return vs Nifty]]-AVERAGE(Table2[1W Return vs Nifty]))/_xlfn.STDEV.P(Table2[1W Return vs Nifty])</f>
        <v>0.34093493231986549</v>
      </c>
      <c r="O599">
        <v>2529.34</v>
      </c>
      <c r="P599">
        <v>2485.0406514383999</v>
      </c>
      <c r="Q599">
        <v>2422.0526719649702</v>
      </c>
      <c r="R599">
        <v>67.024925067006905</v>
      </c>
      <c r="S599" s="2">
        <f>(Table2[[#This Row],[Close Price]]-Table2[[#This Row],[20D EMA]])/Table2[[#This Row],[20D EMA]]</f>
        <v>2.2401100682391394E-2</v>
      </c>
      <c r="T599" s="2">
        <f>(Table2[[#This Row],[Close Price]]-Table2[[#This Row],[50D EMA]])/Table2[[#This Row],[50D EMA]]</f>
        <v>4.0626839847936677E-2</v>
      </c>
      <c r="U599" s="2">
        <f>(Table2[[#This Row],[Close Price]]-Table2[[#This Row],[200D EMA]])/Table2[[#This Row],[200D EMA]]</f>
        <v>6.7689414822685159E-2</v>
      </c>
      <c r="V599">
        <v>1.09552860460846</v>
      </c>
      <c r="W599">
        <v>2575.4499999999998</v>
      </c>
      <c r="X599">
        <v>2621.95</v>
      </c>
      <c r="Y599">
        <v>2561</v>
      </c>
      <c r="Z599">
        <v>2621.95</v>
      </c>
      <c r="AA599">
        <v>2561</v>
      </c>
      <c r="AB599">
        <v>2621.95</v>
      </c>
      <c r="AC599" s="2">
        <f>(Table2[[#This Row],[Close Price]]/Table2[[#This Row],[Day Low]])-1</f>
        <v>4.0963715078918828E-3</v>
      </c>
      <c r="AD599" s="2">
        <f>(Table2[[#This Row],[Day High]]/Table2[[#This Row],[Close Price]])-1</f>
        <v>1.3901778808971255E-2</v>
      </c>
      <c r="AE599" s="2">
        <f>(Table2[[#This Row],[Close Price]]/Table2[[#This Row],[Current Week Low]])-1</f>
        <v>9.7618117922686487E-3</v>
      </c>
      <c r="AF599" s="2">
        <f>(Table2[[#This Row],[Current Week High]]/Table2[[#This Row],[Close Price]])-1</f>
        <v>1.3901778808971255E-2</v>
      </c>
      <c r="AG599" s="2">
        <f>(Table2[[#This Row],[Close Price]]/Table2[[#This Row],[Current Month Low]])-1</f>
        <v>9.7618117922686487E-3</v>
      </c>
      <c r="AH599" s="2">
        <f>(Table2[[#This Row],[Current Month High]]/Table2[[#This Row],[Close Price]])-1</f>
        <v>1.3901778808971255E-2</v>
      </c>
      <c r="AI599">
        <v>4.1744006187161604</v>
      </c>
      <c r="AJ599">
        <v>24.192580141673599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0.04</v>
      </c>
      <c r="AM599" t="s">
        <v>10359</v>
      </c>
      <c r="AN599">
        <v>4.22</v>
      </c>
      <c r="AO599" t="s">
        <v>10359</v>
      </c>
      <c r="AP599">
        <v>-1.2342446828002999E-2</v>
      </c>
      <c r="AQ599">
        <f>(Table2[[#This Row],[Sharpe Ratio]]-AVERAGE(Table2[Sharpe Ratio]))/_xlfn.STDEV.P(Table2[Sharpe Ratio])</f>
        <v>-0.86852945188071295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-1.7015450882129932</v>
      </c>
      <c r="AS599">
        <f>_xlfn.RANK.AVG(Table2[[#This Row],[1Y Return vs Nifty Z-Score]],Table2[1Y Return vs Nifty Z-Score])</f>
        <v>580</v>
      </c>
      <c r="AT599">
        <f>_xlfn.RANK.AVG(Table2[[#This Row],[6M Return vs Nifty Z-Score]],Table2[6M Return vs Nifty Z-Score])</f>
        <v>467</v>
      </c>
      <c r="AU599">
        <f>_xlfn.RANK.AVG(Table2[[#This Row],[Sharpe Ratio Z-Score]],Table2[Sharpe Ratio Z-Score])</f>
        <v>596</v>
      </c>
      <c r="AV599">
        <f>(Table2[[#This Row],[Rank 1Y]]+Table2[[#This Row],[Rank 6M]]+Table2[[#This Row],[Rank Sharpe]])/3</f>
        <v>547.66666666666663</v>
      </c>
    </row>
    <row r="600" spans="1:48" x14ac:dyDescent="0.3">
      <c r="A600" t="s">
        <v>1659</v>
      </c>
      <c r="B600" t="s">
        <v>1660</v>
      </c>
      <c r="C600" t="s">
        <v>6744</v>
      </c>
      <c r="D600" t="s">
        <v>77</v>
      </c>
      <c r="E600">
        <v>5266.7154289559903</v>
      </c>
      <c r="F600">
        <v>230.05</v>
      </c>
      <c r="G600">
        <v>-11.244348726584301</v>
      </c>
      <c r="H600">
        <f>(Table2[[#This Row],[1Y Return vs Nifty]]-AVERAGE(Table2[1Y Return vs Nifty]))/_xlfn.STDEV.P(Table2[1Y Return vs Nifty])</f>
        <v>-0.57651188284557719</v>
      </c>
      <c r="I600">
        <v>1.1339501850670901</v>
      </c>
      <c r="J600">
        <f>(Table2[[#This Row],[1M Return vs Nifty]]-AVERAGE(Table2[1M Return vs Nifty]))/_xlfn.STDEV.P(Table2[1M Return vs Nifty])</f>
        <v>-8.9977396203839988E-2</v>
      </c>
      <c r="K600">
        <v>-1.0189321202413999</v>
      </c>
      <c r="L600">
        <f>(Table2[[#This Row],[6M Return vs Nifty]]-AVERAGE(Table2[6M Return vs Nifty]))/_xlfn.STDEV.P(Table2[6M Return vs Nifty])</f>
        <v>-0.31331215330111228</v>
      </c>
      <c r="M600">
        <v>1.77465146032635E-2</v>
      </c>
      <c r="N600">
        <f>(Table2[[#This Row],[1W Return vs Nifty]]-AVERAGE(Table2[1W Return vs Nifty]))/_xlfn.STDEV.P(Table2[1W Return vs Nifty])</f>
        <v>0.2752310100974627</v>
      </c>
      <c r="O600">
        <v>227.95</v>
      </c>
      <c r="P600">
        <v>224.63419972643101</v>
      </c>
      <c r="Q600">
        <v>212.15432859197099</v>
      </c>
      <c r="R600">
        <v>64.580976671381194</v>
      </c>
      <c r="S600" s="2">
        <f>(Table2[[#This Row],[Close Price]]-Table2[[#This Row],[20D EMA]])/Table2[[#This Row],[20D EMA]]</f>
        <v>9.2125466110990258E-3</v>
      </c>
      <c r="T600" s="2">
        <f>(Table2[[#This Row],[Close Price]]-Table2[[#This Row],[50D EMA]])/Table2[[#This Row],[50D EMA]]</f>
        <v>2.4109420026712739E-2</v>
      </c>
      <c r="U600" s="2">
        <f>(Table2[[#This Row],[Close Price]]-Table2[[#This Row],[200D EMA]])/Table2[[#This Row],[200D EMA]]</f>
        <v>8.4352138967888499E-2</v>
      </c>
      <c r="V600">
        <v>0.74594269845100403</v>
      </c>
      <c r="W600">
        <v>229.55</v>
      </c>
      <c r="X600">
        <v>233.39</v>
      </c>
      <c r="Y600">
        <v>229.55</v>
      </c>
      <c r="Z600">
        <v>239.89</v>
      </c>
      <c r="AA600">
        <v>229.55</v>
      </c>
      <c r="AB600">
        <v>239.89</v>
      </c>
      <c r="AC600" s="2">
        <f>(Table2[[#This Row],[Close Price]]/Table2[[#This Row],[Day Low]])-1</f>
        <v>2.1781746896101239E-3</v>
      </c>
      <c r="AD600" s="2">
        <f>(Table2[[#This Row],[Day High]]/Table2[[#This Row],[Close Price]])-1</f>
        <v>1.4518582916757117E-2</v>
      </c>
      <c r="AE600" s="2">
        <f>(Table2[[#This Row],[Close Price]]/Table2[[#This Row],[Current Week Low]])-1</f>
        <v>2.1781746896101239E-3</v>
      </c>
      <c r="AF600" s="2">
        <f>(Table2[[#This Row],[Current Week High]]/Table2[[#This Row],[Close Price]])-1</f>
        <v>4.2773310149967214E-2</v>
      </c>
      <c r="AG600" s="2">
        <f>(Table2[[#This Row],[Close Price]]/Table2[[#This Row],[Current Month Low]])-1</f>
        <v>2.1781746896101239E-3</v>
      </c>
      <c r="AH600" s="2">
        <f>(Table2[[#This Row],[Current Month High]]/Table2[[#This Row],[Close Price]])-1</f>
        <v>4.2773310149967214E-2</v>
      </c>
      <c r="AI600">
        <v>7.3679634861986303</v>
      </c>
      <c r="AJ600">
        <v>30.5989213738291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0</v>
      </c>
      <c r="AM600" t="s">
        <v>10360</v>
      </c>
      <c r="AN600">
        <v>4.5999999999999996</v>
      </c>
      <c r="AO600" t="s">
        <v>10359</v>
      </c>
      <c r="AP600">
        <v>-8.2932421651590996E-2</v>
      </c>
      <c r="AQ600">
        <f>(Table2[[#This Row],[Sharpe Ratio]]-AVERAGE(Table2[Sharpe Ratio]))/_xlfn.STDEV.P(Table2[Sharpe Ratio])</f>
        <v>-1.6761713330050585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-2.3807417552581254</v>
      </c>
      <c r="AS600">
        <f>_xlfn.RANK.AVG(Table2[[#This Row],[1Y Return vs Nifty Z-Score]],Table2[1Y Return vs Nifty Z-Score])</f>
        <v>510</v>
      </c>
      <c r="AT600">
        <f>_xlfn.RANK.AVG(Table2[[#This Row],[6M Return vs Nifty Z-Score]],Table2[6M Return vs Nifty Z-Score])</f>
        <v>428</v>
      </c>
      <c r="AU600">
        <f>_xlfn.RANK.AVG(Table2[[#This Row],[Sharpe Ratio Z-Score]],Table2[Sharpe Ratio Z-Score])</f>
        <v>705</v>
      </c>
      <c r="AV600">
        <f>(Table2[[#This Row],[Rank 1Y]]+Table2[[#This Row],[Rank 6M]]+Table2[[#This Row],[Rank Sharpe]])/3</f>
        <v>547.66666666666663</v>
      </c>
    </row>
    <row r="601" spans="1:48" x14ac:dyDescent="0.3">
      <c r="A601" t="s">
        <v>1974</v>
      </c>
      <c r="B601" t="s">
        <v>1975</v>
      </c>
      <c r="C601" t="s">
        <v>10323</v>
      </c>
      <c r="D601" t="s">
        <v>410</v>
      </c>
      <c r="E601">
        <v>3464.1803952800001</v>
      </c>
      <c r="F601">
        <v>479.3</v>
      </c>
      <c r="G601">
        <v>-11.2272954594268</v>
      </c>
      <c r="H601">
        <f>(Table2[[#This Row],[1Y Return vs Nifty]]-AVERAGE(Table2[1Y Return vs Nifty]))/_xlfn.STDEV.P(Table2[1Y Return vs Nifty])</f>
        <v>-0.57622691894440015</v>
      </c>
      <c r="I601">
        <v>-6.3062173108642803</v>
      </c>
      <c r="J601">
        <f>(Table2[[#This Row],[1M Return vs Nifty]]-AVERAGE(Table2[1M Return vs Nifty]))/_xlfn.STDEV.P(Table2[1M Return vs Nifty])</f>
        <v>-0.84401235574409561</v>
      </c>
      <c r="K601">
        <v>-1.26649945548334</v>
      </c>
      <c r="L601">
        <f>(Table2[[#This Row],[6M Return vs Nifty]]-AVERAGE(Table2[6M Return vs Nifty]))/_xlfn.STDEV.P(Table2[6M Return vs Nifty])</f>
        <v>-0.32175856327579533</v>
      </c>
      <c r="M601">
        <v>-5.8397353720442498</v>
      </c>
      <c r="N601">
        <f>(Table2[[#This Row],[1W Return vs Nifty]]-AVERAGE(Table2[1W Return vs Nifty]))/_xlfn.STDEV.P(Table2[1W Return vs Nifty])</f>
        <v>-1.1470619297445781</v>
      </c>
      <c r="O601">
        <v>495.69</v>
      </c>
      <c r="P601">
        <v>494.74649659006297</v>
      </c>
      <c r="Q601">
        <v>455.616560118216</v>
      </c>
      <c r="R601">
        <v>36.014641261261602</v>
      </c>
      <c r="S601" s="2">
        <f>(Table2[[#This Row],[Close Price]]-Table2[[#This Row],[20D EMA]])/Table2[[#This Row],[20D EMA]]</f>
        <v>-3.3065020476507466E-2</v>
      </c>
      <c r="T601" s="2">
        <f>(Table2[[#This Row],[Close Price]]-Table2[[#This Row],[50D EMA]])/Table2[[#This Row],[50D EMA]]</f>
        <v>-3.122103278451635E-2</v>
      </c>
      <c r="U601" s="2">
        <f>(Table2[[#This Row],[Close Price]]-Table2[[#This Row],[200D EMA]])/Table2[[#This Row],[200D EMA]]</f>
        <v>5.1981077851162863E-2</v>
      </c>
      <c r="V601">
        <v>0.33776959087867497</v>
      </c>
      <c r="W601">
        <v>476.1</v>
      </c>
      <c r="X601">
        <v>487.25</v>
      </c>
      <c r="Y601">
        <v>476.1</v>
      </c>
      <c r="Z601">
        <v>497.85</v>
      </c>
      <c r="AA601">
        <v>476.1</v>
      </c>
      <c r="AB601">
        <v>497.85</v>
      </c>
      <c r="AC601" s="2">
        <f>(Table2[[#This Row],[Close Price]]/Table2[[#This Row],[Day Low]])-1</f>
        <v>6.7212770426381407E-3</v>
      </c>
      <c r="AD601" s="2">
        <f>(Table2[[#This Row],[Day High]]/Table2[[#This Row],[Close Price]])-1</f>
        <v>1.6586688921343518E-2</v>
      </c>
      <c r="AE601" s="2">
        <f>(Table2[[#This Row],[Close Price]]/Table2[[#This Row],[Current Week Low]])-1</f>
        <v>6.7212770426381407E-3</v>
      </c>
      <c r="AF601" s="2">
        <f>(Table2[[#This Row],[Current Week High]]/Table2[[#This Row],[Close Price]])-1</f>
        <v>3.8702274149801763E-2</v>
      </c>
      <c r="AG601" s="2">
        <f>(Table2[[#This Row],[Close Price]]/Table2[[#This Row],[Current Month Low]])-1</f>
        <v>6.7212770426381407E-3</v>
      </c>
      <c r="AH601" s="2">
        <f>(Table2[[#This Row],[Current Month High]]/Table2[[#This Row],[Close Price]])-1</f>
        <v>3.8702274149801763E-2</v>
      </c>
      <c r="AI601">
        <v>15.7312747757145</v>
      </c>
      <c r="AJ601">
        <v>37.710099123689098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-0.01</v>
      </c>
      <c r="AM601" t="s">
        <v>10358</v>
      </c>
      <c r="AN601">
        <v>-0.82</v>
      </c>
      <c r="AO601" t="s">
        <v>10358</v>
      </c>
      <c r="AP601">
        <v>-8.3132117648992004E-2</v>
      </c>
      <c r="AQ601">
        <f>(Table2[[#This Row],[Sharpe Ratio]]-AVERAGE(Table2[Sharpe Ratio]))/_xlfn.STDEV.P(Table2[Sharpe Ratio])</f>
        <v>-1.6784561170894419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-4.5675158847983113</v>
      </c>
      <c r="AS601">
        <f>_xlfn.RANK.AVG(Table2[[#This Row],[1Y Return vs Nifty Z-Score]],Table2[1Y Return vs Nifty Z-Score])</f>
        <v>509</v>
      </c>
      <c r="AT601">
        <f>_xlfn.RANK.AVG(Table2[[#This Row],[6M Return vs Nifty Z-Score]],Table2[6M Return vs Nifty Z-Score])</f>
        <v>430</v>
      </c>
      <c r="AU601">
        <f>_xlfn.RANK.AVG(Table2[[#This Row],[Sharpe Ratio Z-Score]],Table2[Sharpe Ratio Z-Score])</f>
        <v>706</v>
      </c>
      <c r="AV601">
        <f>(Table2[[#This Row],[Rank 1Y]]+Table2[[#This Row],[Rank 6M]]+Table2[[#This Row],[Rank Sharpe]])/3</f>
        <v>548.33333333333337</v>
      </c>
    </row>
    <row r="602" spans="1:48" x14ac:dyDescent="0.3">
      <c r="A602" t="s">
        <v>623</v>
      </c>
      <c r="B602" t="s">
        <v>624</v>
      </c>
      <c r="C602" t="s">
        <v>10314</v>
      </c>
      <c r="D602" t="s">
        <v>51</v>
      </c>
      <c r="E602">
        <v>30172.652336340001</v>
      </c>
      <c r="F602">
        <v>384.4</v>
      </c>
      <c r="G602">
        <v>-34.568722475365199</v>
      </c>
      <c r="H602">
        <f>(Table2[[#This Row],[1Y Return vs Nifty]]-AVERAGE(Table2[1Y Return vs Nifty]))/_xlfn.STDEV.P(Table2[1Y Return vs Nifty])</f>
        <v>-0.96626737512625327</v>
      </c>
      <c r="I602">
        <v>7.6506798815836001</v>
      </c>
      <c r="J602">
        <f>(Table2[[#This Row],[1M Return vs Nifty]]-AVERAGE(Table2[1M Return vs Nifty]))/_xlfn.STDEV.P(Table2[1M Return vs Nifty])</f>
        <v>0.57047037136788825</v>
      </c>
      <c r="K602">
        <v>-29.545265250817199</v>
      </c>
      <c r="L602">
        <f>(Table2[[#This Row],[6M Return vs Nifty]]-AVERAGE(Table2[6M Return vs Nifty]))/_xlfn.STDEV.P(Table2[6M Return vs Nifty])</f>
        <v>-1.2865629436760175</v>
      </c>
      <c r="M602">
        <v>-5.6433799291762998</v>
      </c>
      <c r="N602">
        <f>(Table2[[#This Row],[1W Return vs Nifty]]-AVERAGE(Table2[1W Return vs Nifty]))/_xlfn.STDEV.P(Table2[1W Return vs Nifty])</f>
        <v>-1.0993835987663352</v>
      </c>
      <c r="O602">
        <v>386.8</v>
      </c>
      <c r="P602">
        <v>395.67355844466101</v>
      </c>
      <c r="Q602">
        <v>417.69949252372197</v>
      </c>
      <c r="R602">
        <v>49.269468822230401</v>
      </c>
      <c r="S602" s="2">
        <f>(Table2[[#This Row],[Close Price]]-Table2[[#This Row],[20D EMA]])/Table2[[#This Row],[20D EMA]]</f>
        <v>-6.204756980351691E-3</v>
      </c>
      <c r="T602" s="2">
        <f>(Table2[[#This Row],[Close Price]]-Table2[[#This Row],[50D EMA]])/Table2[[#This Row],[50D EMA]]</f>
        <v>-2.8492069293120977E-2</v>
      </c>
      <c r="U602" s="2">
        <f>(Table2[[#This Row],[Close Price]]-Table2[[#This Row],[200D EMA]])/Table2[[#This Row],[200D EMA]]</f>
        <v>-7.9721170649568962E-2</v>
      </c>
      <c r="V602">
        <v>0.95571688727812898</v>
      </c>
      <c r="W602">
        <v>383.5</v>
      </c>
      <c r="X602">
        <v>394.7</v>
      </c>
      <c r="Y602">
        <v>383.5</v>
      </c>
      <c r="Z602">
        <v>394.7</v>
      </c>
      <c r="AA602">
        <v>383.5</v>
      </c>
      <c r="AB602">
        <v>394.7</v>
      </c>
      <c r="AC602" s="2">
        <f>(Table2[[#This Row],[Close Price]]/Table2[[#This Row],[Day Low]])-1</f>
        <v>2.3468057366362594E-3</v>
      </c>
      <c r="AD602" s="2">
        <f>(Table2[[#This Row],[Day High]]/Table2[[#This Row],[Close Price]])-1</f>
        <v>2.6795005202913558E-2</v>
      </c>
      <c r="AE602" s="2">
        <f>(Table2[[#This Row],[Close Price]]/Table2[[#This Row],[Current Week Low]])-1</f>
        <v>2.3468057366362594E-3</v>
      </c>
      <c r="AF602" s="2">
        <f>(Table2[[#This Row],[Current Week High]]/Table2[[#This Row],[Close Price]])-1</f>
        <v>2.6795005202913558E-2</v>
      </c>
      <c r="AG602" s="2">
        <f>(Table2[[#This Row],[Close Price]]/Table2[[#This Row],[Current Month Low]])-1</f>
        <v>2.3468057366362594E-3</v>
      </c>
      <c r="AH602" s="2">
        <f>(Table2[[#This Row],[Current Month High]]/Table2[[#This Row],[Close Price]])-1</f>
        <v>2.6795005202913558E-2</v>
      </c>
      <c r="AI602">
        <v>35.197710718002099</v>
      </c>
      <c r="AJ602">
        <v>14.3027059173357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-0.18</v>
      </c>
      <c r="AM602" t="s">
        <v>10358</v>
      </c>
      <c r="AN602">
        <v>6.09</v>
      </c>
      <c r="AO602" t="s">
        <v>10359</v>
      </c>
      <c r="AP602">
        <v>7.8845584377090994E-2</v>
      </c>
      <c r="AQ602">
        <f>(Table2[[#This Row],[Sharpe Ratio]]-AVERAGE(Table2[Sharpe Ratio]))/_xlfn.STDEV.P(Table2[Sharpe Ratio])</f>
        <v>0.17478120579497231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656</v>
      </c>
      <c r="AT602">
        <f>_xlfn.RANK.AVG(Table2[[#This Row],[6M Return vs Nifty Z-Score]],Table2[6M Return vs Nifty Z-Score])</f>
        <v>697</v>
      </c>
      <c r="AU602">
        <f>_xlfn.RANK.AVG(Table2[[#This Row],[Sharpe Ratio Z-Score]],Table2[Sharpe Ratio Z-Score])</f>
        <v>297</v>
      </c>
      <c r="AV602">
        <f>(Table2[[#This Row],[Rank 1Y]]+Table2[[#This Row],[Rank 6M]]+Table2[[#This Row],[Rank Sharpe]])/3</f>
        <v>550</v>
      </c>
    </row>
    <row r="603" spans="1:48" x14ac:dyDescent="0.3">
      <c r="A603" t="s">
        <v>1322</v>
      </c>
      <c r="B603" t="s">
        <v>1323</v>
      </c>
      <c r="C603" t="s">
        <v>10323</v>
      </c>
      <c r="D603" t="s">
        <v>410</v>
      </c>
      <c r="E603">
        <v>8639.2995323699997</v>
      </c>
      <c r="F603">
        <v>196.17</v>
      </c>
      <c r="G603">
        <v>-32.011343186646997</v>
      </c>
      <c r="H603">
        <f>(Table2[[#This Row],[1Y Return vs Nifty]]-AVERAGE(Table2[1Y Return vs Nifty]))/_xlfn.STDEV.P(Table2[1Y Return vs Nifty])</f>
        <v>-0.92353299630183294</v>
      </c>
      <c r="I603">
        <v>4.2183087957087197</v>
      </c>
      <c r="J603">
        <f>(Table2[[#This Row],[1M Return vs Nifty]]-AVERAGE(Table2[1M Return vs Nifty]))/_xlfn.STDEV.P(Table2[1M Return vs Nifty])</f>
        <v>0.22261156385043418</v>
      </c>
      <c r="K603">
        <v>-3.9214908545477201</v>
      </c>
      <c r="L603">
        <f>(Table2[[#This Row],[6M Return vs Nifty]]-AVERAGE(Table2[6M Return vs Nifty]))/_xlfn.STDEV.P(Table2[6M Return vs Nifty])</f>
        <v>-0.41234056923324403</v>
      </c>
      <c r="M603">
        <v>-1.5447396031292999</v>
      </c>
      <c r="N603">
        <f>(Table2[[#This Row],[1W Return vs Nifty]]-AVERAGE(Table2[1W Return vs Nifty]))/_xlfn.STDEV.P(Table2[1W Return vs Nifty])</f>
        <v>-0.10416631743301123</v>
      </c>
      <c r="O603">
        <v>192.59</v>
      </c>
      <c r="P603">
        <v>188.18761045854399</v>
      </c>
      <c r="Q603">
        <v>191.05154235345699</v>
      </c>
      <c r="R603">
        <v>61.651878905113797</v>
      </c>
      <c r="S603" s="2">
        <f>(Table2[[#This Row],[Close Price]]-Table2[[#This Row],[20D EMA]])/Table2[[#This Row],[20D EMA]]</f>
        <v>1.8588711771119912E-2</v>
      </c>
      <c r="T603" s="2">
        <f>(Table2[[#This Row],[Close Price]]-Table2[[#This Row],[50D EMA]])/Table2[[#This Row],[50D EMA]]</f>
        <v>4.2417189537642008E-2</v>
      </c>
      <c r="U603" s="2">
        <f>(Table2[[#This Row],[Close Price]]-Table2[[#This Row],[200D EMA]])/Table2[[#This Row],[200D EMA]]</f>
        <v>2.6790977887388809E-2</v>
      </c>
      <c r="V603">
        <v>0.919137104179232</v>
      </c>
      <c r="W603">
        <v>195.98</v>
      </c>
      <c r="X603">
        <v>198.77</v>
      </c>
      <c r="Y603">
        <v>192.71</v>
      </c>
      <c r="Z603">
        <v>199.5</v>
      </c>
      <c r="AA603">
        <v>192.71</v>
      </c>
      <c r="AB603">
        <v>199.5</v>
      </c>
      <c r="AC603" s="2">
        <f>(Table2[[#This Row],[Close Price]]/Table2[[#This Row],[Day Low]])-1</f>
        <v>9.6948668231444657E-4</v>
      </c>
      <c r="AD603" s="2">
        <f>(Table2[[#This Row],[Day High]]/Table2[[#This Row],[Close Price]])-1</f>
        <v>1.3253810470510441E-2</v>
      </c>
      <c r="AE603" s="2">
        <f>(Table2[[#This Row],[Close Price]]/Table2[[#This Row],[Current Week Low]])-1</f>
        <v>1.7954439312957149E-2</v>
      </c>
      <c r="AF603" s="2">
        <f>(Table2[[#This Row],[Current Week High]]/Table2[[#This Row],[Close Price]])-1</f>
        <v>1.6975072641076672E-2</v>
      </c>
      <c r="AG603" s="2">
        <f>(Table2[[#This Row],[Close Price]]/Table2[[#This Row],[Current Month Low]])-1</f>
        <v>1.7954439312957149E-2</v>
      </c>
      <c r="AH603" s="2">
        <f>(Table2[[#This Row],[Current Month High]]/Table2[[#This Row],[Close Price]])-1</f>
        <v>1.6975072641076672E-2</v>
      </c>
      <c r="AI603">
        <v>31.518580822755698</v>
      </c>
      <c r="AJ603">
        <v>35.289655172413703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0.08</v>
      </c>
      <c r="AM603" t="s">
        <v>10359</v>
      </c>
      <c r="AN603">
        <v>4.1500000000000004</v>
      </c>
      <c r="AO603" t="s">
        <v>10359</v>
      </c>
      <c r="AQ603">
        <f>(Table2[[#This Row],[Sharpe Ratio]]-AVERAGE(Table2[Sharpe Ratio]))/_xlfn.STDEV.P(Table2[Sharpe Ratio])</f>
        <v>-0.72731567472953296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>
        <f>_xlfn.RANK.AVG(Table2[[#This Row],[1Y Return vs Nifty Z-Score]],Table2[1Y Return vs Nifty Z-Score])</f>
        <v>639</v>
      </c>
      <c r="AT603">
        <f>_xlfn.RANK.AVG(Table2[[#This Row],[6M Return vs Nifty Z-Score]],Table2[6M Return vs Nifty Z-Score])</f>
        <v>465</v>
      </c>
      <c r="AU603">
        <f>_xlfn.RANK.AVG(Table2[[#This Row],[Sharpe Ratio Z-Score]],Table2[Sharpe Ratio Z-Score])</f>
        <v>548</v>
      </c>
      <c r="AV603">
        <f>(Table2[[#This Row],[Rank 1Y]]+Table2[[#This Row],[Rank 6M]]+Table2[[#This Row],[Rank Sharpe]])/3</f>
        <v>550.66666666666663</v>
      </c>
    </row>
    <row r="604" spans="1:48" x14ac:dyDescent="0.3">
      <c r="A604" t="s">
        <v>1685</v>
      </c>
      <c r="B604" t="s">
        <v>1686</v>
      </c>
      <c r="C604" t="s">
        <v>10323</v>
      </c>
      <c r="D604" t="s">
        <v>410</v>
      </c>
      <c r="E604">
        <v>4982.448332592</v>
      </c>
      <c r="F604">
        <v>99.74</v>
      </c>
      <c r="G604">
        <v>-16.343207768962099</v>
      </c>
      <c r="H604">
        <f>(Table2[[#This Row],[1Y Return vs Nifty]]-AVERAGE(Table2[1Y Return vs Nifty]))/_xlfn.STDEV.P(Table2[1Y Return vs Nifty])</f>
        <v>-0.66171495571417283</v>
      </c>
      <c r="I604">
        <v>-8.3759760983740197</v>
      </c>
      <c r="J604">
        <f>(Table2[[#This Row],[1M Return vs Nifty]]-AVERAGE(Table2[1M Return vs Nifty]))/_xlfn.STDEV.P(Table2[1M Return vs Nifty])</f>
        <v>-1.0537751714940693</v>
      </c>
      <c r="K604">
        <v>-19.4445415049194</v>
      </c>
      <c r="L604">
        <f>(Table2[[#This Row],[6M Return vs Nifty]]-AVERAGE(Table2[6M Return vs Nifty]))/_xlfn.STDEV.P(Table2[6M Return vs Nifty])</f>
        <v>-0.94195021956403557</v>
      </c>
      <c r="M604">
        <v>-2.64623520497604</v>
      </c>
      <c r="N604">
        <f>(Table2[[#This Row],[1W Return vs Nifty]]-AVERAGE(Table2[1W Return vs Nifty]))/_xlfn.STDEV.P(Table2[1W Return vs Nifty])</f>
        <v>-0.37162756581432521</v>
      </c>
      <c r="O604">
        <v>101.38</v>
      </c>
      <c r="P604">
        <v>103.27958036285</v>
      </c>
      <c r="Q604">
        <v>101.11414912549699</v>
      </c>
      <c r="R604">
        <v>40.929316124559897</v>
      </c>
      <c r="S604" s="2">
        <f>(Table2[[#This Row],[Close Price]]-Table2[[#This Row],[20D EMA]])/Table2[[#This Row],[20D EMA]]</f>
        <v>-1.6176760702308154E-2</v>
      </c>
      <c r="T604" s="2">
        <f>(Table2[[#This Row],[Close Price]]-Table2[[#This Row],[50D EMA]])/Table2[[#This Row],[50D EMA]]</f>
        <v>-3.4271831376681328E-2</v>
      </c>
      <c r="U604" s="2">
        <f>(Table2[[#This Row],[Close Price]]-Table2[[#This Row],[200D EMA]])/Table2[[#This Row],[200D EMA]]</f>
        <v>-1.3590077525070054E-2</v>
      </c>
      <c r="V604">
        <v>0.62283055181690306</v>
      </c>
      <c r="W604">
        <v>99.6</v>
      </c>
      <c r="X604">
        <v>101.67</v>
      </c>
      <c r="Y604">
        <v>99.49</v>
      </c>
      <c r="Z604">
        <v>101.67</v>
      </c>
      <c r="AA604">
        <v>99.49</v>
      </c>
      <c r="AB604">
        <v>101.67</v>
      </c>
      <c r="AC604" s="2">
        <f>(Table2[[#This Row],[Close Price]]/Table2[[#This Row],[Day Low]])-1</f>
        <v>1.4056224899599012E-3</v>
      </c>
      <c r="AD604" s="2">
        <f>(Table2[[#This Row],[Day High]]/Table2[[#This Row],[Close Price]])-1</f>
        <v>1.9350310808101234E-2</v>
      </c>
      <c r="AE604" s="2">
        <f>(Table2[[#This Row],[Close Price]]/Table2[[#This Row],[Current Week Low]])-1</f>
        <v>2.5128153583273694E-3</v>
      </c>
      <c r="AF604" s="2">
        <f>(Table2[[#This Row],[Current Week High]]/Table2[[#This Row],[Close Price]])-1</f>
        <v>1.9350310808101234E-2</v>
      </c>
      <c r="AG604" s="2">
        <f>(Table2[[#This Row],[Close Price]]/Table2[[#This Row],[Current Month Low]])-1</f>
        <v>2.5128153583273694E-3</v>
      </c>
      <c r="AH604" s="2">
        <f>(Table2[[#This Row],[Current Month High]]/Table2[[#This Row],[Close Price]])-1</f>
        <v>1.9350310808101234E-2</v>
      </c>
      <c r="AI604">
        <v>21.866853819931801</v>
      </c>
      <c r="AJ604">
        <v>23.4405940594059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-0.09</v>
      </c>
      <c r="AM604" t="s">
        <v>10358</v>
      </c>
      <c r="AN604">
        <v>-0.13</v>
      </c>
      <c r="AO604" t="s">
        <v>10358</v>
      </c>
      <c r="AP604">
        <v>1.545447166357E-2</v>
      </c>
      <c r="AQ604">
        <f>(Table2[[#This Row],[Sharpe Ratio]]-AVERAGE(Table2[Sharpe Ratio]))/_xlfn.STDEV.P(Table2[Sharpe Ratio])</f>
        <v>-0.55049625246253764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545</v>
      </c>
      <c r="AT604">
        <f>_xlfn.RANK.AVG(Table2[[#This Row],[6M Return vs Nifty Z-Score]],Table2[6M Return vs Nifty Z-Score])</f>
        <v>626</v>
      </c>
      <c r="AU604">
        <f>_xlfn.RANK.AVG(Table2[[#This Row],[Sharpe Ratio Z-Score]],Table2[Sharpe Ratio Z-Score])</f>
        <v>482</v>
      </c>
      <c r="AV604">
        <f>(Table2[[#This Row],[Rank 1Y]]+Table2[[#This Row],[Rank 6M]]+Table2[[#This Row],[Rank Sharpe]])/3</f>
        <v>551</v>
      </c>
    </row>
    <row r="605" spans="1:48" x14ac:dyDescent="0.3">
      <c r="A605" t="s">
        <v>1195</v>
      </c>
      <c r="B605" t="s">
        <v>1196</v>
      </c>
      <c r="C605" t="s">
        <v>10327</v>
      </c>
      <c r="D605" t="s">
        <v>573</v>
      </c>
      <c r="E605">
        <v>10110.45435408</v>
      </c>
      <c r="F605">
        <v>2888</v>
      </c>
      <c r="G605">
        <v>-22.344801189622999</v>
      </c>
      <c r="H605">
        <f>(Table2[[#This Row],[1Y Return vs Nifty]]-AVERAGE(Table2[1Y Return vs Nifty]))/_xlfn.STDEV.P(Table2[1Y Return vs Nifty])</f>
        <v>-0.76200292157050864</v>
      </c>
      <c r="I605">
        <v>-5.1141448969187504</v>
      </c>
      <c r="J605">
        <f>(Table2[[#This Row],[1M Return vs Nifty]]-AVERAGE(Table2[1M Return vs Nifty]))/_xlfn.STDEV.P(Table2[1M Return vs Nifty])</f>
        <v>-0.72319998493254956</v>
      </c>
      <c r="K605">
        <v>1.5695948688205299</v>
      </c>
      <c r="L605">
        <f>(Table2[[#This Row],[6M Return vs Nifty]]-AVERAGE(Table2[6M Return vs Nifty]))/_xlfn.STDEV.P(Table2[6M Return vs Nifty])</f>
        <v>-0.22499775528579169</v>
      </c>
      <c r="M605">
        <v>-2.4667455961419802</v>
      </c>
      <c r="N605">
        <f>(Table2[[#This Row],[1W Return vs Nifty]]-AVERAGE(Table2[1W Return vs Nifty]))/_xlfn.STDEV.P(Table2[1W Return vs Nifty])</f>
        <v>-0.32804453673119055</v>
      </c>
      <c r="O605">
        <v>2878.19</v>
      </c>
      <c r="P605">
        <v>2832.58531339414</v>
      </c>
      <c r="Q605">
        <v>2704.2059680317302</v>
      </c>
      <c r="R605">
        <v>45.771630239976602</v>
      </c>
      <c r="S605" s="2">
        <f>(Table2[[#This Row],[Close Price]]-Table2[[#This Row],[20D EMA]])/Table2[[#This Row],[20D EMA]]</f>
        <v>3.4083920797445427E-3</v>
      </c>
      <c r="T605" s="2">
        <f>(Table2[[#This Row],[Close Price]]-Table2[[#This Row],[50D EMA]])/Table2[[#This Row],[50D EMA]]</f>
        <v>1.9563289530531183E-2</v>
      </c>
      <c r="U605" s="2">
        <f>(Table2[[#This Row],[Close Price]]-Table2[[#This Row],[200D EMA]])/Table2[[#This Row],[200D EMA]]</f>
        <v>6.796598859000566E-2</v>
      </c>
      <c r="V605">
        <v>0.539538209739026</v>
      </c>
      <c r="W605">
        <v>2840.35</v>
      </c>
      <c r="X605">
        <v>2899.1</v>
      </c>
      <c r="Y605">
        <v>2840.35</v>
      </c>
      <c r="Z605">
        <v>2951</v>
      </c>
      <c r="AA605">
        <v>2840.35</v>
      </c>
      <c r="AB605">
        <v>2951</v>
      </c>
      <c r="AC605" s="2">
        <f>(Table2[[#This Row],[Close Price]]/Table2[[#This Row],[Day Low]])-1</f>
        <v>1.677610153678244E-2</v>
      </c>
      <c r="AD605" s="2">
        <f>(Table2[[#This Row],[Day High]]/Table2[[#This Row],[Close Price]])-1</f>
        <v>3.8434903047090963E-3</v>
      </c>
      <c r="AE605" s="2">
        <f>(Table2[[#This Row],[Close Price]]/Table2[[#This Row],[Current Week Low]])-1</f>
        <v>1.677610153678244E-2</v>
      </c>
      <c r="AF605" s="2">
        <f>(Table2[[#This Row],[Current Week High]]/Table2[[#This Row],[Close Price]])-1</f>
        <v>2.1814404432132894E-2</v>
      </c>
      <c r="AG605" s="2">
        <f>(Table2[[#This Row],[Close Price]]/Table2[[#This Row],[Current Month Low]])-1</f>
        <v>1.677610153678244E-2</v>
      </c>
      <c r="AH605" s="2">
        <f>(Table2[[#This Row],[Current Month High]]/Table2[[#This Row],[Close Price]])-1</f>
        <v>2.1814404432132894E-2</v>
      </c>
      <c r="AI605">
        <v>11.082063711911299</v>
      </c>
      <c r="AJ605">
        <v>28.526924788607001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-0.02</v>
      </c>
      <c r="AM605" t="s">
        <v>10358</v>
      </c>
      <c r="AN605">
        <v>3.26</v>
      </c>
      <c r="AO605" t="s">
        <v>10359</v>
      </c>
      <c r="AP605">
        <v>-6.6709207103902005E-2</v>
      </c>
      <c r="AQ605">
        <f>(Table2[[#This Row],[Sharpe Ratio]]-AVERAGE(Table2[Sharpe Ratio]))/_xlfn.STDEV.P(Table2[Sharpe Ratio])</f>
        <v>-1.4905564840420991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-3.5288016825621393</v>
      </c>
      <c r="AS605">
        <f>_xlfn.RANK.AVG(Table2[[#This Row],[1Y Return vs Nifty Z-Score]],Table2[1Y Return vs Nifty Z-Score])</f>
        <v>578</v>
      </c>
      <c r="AT605">
        <f>_xlfn.RANK.AVG(Table2[[#This Row],[6M Return vs Nifty Z-Score]],Table2[6M Return vs Nifty Z-Score])</f>
        <v>396</v>
      </c>
      <c r="AU605">
        <f>_xlfn.RANK.AVG(Table2[[#This Row],[Sharpe Ratio Z-Score]],Table2[Sharpe Ratio Z-Score])</f>
        <v>680</v>
      </c>
      <c r="AV605">
        <f>(Table2[[#This Row],[Rank 1Y]]+Table2[[#This Row],[Rank 6M]]+Table2[[#This Row],[Rank Sharpe]])/3</f>
        <v>551.33333333333337</v>
      </c>
    </row>
    <row r="606" spans="1:48" x14ac:dyDescent="0.3">
      <c r="A606" t="s">
        <v>1516</v>
      </c>
      <c r="B606" t="s">
        <v>1517</v>
      </c>
      <c r="C606" t="s">
        <v>10322</v>
      </c>
      <c r="D606" t="s">
        <v>1518</v>
      </c>
      <c r="E606">
        <v>6742.28566323</v>
      </c>
      <c r="F606">
        <v>512.45000000000005</v>
      </c>
      <c r="G606">
        <v>-1.9433120009192599</v>
      </c>
      <c r="H606">
        <f>(Table2[[#This Row],[1Y Return vs Nifty]]-AVERAGE(Table2[1Y Return vs Nifty]))/_xlfn.STDEV.P(Table2[1Y Return vs Nifty])</f>
        <v>-0.42108948279414177</v>
      </c>
      <c r="I606">
        <v>3.5791689343764701</v>
      </c>
      <c r="J606">
        <f>(Table2[[#This Row],[1M Return vs Nifty]]-AVERAGE(Table2[1M Return vs Nifty]))/_xlfn.STDEV.P(Table2[1M Return vs Nifty])</f>
        <v>0.15783697379667919</v>
      </c>
      <c r="K606">
        <v>-22.761214736431999</v>
      </c>
      <c r="L606">
        <f>(Table2[[#This Row],[6M Return vs Nifty]]-AVERAGE(Table2[6M Return vs Nifty]))/_xlfn.STDEV.P(Table2[6M Return vs Nifty])</f>
        <v>-1.0551072394028407</v>
      </c>
      <c r="M606">
        <v>-0.54055677264273605</v>
      </c>
      <c r="N606">
        <f>(Table2[[#This Row],[1W Return vs Nifty]]-AVERAGE(Table2[1W Return vs Nifty]))/_xlfn.STDEV.P(Table2[1W Return vs Nifty])</f>
        <v>0.13966578956289799</v>
      </c>
      <c r="O606">
        <v>479.31</v>
      </c>
      <c r="P606">
        <v>471.66217173454999</v>
      </c>
      <c r="Q606">
        <v>452.07500824216697</v>
      </c>
      <c r="R606">
        <v>68.147600115002007</v>
      </c>
      <c r="S606" s="2">
        <f>(Table2[[#This Row],[Close Price]]-Table2[[#This Row],[20D EMA]])/Table2[[#This Row],[20D EMA]]</f>
        <v>6.9141056936012274E-2</v>
      </c>
      <c r="T606" s="2">
        <f>(Table2[[#This Row],[Close Price]]-Table2[[#This Row],[50D EMA]])/Table2[[#This Row],[50D EMA]]</f>
        <v>8.6476785101191708E-2</v>
      </c>
      <c r="U606" s="2">
        <f>(Table2[[#This Row],[Close Price]]-Table2[[#This Row],[200D EMA]])/Table2[[#This Row],[200D EMA]]</f>
        <v>0.13355082819683647</v>
      </c>
      <c r="V606">
        <v>1.0098796414334601</v>
      </c>
      <c r="W606">
        <v>493.4</v>
      </c>
      <c r="X606">
        <v>515.79999999999995</v>
      </c>
      <c r="Y606">
        <v>487.25</v>
      </c>
      <c r="Z606">
        <v>515.79999999999995</v>
      </c>
      <c r="AA606">
        <v>487.25</v>
      </c>
      <c r="AB606">
        <v>515.79999999999995</v>
      </c>
      <c r="AC606" s="2">
        <f>(Table2[[#This Row],[Close Price]]/Table2[[#This Row],[Day Low]])-1</f>
        <v>3.8609647344953535E-2</v>
      </c>
      <c r="AD606" s="2">
        <f>(Table2[[#This Row],[Day High]]/Table2[[#This Row],[Close Price]])-1</f>
        <v>6.5372231437210715E-3</v>
      </c>
      <c r="AE606" s="2">
        <f>(Table2[[#This Row],[Close Price]]/Table2[[#This Row],[Current Week Low]])-1</f>
        <v>5.1718830169317664E-2</v>
      </c>
      <c r="AF606" s="2">
        <f>(Table2[[#This Row],[Current Week High]]/Table2[[#This Row],[Close Price]])-1</f>
        <v>6.5372231437210715E-3</v>
      </c>
      <c r="AG606" s="2">
        <f>(Table2[[#This Row],[Close Price]]/Table2[[#This Row],[Current Month Low]])-1</f>
        <v>5.1718830169317664E-2</v>
      </c>
      <c r="AH606" s="2">
        <f>(Table2[[#This Row],[Current Month High]]/Table2[[#This Row],[Close Price]])-1</f>
        <v>6.5372231437210715E-3</v>
      </c>
      <c r="AI606">
        <v>12.5768367645623</v>
      </c>
      <c r="AJ606">
        <v>49.707858603564098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-0.08</v>
      </c>
      <c r="AM606" t="s">
        <v>10358</v>
      </c>
      <c r="AN606">
        <v>10.81</v>
      </c>
      <c r="AO606" t="s">
        <v>10359</v>
      </c>
      <c r="AQ606">
        <f>(Table2[[#This Row],[Sharpe Ratio]]-AVERAGE(Table2[Sharpe Ratio]))/_xlfn.STDEV.P(Table2[Sharpe Ratio])</f>
        <v>-0.72731567472953296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-1.9060096335669381</v>
      </c>
      <c r="AS606">
        <f>_xlfn.RANK.AVG(Table2[[#This Row],[1Y Return vs Nifty Z-Score]],Table2[1Y Return vs Nifty Z-Score])</f>
        <v>446</v>
      </c>
      <c r="AT606">
        <f>_xlfn.RANK.AVG(Table2[[#This Row],[6M Return vs Nifty Z-Score]],Table2[6M Return vs Nifty Z-Score])</f>
        <v>660</v>
      </c>
      <c r="AU606">
        <f>_xlfn.RANK.AVG(Table2[[#This Row],[Sharpe Ratio Z-Score]],Table2[Sharpe Ratio Z-Score])</f>
        <v>548</v>
      </c>
      <c r="AV606">
        <f>(Table2[[#This Row],[Rank 1Y]]+Table2[[#This Row],[Rank 6M]]+Table2[[#This Row],[Rank Sharpe]])/3</f>
        <v>551.33333333333337</v>
      </c>
    </row>
    <row r="607" spans="1:48" x14ac:dyDescent="0.3">
      <c r="A607" t="s">
        <v>2201</v>
      </c>
      <c r="B607" t="s">
        <v>2202</v>
      </c>
      <c r="C607" t="s">
        <v>10313</v>
      </c>
      <c r="D607" t="s">
        <v>298</v>
      </c>
      <c r="E607">
        <v>2629.1116125399999</v>
      </c>
      <c r="F607">
        <v>1750.75</v>
      </c>
      <c r="G607">
        <v>-22.1507308239417</v>
      </c>
      <c r="H607">
        <f>(Table2[[#This Row],[1Y Return vs Nifty]]-AVERAGE(Table2[1Y Return vs Nifty]))/_xlfn.STDEV.P(Table2[1Y Return vs Nifty])</f>
        <v>-0.75875996243566113</v>
      </c>
      <c r="I607">
        <v>-0.66888198725533099</v>
      </c>
      <c r="J607">
        <f>(Table2[[#This Row],[1M Return vs Nifty]]-AVERAGE(Table2[1M Return vs Nifty]))/_xlfn.STDEV.P(Table2[1M Return vs Nifty])</f>
        <v>-0.27268813287185056</v>
      </c>
      <c r="K607">
        <v>-18.271405167371899</v>
      </c>
      <c r="L607">
        <f>(Table2[[#This Row],[6M Return vs Nifty]]-AVERAGE(Table2[6M Return vs Nifty]))/_xlfn.STDEV.P(Table2[6M Return vs Nifty])</f>
        <v>-0.90192559170494913</v>
      </c>
      <c r="M607">
        <v>-2.5537808857270199</v>
      </c>
      <c r="N607">
        <f>(Table2[[#This Row],[1W Return vs Nifty]]-AVERAGE(Table2[1W Return vs Nifty]))/_xlfn.STDEV.P(Table2[1W Return vs Nifty])</f>
        <v>-0.34917813650827151</v>
      </c>
      <c r="O607">
        <v>1769.83</v>
      </c>
      <c r="P607">
        <v>1768.94718558771</v>
      </c>
      <c r="Q607">
        <v>1691.1309970172799</v>
      </c>
      <c r="R607">
        <v>45.776684518654299</v>
      </c>
      <c r="S607" s="2">
        <f>(Table2[[#This Row],[Close Price]]-Table2[[#This Row],[20D EMA]])/Table2[[#This Row],[20D EMA]]</f>
        <v>-1.0780696451071532E-2</v>
      </c>
      <c r="T607" s="2">
        <f>(Table2[[#This Row],[Close Price]]-Table2[[#This Row],[50D EMA]])/Table2[[#This Row],[50D EMA]]</f>
        <v>-1.028701463558067E-2</v>
      </c>
      <c r="U607" s="2">
        <f>(Table2[[#This Row],[Close Price]]-Table2[[#This Row],[200D EMA]])/Table2[[#This Row],[200D EMA]]</f>
        <v>3.525392360962732E-2</v>
      </c>
      <c r="V607">
        <v>0.46492768694137998</v>
      </c>
      <c r="W607">
        <v>1739.95</v>
      </c>
      <c r="X607">
        <v>1769</v>
      </c>
      <c r="Y607">
        <v>1739.95</v>
      </c>
      <c r="Z607">
        <v>1772.25</v>
      </c>
      <c r="AA607">
        <v>1739.95</v>
      </c>
      <c r="AB607">
        <v>1772.25</v>
      </c>
      <c r="AC607" s="2">
        <f>(Table2[[#This Row],[Close Price]]/Table2[[#This Row],[Day Low]])-1</f>
        <v>6.2070749159457428E-3</v>
      </c>
      <c r="AD607" s="2">
        <f>(Table2[[#This Row],[Day High]]/Table2[[#This Row],[Close Price]])-1</f>
        <v>1.0424103955447572E-2</v>
      </c>
      <c r="AE607" s="2">
        <f>(Table2[[#This Row],[Close Price]]/Table2[[#This Row],[Current Week Low]])-1</f>
        <v>6.2070749159457428E-3</v>
      </c>
      <c r="AF607" s="2">
        <f>(Table2[[#This Row],[Current Week High]]/Table2[[#This Row],[Close Price]])-1</f>
        <v>1.2280451235184842E-2</v>
      </c>
      <c r="AG607" s="2">
        <f>(Table2[[#This Row],[Close Price]]/Table2[[#This Row],[Current Month Low]])-1</f>
        <v>6.2070749159457428E-3</v>
      </c>
      <c r="AH607" s="2">
        <f>(Table2[[#This Row],[Current Month High]]/Table2[[#This Row],[Close Price]])-1</f>
        <v>1.2280451235184842E-2</v>
      </c>
      <c r="AI607">
        <v>21.513637012708799</v>
      </c>
      <c r="AJ607">
        <v>33.6450381679389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-0.19</v>
      </c>
      <c r="AM607" t="s">
        <v>10358</v>
      </c>
      <c r="AN607">
        <v>1.5</v>
      </c>
      <c r="AO607" t="s">
        <v>10359</v>
      </c>
      <c r="AP607">
        <v>1.9071794879209999E-2</v>
      </c>
      <c r="AQ607">
        <f>(Table2[[#This Row],[Sharpe Ratio]]-AVERAGE(Table2[Sharpe Ratio]))/_xlfn.STDEV.P(Table2[Sharpe Ratio])</f>
        <v>-0.50910933124864854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-2.7916611547693808</v>
      </c>
      <c r="AS607">
        <f>_xlfn.RANK.AVG(Table2[[#This Row],[1Y Return vs Nifty Z-Score]],Table2[1Y Return vs Nifty Z-Score])</f>
        <v>576</v>
      </c>
      <c r="AT607">
        <f>_xlfn.RANK.AVG(Table2[[#This Row],[6M Return vs Nifty Z-Score]],Table2[6M Return vs Nifty Z-Score])</f>
        <v>609</v>
      </c>
      <c r="AU607">
        <f>_xlfn.RANK.AVG(Table2[[#This Row],[Sharpe Ratio Z-Score]],Table2[Sharpe Ratio Z-Score])</f>
        <v>474</v>
      </c>
      <c r="AV607">
        <f>(Table2[[#This Row],[Rank 1Y]]+Table2[[#This Row],[Rank 6M]]+Table2[[#This Row],[Rank Sharpe]])/3</f>
        <v>553</v>
      </c>
    </row>
    <row r="608" spans="1:48" x14ac:dyDescent="0.3">
      <c r="A608" t="s">
        <v>1292</v>
      </c>
      <c r="B608" t="s">
        <v>1293</v>
      </c>
      <c r="C608" t="s">
        <v>10313</v>
      </c>
      <c r="D608" t="s">
        <v>21</v>
      </c>
      <c r="E608">
        <v>8903.9886694649995</v>
      </c>
      <c r="F608">
        <v>2904.7</v>
      </c>
      <c r="G608">
        <v>-5.9950249215389197</v>
      </c>
      <c r="H608">
        <f>(Table2[[#This Row],[1Y Return vs Nifty]]-AVERAGE(Table2[1Y Return vs Nifty]))/_xlfn.STDEV.P(Table2[1Y Return vs Nifty])</f>
        <v>-0.48879451020301828</v>
      </c>
      <c r="I608">
        <v>2.2746318603584799</v>
      </c>
      <c r="J608">
        <f>(Table2[[#This Row],[1M Return vs Nifty]]-AVERAGE(Table2[1M Return vs Nifty]))/_xlfn.STDEV.P(Table2[1M Return vs Nifty])</f>
        <v>2.562670294406284E-2</v>
      </c>
      <c r="K608">
        <v>-14.8833511260306</v>
      </c>
      <c r="L608">
        <f>(Table2[[#This Row],[6M Return vs Nifty]]-AVERAGE(Table2[6M Return vs Nifty]))/_xlfn.STDEV.P(Table2[6M Return vs Nifty])</f>
        <v>-0.78633322802908701</v>
      </c>
      <c r="M608">
        <v>-6.40998213450768</v>
      </c>
      <c r="N608">
        <f>(Table2[[#This Row],[1W Return vs Nifty]]-AVERAGE(Table2[1W Return vs Nifty]))/_xlfn.STDEV.P(Table2[1W Return vs Nifty])</f>
        <v>-1.2855272224957814</v>
      </c>
      <c r="O608">
        <v>2892.34</v>
      </c>
      <c r="P608">
        <v>2820.7257472402798</v>
      </c>
      <c r="Q608">
        <v>2646.6624333271102</v>
      </c>
      <c r="R608">
        <v>45.604457092816503</v>
      </c>
      <c r="S608" s="2">
        <f>(Table2[[#This Row],[Close Price]]-Table2[[#This Row],[20D EMA]])/Table2[[#This Row],[20D EMA]]</f>
        <v>4.2733565210174712E-3</v>
      </c>
      <c r="T608" s="2">
        <f>(Table2[[#This Row],[Close Price]]-Table2[[#This Row],[50D EMA]])/Table2[[#This Row],[50D EMA]]</f>
        <v>2.9770442178534404E-2</v>
      </c>
      <c r="U608" s="2">
        <f>(Table2[[#This Row],[Close Price]]-Table2[[#This Row],[200D EMA]])/Table2[[#This Row],[200D EMA]]</f>
        <v>9.7495458213200048E-2</v>
      </c>
      <c r="V608">
        <v>1.20068495821398</v>
      </c>
      <c r="W608">
        <v>2879.6</v>
      </c>
      <c r="X608">
        <v>2935</v>
      </c>
      <c r="Y608">
        <v>2879.6</v>
      </c>
      <c r="Z608">
        <v>2962.55</v>
      </c>
      <c r="AA608">
        <v>2879.6</v>
      </c>
      <c r="AB608">
        <v>2962.55</v>
      </c>
      <c r="AC608" s="2">
        <f>(Table2[[#This Row],[Close Price]]/Table2[[#This Row],[Day Low]])-1</f>
        <v>8.7164884011667887E-3</v>
      </c>
      <c r="AD608" s="2">
        <f>(Table2[[#This Row],[Day High]]/Table2[[#This Row],[Close Price]])-1</f>
        <v>1.0431369848865613E-2</v>
      </c>
      <c r="AE608" s="2">
        <f>(Table2[[#This Row],[Close Price]]/Table2[[#This Row],[Current Week Low]])-1</f>
        <v>8.7164884011667887E-3</v>
      </c>
      <c r="AF608" s="2">
        <f>(Table2[[#This Row],[Current Week High]]/Table2[[#This Row],[Close Price]])-1</f>
        <v>1.9915998209798058E-2</v>
      </c>
      <c r="AG608" s="2">
        <f>(Table2[[#This Row],[Close Price]]/Table2[[#This Row],[Current Month Low]])-1</f>
        <v>8.7164884011667887E-3</v>
      </c>
      <c r="AH608" s="2">
        <f>(Table2[[#This Row],[Current Month High]]/Table2[[#This Row],[Close Price]])-1</f>
        <v>1.9915998209798058E-2</v>
      </c>
      <c r="AI608">
        <v>8.2727992563775992</v>
      </c>
      <c r="AJ608">
        <v>38.118447017427002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-0.14000000000000001</v>
      </c>
      <c r="AM608" t="s">
        <v>10358</v>
      </c>
      <c r="AN608">
        <v>5.64</v>
      </c>
      <c r="AO608" t="s">
        <v>10359</v>
      </c>
      <c r="AP608">
        <v>-1.6689511067270998E-2</v>
      </c>
      <c r="AQ608">
        <f>(Table2[[#This Row],[Sharpe Ratio]]-AVERAGE(Table2[Sharpe Ratio]))/_xlfn.STDEV.P(Table2[Sharpe Ratio])</f>
        <v>-0.91826556736091847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-3.4532938251447423</v>
      </c>
      <c r="AS608">
        <f>_xlfn.RANK.AVG(Table2[[#This Row],[1Y Return vs Nifty Z-Score]],Table2[1Y Return vs Nifty Z-Score])</f>
        <v>474</v>
      </c>
      <c r="AT608">
        <f>_xlfn.RANK.AVG(Table2[[#This Row],[6M Return vs Nifty Z-Score]],Table2[6M Return vs Nifty Z-Score])</f>
        <v>581</v>
      </c>
      <c r="AU608">
        <f>_xlfn.RANK.AVG(Table2[[#This Row],[Sharpe Ratio Z-Score]],Table2[Sharpe Ratio Z-Score])</f>
        <v>605</v>
      </c>
      <c r="AV608">
        <f>(Table2[[#This Row],[Rank 1Y]]+Table2[[#This Row],[Rank 6M]]+Table2[[#This Row],[Rank Sharpe]])/3</f>
        <v>553.33333333333337</v>
      </c>
    </row>
    <row r="609" spans="1:48" x14ac:dyDescent="0.3">
      <c r="A609" t="s">
        <v>2002</v>
      </c>
      <c r="B609" t="s">
        <v>2003</v>
      </c>
      <c r="C609" t="s">
        <v>10321</v>
      </c>
      <c r="D609" t="s">
        <v>127</v>
      </c>
      <c r="E609">
        <v>3337.78476525</v>
      </c>
      <c r="F609">
        <v>1128.9000000000001</v>
      </c>
      <c r="G609">
        <v>-28.8251912941268</v>
      </c>
      <c r="H609">
        <f>(Table2[[#This Row],[1Y Return vs Nifty]]-AVERAGE(Table2[1Y Return vs Nifty]))/_xlfn.STDEV.P(Table2[1Y Return vs Nifty])</f>
        <v>-0.87029168690054082</v>
      </c>
      <c r="I609">
        <v>9.58425540224607</v>
      </c>
      <c r="J609">
        <f>(Table2[[#This Row],[1M Return vs Nifty]]-AVERAGE(Table2[1M Return vs Nifty]))/_xlfn.STDEV.P(Table2[1M Return vs Nifty])</f>
        <v>0.76643148921745918</v>
      </c>
      <c r="K609">
        <v>-10.6172627072491</v>
      </c>
      <c r="L609">
        <f>(Table2[[#This Row],[6M Return vs Nifty]]-AVERAGE(Table2[6M Return vs Nifty]))/_xlfn.STDEV.P(Table2[6M Return vs Nifty])</f>
        <v>-0.64078441506447736</v>
      </c>
      <c r="M609">
        <v>2.5157075789891699</v>
      </c>
      <c r="N609">
        <f>(Table2[[#This Row],[1W Return vs Nifty]]-AVERAGE(Table2[1W Return vs Nifty]))/_xlfn.STDEV.P(Table2[1W Return vs Nifty])</f>
        <v>0.88177704039339611</v>
      </c>
      <c r="O609">
        <v>1109.76</v>
      </c>
      <c r="P609">
        <v>1126.4081090664599</v>
      </c>
      <c r="Q609">
        <v>1125.7395192486599</v>
      </c>
      <c r="R609">
        <v>70.303887116461695</v>
      </c>
      <c r="S609" s="2">
        <f>(Table2[[#This Row],[Close Price]]-Table2[[#This Row],[20D EMA]])/Table2[[#This Row],[20D EMA]]</f>
        <v>1.7246972318339191E-2</v>
      </c>
      <c r="T609" s="2">
        <f>(Table2[[#This Row],[Close Price]]-Table2[[#This Row],[50D EMA]])/Table2[[#This Row],[50D EMA]]</f>
        <v>2.212245200902701E-3</v>
      </c>
      <c r="U609" s="2">
        <f>(Table2[[#This Row],[Close Price]]-Table2[[#This Row],[200D EMA]])/Table2[[#This Row],[200D EMA]]</f>
        <v>2.807470731283858E-3</v>
      </c>
      <c r="V609">
        <v>0.93321248770383902</v>
      </c>
      <c r="W609">
        <v>1121.2</v>
      </c>
      <c r="X609">
        <v>1154.9000000000001</v>
      </c>
      <c r="Y609">
        <v>1121.2</v>
      </c>
      <c r="Z609">
        <v>1167.55</v>
      </c>
      <c r="AA609">
        <v>1121.2</v>
      </c>
      <c r="AB609">
        <v>1167.55</v>
      </c>
      <c r="AC609" s="2">
        <f>(Table2[[#This Row],[Close Price]]/Table2[[#This Row],[Day Low]])-1</f>
        <v>6.8676418123438943E-3</v>
      </c>
      <c r="AD609" s="2">
        <f>(Table2[[#This Row],[Day High]]/Table2[[#This Row],[Close Price]])-1</f>
        <v>2.3031269377269847E-2</v>
      </c>
      <c r="AE609" s="2">
        <f>(Table2[[#This Row],[Close Price]]/Table2[[#This Row],[Current Week Low]])-1</f>
        <v>6.8676418123438943E-3</v>
      </c>
      <c r="AF609" s="2">
        <f>(Table2[[#This Row],[Current Week High]]/Table2[[#This Row],[Close Price]])-1</f>
        <v>3.4236867747364563E-2</v>
      </c>
      <c r="AG609" s="2">
        <f>(Table2[[#This Row],[Close Price]]/Table2[[#This Row],[Current Month Low]])-1</f>
        <v>6.8676418123438943E-3</v>
      </c>
      <c r="AH609" s="2">
        <f>(Table2[[#This Row],[Current Month High]]/Table2[[#This Row],[Close Price]])-1</f>
        <v>3.4236867747364563E-2</v>
      </c>
      <c r="AI609">
        <v>20.382673398883799</v>
      </c>
      <c r="AJ609">
        <v>18.209424083769601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-0.02</v>
      </c>
      <c r="AM609" t="s">
        <v>10358</v>
      </c>
      <c r="AN609">
        <v>8.7799999999999994</v>
      </c>
      <c r="AO609" t="s">
        <v>10359</v>
      </c>
      <c r="AP609">
        <v>4.8480382698869997E-3</v>
      </c>
      <c r="AQ609">
        <f>(Table2[[#This Row],[Sharpe Ratio]]-AVERAGE(Table2[Sharpe Ratio]))/_xlfn.STDEV.P(Table2[Sharpe Ratio])</f>
        <v>-0.6718477593798029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>
        <f>_xlfn.RANK.AVG(Table2[[#This Row],[1Y Return vs Nifty Z-Score]],Table2[1Y Return vs Nifty Z-Score])</f>
        <v>621</v>
      </c>
      <c r="AT609">
        <f>_xlfn.RANK.AVG(Table2[[#This Row],[6M Return vs Nifty Z-Score]],Table2[6M Return vs Nifty Z-Score])</f>
        <v>531</v>
      </c>
      <c r="AU609">
        <f>_xlfn.RANK.AVG(Table2[[#This Row],[Sharpe Ratio Z-Score]],Table2[Sharpe Ratio Z-Score])</f>
        <v>509</v>
      </c>
      <c r="AV609">
        <f>(Table2[[#This Row],[Rank 1Y]]+Table2[[#This Row],[Rank 6M]]+Table2[[#This Row],[Rank Sharpe]])/3</f>
        <v>553.66666666666663</v>
      </c>
    </row>
    <row r="610" spans="1:48" x14ac:dyDescent="0.3">
      <c r="A610" t="s">
        <v>1828</v>
      </c>
      <c r="B610" t="s">
        <v>1829</v>
      </c>
      <c r="C610" t="s">
        <v>10318</v>
      </c>
      <c r="D610" t="s">
        <v>54</v>
      </c>
      <c r="E610">
        <v>4074.4732837500001</v>
      </c>
      <c r="F610">
        <v>329.15</v>
      </c>
      <c r="G610">
        <v>-24.3378094338822</v>
      </c>
      <c r="H610">
        <f>(Table2[[#This Row],[1Y Return vs Nifty]]-AVERAGE(Table2[1Y Return vs Nifty]))/_xlfn.STDEV.P(Table2[1Y Return vs Nifty])</f>
        <v>-0.79530653425169762</v>
      </c>
      <c r="I610">
        <v>-0.65989003920834</v>
      </c>
      <c r="J610">
        <f>(Table2[[#This Row],[1M Return vs Nifty]]-AVERAGE(Table2[1M Return vs Nifty]))/_xlfn.STDEV.P(Table2[1M Return vs Nifty])</f>
        <v>-0.27177683037960038</v>
      </c>
      <c r="K610">
        <v>4.7984599032276698</v>
      </c>
      <c r="L610">
        <f>(Table2[[#This Row],[6M Return vs Nifty]]-AVERAGE(Table2[6M Return vs Nifty]))/_xlfn.STDEV.P(Table2[6M Return vs Nifty])</f>
        <v>-0.11483654275397918</v>
      </c>
      <c r="M610">
        <v>0.193152659405948</v>
      </c>
      <c r="N610">
        <f>(Table2[[#This Row],[1W Return vs Nifty]]-AVERAGE(Table2[1W Return vs Nifty]))/_xlfn.STDEV.P(Table2[1W Return vs Nifty])</f>
        <v>0.31782250695321418</v>
      </c>
      <c r="O610">
        <v>328.72</v>
      </c>
      <c r="P610">
        <v>327.92322664930299</v>
      </c>
      <c r="Q610">
        <v>310.90142219536301</v>
      </c>
      <c r="R610">
        <v>56.646329438623503</v>
      </c>
      <c r="S610" s="2">
        <f>(Table2[[#This Row],[Close Price]]-Table2[[#This Row],[20D EMA]])/Table2[[#This Row],[20D EMA]]</f>
        <v>1.3081041615963431E-3</v>
      </c>
      <c r="T610" s="2">
        <f>(Table2[[#This Row],[Close Price]]-Table2[[#This Row],[50D EMA]])/Table2[[#This Row],[50D EMA]]</f>
        <v>3.7410383010440381E-3</v>
      </c>
      <c r="U610" s="2">
        <f>(Table2[[#This Row],[Close Price]]-Table2[[#This Row],[200D EMA]])/Table2[[#This Row],[200D EMA]]</f>
        <v>5.8695703852940227E-2</v>
      </c>
      <c r="V610">
        <v>0.33764910032138801</v>
      </c>
      <c r="W610">
        <v>325.3</v>
      </c>
      <c r="X610">
        <v>334.45</v>
      </c>
      <c r="Y610">
        <v>325.3</v>
      </c>
      <c r="Z610">
        <v>335.75</v>
      </c>
      <c r="AA610">
        <v>325.3</v>
      </c>
      <c r="AB610">
        <v>335.75</v>
      </c>
      <c r="AC610" s="2">
        <f>(Table2[[#This Row],[Close Price]]/Table2[[#This Row],[Day Low]])-1</f>
        <v>1.1835229019366622E-2</v>
      </c>
      <c r="AD610" s="2">
        <f>(Table2[[#This Row],[Day High]]/Table2[[#This Row],[Close Price]])-1</f>
        <v>1.6102081118031242E-2</v>
      </c>
      <c r="AE610" s="2">
        <f>(Table2[[#This Row],[Close Price]]/Table2[[#This Row],[Current Week Low]])-1</f>
        <v>1.1835229019366622E-2</v>
      </c>
      <c r="AF610" s="2">
        <f>(Table2[[#This Row],[Current Week High]]/Table2[[#This Row],[Close Price]])-1</f>
        <v>2.0051648184718385E-2</v>
      </c>
      <c r="AG610" s="2">
        <f>(Table2[[#This Row],[Close Price]]/Table2[[#This Row],[Current Month Low]])-1</f>
        <v>1.1835229019366622E-2</v>
      </c>
      <c r="AH610" s="2">
        <f>(Table2[[#This Row],[Current Month High]]/Table2[[#This Row],[Close Price]])-1</f>
        <v>2.0051648184718385E-2</v>
      </c>
      <c r="AI610">
        <v>14.826067142640101</v>
      </c>
      <c r="AJ610">
        <v>31.607357057177101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-0.06</v>
      </c>
      <c r="AM610" t="s">
        <v>10358</v>
      </c>
      <c r="AN610">
        <v>2.92</v>
      </c>
      <c r="AO610" t="s">
        <v>10359</v>
      </c>
      <c r="AP610">
        <v>-8.9464205784941006E-2</v>
      </c>
      <c r="AQ610">
        <f>(Table2[[#This Row],[Sharpe Ratio]]-AVERAGE(Table2[Sharpe Ratio]))/_xlfn.STDEV.P(Table2[Sharpe Ratio])</f>
        <v>-1.7509035090362957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-2.6150009094683582</v>
      </c>
      <c r="AS610">
        <f>_xlfn.RANK.AVG(Table2[[#This Row],[1Y Return vs Nifty Z-Score]],Table2[1Y Return vs Nifty Z-Score])</f>
        <v>590</v>
      </c>
      <c r="AT610">
        <f>_xlfn.RANK.AVG(Table2[[#This Row],[6M Return vs Nifty Z-Score]],Table2[6M Return vs Nifty Z-Score])</f>
        <v>361</v>
      </c>
      <c r="AU610">
        <f>_xlfn.RANK.AVG(Table2[[#This Row],[Sharpe Ratio Z-Score]],Table2[Sharpe Ratio Z-Score])</f>
        <v>713</v>
      </c>
      <c r="AV610">
        <f>(Table2[[#This Row],[Rank 1Y]]+Table2[[#This Row],[Rank 6M]]+Table2[[#This Row],[Rank Sharpe]])/3</f>
        <v>554.66666666666663</v>
      </c>
    </row>
    <row r="611" spans="1:48" x14ac:dyDescent="0.3">
      <c r="A611" t="s">
        <v>1310</v>
      </c>
      <c r="B611" t="s">
        <v>1311</v>
      </c>
      <c r="C611" t="s">
        <v>10327</v>
      </c>
      <c r="D611" t="s">
        <v>276</v>
      </c>
      <c r="E611">
        <v>8734.0374658199999</v>
      </c>
      <c r="F611">
        <v>720.8</v>
      </c>
      <c r="G611">
        <v>-19.824045869037001</v>
      </c>
      <c r="H611">
        <f>(Table2[[#This Row],[1Y Return vs Nifty]]-AVERAGE(Table2[1Y Return vs Nifty]))/_xlfn.STDEV.P(Table2[1Y Return vs Nifty])</f>
        <v>-0.71988053742952041</v>
      </c>
      <c r="I611">
        <v>-1.2970360158468</v>
      </c>
      <c r="J611">
        <f>(Table2[[#This Row],[1M Return vs Nifty]]-AVERAGE(Table2[1M Return vs Nifty]))/_xlfn.STDEV.P(Table2[1M Return vs Nifty])</f>
        <v>-0.33634934719169363</v>
      </c>
      <c r="K611">
        <v>-12.7150564345601</v>
      </c>
      <c r="L611">
        <f>(Table2[[#This Row],[6M Return vs Nifty]]-AVERAGE(Table2[6M Return vs Nifty]))/_xlfn.STDEV.P(Table2[6M Return vs Nifty])</f>
        <v>-0.71235615875138636</v>
      </c>
      <c r="M611">
        <v>-11.774779831904199</v>
      </c>
      <c r="N611">
        <f>(Table2[[#This Row],[1W Return vs Nifty]]-AVERAGE(Table2[1W Return vs Nifty]))/_xlfn.STDEV.P(Table2[1W Return vs Nifty])</f>
        <v>-2.5881883380310549</v>
      </c>
      <c r="O611">
        <v>747.16</v>
      </c>
      <c r="P611">
        <v>726.83471925177696</v>
      </c>
      <c r="Q611">
        <v>669.26030442701801</v>
      </c>
      <c r="R611">
        <v>32.269178090819999</v>
      </c>
      <c r="S611" s="2">
        <f>(Table2[[#This Row],[Close Price]]-Table2[[#This Row],[20D EMA]])/Table2[[#This Row],[20D EMA]]</f>
        <v>-3.528026125595591E-2</v>
      </c>
      <c r="T611" s="2">
        <f>(Table2[[#This Row],[Close Price]]-Table2[[#This Row],[50D EMA]])/Table2[[#This Row],[50D EMA]]</f>
        <v>-8.3027393875588478E-3</v>
      </c>
      <c r="U611" s="2">
        <f>(Table2[[#This Row],[Close Price]]-Table2[[#This Row],[200D EMA]])/Table2[[#This Row],[200D EMA]]</f>
        <v>7.7009939528846327E-2</v>
      </c>
      <c r="V611">
        <v>0.69510993573304702</v>
      </c>
      <c r="W611">
        <v>711.45</v>
      </c>
      <c r="X611">
        <v>727.9</v>
      </c>
      <c r="Y611">
        <v>702.25</v>
      </c>
      <c r="Z611">
        <v>740.8</v>
      </c>
      <c r="AA611">
        <v>702.25</v>
      </c>
      <c r="AB611">
        <v>740.8</v>
      </c>
      <c r="AC611" s="2">
        <f>(Table2[[#This Row],[Close Price]]/Table2[[#This Row],[Day Low]])-1</f>
        <v>1.3142174432496878E-2</v>
      </c>
      <c r="AD611" s="2">
        <f>(Table2[[#This Row],[Day High]]/Table2[[#This Row],[Close Price]])-1</f>
        <v>9.8501664816870171E-3</v>
      </c>
      <c r="AE611" s="2">
        <f>(Table2[[#This Row],[Close Price]]/Table2[[#This Row],[Current Week Low]])-1</f>
        <v>2.6415094339622636E-2</v>
      </c>
      <c r="AF611" s="2">
        <f>(Table2[[#This Row],[Current Week High]]/Table2[[#This Row],[Close Price]])-1</f>
        <v>2.7746947835738167E-2</v>
      </c>
      <c r="AG611" s="2">
        <f>(Table2[[#This Row],[Close Price]]/Table2[[#This Row],[Current Month Low]])-1</f>
        <v>2.6415094339622636E-2</v>
      </c>
      <c r="AH611" s="2">
        <f>(Table2[[#This Row],[Current Month High]]/Table2[[#This Row],[Close Price]])-1</f>
        <v>2.7746947835738167E-2</v>
      </c>
      <c r="AI611">
        <v>16.2180910099889</v>
      </c>
      <c r="AJ611">
        <v>41.319478482501701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0.06</v>
      </c>
      <c r="AM611" t="s">
        <v>10359</v>
      </c>
      <c r="AN611">
        <v>-3.86</v>
      </c>
      <c r="AO611" t="s">
        <v>10358</v>
      </c>
      <c r="AQ611">
        <f>(Table2[[#This Row],[Sharpe Ratio]]-AVERAGE(Table2[Sharpe Ratio]))/_xlfn.STDEV.P(Table2[Sharpe Ratio])</f>
        <v>-0.72731567472953296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-5.0840900561331885</v>
      </c>
      <c r="AS611">
        <f>_xlfn.RANK.AVG(Table2[[#This Row],[1Y Return vs Nifty Z-Score]],Table2[1Y Return vs Nifty Z-Score])</f>
        <v>565</v>
      </c>
      <c r="AT611">
        <f>_xlfn.RANK.AVG(Table2[[#This Row],[6M Return vs Nifty Z-Score]],Table2[6M Return vs Nifty Z-Score])</f>
        <v>554</v>
      </c>
      <c r="AU611">
        <f>_xlfn.RANK.AVG(Table2[[#This Row],[Sharpe Ratio Z-Score]],Table2[Sharpe Ratio Z-Score])</f>
        <v>548</v>
      </c>
      <c r="AV611">
        <f>(Table2[[#This Row],[Rank 1Y]]+Table2[[#This Row],[Rank 6M]]+Table2[[#This Row],[Rank Sharpe]])/3</f>
        <v>555.66666666666663</v>
      </c>
    </row>
    <row r="612" spans="1:48" x14ac:dyDescent="0.3">
      <c r="A612" t="s">
        <v>1330</v>
      </c>
      <c r="B612" t="s">
        <v>1331</v>
      </c>
      <c r="C612" t="s">
        <v>10314</v>
      </c>
      <c r="D612" t="s">
        <v>24</v>
      </c>
      <c r="E612">
        <v>8530.8266787920002</v>
      </c>
      <c r="F612">
        <v>44.11</v>
      </c>
      <c r="G612">
        <v>-38.652138946256301</v>
      </c>
      <c r="H612">
        <f>(Table2[[#This Row],[1Y Return vs Nifty]]-AVERAGE(Table2[1Y Return vs Nifty]))/_xlfn.STDEV.P(Table2[1Y Return vs Nifty])</f>
        <v>-1.0345021759376734</v>
      </c>
      <c r="I612">
        <v>-0.70854321397402797</v>
      </c>
      <c r="J612">
        <f>(Table2[[#This Row],[1M Return vs Nifty]]-AVERAGE(Table2[1M Return vs Nifty]))/_xlfn.STDEV.P(Table2[1M Return vs Nifty])</f>
        <v>-0.27670765951563964</v>
      </c>
      <c r="K612">
        <v>-28.946356520658501</v>
      </c>
      <c r="L612">
        <f>(Table2[[#This Row],[6M Return vs Nifty]]-AVERAGE(Table2[6M Return vs Nifty]))/_xlfn.STDEV.P(Table2[6M Return vs Nifty])</f>
        <v>-1.2661295990774923</v>
      </c>
      <c r="M612">
        <v>-0.316895716532691</v>
      </c>
      <c r="N612">
        <f>(Table2[[#This Row],[1W Return vs Nifty]]-AVERAGE(Table2[1W Return vs Nifty]))/_xlfn.STDEV.P(Table2[1W Return vs Nifty])</f>
        <v>0.19397437253062108</v>
      </c>
      <c r="O612">
        <v>43.6</v>
      </c>
      <c r="P612">
        <v>44.664323473031601</v>
      </c>
      <c r="Q612">
        <v>47.896002931321298</v>
      </c>
      <c r="R612">
        <v>62.265791846906403</v>
      </c>
      <c r="S612" s="2">
        <f>(Table2[[#This Row],[Close Price]]-Table2[[#This Row],[20D EMA]])/Table2[[#This Row],[20D EMA]]</f>
        <v>1.1697247706421972E-2</v>
      </c>
      <c r="T612" s="2">
        <f>(Table2[[#This Row],[Close Price]]-Table2[[#This Row],[50D EMA]])/Table2[[#This Row],[50D EMA]]</f>
        <v>-1.2410878077360851E-2</v>
      </c>
      <c r="U612" s="2">
        <f>(Table2[[#This Row],[Close Price]]-Table2[[#This Row],[200D EMA]])/Table2[[#This Row],[200D EMA]]</f>
        <v>-7.9046323275662439E-2</v>
      </c>
      <c r="V612">
        <v>0.73716340609738196</v>
      </c>
      <c r="W612">
        <v>44.21</v>
      </c>
      <c r="X612">
        <v>44.9</v>
      </c>
      <c r="Y612">
        <v>43.91</v>
      </c>
      <c r="Z612">
        <v>44.9</v>
      </c>
      <c r="AA612">
        <v>43.91</v>
      </c>
      <c r="AB612">
        <v>44.9</v>
      </c>
      <c r="AC612" s="2">
        <f>(Table2[[#This Row],[Close Price]]/Table2[[#This Row],[Day Low]])-1</f>
        <v>-2.2619316896630437E-3</v>
      </c>
      <c r="AD612" s="2">
        <f>(Table2[[#This Row],[Day High]]/Table2[[#This Row],[Close Price]])-1</f>
        <v>1.7909771026977994E-2</v>
      </c>
      <c r="AE612" s="2">
        <f>(Table2[[#This Row],[Close Price]]/Table2[[#This Row],[Current Week Low]])-1</f>
        <v>4.5547711227511556E-3</v>
      </c>
      <c r="AF612" s="2">
        <f>(Table2[[#This Row],[Current Week High]]/Table2[[#This Row],[Close Price]])-1</f>
        <v>1.7909771026977994E-2</v>
      </c>
      <c r="AG612" s="2">
        <f>(Table2[[#This Row],[Close Price]]/Table2[[#This Row],[Current Month Low]])-1</f>
        <v>4.5547711227511556E-3</v>
      </c>
      <c r="AH612" s="2">
        <f>(Table2[[#This Row],[Current Month High]]/Table2[[#This Row],[Close Price]])-1</f>
        <v>1.7909771026977994E-2</v>
      </c>
      <c r="AI612">
        <v>42.824756291090402</v>
      </c>
      <c r="AJ612">
        <v>10.274999999999901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-0.13</v>
      </c>
      <c r="AM612" t="s">
        <v>10358</v>
      </c>
      <c r="AN612">
        <v>6.36</v>
      </c>
      <c r="AO612" t="s">
        <v>10359</v>
      </c>
      <c r="AP612">
        <v>7.7943901467931995E-2</v>
      </c>
      <c r="AQ612">
        <f>(Table2[[#This Row],[Sharpe Ratio]]-AVERAGE(Table2[Sharpe Ratio]))/_xlfn.STDEV.P(Table2[Sharpe Ratio])</f>
        <v>0.16446477087980499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674</v>
      </c>
      <c r="AT612">
        <f>_xlfn.RANK.AVG(Table2[[#This Row],[6M Return vs Nifty Z-Score]],Table2[6M Return vs Nifty Z-Score])</f>
        <v>693</v>
      </c>
      <c r="AU612">
        <f>_xlfn.RANK.AVG(Table2[[#This Row],[Sharpe Ratio Z-Score]],Table2[Sharpe Ratio Z-Score])</f>
        <v>301</v>
      </c>
      <c r="AV612">
        <f>(Table2[[#This Row],[Rank 1Y]]+Table2[[#This Row],[Rank 6M]]+Table2[[#This Row],[Rank Sharpe]])/3</f>
        <v>556</v>
      </c>
    </row>
    <row r="613" spans="1:48" x14ac:dyDescent="0.3">
      <c r="A613" t="s">
        <v>422</v>
      </c>
      <c r="B613" t="s">
        <v>423</v>
      </c>
      <c r="C613" t="s">
        <v>10321</v>
      </c>
      <c r="D613" t="s">
        <v>127</v>
      </c>
      <c r="E613">
        <v>55006.205273612999</v>
      </c>
      <c r="F613">
        <v>131.78</v>
      </c>
      <c r="G613">
        <v>-1.81878670289692</v>
      </c>
      <c r="H613">
        <f>(Table2[[#This Row],[1Y Return vs Nifty]]-AVERAGE(Table2[1Y Return vs Nifty]))/_xlfn.STDEV.P(Table2[1Y Return vs Nifty])</f>
        <v>-0.41900863726513232</v>
      </c>
      <c r="I613">
        <v>-8.0546689006802801</v>
      </c>
      <c r="J613">
        <f>(Table2[[#This Row],[1M Return vs Nifty]]-AVERAGE(Table2[1M Return vs Nifty]))/_xlfn.STDEV.P(Table2[1M Return vs Nifty])</f>
        <v>-1.0212118105286769</v>
      </c>
      <c r="K613">
        <v>-19.933282713655998</v>
      </c>
      <c r="L613">
        <f>(Table2[[#This Row],[6M Return vs Nifty]]-AVERAGE(Table2[6M Return vs Nifty]))/_xlfn.STDEV.P(Table2[6M Return vs Nifty])</f>
        <v>-0.95862490977095327</v>
      </c>
      <c r="M613">
        <v>-4.5056813924836296</v>
      </c>
      <c r="N613">
        <f>(Table2[[#This Row],[1W Return vs Nifty]]-AVERAGE(Table2[1W Return vs Nifty]))/_xlfn.STDEV.P(Table2[1W Return vs Nifty])</f>
        <v>-0.8231316823762469</v>
      </c>
      <c r="O613">
        <v>135.16999999999999</v>
      </c>
      <c r="P613">
        <v>140.45835018522001</v>
      </c>
      <c r="Q613">
        <v>133.554080890786</v>
      </c>
      <c r="R613">
        <v>45.248282040324497</v>
      </c>
      <c r="S613" s="2">
        <f>(Table2[[#This Row],[Close Price]]-Table2[[#This Row],[20D EMA]])/Table2[[#This Row],[20D EMA]]</f>
        <v>-2.5079529481393702E-2</v>
      </c>
      <c r="T613" s="2">
        <f>(Table2[[#This Row],[Close Price]]-Table2[[#This Row],[50D EMA]])/Table2[[#This Row],[50D EMA]]</f>
        <v>-6.1785932796277476E-2</v>
      </c>
      <c r="U613" s="2">
        <f>(Table2[[#This Row],[Close Price]]-Table2[[#This Row],[200D EMA]])/Table2[[#This Row],[200D EMA]]</f>
        <v>-1.328361424041211E-2</v>
      </c>
      <c r="V613">
        <v>0.50126991406201704</v>
      </c>
      <c r="W613">
        <v>131.26</v>
      </c>
      <c r="X613">
        <v>133.6</v>
      </c>
      <c r="Y613">
        <v>131.26</v>
      </c>
      <c r="Z613">
        <v>134.13999999999999</v>
      </c>
      <c r="AA613">
        <v>131.26</v>
      </c>
      <c r="AB613">
        <v>134.13999999999999</v>
      </c>
      <c r="AC613" s="2">
        <f>(Table2[[#This Row],[Close Price]]/Table2[[#This Row],[Day Low]])-1</f>
        <v>3.9616029254914142E-3</v>
      </c>
      <c r="AD613" s="2">
        <f>(Table2[[#This Row],[Day High]]/Table2[[#This Row],[Close Price]])-1</f>
        <v>1.3810896949461249E-2</v>
      </c>
      <c r="AE613" s="2">
        <f>(Table2[[#This Row],[Close Price]]/Table2[[#This Row],[Current Week Low]])-1</f>
        <v>3.9616029254914142E-3</v>
      </c>
      <c r="AF613" s="2">
        <f>(Table2[[#This Row],[Current Week High]]/Table2[[#This Row],[Close Price]])-1</f>
        <v>1.790863560479572E-2</v>
      </c>
      <c r="AG613" s="2">
        <f>(Table2[[#This Row],[Close Price]]/Table2[[#This Row],[Current Month Low]])-1</f>
        <v>3.9616029254914142E-3</v>
      </c>
      <c r="AH613" s="2">
        <f>(Table2[[#This Row],[Current Month High]]/Table2[[#This Row],[Close Price]])-1</f>
        <v>1.790863560479572E-2</v>
      </c>
      <c r="AI613">
        <v>33.062680224616699</v>
      </c>
      <c r="AJ613">
        <v>61.100244498777499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-0.06</v>
      </c>
      <c r="AM613" t="s">
        <v>10358</v>
      </c>
      <c r="AN613">
        <v>2.73</v>
      </c>
      <c r="AO613" t="s">
        <v>10359</v>
      </c>
      <c r="AP613">
        <v>-1.3400203211979E-2</v>
      </c>
      <c r="AQ613">
        <f>(Table2[[#This Row],[Sharpe Ratio]]-AVERAGE(Table2[Sharpe Ratio]))/_xlfn.STDEV.P(Table2[Sharpe Ratio])</f>
        <v>-0.88063157201690256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444</v>
      </c>
      <c r="AT613">
        <f>_xlfn.RANK.AVG(Table2[[#This Row],[6M Return vs Nifty Z-Score]],Table2[6M Return vs Nifty Z-Score])</f>
        <v>631</v>
      </c>
      <c r="AU613">
        <f>_xlfn.RANK.AVG(Table2[[#This Row],[Sharpe Ratio Z-Score]],Table2[Sharpe Ratio Z-Score])</f>
        <v>600</v>
      </c>
      <c r="AV613">
        <f>(Table2[[#This Row],[Rank 1Y]]+Table2[[#This Row],[Rank 6M]]+Table2[[#This Row],[Rank Sharpe]])/3</f>
        <v>558.33333333333337</v>
      </c>
    </row>
    <row r="614" spans="1:48" x14ac:dyDescent="0.3">
      <c r="A614" t="s">
        <v>902</v>
      </c>
      <c r="B614" t="s">
        <v>903</v>
      </c>
      <c r="C614" t="s">
        <v>10314</v>
      </c>
      <c r="D614" t="s">
        <v>51</v>
      </c>
      <c r="E614">
        <v>17128.228638635999</v>
      </c>
      <c r="F614">
        <v>212.1</v>
      </c>
      <c r="G614">
        <v>-25.576200525089799</v>
      </c>
      <c r="H614">
        <f>(Table2[[#This Row],[1Y Return vs Nifty]]-AVERAGE(Table2[1Y Return vs Nifty]))/_xlfn.STDEV.P(Table2[1Y Return vs Nifty])</f>
        <v>-0.81600032584448801</v>
      </c>
      <c r="I614">
        <v>-4.4279098353346598</v>
      </c>
      <c r="J614">
        <f>(Table2[[#This Row],[1M Return vs Nifty]]-AVERAGE(Table2[1M Return vs Nifty]))/_xlfn.STDEV.P(Table2[1M Return vs Nifty])</f>
        <v>-0.65365246101193519</v>
      </c>
      <c r="K614">
        <v>-24.971710147007801</v>
      </c>
      <c r="L614">
        <f>(Table2[[#This Row],[6M Return vs Nifty]]-AVERAGE(Table2[6M Return vs Nifty]))/_xlfn.STDEV.P(Table2[6M Return vs Nifty])</f>
        <v>-1.1305240970695931</v>
      </c>
      <c r="M614">
        <v>-4.3631392840303302</v>
      </c>
      <c r="N614">
        <f>(Table2[[#This Row],[1W Return vs Nifty]]-AVERAGE(Table2[1W Return vs Nifty]))/_xlfn.STDEV.P(Table2[1W Return vs Nifty])</f>
        <v>-0.78852011405958222</v>
      </c>
      <c r="O614">
        <v>210.14</v>
      </c>
      <c r="P614">
        <v>212.04711380076</v>
      </c>
      <c r="Q614">
        <v>211.933873093795</v>
      </c>
      <c r="R614">
        <v>43.2910004563916</v>
      </c>
      <c r="S614" s="2">
        <f>(Table2[[#This Row],[Close Price]]-Table2[[#This Row],[20D EMA]])/Table2[[#This Row],[20D EMA]]</f>
        <v>9.3271152564957088E-3</v>
      </c>
      <c r="T614" s="2">
        <f>(Table2[[#This Row],[Close Price]]-Table2[[#This Row],[50D EMA]])/Table2[[#This Row],[50D EMA]]</f>
        <v>2.4940777684757595E-4</v>
      </c>
      <c r="U614" s="2">
        <f>(Table2[[#This Row],[Close Price]]-Table2[[#This Row],[200D EMA]])/Table2[[#This Row],[200D EMA]]</f>
        <v>7.8386198383432364E-4</v>
      </c>
      <c r="V614">
        <v>3.10440342492157</v>
      </c>
      <c r="W614">
        <v>207</v>
      </c>
      <c r="X614">
        <v>213.4</v>
      </c>
      <c r="Y614">
        <v>205.55</v>
      </c>
      <c r="Z614">
        <v>213.4</v>
      </c>
      <c r="AA614">
        <v>205.55</v>
      </c>
      <c r="AB614">
        <v>213.4</v>
      </c>
      <c r="AC614" s="2">
        <f>(Table2[[#This Row],[Close Price]]/Table2[[#This Row],[Day Low]])-1</f>
        <v>2.4637681159420222E-2</v>
      </c>
      <c r="AD614" s="2">
        <f>(Table2[[#This Row],[Day High]]/Table2[[#This Row],[Close Price]])-1</f>
        <v>6.1291843470061558E-3</v>
      </c>
      <c r="AE614" s="2">
        <f>(Table2[[#This Row],[Close Price]]/Table2[[#This Row],[Current Week Low]])-1</f>
        <v>3.1865726100705372E-2</v>
      </c>
      <c r="AF614" s="2">
        <f>(Table2[[#This Row],[Current Week High]]/Table2[[#This Row],[Close Price]])-1</f>
        <v>6.1291843470061558E-3</v>
      </c>
      <c r="AG614" s="2">
        <f>(Table2[[#This Row],[Close Price]]/Table2[[#This Row],[Current Month Low]])-1</f>
        <v>3.1865726100705372E-2</v>
      </c>
      <c r="AH614" s="2">
        <f>(Table2[[#This Row],[Current Month High]]/Table2[[#This Row],[Close Price]])-1</f>
        <v>6.1291843470061558E-3</v>
      </c>
      <c r="AI614">
        <v>36.374351720886303</v>
      </c>
      <c r="AJ614">
        <v>15.8858079497336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-0.08</v>
      </c>
      <c r="AM614" t="s">
        <v>10358</v>
      </c>
      <c r="AN614">
        <v>4.3899999999999997</v>
      </c>
      <c r="AO614" t="s">
        <v>10359</v>
      </c>
      <c r="AP614">
        <v>4.3497572605514997E-2</v>
      </c>
      <c r="AQ614">
        <f>(Table2[[#This Row],[Sharpe Ratio]]-AVERAGE(Table2[Sharpe Ratio]))/_xlfn.STDEV.P(Table2[Sharpe Ratio])</f>
        <v>-0.22964640297733621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598</v>
      </c>
      <c r="AT614">
        <f>_xlfn.RANK.AVG(Table2[[#This Row],[6M Return vs Nifty Z-Score]],Table2[6M Return vs Nifty Z-Score])</f>
        <v>676</v>
      </c>
      <c r="AU614">
        <f>_xlfn.RANK.AVG(Table2[[#This Row],[Sharpe Ratio Z-Score]],Table2[Sharpe Ratio Z-Score])</f>
        <v>401</v>
      </c>
      <c r="AV614">
        <f>(Table2[[#This Row],[Rank 1Y]]+Table2[[#This Row],[Rank 6M]]+Table2[[#This Row],[Rank Sharpe]])/3</f>
        <v>558.33333333333337</v>
      </c>
    </row>
    <row r="615" spans="1:48" x14ac:dyDescent="0.3">
      <c r="A615" t="s">
        <v>306</v>
      </c>
      <c r="B615" t="s">
        <v>307</v>
      </c>
      <c r="C615" t="s">
        <v>10312</v>
      </c>
      <c r="D615" t="s">
        <v>177</v>
      </c>
      <c r="E615">
        <v>93247.397887155006</v>
      </c>
      <c r="F615">
        <v>851.1</v>
      </c>
      <c r="G615">
        <v>4.5000748517993099</v>
      </c>
      <c r="H615">
        <f>(Table2[[#This Row],[1Y Return vs Nifty]]-AVERAGE(Table2[1Y Return vs Nifty]))/_xlfn.STDEV.P(Table2[1Y Return vs Nifty])</f>
        <v>-0.31341905006205506</v>
      </c>
      <c r="I615">
        <v>-6.7149687007303704</v>
      </c>
      <c r="J615">
        <f>(Table2[[#This Row],[1M Return vs Nifty]]-AVERAGE(Table2[1M Return vs Nifty]))/_xlfn.STDEV.P(Table2[1M Return vs Nifty])</f>
        <v>-0.88543787981841859</v>
      </c>
      <c r="K615">
        <v>-30.004101868529599</v>
      </c>
      <c r="L615">
        <f>(Table2[[#This Row],[6M Return vs Nifty]]-AVERAGE(Table2[6M Return vs Nifty]))/_xlfn.STDEV.P(Table2[6M Return vs Nifty])</f>
        <v>-1.3022173602039833</v>
      </c>
      <c r="M615">
        <v>-2.0113286322930701</v>
      </c>
      <c r="N615">
        <f>(Table2[[#This Row],[1W Return vs Nifty]]-AVERAGE(Table2[1W Return vs Nifty]))/_xlfn.STDEV.P(Table2[1W Return vs Nifty])</f>
        <v>-0.21746180768457463</v>
      </c>
      <c r="O615">
        <v>856.8</v>
      </c>
      <c r="P615">
        <v>878.17275188459701</v>
      </c>
      <c r="Q615">
        <v>933.52347205068497</v>
      </c>
      <c r="R615">
        <v>45.807547156680101</v>
      </c>
      <c r="S615" s="2">
        <f>(Table2[[#This Row],[Close Price]]-Table2[[#This Row],[20D EMA]])/Table2[[#This Row],[20D EMA]]</f>
        <v>-6.6526610644256912E-3</v>
      </c>
      <c r="T615" s="2">
        <f>(Table2[[#This Row],[Close Price]]-Table2[[#This Row],[50D EMA]])/Table2[[#This Row],[50D EMA]]</f>
        <v>-3.0828503647485846E-2</v>
      </c>
      <c r="U615" s="2">
        <f>(Table2[[#This Row],[Close Price]]-Table2[[#This Row],[200D EMA]])/Table2[[#This Row],[200D EMA]]</f>
        <v>-8.8292875881978705E-2</v>
      </c>
      <c r="V615">
        <v>1.2631873609312401</v>
      </c>
      <c r="W615">
        <v>842.85</v>
      </c>
      <c r="X615">
        <v>855</v>
      </c>
      <c r="Y615">
        <v>830.8</v>
      </c>
      <c r="Z615">
        <v>855</v>
      </c>
      <c r="AA615">
        <v>830.8</v>
      </c>
      <c r="AB615">
        <v>855</v>
      </c>
      <c r="AC615" s="2">
        <f>(Table2[[#This Row],[Close Price]]/Table2[[#This Row],[Day Low]])-1</f>
        <v>9.7882185442248471E-3</v>
      </c>
      <c r="AD615" s="2">
        <f>(Table2[[#This Row],[Day High]]/Table2[[#This Row],[Close Price]])-1</f>
        <v>4.5823052520268526E-3</v>
      </c>
      <c r="AE615" s="2">
        <f>(Table2[[#This Row],[Close Price]]/Table2[[#This Row],[Current Week Low]])-1</f>
        <v>2.4434280211844017E-2</v>
      </c>
      <c r="AF615" s="2">
        <f>(Table2[[#This Row],[Current Week High]]/Table2[[#This Row],[Close Price]])-1</f>
        <v>4.5823052520268526E-3</v>
      </c>
      <c r="AG615" s="2">
        <f>(Table2[[#This Row],[Close Price]]/Table2[[#This Row],[Current Month Low]])-1</f>
        <v>2.4434280211844017E-2</v>
      </c>
      <c r="AH615" s="2">
        <f>(Table2[[#This Row],[Current Month High]]/Table2[[#This Row],[Close Price]])-1</f>
        <v>4.5823052520268526E-3</v>
      </c>
      <c r="AI615">
        <v>47.973211138526601</v>
      </c>
      <c r="AJ615">
        <v>63.045977011494202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-0.15</v>
      </c>
      <c r="AM615" t="s">
        <v>10358</v>
      </c>
      <c r="AN615">
        <v>0.35</v>
      </c>
      <c r="AO615" t="s">
        <v>10359</v>
      </c>
      <c r="AP615">
        <v>-1.2944355154076E-2</v>
      </c>
      <c r="AQ615">
        <f>(Table2[[#This Row],[Sharpe Ratio]]-AVERAGE(Table2[Sharpe Ratio]))/_xlfn.STDEV.P(Table2[Sharpe Ratio])</f>
        <v>-0.87541607245181918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393</v>
      </c>
      <c r="AT615">
        <f>_xlfn.RANK.AVG(Table2[[#This Row],[6M Return vs Nifty Z-Score]],Table2[6M Return vs Nifty Z-Score])</f>
        <v>698</v>
      </c>
      <c r="AU615">
        <f>_xlfn.RANK.AVG(Table2[[#This Row],[Sharpe Ratio Z-Score]],Table2[Sharpe Ratio Z-Score])</f>
        <v>597</v>
      </c>
      <c r="AV615">
        <f>(Table2[[#This Row],[Rank 1Y]]+Table2[[#This Row],[Rank 6M]]+Table2[[#This Row],[Rank Sharpe]])/3</f>
        <v>562.66666666666663</v>
      </c>
    </row>
    <row r="616" spans="1:48" x14ac:dyDescent="0.3">
      <c r="A616" t="s">
        <v>1677</v>
      </c>
      <c r="B616" t="s">
        <v>1678</v>
      </c>
      <c r="C616" t="s">
        <v>10319</v>
      </c>
      <c r="D616" t="s">
        <v>204</v>
      </c>
      <c r="E616">
        <v>5026.7370510000001</v>
      </c>
      <c r="F616">
        <v>126.35</v>
      </c>
      <c r="G616">
        <v>-28.870386335351199</v>
      </c>
      <c r="H616">
        <f>(Table2[[#This Row],[1Y Return vs Nifty]]-AVERAGE(Table2[1Y Return vs Nifty]))/_xlfn.STDEV.P(Table2[1Y Return vs Nifty])</f>
        <v>-0.87104690612875202</v>
      </c>
      <c r="I616">
        <v>-7.9699626440882803</v>
      </c>
      <c r="J616">
        <f>(Table2[[#This Row],[1M Return vs Nifty]]-AVERAGE(Table2[1M Return vs Nifty]))/_xlfn.STDEV.P(Table2[1M Return vs Nifty])</f>
        <v>-1.0126271276170244</v>
      </c>
      <c r="K616">
        <v>-18.285748838095</v>
      </c>
      <c r="L616">
        <f>(Table2[[#This Row],[6M Return vs Nifty]]-AVERAGE(Table2[6M Return vs Nifty]))/_xlfn.STDEV.P(Table2[6M Return vs Nifty])</f>
        <v>-0.9024149637109562</v>
      </c>
      <c r="M616">
        <v>-0.60122759269489301</v>
      </c>
      <c r="N616">
        <f>(Table2[[#This Row],[1W Return vs Nifty]]-AVERAGE(Table2[1W Return vs Nifty]))/_xlfn.STDEV.P(Table2[1W Return vs Nifty])</f>
        <v>0.12493391660374861</v>
      </c>
      <c r="O616">
        <v>127.61</v>
      </c>
      <c r="P616">
        <v>128.360576184303</v>
      </c>
      <c r="Q616">
        <v>124.084119926884</v>
      </c>
      <c r="R616">
        <v>45.095962870050698</v>
      </c>
      <c r="S616" s="2">
        <f>(Table2[[#This Row],[Close Price]]-Table2[[#This Row],[20D EMA]])/Table2[[#This Row],[20D EMA]]</f>
        <v>-9.8738343390016858E-3</v>
      </c>
      <c r="T616" s="2">
        <f>(Table2[[#This Row],[Close Price]]-Table2[[#This Row],[50D EMA]])/Table2[[#This Row],[50D EMA]]</f>
        <v>-1.5663502331246745E-2</v>
      </c>
      <c r="U616" s="2">
        <f>(Table2[[#This Row],[Close Price]]-Table2[[#This Row],[200D EMA]])/Table2[[#This Row],[200D EMA]]</f>
        <v>1.8260838489656483E-2</v>
      </c>
      <c r="V616">
        <v>0.81000369465336197</v>
      </c>
      <c r="W616">
        <v>125.53</v>
      </c>
      <c r="X616">
        <v>127.5</v>
      </c>
      <c r="Y616">
        <v>125</v>
      </c>
      <c r="Z616">
        <v>127.5</v>
      </c>
      <c r="AA616">
        <v>125</v>
      </c>
      <c r="AB616">
        <v>127.5</v>
      </c>
      <c r="AC616" s="2">
        <f>(Table2[[#This Row],[Close Price]]/Table2[[#This Row],[Day Low]])-1</f>
        <v>6.5323030351309708E-3</v>
      </c>
      <c r="AD616" s="2">
        <f>(Table2[[#This Row],[Day High]]/Table2[[#This Row],[Close Price]])-1</f>
        <v>9.101701622477254E-3</v>
      </c>
      <c r="AE616" s="2">
        <f>(Table2[[#This Row],[Close Price]]/Table2[[#This Row],[Current Week Low]])-1</f>
        <v>1.0799999999999921E-2</v>
      </c>
      <c r="AF616" s="2">
        <f>(Table2[[#This Row],[Current Week High]]/Table2[[#This Row],[Close Price]])-1</f>
        <v>9.101701622477254E-3</v>
      </c>
      <c r="AG616" s="2">
        <f>(Table2[[#This Row],[Close Price]]/Table2[[#This Row],[Current Month Low]])-1</f>
        <v>1.0799999999999921E-2</v>
      </c>
      <c r="AH616" s="2">
        <f>(Table2[[#This Row],[Current Month High]]/Table2[[#This Row],[Close Price]])-1</f>
        <v>9.101701622477254E-3</v>
      </c>
      <c r="AI616">
        <v>18.448753462603801</v>
      </c>
      <c r="AJ616">
        <v>23.4489496824621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-0.04</v>
      </c>
      <c r="AM616" t="s">
        <v>10358</v>
      </c>
      <c r="AN616">
        <v>-0.87</v>
      </c>
      <c r="AO616" t="s">
        <v>10358</v>
      </c>
      <c r="AP616">
        <v>2.5079807764639001E-2</v>
      </c>
      <c r="AQ616">
        <f>(Table2[[#This Row],[Sharpe Ratio]]-AVERAGE(Table2[Sharpe Ratio]))/_xlfn.STDEV.P(Table2[Sharpe Ratio])</f>
        <v>-0.44036978514831815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623</v>
      </c>
      <c r="AT616">
        <f>_xlfn.RANK.AVG(Table2[[#This Row],[6M Return vs Nifty Z-Score]],Table2[6M Return vs Nifty Z-Score])</f>
        <v>610</v>
      </c>
      <c r="AU616">
        <f>_xlfn.RANK.AVG(Table2[[#This Row],[Sharpe Ratio Z-Score]],Table2[Sharpe Ratio Z-Score])</f>
        <v>458</v>
      </c>
      <c r="AV616">
        <f>(Table2[[#This Row],[Rank 1Y]]+Table2[[#This Row],[Rank 6M]]+Table2[[#This Row],[Rank Sharpe]])/3</f>
        <v>563.66666666666663</v>
      </c>
    </row>
    <row r="617" spans="1:48" x14ac:dyDescent="0.3">
      <c r="A617" t="s">
        <v>1902</v>
      </c>
      <c r="B617" t="s">
        <v>1903</v>
      </c>
      <c r="C617" t="s">
        <v>10325</v>
      </c>
      <c r="D617" t="s">
        <v>517</v>
      </c>
      <c r="E617">
        <v>3776.5568074349999</v>
      </c>
      <c r="F617">
        <v>337.25</v>
      </c>
      <c r="G617">
        <v>-29.744593200039802</v>
      </c>
      <c r="H617">
        <f>(Table2[[#This Row],[1Y Return vs Nifty]]-AVERAGE(Table2[1Y Return vs Nifty]))/_xlfn.STDEV.P(Table2[1Y Return vs Nifty])</f>
        <v>-0.88565509799583964</v>
      </c>
      <c r="I617">
        <v>-9.1414697561179903</v>
      </c>
      <c r="J617">
        <f>(Table2[[#This Row],[1M Return vs Nifty]]-AVERAGE(Table2[1M Return vs Nifty]))/_xlfn.STDEV.P(Table2[1M Return vs Nifty])</f>
        <v>-1.1313552769904767</v>
      </c>
      <c r="K617">
        <v>-9.0683000115484003</v>
      </c>
      <c r="L617">
        <f>(Table2[[#This Row],[6M Return vs Nifty]]-AVERAGE(Table2[6M Return vs Nifty]))/_xlfn.STDEV.P(Table2[6M Return vs Nifty])</f>
        <v>-0.58793748374135846</v>
      </c>
      <c r="M617">
        <v>0.16129905975713399</v>
      </c>
      <c r="N617">
        <f>(Table2[[#This Row],[1W Return vs Nifty]]-AVERAGE(Table2[1W Return vs Nifty]))/_xlfn.STDEV.P(Table2[1W Return vs Nifty])</f>
        <v>0.31008792906363691</v>
      </c>
      <c r="O617">
        <v>346.89</v>
      </c>
      <c r="P617">
        <v>355.49491775369597</v>
      </c>
      <c r="Q617">
        <v>332.91752239892497</v>
      </c>
      <c r="R617">
        <v>45.260594336616101</v>
      </c>
      <c r="S617" s="2">
        <f>(Table2[[#This Row],[Close Price]]-Table2[[#This Row],[20D EMA]])/Table2[[#This Row],[20D EMA]]</f>
        <v>-2.7789789270373854E-2</v>
      </c>
      <c r="T617" s="2">
        <f>(Table2[[#This Row],[Close Price]]-Table2[[#This Row],[50D EMA]])/Table2[[#This Row],[50D EMA]]</f>
        <v>-5.1322583931669399E-2</v>
      </c>
      <c r="U617" s="2">
        <f>(Table2[[#This Row],[Close Price]]-Table2[[#This Row],[200D EMA]])/Table2[[#This Row],[200D EMA]]</f>
        <v>1.301366647767957E-2</v>
      </c>
      <c r="V617">
        <v>0.34083976791639697</v>
      </c>
      <c r="W617">
        <v>333.85</v>
      </c>
      <c r="X617">
        <v>341.95</v>
      </c>
      <c r="Y617">
        <v>333.85</v>
      </c>
      <c r="Z617">
        <v>348</v>
      </c>
      <c r="AA617">
        <v>333.85</v>
      </c>
      <c r="AB617">
        <v>348</v>
      </c>
      <c r="AC617" s="2">
        <f>(Table2[[#This Row],[Close Price]]/Table2[[#This Row],[Day Low]])-1</f>
        <v>1.0184214467575226E-2</v>
      </c>
      <c r="AD617" s="2">
        <f>(Table2[[#This Row],[Day High]]/Table2[[#This Row],[Close Price]])-1</f>
        <v>1.3936249073387641E-2</v>
      </c>
      <c r="AE617" s="2">
        <f>(Table2[[#This Row],[Close Price]]/Table2[[#This Row],[Current Week Low]])-1</f>
        <v>1.0184214467575226E-2</v>
      </c>
      <c r="AF617" s="2">
        <f>(Table2[[#This Row],[Current Week High]]/Table2[[#This Row],[Close Price]])-1</f>
        <v>3.1875463306152652E-2</v>
      </c>
      <c r="AG617" s="2">
        <f>(Table2[[#This Row],[Close Price]]/Table2[[#This Row],[Current Month Low]])-1</f>
        <v>1.0184214467575226E-2</v>
      </c>
      <c r="AH617" s="2">
        <f>(Table2[[#This Row],[Current Month High]]/Table2[[#This Row],[Close Price]])-1</f>
        <v>3.1875463306152652E-2</v>
      </c>
      <c r="AI617">
        <v>33.995552260933998</v>
      </c>
      <c r="AJ617">
        <v>43.327666808329703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-0.03</v>
      </c>
      <c r="AM617" t="s">
        <v>10358</v>
      </c>
      <c r="AN617">
        <v>4.7699999999999996</v>
      </c>
      <c r="AO617" t="s">
        <v>10359</v>
      </c>
      <c r="AQ617">
        <f>(Table2[[#This Row],[Sharpe Ratio]]-AVERAGE(Table2[Sharpe Ratio]))/_xlfn.STDEV.P(Table2[Sharpe Ratio])</f>
        <v>-0.72731567472953296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627</v>
      </c>
      <c r="AT617">
        <f>_xlfn.RANK.AVG(Table2[[#This Row],[6M Return vs Nifty Z-Score]],Table2[6M Return vs Nifty Z-Score])</f>
        <v>516</v>
      </c>
      <c r="AU617">
        <f>_xlfn.RANK.AVG(Table2[[#This Row],[Sharpe Ratio Z-Score]],Table2[Sharpe Ratio Z-Score])</f>
        <v>548</v>
      </c>
      <c r="AV617">
        <f>(Table2[[#This Row],[Rank 1Y]]+Table2[[#This Row],[Rank 6M]]+Table2[[#This Row],[Rank Sharpe]])/3</f>
        <v>563.66666666666663</v>
      </c>
    </row>
    <row r="618" spans="1:48" x14ac:dyDescent="0.3">
      <c r="A618" t="s">
        <v>213</v>
      </c>
      <c r="B618" t="s">
        <v>214</v>
      </c>
      <c r="C618" t="s">
        <v>10320</v>
      </c>
      <c r="D618" t="s">
        <v>215</v>
      </c>
      <c r="E618">
        <v>124224.63800922</v>
      </c>
      <c r="F618">
        <v>1029.2</v>
      </c>
      <c r="G618">
        <v>-4.1912018423353503</v>
      </c>
      <c r="H618">
        <f>(Table2[[#This Row],[1Y Return vs Nifty]]-AVERAGE(Table2[1Y Return vs Nifty]))/_xlfn.STDEV.P(Table2[1Y Return vs Nifty])</f>
        <v>-0.45865222386364857</v>
      </c>
      <c r="I618">
        <v>-15.0195033069015</v>
      </c>
      <c r="J618">
        <f>(Table2[[#This Row],[1M Return vs Nifty]]-AVERAGE(Table2[1M Return vs Nifty]))/_xlfn.STDEV.P(Table2[1M Return vs Nifty])</f>
        <v>-1.7270734235328855</v>
      </c>
      <c r="K618">
        <v>-16.267889224499601</v>
      </c>
      <c r="L618">
        <f>(Table2[[#This Row],[6M Return vs Nifty]]-AVERAGE(Table2[6M Return vs Nifty]))/_xlfn.STDEV.P(Table2[6M Return vs Nifty])</f>
        <v>-0.83357038229182012</v>
      </c>
      <c r="M618">
        <v>-3.2095370477982001</v>
      </c>
      <c r="N618">
        <f>(Table2[[#This Row],[1W Return vs Nifty]]-AVERAGE(Table2[1W Return vs Nifty]))/_xlfn.STDEV.P(Table2[1W Return vs Nifty])</f>
        <v>-0.50840651785381985</v>
      </c>
      <c r="O618">
        <v>1058.54</v>
      </c>
      <c r="P618">
        <v>1061.3063760120399</v>
      </c>
      <c r="Q618">
        <v>1058.95863075221</v>
      </c>
      <c r="R618">
        <v>41.278136924459602</v>
      </c>
      <c r="S618" s="2">
        <f>(Table2[[#This Row],[Close Price]]-Table2[[#This Row],[20D EMA]])/Table2[[#This Row],[20D EMA]]</f>
        <v>-2.7717422109698187E-2</v>
      </c>
      <c r="T618" s="2">
        <f>(Table2[[#This Row],[Close Price]]-Table2[[#This Row],[50D EMA]])/Table2[[#This Row],[50D EMA]]</f>
        <v>-3.0251750802329693E-2</v>
      </c>
      <c r="U618" s="2">
        <f>(Table2[[#This Row],[Close Price]]-Table2[[#This Row],[200D EMA]])/Table2[[#This Row],[200D EMA]]</f>
        <v>-2.8101787820617192E-2</v>
      </c>
      <c r="V618">
        <v>0.63340314932842401</v>
      </c>
      <c r="W618">
        <v>1020.05</v>
      </c>
      <c r="X618">
        <v>1046.0999999999999</v>
      </c>
      <c r="Y618">
        <v>1003.4</v>
      </c>
      <c r="Z618">
        <v>1049</v>
      </c>
      <c r="AA618">
        <v>1003.4</v>
      </c>
      <c r="AB618">
        <v>1049</v>
      </c>
      <c r="AC618" s="2">
        <f>(Table2[[#This Row],[Close Price]]/Table2[[#This Row],[Day Low]])-1</f>
        <v>8.9701485221314048E-3</v>
      </c>
      <c r="AD618" s="2">
        <f>(Table2[[#This Row],[Day High]]/Table2[[#This Row],[Close Price]])-1</f>
        <v>1.6420520792848725E-2</v>
      </c>
      <c r="AE618" s="2">
        <f>(Table2[[#This Row],[Close Price]]/Table2[[#This Row],[Current Week Low]])-1</f>
        <v>2.5712577237392953E-2</v>
      </c>
      <c r="AF618" s="2">
        <f>(Table2[[#This Row],[Current Week High]]/Table2[[#This Row],[Close Price]])-1</f>
        <v>1.9238243295763624E-2</v>
      </c>
      <c r="AG618" s="2">
        <f>(Table2[[#This Row],[Close Price]]/Table2[[#This Row],[Current Month Low]])-1</f>
        <v>2.5712577237392953E-2</v>
      </c>
      <c r="AH618" s="2">
        <f>(Table2[[#This Row],[Current Month High]]/Table2[[#This Row],[Close Price]])-1</f>
        <v>1.9238243295763624E-2</v>
      </c>
      <c r="AI618">
        <v>30.975514963078101</v>
      </c>
      <c r="AJ618">
        <v>50.029154518950399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-0.05</v>
      </c>
      <c r="AM618" t="s">
        <v>10358</v>
      </c>
      <c r="AN618">
        <v>-5.17</v>
      </c>
      <c r="AO618" t="s">
        <v>10358</v>
      </c>
      <c r="AP618">
        <v>-3.3492911422038002E-2</v>
      </c>
      <c r="AQ618">
        <f>(Table2[[#This Row],[Sharpe Ratio]]-AVERAGE(Table2[Sharpe Ratio]))/_xlfn.STDEV.P(Table2[Sharpe Ratio])</f>
        <v>-1.110518502791555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458</v>
      </c>
      <c r="AT618">
        <f>_xlfn.RANK.AVG(Table2[[#This Row],[6M Return vs Nifty Z-Score]],Table2[6M Return vs Nifty Z-Score])</f>
        <v>594</v>
      </c>
      <c r="AU618">
        <f>_xlfn.RANK.AVG(Table2[[#This Row],[Sharpe Ratio Z-Score]],Table2[Sharpe Ratio Z-Score])</f>
        <v>642</v>
      </c>
      <c r="AV618">
        <f>(Table2[[#This Row],[Rank 1Y]]+Table2[[#This Row],[Rank 6M]]+Table2[[#This Row],[Rank Sharpe]])/3</f>
        <v>564.66666666666663</v>
      </c>
    </row>
    <row r="619" spans="1:48" x14ac:dyDescent="0.3">
      <c r="A619" t="s">
        <v>1883</v>
      </c>
      <c r="B619" t="s">
        <v>1884</v>
      </c>
      <c r="C619" t="s">
        <v>10314</v>
      </c>
      <c r="D619" t="s">
        <v>24</v>
      </c>
      <c r="E619">
        <v>3855.98015321</v>
      </c>
      <c r="F619">
        <v>122.88</v>
      </c>
      <c r="G619">
        <v>-26.506720606514499</v>
      </c>
      <c r="H619">
        <f>(Table2[[#This Row],[1Y Return vs Nifty]]-AVERAGE(Table2[1Y Return vs Nifty]))/_xlfn.STDEV.P(Table2[1Y Return vs Nifty])</f>
        <v>-0.83154952413461114</v>
      </c>
      <c r="I619">
        <v>-1.42168239643344</v>
      </c>
      <c r="J619">
        <f>(Table2[[#This Row],[1M Return vs Nifty]]-AVERAGE(Table2[1M Return vs Nifty]))/_xlfn.STDEV.P(Table2[1M Return vs Nifty])</f>
        <v>-0.34898182201082678</v>
      </c>
      <c r="K619">
        <v>-18.696129110937399</v>
      </c>
      <c r="L619">
        <f>(Table2[[#This Row],[6M Return vs Nifty]]-AVERAGE(Table2[6M Return vs Nifty]))/_xlfn.STDEV.P(Table2[6M Return vs Nifty])</f>
        <v>-0.91641616474404786</v>
      </c>
      <c r="M619">
        <v>-1.5088585267741701</v>
      </c>
      <c r="N619">
        <f>(Table2[[#This Row],[1W Return vs Nifty]]-AVERAGE(Table2[1W Return vs Nifty]))/_xlfn.STDEV.P(Table2[1W Return vs Nifty])</f>
        <v>-9.5453801959396525E-2</v>
      </c>
      <c r="O619">
        <v>122.95</v>
      </c>
      <c r="P619">
        <v>125.978883120687</v>
      </c>
      <c r="Q619">
        <v>127.48949420503099</v>
      </c>
      <c r="R619">
        <v>54.2578561975524</v>
      </c>
      <c r="S619" s="2">
        <f>(Table2[[#This Row],[Close Price]]-Table2[[#This Row],[20D EMA]])/Table2[[#This Row],[20D EMA]]</f>
        <v>-5.6933712891425281E-4</v>
      </c>
      <c r="T619" s="2">
        <f>(Table2[[#This Row],[Close Price]]-Table2[[#This Row],[50D EMA]])/Table2[[#This Row],[50D EMA]]</f>
        <v>-2.4598433038323531E-2</v>
      </c>
      <c r="U619" s="2">
        <f>(Table2[[#This Row],[Close Price]]-Table2[[#This Row],[200D EMA]])/Table2[[#This Row],[200D EMA]]</f>
        <v>-3.6155874911684274E-2</v>
      </c>
      <c r="V619">
        <v>0.45891053507299201</v>
      </c>
      <c r="W619">
        <v>122.5</v>
      </c>
      <c r="X619">
        <v>123.4</v>
      </c>
      <c r="Y619">
        <v>122.5</v>
      </c>
      <c r="Z619">
        <v>124.25</v>
      </c>
      <c r="AA619">
        <v>122.5</v>
      </c>
      <c r="AB619">
        <v>124.25</v>
      </c>
      <c r="AC619" s="2">
        <f>(Table2[[#This Row],[Close Price]]/Table2[[#This Row],[Day Low]])-1</f>
        <v>3.102040816326479E-3</v>
      </c>
      <c r="AD619" s="2">
        <f>(Table2[[#This Row],[Day High]]/Table2[[#This Row],[Close Price]])-1</f>
        <v>4.2317708333334814E-3</v>
      </c>
      <c r="AE619" s="2">
        <f>(Table2[[#This Row],[Close Price]]/Table2[[#This Row],[Current Week Low]])-1</f>
        <v>3.102040816326479E-3</v>
      </c>
      <c r="AF619" s="2">
        <f>(Table2[[#This Row],[Current Week High]]/Table2[[#This Row],[Close Price]])-1</f>
        <v>1.1149088541666741E-2</v>
      </c>
      <c r="AG619" s="2">
        <f>(Table2[[#This Row],[Close Price]]/Table2[[#This Row],[Current Month Low]])-1</f>
        <v>3.102040816326479E-3</v>
      </c>
      <c r="AH619" s="2">
        <f>(Table2[[#This Row],[Current Month High]]/Table2[[#This Row],[Close Price]])-1</f>
        <v>1.1149088541666741E-2</v>
      </c>
      <c r="AI619">
        <v>33.0159505208333</v>
      </c>
      <c r="AJ619">
        <v>11.8107370336669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-0.14000000000000001</v>
      </c>
      <c r="AM619" t="s">
        <v>10358</v>
      </c>
      <c r="AN619">
        <v>1.71</v>
      </c>
      <c r="AO619" t="s">
        <v>10359</v>
      </c>
      <c r="AP619">
        <v>1.5208584179523E-2</v>
      </c>
      <c r="AQ619">
        <f>(Table2[[#This Row],[Sharpe Ratio]]-AVERAGE(Table2[Sharpe Ratio]))/_xlfn.STDEV.P(Table2[Sharpe Ratio])</f>
        <v>-0.5533095277279978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603</v>
      </c>
      <c r="AT619">
        <f>_xlfn.RANK.AVG(Table2[[#This Row],[6M Return vs Nifty Z-Score]],Table2[6M Return vs Nifty Z-Score])</f>
        <v>616</v>
      </c>
      <c r="AU619">
        <f>_xlfn.RANK.AVG(Table2[[#This Row],[Sharpe Ratio Z-Score]],Table2[Sharpe Ratio Z-Score])</f>
        <v>483</v>
      </c>
      <c r="AV619">
        <f>(Table2[[#This Row],[Rank 1Y]]+Table2[[#This Row],[Rank 6M]]+Table2[[#This Row],[Rank Sharpe]])/3</f>
        <v>567.33333333333337</v>
      </c>
    </row>
    <row r="620" spans="1:48" x14ac:dyDescent="0.3">
      <c r="A620" t="s">
        <v>2361</v>
      </c>
      <c r="B620" t="s">
        <v>2362</v>
      </c>
      <c r="C620" t="s">
        <v>10318</v>
      </c>
      <c r="D620" t="s">
        <v>281</v>
      </c>
      <c r="E620">
        <v>2281.9175512100001</v>
      </c>
      <c r="F620">
        <v>726.6</v>
      </c>
      <c r="G620">
        <v>-23.6258860789052</v>
      </c>
      <c r="H620">
        <f>(Table2[[#This Row],[1Y Return vs Nifty]]-AVERAGE(Table2[1Y Return vs Nifty]))/_xlfn.STDEV.P(Table2[1Y Return vs Nifty])</f>
        <v>-0.78341013606009879</v>
      </c>
      <c r="I620">
        <v>6.1152893690274599</v>
      </c>
      <c r="J620">
        <f>(Table2[[#This Row],[1M Return vs Nifty]]-AVERAGE(Table2[1M Return vs Nifty]))/_xlfn.STDEV.P(Table2[1M Return vs Nifty])</f>
        <v>0.41486391174895276</v>
      </c>
      <c r="K620">
        <v>-3.9399708738947399</v>
      </c>
      <c r="L620">
        <f>(Table2[[#This Row],[6M Return vs Nifty]]-AVERAGE(Table2[6M Return vs Nifty]))/_xlfn.STDEV.P(Table2[6M Return vs Nifty])</f>
        <v>-0.41297106363830138</v>
      </c>
      <c r="M620">
        <v>-6.18859576143889</v>
      </c>
      <c r="N620">
        <f>(Table2[[#This Row],[1W Return vs Nifty]]-AVERAGE(Table2[1W Return vs Nifty]))/_xlfn.STDEV.P(Table2[1W Return vs Nifty])</f>
        <v>-1.2317709699820936</v>
      </c>
      <c r="O620">
        <v>705.17</v>
      </c>
      <c r="P620">
        <v>679.11296563559699</v>
      </c>
      <c r="Q620">
        <v>642.10799139258404</v>
      </c>
      <c r="R620">
        <v>48.2589944252706</v>
      </c>
      <c r="S620" s="2">
        <f>(Table2[[#This Row],[Close Price]]-Table2[[#This Row],[20D EMA]])/Table2[[#This Row],[20D EMA]]</f>
        <v>3.0389835075230177E-2</v>
      </c>
      <c r="T620" s="2">
        <f>(Table2[[#This Row],[Close Price]]-Table2[[#This Row],[50D EMA]])/Table2[[#This Row],[50D EMA]]</f>
        <v>6.9925088707382954E-2</v>
      </c>
      <c r="U620" s="2">
        <f>(Table2[[#This Row],[Close Price]]-Table2[[#This Row],[200D EMA]])/Table2[[#This Row],[200D EMA]]</f>
        <v>0.1315853559526215</v>
      </c>
      <c r="V620">
        <v>0.80647933980511699</v>
      </c>
      <c r="W620">
        <v>706</v>
      </c>
      <c r="X620">
        <v>741.95</v>
      </c>
      <c r="Y620">
        <v>701.05</v>
      </c>
      <c r="Z620">
        <v>741.95</v>
      </c>
      <c r="AA620">
        <v>701.05</v>
      </c>
      <c r="AB620">
        <v>741.95</v>
      </c>
      <c r="AC620" s="2">
        <f>(Table2[[#This Row],[Close Price]]/Table2[[#This Row],[Day Low]])-1</f>
        <v>2.9178470254957567E-2</v>
      </c>
      <c r="AD620" s="2">
        <f>(Table2[[#This Row],[Day High]]/Table2[[#This Row],[Close Price]])-1</f>
        <v>2.1125791357005319E-2</v>
      </c>
      <c r="AE620" s="2">
        <f>(Table2[[#This Row],[Close Price]]/Table2[[#This Row],[Current Week Low]])-1</f>
        <v>3.6445332001997066E-2</v>
      </c>
      <c r="AF620" s="2">
        <f>(Table2[[#This Row],[Current Week High]]/Table2[[#This Row],[Close Price]])-1</f>
        <v>2.1125791357005319E-2</v>
      </c>
      <c r="AG620" s="2">
        <f>(Table2[[#This Row],[Close Price]]/Table2[[#This Row],[Current Month Low]])-1</f>
        <v>3.6445332001997066E-2</v>
      </c>
      <c r="AH620" s="2">
        <f>(Table2[[#This Row],[Current Month High]]/Table2[[#This Row],[Close Price]])-1</f>
        <v>2.1125791357005319E-2</v>
      </c>
      <c r="AI620">
        <v>5.6840077071290898</v>
      </c>
      <c r="AJ620">
        <v>37.600606003219397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-0.08</v>
      </c>
      <c r="AM620" t="s">
        <v>10358</v>
      </c>
      <c r="AN620">
        <v>10.39</v>
      </c>
      <c r="AO620" t="s">
        <v>10359</v>
      </c>
      <c r="AP620">
        <v>-4.1387064294493001E-2</v>
      </c>
      <c r="AQ620">
        <f>(Table2[[#This Row],[Sharpe Ratio]]-AVERAGE(Table2[Sharpe Ratio]))/_xlfn.STDEV.P(Table2[Sharpe Ratio])</f>
        <v>-1.2008379637592936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-3.2141262216908348</v>
      </c>
      <c r="AS620">
        <f>_xlfn.RANK.AVG(Table2[[#This Row],[1Y Return vs Nifty Z-Score]],Table2[1Y Return vs Nifty Z-Score])</f>
        <v>583</v>
      </c>
      <c r="AT620">
        <f>_xlfn.RANK.AVG(Table2[[#This Row],[6M Return vs Nifty Z-Score]],Table2[6M Return vs Nifty Z-Score])</f>
        <v>466</v>
      </c>
      <c r="AU620">
        <f>_xlfn.RANK.AVG(Table2[[#This Row],[Sharpe Ratio Z-Score]],Table2[Sharpe Ratio Z-Score])</f>
        <v>654</v>
      </c>
      <c r="AV620">
        <f>(Table2[[#This Row],[Rank 1Y]]+Table2[[#This Row],[Rank 6M]]+Table2[[#This Row],[Rank Sharpe]])/3</f>
        <v>567.66666666666663</v>
      </c>
    </row>
    <row r="621" spans="1:48" x14ac:dyDescent="0.3">
      <c r="A621" t="s">
        <v>2117</v>
      </c>
      <c r="B621" t="s">
        <v>2118</v>
      </c>
      <c r="C621" t="s">
        <v>10314</v>
      </c>
      <c r="D621" t="s">
        <v>549</v>
      </c>
      <c r="E621">
        <v>2891.0065374299902</v>
      </c>
      <c r="F621">
        <v>972.75</v>
      </c>
      <c r="G621">
        <v>-11.624339480952401</v>
      </c>
      <c r="H621">
        <f>(Table2[[#This Row],[1Y Return vs Nifty]]-AVERAGE(Table2[1Y Return vs Nifty]))/_xlfn.STDEV.P(Table2[1Y Return vs Nifty])</f>
        <v>-0.58286161318029139</v>
      </c>
      <c r="I621">
        <v>-2.5476038585877698</v>
      </c>
      <c r="J621">
        <f>(Table2[[#This Row],[1M Return vs Nifty]]-AVERAGE(Table2[1M Return vs Nifty]))/_xlfn.STDEV.P(Table2[1M Return vs Nifty])</f>
        <v>-0.46309002516960107</v>
      </c>
      <c r="K621">
        <v>-30.135874166954</v>
      </c>
      <c r="L621">
        <f>(Table2[[#This Row],[6M Return vs Nifty]]-AVERAGE(Table2[6M Return vs Nifty]))/_xlfn.STDEV.P(Table2[6M Return vs Nifty])</f>
        <v>-1.3067131183164624</v>
      </c>
      <c r="M621">
        <v>-3.18328369448784</v>
      </c>
      <c r="N621">
        <f>(Table2[[#This Row],[1W Return vs Nifty]]-AVERAGE(Table2[1W Return vs Nifty]))/_xlfn.STDEV.P(Table2[1W Return vs Nifty])</f>
        <v>-0.5020317718822408</v>
      </c>
      <c r="O621">
        <v>985.79</v>
      </c>
      <c r="P621">
        <v>1010.9571090405</v>
      </c>
      <c r="Q621">
        <v>1007.04127062111</v>
      </c>
      <c r="R621">
        <v>31.0037261675072</v>
      </c>
      <c r="S621" s="2">
        <f>(Table2[[#This Row],[Close Price]]-Table2[[#This Row],[20D EMA]])/Table2[[#This Row],[20D EMA]]</f>
        <v>-1.322796944582514E-2</v>
      </c>
      <c r="T621" s="2">
        <f>(Table2[[#This Row],[Close Price]]-Table2[[#This Row],[50D EMA]])/Table2[[#This Row],[50D EMA]]</f>
        <v>-3.7793006942463035E-2</v>
      </c>
      <c r="U621" s="2">
        <f>(Table2[[#This Row],[Close Price]]-Table2[[#This Row],[200D EMA]])/Table2[[#This Row],[200D EMA]]</f>
        <v>-3.4051504761031574E-2</v>
      </c>
      <c r="V621">
        <v>0.71136442166959701</v>
      </c>
      <c r="W621">
        <v>960</v>
      </c>
      <c r="X621">
        <v>977</v>
      </c>
      <c r="Y621">
        <v>960</v>
      </c>
      <c r="Z621">
        <v>988.8</v>
      </c>
      <c r="AA621">
        <v>960</v>
      </c>
      <c r="AB621">
        <v>988.8</v>
      </c>
      <c r="AC621" s="2">
        <f>(Table2[[#This Row],[Close Price]]/Table2[[#This Row],[Day Low]])-1</f>
        <v>1.3281249999999911E-2</v>
      </c>
      <c r="AD621" s="2">
        <f>(Table2[[#This Row],[Day High]]/Table2[[#This Row],[Close Price]])-1</f>
        <v>4.3690567977383576E-3</v>
      </c>
      <c r="AE621" s="2">
        <f>(Table2[[#This Row],[Close Price]]/Table2[[#This Row],[Current Week Low]])-1</f>
        <v>1.3281249999999911E-2</v>
      </c>
      <c r="AF621" s="2">
        <f>(Table2[[#This Row],[Current Week High]]/Table2[[#This Row],[Close Price]])-1</f>
        <v>1.649961449498849E-2</v>
      </c>
      <c r="AG621" s="2">
        <f>(Table2[[#This Row],[Close Price]]/Table2[[#This Row],[Current Month Low]])-1</f>
        <v>1.3281249999999911E-2</v>
      </c>
      <c r="AH621" s="2">
        <f>(Table2[[#This Row],[Current Month High]]/Table2[[#This Row],[Close Price]])-1</f>
        <v>1.649961449498849E-2</v>
      </c>
      <c r="AI621">
        <v>29.9357491647391</v>
      </c>
      <c r="AJ621">
        <v>21.4495286846869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-0.16</v>
      </c>
      <c r="AM621" t="s">
        <v>10358</v>
      </c>
      <c r="AN621">
        <v>-0.17</v>
      </c>
      <c r="AO621" t="s">
        <v>10358</v>
      </c>
      <c r="AP621">
        <v>1.0452677293236999E-2</v>
      </c>
      <c r="AQ621">
        <f>(Table2[[#This Row],[Sharpe Ratio]]-AVERAGE(Table2[Sharpe Ratio]))/_xlfn.STDEV.P(Table2[Sharpe Ratio])</f>
        <v>-0.60772333923156474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514</v>
      </c>
      <c r="AT621">
        <f>_xlfn.RANK.AVG(Table2[[#This Row],[6M Return vs Nifty Z-Score]],Table2[6M Return vs Nifty Z-Score])</f>
        <v>700</v>
      </c>
      <c r="AU621">
        <f>_xlfn.RANK.AVG(Table2[[#This Row],[Sharpe Ratio Z-Score]],Table2[Sharpe Ratio Z-Score])</f>
        <v>495</v>
      </c>
      <c r="AV621">
        <f>(Table2[[#This Row],[Rank 1Y]]+Table2[[#This Row],[Rank 6M]]+Table2[[#This Row],[Rank Sharpe]])/3</f>
        <v>569.66666666666663</v>
      </c>
    </row>
    <row r="622" spans="1:48" x14ac:dyDescent="0.3">
      <c r="A622" t="s">
        <v>2179</v>
      </c>
      <c r="B622" t="s">
        <v>2180</v>
      </c>
      <c r="C622" t="s">
        <v>10317</v>
      </c>
      <c r="D622" t="s">
        <v>46</v>
      </c>
      <c r="E622">
        <v>2673.04596713</v>
      </c>
      <c r="F622">
        <v>676.75</v>
      </c>
      <c r="G622">
        <v>-46.253398538550897</v>
      </c>
      <c r="H622">
        <f>(Table2[[#This Row],[1Y Return vs Nifty]]-AVERAGE(Table2[1Y Return vs Nifty]))/_xlfn.STDEV.P(Table2[1Y Return vs Nifty])</f>
        <v>-1.1615209206318515</v>
      </c>
      <c r="I622">
        <v>-5.1478857924103796</v>
      </c>
      <c r="J622">
        <f>(Table2[[#This Row],[1M Return vs Nifty]]-AVERAGE(Table2[1M Return vs Nifty]))/_xlfn.STDEV.P(Table2[1M Return vs Nifty])</f>
        <v>-0.72661950670820796</v>
      </c>
      <c r="K622">
        <v>-14.2850308530336</v>
      </c>
      <c r="L622">
        <f>(Table2[[#This Row],[6M Return vs Nifty]]-AVERAGE(Table2[6M Return vs Nifty]))/_xlfn.STDEV.P(Table2[6M Return vs Nifty])</f>
        <v>-0.76591996019244712</v>
      </c>
      <c r="M622">
        <v>-1.57870794167178</v>
      </c>
      <c r="N622">
        <f>(Table2[[#This Row],[1W Return vs Nifty]]-AVERAGE(Table2[1W Return vs Nifty]))/_xlfn.STDEV.P(Table2[1W Return vs Nifty])</f>
        <v>-0.11241438870699433</v>
      </c>
      <c r="O622">
        <v>682.17</v>
      </c>
      <c r="P622">
        <v>680.91659839124702</v>
      </c>
      <c r="Q622">
        <v>694.63025969159298</v>
      </c>
      <c r="R622">
        <v>42.478567686516499</v>
      </c>
      <c r="S622" s="2">
        <f>(Table2[[#This Row],[Close Price]]-Table2[[#This Row],[20D EMA]])/Table2[[#This Row],[20D EMA]]</f>
        <v>-7.9452335927993889E-3</v>
      </c>
      <c r="T622" s="2">
        <f>(Table2[[#This Row],[Close Price]]-Table2[[#This Row],[50D EMA]])/Table2[[#This Row],[50D EMA]]</f>
        <v>-6.1191023997522534E-3</v>
      </c>
      <c r="U622" s="2">
        <f>(Table2[[#This Row],[Close Price]]-Table2[[#This Row],[200D EMA]])/Table2[[#This Row],[200D EMA]]</f>
        <v>-2.5740686418601444E-2</v>
      </c>
      <c r="V622">
        <v>0.46709146462418599</v>
      </c>
      <c r="W622">
        <v>672.05</v>
      </c>
      <c r="X622">
        <v>684.7</v>
      </c>
      <c r="Y622">
        <v>672</v>
      </c>
      <c r="Z622">
        <v>689.45</v>
      </c>
      <c r="AA622">
        <v>672</v>
      </c>
      <c r="AB622">
        <v>689.45</v>
      </c>
      <c r="AC622" s="2">
        <f>(Table2[[#This Row],[Close Price]]/Table2[[#This Row],[Day Low]])-1</f>
        <v>6.9935272673165016E-3</v>
      </c>
      <c r="AD622" s="2">
        <f>(Table2[[#This Row],[Day High]]/Table2[[#This Row],[Close Price]])-1</f>
        <v>1.1747321758404095E-2</v>
      </c>
      <c r="AE622" s="2">
        <f>(Table2[[#This Row],[Close Price]]/Table2[[#This Row],[Current Week Low]])-1</f>
        <v>7.0684523809523281E-3</v>
      </c>
      <c r="AF622" s="2">
        <f>(Table2[[#This Row],[Current Week High]]/Table2[[#This Row],[Close Price]])-1</f>
        <v>1.8766161802733716E-2</v>
      </c>
      <c r="AG622" s="2">
        <f>(Table2[[#This Row],[Close Price]]/Table2[[#This Row],[Current Month Low]])-1</f>
        <v>7.0684523809523281E-3</v>
      </c>
      <c r="AH622" s="2">
        <f>(Table2[[#This Row],[Current Month High]]/Table2[[#This Row],[Close Price]])-1</f>
        <v>1.8766161802733716E-2</v>
      </c>
      <c r="AI622">
        <v>23.974879940893899</v>
      </c>
      <c r="AJ622">
        <v>12.810468411401899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0.1</v>
      </c>
      <c r="AM622" t="s">
        <v>10359</v>
      </c>
      <c r="AN622">
        <v>0.2</v>
      </c>
      <c r="AO622" t="s">
        <v>10359</v>
      </c>
      <c r="AP622">
        <v>3.1999426882458999E-2</v>
      </c>
      <c r="AQ622">
        <f>(Table2[[#This Row],[Sharpe Ratio]]-AVERAGE(Table2[Sharpe Ratio]))/_xlfn.STDEV.P(Table2[Sharpe Ratio])</f>
        <v>-0.36120026830195884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698</v>
      </c>
      <c r="AT622">
        <f>_xlfn.RANK.AVG(Table2[[#This Row],[6M Return vs Nifty Z-Score]],Table2[6M Return vs Nifty Z-Score])</f>
        <v>574</v>
      </c>
      <c r="AU622">
        <f>_xlfn.RANK.AVG(Table2[[#This Row],[Sharpe Ratio Z-Score]],Table2[Sharpe Ratio Z-Score])</f>
        <v>441</v>
      </c>
      <c r="AV622">
        <f>(Table2[[#This Row],[Rank 1Y]]+Table2[[#This Row],[Rank 6M]]+Table2[[#This Row],[Rank Sharpe]])/3</f>
        <v>571</v>
      </c>
    </row>
    <row r="623" spans="1:48" x14ac:dyDescent="0.3">
      <c r="A623" t="s">
        <v>240</v>
      </c>
      <c r="B623" t="s">
        <v>241</v>
      </c>
      <c r="C623" t="s">
        <v>10314</v>
      </c>
      <c r="D623" t="s">
        <v>24</v>
      </c>
      <c r="E623">
        <v>112856.168861064</v>
      </c>
      <c r="F623">
        <v>1436.7</v>
      </c>
      <c r="G623">
        <v>-29.023860700115701</v>
      </c>
      <c r="H623">
        <f>(Table2[[#This Row],[1Y Return vs Nifty]]-AVERAGE(Table2[1Y Return vs Nifty]))/_xlfn.STDEV.P(Table2[1Y Return vs Nifty])</f>
        <v>-0.87361149702561924</v>
      </c>
      <c r="I623">
        <v>2.0114331025944998</v>
      </c>
      <c r="J623">
        <f>(Table2[[#This Row],[1M Return vs Nifty]]-AVERAGE(Table2[1M Return vs Nifty]))/_xlfn.STDEV.P(Table2[1M Return vs Nifty])</f>
        <v>-1.0475708233134964E-3</v>
      </c>
      <c r="K623">
        <v>-19.143161600686899</v>
      </c>
      <c r="L623">
        <f>(Table2[[#This Row],[6M Return vs Nifty]]-AVERAGE(Table2[6M Return vs Nifty]))/_xlfn.STDEV.P(Table2[6M Return vs Nifty])</f>
        <v>-0.9316678524383778</v>
      </c>
      <c r="M623">
        <v>3.78125217704704</v>
      </c>
      <c r="N623">
        <f>(Table2[[#This Row],[1W Return vs Nifty]]-AVERAGE(Table2[1W Return vs Nifty]))/_xlfn.STDEV.P(Table2[1W Return vs Nifty])</f>
        <v>1.1890720831618757</v>
      </c>
      <c r="O623">
        <v>1401.18</v>
      </c>
      <c r="P623">
        <v>1413.40123616757</v>
      </c>
      <c r="Q623">
        <v>1440.9251855933701</v>
      </c>
      <c r="R623">
        <v>80.757640696766501</v>
      </c>
      <c r="S623" s="2">
        <f>(Table2[[#This Row],[Close Price]]-Table2[[#This Row],[20D EMA]])/Table2[[#This Row],[20D EMA]]</f>
        <v>2.5350062090523689E-2</v>
      </c>
      <c r="T623" s="2">
        <f>(Table2[[#This Row],[Close Price]]-Table2[[#This Row],[50D EMA]])/Table2[[#This Row],[50D EMA]]</f>
        <v>1.6484182436124449E-2</v>
      </c>
      <c r="U623" s="2">
        <f>(Table2[[#This Row],[Close Price]]-Table2[[#This Row],[200D EMA]])/Table2[[#This Row],[200D EMA]]</f>
        <v>-2.9322727061850333E-3</v>
      </c>
      <c r="V623">
        <v>0.84274553415383102</v>
      </c>
      <c r="W623">
        <v>1433.9</v>
      </c>
      <c r="X623">
        <v>1451.9</v>
      </c>
      <c r="Y623">
        <v>1425.25</v>
      </c>
      <c r="Z623">
        <v>1451.9</v>
      </c>
      <c r="AA623">
        <v>1425.25</v>
      </c>
      <c r="AB623">
        <v>1451.9</v>
      </c>
      <c r="AC623" s="2">
        <f>(Table2[[#This Row],[Close Price]]/Table2[[#This Row],[Day Low]])-1</f>
        <v>1.9527163679475823E-3</v>
      </c>
      <c r="AD623" s="2">
        <f>(Table2[[#This Row],[Day High]]/Table2[[#This Row],[Close Price]])-1</f>
        <v>1.0579800932692951E-2</v>
      </c>
      <c r="AE623" s="2">
        <f>(Table2[[#This Row],[Close Price]]/Table2[[#This Row],[Current Week Low]])-1</f>
        <v>8.0336783020522606E-3</v>
      </c>
      <c r="AF623" s="2">
        <f>(Table2[[#This Row],[Current Week High]]/Table2[[#This Row],[Close Price]])-1</f>
        <v>1.0579800932692951E-2</v>
      </c>
      <c r="AG623" s="2">
        <f>(Table2[[#This Row],[Close Price]]/Table2[[#This Row],[Current Month Low]])-1</f>
        <v>8.0336783020522606E-3</v>
      </c>
      <c r="AH623" s="2">
        <f>(Table2[[#This Row],[Current Month High]]/Table2[[#This Row],[Close Price]])-1</f>
        <v>1.0579800932692951E-2</v>
      </c>
      <c r="AI623">
        <v>17.943899213475301</v>
      </c>
      <c r="AJ623">
        <v>8.0875714715618496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-0.08</v>
      </c>
      <c r="AM623" t="s">
        <v>10358</v>
      </c>
      <c r="AN623">
        <v>5.32</v>
      </c>
      <c r="AO623" t="s">
        <v>10359</v>
      </c>
      <c r="AP623">
        <v>2.2229134348566999E-2</v>
      </c>
      <c r="AQ623">
        <f>(Table2[[#This Row],[Sharpe Ratio]]-AVERAGE(Table2[Sharpe Ratio]))/_xlfn.STDEV.P(Table2[Sharpe Ratio])</f>
        <v>-0.47298522729830206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625</v>
      </c>
      <c r="AT623">
        <f>_xlfn.RANK.AVG(Table2[[#This Row],[6M Return vs Nifty Z-Score]],Table2[6M Return vs Nifty Z-Score])</f>
        <v>623</v>
      </c>
      <c r="AU623">
        <f>_xlfn.RANK.AVG(Table2[[#This Row],[Sharpe Ratio Z-Score]],Table2[Sharpe Ratio Z-Score])</f>
        <v>466</v>
      </c>
      <c r="AV623">
        <f>(Table2[[#This Row],[Rank 1Y]]+Table2[[#This Row],[Rank 6M]]+Table2[[#This Row],[Rank Sharpe]])/3</f>
        <v>571.33333333333337</v>
      </c>
    </row>
    <row r="624" spans="1:48" x14ac:dyDescent="0.3">
      <c r="A624" t="s">
        <v>22</v>
      </c>
      <c r="B624" t="s">
        <v>23</v>
      </c>
      <c r="C624" t="s">
        <v>10314</v>
      </c>
      <c r="D624" t="s">
        <v>24</v>
      </c>
      <c r="E624">
        <v>1240278.3524627599</v>
      </c>
      <c r="F624">
        <v>1637.35</v>
      </c>
      <c r="G624">
        <v>-26.7396517377633</v>
      </c>
      <c r="H624">
        <f>(Table2[[#This Row],[1Y Return vs Nifty]]-AVERAGE(Table2[1Y Return vs Nifty]))/_xlfn.STDEV.P(Table2[1Y Return vs Nifty])</f>
        <v>-0.83544185533737769</v>
      </c>
      <c r="I624">
        <v>-3.0760615623649299</v>
      </c>
      <c r="J624">
        <f>(Table2[[#This Row],[1M Return vs Nifty]]-AVERAGE(Table2[1M Return vs Nifty]))/_xlfn.STDEV.P(Table2[1M Return vs Nifty])</f>
        <v>-0.51664736557951152</v>
      </c>
      <c r="K624">
        <v>1.3188144685160901</v>
      </c>
      <c r="L624">
        <f>(Table2[[#This Row],[6M Return vs Nifty]]-AVERAGE(Table2[6M Return vs Nifty]))/_xlfn.STDEV.P(Table2[6M Return vs Nifty])</f>
        <v>-0.23355378741546012</v>
      </c>
      <c r="M624">
        <v>-1.9581866471005001</v>
      </c>
      <c r="N624">
        <f>(Table2[[#This Row],[1W Return vs Nifty]]-AVERAGE(Table2[1W Return vs Nifty]))/_xlfn.STDEV.P(Table2[1W Return vs Nifty])</f>
        <v>-0.20455805965577067</v>
      </c>
      <c r="O624">
        <v>1632.32</v>
      </c>
      <c r="P624">
        <v>1621.5210197082899</v>
      </c>
      <c r="Q624">
        <v>1573.6697962420201</v>
      </c>
      <c r="R624">
        <v>44.8908208163067</v>
      </c>
      <c r="S624" s="2">
        <f>(Table2[[#This Row],[Close Price]]-Table2[[#This Row],[20D EMA]])/Table2[[#This Row],[20D EMA]]</f>
        <v>3.0815036267398382E-3</v>
      </c>
      <c r="T624" s="2">
        <f>(Table2[[#This Row],[Close Price]]-Table2[[#This Row],[50D EMA]])/Table2[[#This Row],[50D EMA]]</f>
        <v>9.7618101148991502E-3</v>
      </c>
      <c r="U624" s="2">
        <f>(Table2[[#This Row],[Close Price]]-Table2[[#This Row],[200D EMA]])/Table2[[#This Row],[200D EMA]]</f>
        <v>4.0466051969765472E-2</v>
      </c>
      <c r="V624">
        <v>1.4128366872048099</v>
      </c>
      <c r="W624">
        <v>1624.6</v>
      </c>
      <c r="X624">
        <v>1639.95</v>
      </c>
      <c r="Y624">
        <v>1623.2</v>
      </c>
      <c r="Z624">
        <v>1646.8</v>
      </c>
      <c r="AA624">
        <v>1623.2</v>
      </c>
      <c r="AB624">
        <v>1646.8</v>
      </c>
      <c r="AC624" s="2">
        <f>(Table2[[#This Row],[Close Price]]/Table2[[#This Row],[Day Low]])-1</f>
        <v>7.8480856826295131E-3</v>
      </c>
      <c r="AD624" s="2">
        <f>(Table2[[#This Row],[Day High]]/Table2[[#This Row],[Close Price]])-1</f>
        <v>1.5879317189362308E-3</v>
      </c>
      <c r="AE624" s="2">
        <f>(Table2[[#This Row],[Close Price]]/Table2[[#This Row],[Current Week Low]])-1</f>
        <v>8.7173484475109309E-3</v>
      </c>
      <c r="AF624" s="2">
        <f>(Table2[[#This Row],[Current Week High]]/Table2[[#This Row],[Close Price]])-1</f>
        <v>5.7715210553639373E-3</v>
      </c>
      <c r="AG624" s="2">
        <f>(Table2[[#This Row],[Close Price]]/Table2[[#This Row],[Current Month Low]])-1</f>
        <v>8.7173484475109309E-3</v>
      </c>
      <c r="AH624" s="2">
        <f>(Table2[[#This Row],[Current Month High]]/Table2[[#This Row],[Close Price]])-1</f>
        <v>5.7715210553639373E-3</v>
      </c>
      <c r="AI624">
        <v>9.5672886065899299</v>
      </c>
      <c r="AJ624">
        <v>20.079938396098399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0</v>
      </c>
      <c r="AM624" t="s">
        <v>10360</v>
      </c>
      <c r="AN624">
        <v>0.32</v>
      </c>
      <c r="AO624" t="s">
        <v>10359</v>
      </c>
      <c r="AP624">
        <v>-8.6788308422027005E-2</v>
      </c>
      <c r="AQ624">
        <f>(Table2[[#This Row],[Sharpe Ratio]]-AVERAGE(Table2[Sharpe Ratio]))/_xlfn.STDEV.P(Table2[Sharpe Ratio])</f>
        <v>-1.7202877341294405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-3.51048880211756</v>
      </c>
      <c r="AS624">
        <f>_xlfn.RANK.AVG(Table2[[#This Row],[1Y Return vs Nifty Z-Score]],Table2[1Y Return vs Nifty Z-Score])</f>
        <v>605</v>
      </c>
      <c r="AT624">
        <f>_xlfn.RANK.AVG(Table2[[#This Row],[6M Return vs Nifty Z-Score]],Table2[6M Return vs Nifty Z-Score])</f>
        <v>402</v>
      </c>
      <c r="AU624">
        <f>_xlfn.RANK.AVG(Table2[[#This Row],[Sharpe Ratio Z-Score]],Table2[Sharpe Ratio Z-Score])</f>
        <v>710</v>
      </c>
      <c r="AV624">
        <f>(Table2[[#This Row],[Rank 1Y]]+Table2[[#This Row],[Rank 6M]]+Table2[[#This Row],[Rank Sharpe]])/3</f>
        <v>572.33333333333337</v>
      </c>
    </row>
    <row r="625" spans="1:48" x14ac:dyDescent="0.3">
      <c r="A625" t="s">
        <v>1608</v>
      </c>
      <c r="B625" t="s">
        <v>1609</v>
      </c>
      <c r="C625" t="s">
        <v>10325</v>
      </c>
      <c r="D625" t="s">
        <v>257</v>
      </c>
      <c r="E625">
        <v>5807.9839911400004</v>
      </c>
      <c r="F625">
        <v>727.6</v>
      </c>
      <c r="G625">
        <v>-13.5812741108964</v>
      </c>
      <c r="H625">
        <f>(Table2[[#This Row],[1Y Return vs Nifty]]-AVERAGE(Table2[1Y Return vs Nifty]))/_xlfn.STDEV.P(Table2[1Y Return vs Nifty])</f>
        <v>-0.61556242771319147</v>
      </c>
      <c r="I625">
        <v>-5.7473271828561696</v>
      </c>
      <c r="J625">
        <f>(Table2[[#This Row],[1M Return vs Nifty]]-AVERAGE(Table2[1M Return vs Nifty]))/_xlfn.STDEV.P(Table2[1M Return vs Nifty])</f>
        <v>-0.78737079555200351</v>
      </c>
      <c r="K625">
        <v>-21.3338947889095</v>
      </c>
      <c r="L625">
        <f>(Table2[[#This Row],[6M Return vs Nifty]]-AVERAGE(Table2[6M Return vs Nifty]))/_xlfn.STDEV.P(Table2[6M Return vs Nifty])</f>
        <v>-1.006410469976307</v>
      </c>
      <c r="M625">
        <v>-7.9917476507816598</v>
      </c>
      <c r="N625">
        <f>(Table2[[#This Row],[1W Return vs Nifty]]-AVERAGE(Table2[1W Return vs Nifty]))/_xlfn.STDEV.P(Table2[1W Return vs Nifty])</f>
        <v>-1.6696059050795871</v>
      </c>
      <c r="O625">
        <v>767.1</v>
      </c>
      <c r="P625">
        <v>759.70306363650297</v>
      </c>
      <c r="Q625">
        <v>704.71008490563599</v>
      </c>
      <c r="R625">
        <v>27.9573667339377</v>
      </c>
      <c r="S625" s="2">
        <f>(Table2[[#This Row],[Close Price]]-Table2[[#This Row],[20D EMA]])/Table2[[#This Row],[20D EMA]]</f>
        <v>-5.1492634597836005E-2</v>
      </c>
      <c r="T625" s="2">
        <f>(Table2[[#This Row],[Close Price]]-Table2[[#This Row],[50D EMA]])/Table2[[#This Row],[50D EMA]]</f>
        <v>-4.2257383408240916E-2</v>
      </c>
      <c r="U625" s="2">
        <f>(Table2[[#This Row],[Close Price]]-Table2[[#This Row],[200D EMA]])/Table2[[#This Row],[200D EMA]]</f>
        <v>3.248132187214136E-2</v>
      </c>
      <c r="V625">
        <v>1.0653369059792299</v>
      </c>
      <c r="W625">
        <v>726</v>
      </c>
      <c r="X625">
        <v>744.9</v>
      </c>
      <c r="Y625">
        <v>726</v>
      </c>
      <c r="Z625">
        <v>750.8</v>
      </c>
      <c r="AA625">
        <v>726</v>
      </c>
      <c r="AB625">
        <v>750.8</v>
      </c>
      <c r="AC625" s="2">
        <f>(Table2[[#This Row],[Close Price]]/Table2[[#This Row],[Day Low]])-1</f>
        <v>2.2038567493112282E-3</v>
      </c>
      <c r="AD625" s="2">
        <f>(Table2[[#This Row],[Day High]]/Table2[[#This Row],[Close Price]])-1</f>
        <v>2.3776800439802015E-2</v>
      </c>
      <c r="AE625" s="2">
        <f>(Table2[[#This Row],[Close Price]]/Table2[[#This Row],[Current Week Low]])-1</f>
        <v>2.2038567493112282E-3</v>
      </c>
      <c r="AF625" s="2">
        <f>(Table2[[#This Row],[Current Week High]]/Table2[[#This Row],[Close Price]])-1</f>
        <v>3.188565145684441E-2</v>
      </c>
      <c r="AG625" s="2">
        <f>(Table2[[#This Row],[Close Price]]/Table2[[#This Row],[Current Month Low]])-1</f>
        <v>2.2038567493112282E-3</v>
      </c>
      <c r="AH625" s="2">
        <f>(Table2[[#This Row],[Current Month High]]/Table2[[#This Row],[Close Price]])-1</f>
        <v>3.188565145684441E-2</v>
      </c>
      <c r="AI625">
        <v>21.467839472237401</v>
      </c>
      <c r="AJ625">
        <v>25.318635893902801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0.02</v>
      </c>
      <c r="AM625" t="s">
        <v>10359</v>
      </c>
      <c r="AN625">
        <v>-7.29</v>
      </c>
      <c r="AO625" t="s">
        <v>10358</v>
      </c>
      <c r="AQ625">
        <f>(Table2[[#This Row],[Sharpe Ratio]]-AVERAGE(Table2[Sharpe Ratio]))/_xlfn.STDEV.P(Table2[Sharpe Ratio])</f>
        <v>-0.72731567472953296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-4.8062652730506219</v>
      </c>
      <c r="AS625">
        <f>_xlfn.RANK.AVG(Table2[[#This Row],[1Y Return vs Nifty Z-Score]],Table2[1Y Return vs Nifty Z-Score])</f>
        <v>525</v>
      </c>
      <c r="AT625">
        <f>_xlfn.RANK.AVG(Table2[[#This Row],[6M Return vs Nifty Z-Score]],Table2[6M Return vs Nifty Z-Score])</f>
        <v>650</v>
      </c>
      <c r="AU625">
        <f>_xlfn.RANK.AVG(Table2[[#This Row],[Sharpe Ratio Z-Score]],Table2[Sharpe Ratio Z-Score])</f>
        <v>548</v>
      </c>
      <c r="AV625">
        <f>(Table2[[#This Row],[Rank 1Y]]+Table2[[#This Row],[Rank 6M]]+Table2[[#This Row],[Rank Sharpe]])/3</f>
        <v>574.33333333333337</v>
      </c>
    </row>
    <row r="626" spans="1:48" x14ac:dyDescent="0.3">
      <c r="A626" t="s">
        <v>145</v>
      </c>
      <c r="B626" t="s">
        <v>146</v>
      </c>
      <c r="C626" t="s">
        <v>10321</v>
      </c>
      <c r="D626" t="s">
        <v>127</v>
      </c>
      <c r="E626">
        <v>190848.23019880801</v>
      </c>
      <c r="F626">
        <v>152.15</v>
      </c>
      <c r="G626">
        <v>-14.587957097685299</v>
      </c>
      <c r="H626">
        <f>(Table2[[#This Row],[1Y Return vs Nifty]]-AVERAGE(Table2[1Y Return vs Nifty]))/_xlfn.STDEV.P(Table2[1Y Return vs Nifty])</f>
        <v>-0.63238432515457477</v>
      </c>
      <c r="I626">
        <v>-2.3265824383499099</v>
      </c>
      <c r="J626">
        <f>(Table2[[#This Row],[1M Return vs Nifty]]-AVERAGE(Table2[1M Return vs Nifty]))/_xlfn.STDEV.P(Table2[1M Return vs Nifty])</f>
        <v>-0.44069027707821457</v>
      </c>
      <c r="K626">
        <v>-13.5859136106401</v>
      </c>
      <c r="L626">
        <f>(Table2[[#This Row],[6M Return vs Nifty]]-AVERAGE(Table2[6M Return vs Nifty]))/_xlfn.STDEV.P(Table2[6M Return vs Nifty])</f>
        <v>-0.74206773896199052</v>
      </c>
      <c r="M626">
        <v>-2.94074478633999</v>
      </c>
      <c r="N626">
        <f>(Table2[[#This Row],[1W Return vs Nifty]]-AVERAGE(Table2[1W Return vs Nifty]))/_xlfn.STDEV.P(Table2[1W Return vs Nifty])</f>
        <v>-0.44313933595648153</v>
      </c>
      <c r="O626">
        <v>154.21</v>
      </c>
      <c r="P626">
        <v>158.85795955482601</v>
      </c>
      <c r="Q626">
        <v>152.651628652179</v>
      </c>
      <c r="R626">
        <v>45.675694744273301</v>
      </c>
      <c r="S626" s="2">
        <f>(Table2[[#This Row],[Close Price]]-Table2[[#This Row],[20D EMA]])/Table2[[#This Row],[20D EMA]]</f>
        <v>-1.3358407366578057E-2</v>
      </c>
      <c r="T626" s="2">
        <f>(Table2[[#This Row],[Close Price]]-Table2[[#This Row],[50D EMA]])/Table2[[#This Row],[50D EMA]]</f>
        <v>-4.2226147016013467E-2</v>
      </c>
      <c r="U626" s="2">
        <f>(Table2[[#This Row],[Close Price]]-Table2[[#This Row],[200D EMA]])/Table2[[#This Row],[200D EMA]]</f>
        <v>-3.286100886103014E-3</v>
      </c>
      <c r="V626">
        <v>0.74356658096515904</v>
      </c>
      <c r="W626">
        <v>152.01</v>
      </c>
      <c r="X626">
        <v>153.44999999999999</v>
      </c>
      <c r="Y626">
        <v>152.01</v>
      </c>
      <c r="Z626">
        <v>153.9</v>
      </c>
      <c r="AA626">
        <v>152.01</v>
      </c>
      <c r="AB626">
        <v>153.9</v>
      </c>
      <c r="AC626" s="2">
        <f>(Table2[[#This Row],[Close Price]]/Table2[[#This Row],[Day Low]])-1</f>
        <v>9.2099203999751467E-4</v>
      </c>
      <c r="AD626" s="2">
        <f>(Table2[[#This Row],[Day High]]/Table2[[#This Row],[Close Price]])-1</f>
        <v>8.5441998028259469E-3</v>
      </c>
      <c r="AE626" s="2">
        <f>(Table2[[#This Row],[Close Price]]/Table2[[#This Row],[Current Week Low]])-1</f>
        <v>9.2099203999751467E-4</v>
      </c>
      <c r="AF626" s="2">
        <f>(Table2[[#This Row],[Current Week High]]/Table2[[#This Row],[Close Price]])-1</f>
        <v>1.1501807426881339E-2</v>
      </c>
      <c r="AG626" s="2">
        <f>(Table2[[#This Row],[Close Price]]/Table2[[#This Row],[Current Month Low]])-1</f>
        <v>9.2099203999751467E-4</v>
      </c>
      <c r="AH626" s="2">
        <f>(Table2[[#This Row],[Current Month High]]/Table2[[#This Row],[Close Price]])-1</f>
        <v>1.1501807426881339E-2</v>
      </c>
      <c r="AI626">
        <v>21.327637200131399</v>
      </c>
      <c r="AJ626">
        <v>32.7661431064572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-0.11</v>
      </c>
      <c r="AM626" t="s">
        <v>10358</v>
      </c>
      <c r="AN626">
        <v>1.76</v>
      </c>
      <c r="AO626" t="s">
        <v>10359</v>
      </c>
      <c r="AP626">
        <v>-2.9077589199988998E-2</v>
      </c>
      <c r="AQ626">
        <f>(Table2[[#This Row],[Sharpe Ratio]]-AVERAGE(Table2[Sharpe Ratio]))/_xlfn.STDEV.P(Table2[Sharpe Ratio])</f>
        <v>-1.0600014264772823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531</v>
      </c>
      <c r="AT626">
        <f>_xlfn.RANK.AVG(Table2[[#This Row],[6M Return vs Nifty Z-Score]],Table2[6M Return vs Nifty Z-Score])</f>
        <v>565</v>
      </c>
      <c r="AU626">
        <f>_xlfn.RANK.AVG(Table2[[#This Row],[Sharpe Ratio Z-Score]],Table2[Sharpe Ratio Z-Score])</f>
        <v>628</v>
      </c>
      <c r="AV626">
        <f>(Table2[[#This Row],[Rank 1Y]]+Table2[[#This Row],[Rank 6M]]+Table2[[#This Row],[Rank Sharpe]])/3</f>
        <v>574.66666666666663</v>
      </c>
    </row>
    <row r="627" spans="1:48" x14ac:dyDescent="0.3">
      <c r="A627" t="s">
        <v>1326</v>
      </c>
      <c r="B627" t="s">
        <v>1327</v>
      </c>
      <c r="C627" t="s">
        <v>10330</v>
      </c>
      <c r="D627" t="s">
        <v>603</v>
      </c>
      <c r="E627">
        <v>8616.3741641600009</v>
      </c>
      <c r="F627">
        <v>50.26</v>
      </c>
      <c r="G627">
        <v>-30.151350928250299</v>
      </c>
      <c r="H627">
        <f>(Table2[[#This Row],[1Y Return vs Nifty]]-AVERAGE(Table2[1Y Return vs Nifty]))/_xlfn.STDEV.P(Table2[1Y Return vs Nifty])</f>
        <v>-0.89245211043892547</v>
      </c>
      <c r="I627">
        <v>10.9239170150784</v>
      </c>
      <c r="J627">
        <f>(Table2[[#This Row],[1M Return vs Nifty]]-AVERAGE(Table2[1M Return vs Nifty]))/_xlfn.STDEV.P(Table2[1M Return vs Nifty])</f>
        <v>0.90220150925827924</v>
      </c>
      <c r="K627">
        <v>-23.135198599044799</v>
      </c>
      <c r="L627">
        <f>(Table2[[#This Row],[6M Return vs Nifty]]-AVERAGE(Table2[6M Return vs Nifty]))/_xlfn.STDEV.P(Table2[6M Return vs Nifty])</f>
        <v>-1.0678666812914737</v>
      </c>
      <c r="M627">
        <v>3.4212692152155402</v>
      </c>
      <c r="N627">
        <f>(Table2[[#This Row],[1W Return vs Nifty]]-AVERAGE(Table2[1W Return vs Nifty]))/_xlfn.STDEV.P(Table2[1W Return vs Nifty])</f>
        <v>1.1016622994041987</v>
      </c>
      <c r="O627">
        <v>48.18</v>
      </c>
      <c r="P627">
        <v>46.271921328952502</v>
      </c>
      <c r="Q627">
        <v>46.555245624141499</v>
      </c>
      <c r="R627">
        <v>60.638975098158099</v>
      </c>
      <c r="S627" s="2">
        <f>(Table2[[#This Row],[Close Price]]-Table2[[#This Row],[20D EMA]])/Table2[[#This Row],[20D EMA]]</f>
        <v>4.3171440431714371E-2</v>
      </c>
      <c r="T627" s="2">
        <f>(Table2[[#This Row],[Close Price]]-Table2[[#This Row],[50D EMA]])/Table2[[#This Row],[50D EMA]]</f>
        <v>8.618787715115131E-2</v>
      </c>
      <c r="U627" s="2">
        <f>(Table2[[#This Row],[Close Price]]-Table2[[#This Row],[200D EMA]])/Table2[[#This Row],[200D EMA]]</f>
        <v>7.95775927329095E-2</v>
      </c>
      <c r="V627">
        <v>2.14364466876108</v>
      </c>
      <c r="W627">
        <v>49.28</v>
      </c>
      <c r="X627">
        <v>51.24</v>
      </c>
      <c r="Y627">
        <v>49.28</v>
      </c>
      <c r="Z627">
        <v>51.5</v>
      </c>
      <c r="AA627">
        <v>49.28</v>
      </c>
      <c r="AB627">
        <v>51.5</v>
      </c>
      <c r="AC627" s="2">
        <f>(Table2[[#This Row],[Close Price]]/Table2[[#This Row],[Day Low]])-1</f>
        <v>1.9886363636363535E-2</v>
      </c>
      <c r="AD627" s="2">
        <f>(Table2[[#This Row],[Day High]]/Table2[[#This Row],[Close Price]])-1</f>
        <v>1.9498607242339983E-2</v>
      </c>
      <c r="AE627" s="2">
        <f>(Table2[[#This Row],[Close Price]]/Table2[[#This Row],[Current Week Low]])-1</f>
        <v>1.9886363636363535E-2</v>
      </c>
      <c r="AF627" s="2">
        <f>(Table2[[#This Row],[Current Week High]]/Table2[[#This Row],[Close Price]])-1</f>
        <v>2.467170712296074E-2</v>
      </c>
      <c r="AG627" s="2">
        <f>(Table2[[#This Row],[Close Price]]/Table2[[#This Row],[Current Month Low]])-1</f>
        <v>1.9886363636363535E-2</v>
      </c>
      <c r="AH627" s="2">
        <f>(Table2[[#This Row],[Current Month High]]/Table2[[#This Row],[Close Price]])-1</f>
        <v>2.467170712296074E-2</v>
      </c>
      <c r="AI627">
        <v>36.689216076402701</v>
      </c>
      <c r="AJ627">
        <v>30.038809831824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0.12</v>
      </c>
      <c r="AM627" t="s">
        <v>10359</v>
      </c>
      <c r="AN627">
        <v>7.98</v>
      </c>
      <c r="AO627" t="s">
        <v>10359</v>
      </c>
      <c r="AP627">
        <v>3.4310912026348998E-2</v>
      </c>
      <c r="AQ627">
        <f>(Table2[[#This Row],[Sharpe Ratio]]-AVERAGE(Table2[Sharpe Ratio]))/_xlfn.STDEV.P(Table2[Sharpe Ratio])</f>
        <v>-0.33475384705775579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632</v>
      </c>
      <c r="AT627">
        <f>_xlfn.RANK.AVG(Table2[[#This Row],[6M Return vs Nifty Z-Score]],Table2[6M Return vs Nifty Z-Score])</f>
        <v>663</v>
      </c>
      <c r="AU627">
        <f>_xlfn.RANK.AVG(Table2[[#This Row],[Sharpe Ratio Z-Score]],Table2[Sharpe Ratio Z-Score])</f>
        <v>430</v>
      </c>
      <c r="AV627">
        <f>(Table2[[#This Row],[Rank 1Y]]+Table2[[#This Row],[Rank 6M]]+Table2[[#This Row],[Rank Sharpe]])/3</f>
        <v>575</v>
      </c>
    </row>
    <row r="628" spans="1:48" x14ac:dyDescent="0.3">
      <c r="A628" t="s">
        <v>49</v>
      </c>
      <c r="B628" t="s">
        <v>50</v>
      </c>
      <c r="C628" t="s">
        <v>10314</v>
      </c>
      <c r="D628" t="s">
        <v>51</v>
      </c>
      <c r="E628">
        <v>460159.31392772502</v>
      </c>
      <c r="F628">
        <v>7353.8</v>
      </c>
      <c r="G628">
        <v>-28.922624117832601</v>
      </c>
      <c r="H628">
        <f>(Table2[[#This Row],[1Y Return vs Nifty]]-AVERAGE(Table2[1Y Return vs Nifty]))/_xlfn.STDEV.P(Table2[1Y Return vs Nifty])</f>
        <v>-0.87191981113559069</v>
      </c>
      <c r="I628">
        <v>10.3965601322731</v>
      </c>
      <c r="J628">
        <f>(Table2[[#This Row],[1M Return vs Nifty]]-AVERAGE(Table2[1M Return vs Nifty]))/_xlfn.STDEV.P(Table2[1M Return vs Nifty])</f>
        <v>0.84875573320460562</v>
      </c>
      <c r="K628">
        <v>-1.5855375750217999</v>
      </c>
      <c r="L628">
        <f>(Table2[[#This Row],[6M Return vs Nifty]]-AVERAGE(Table2[6M Return vs Nifty]))/_xlfn.STDEV.P(Table2[6M Return vs Nifty])</f>
        <v>-0.33264338680285838</v>
      </c>
      <c r="M628">
        <v>8.6245088147235105</v>
      </c>
      <c r="N628">
        <f>(Table2[[#This Row],[1W Return vs Nifty]]-AVERAGE(Table2[1W Return vs Nifty]))/_xlfn.STDEV.P(Table2[1W Return vs Nifty])</f>
        <v>2.3650944516327312</v>
      </c>
      <c r="O628">
        <v>6916.39</v>
      </c>
      <c r="P628">
        <v>6879.3929441331202</v>
      </c>
      <c r="Q628">
        <v>6955.3119163276697</v>
      </c>
      <c r="R628">
        <v>91.399236416382905</v>
      </c>
      <c r="S628" s="2">
        <f>(Table2[[#This Row],[Close Price]]-Table2[[#This Row],[20D EMA]])/Table2[[#This Row],[20D EMA]]</f>
        <v>6.324252970118803E-2</v>
      </c>
      <c r="T628" s="2">
        <f>(Table2[[#This Row],[Close Price]]-Table2[[#This Row],[50D EMA]])/Table2[[#This Row],[50D EMA]]</f>
        <v>6.8960598663209596E-2</v>
      </c>
      <c r="U628" s="2">
        <f>(Table2[[#This Row],[Close Price]]-Table2[[#This Row],[200D EMA]])/Table2[[#This Row],[200D EMA]]</f>
        <v>5.7292625904652159E-2</v>
      </c>
      <c r="V628">
        <v>1.2409212816634301</v>
      </c>
      <c r="W628">
        <v>7206.1</v>
      </c>
      <c r="X628">
        <v>7460</v>
      </c>
      <c r="Y628">
        <v>7206.1</v>
      </c>
      <c r="Z628">
        <v>7460</v>
      </c>
      <c r="AA628">
        <v>7206.1</v>
      </c>
      <c r="AB628">
        <v>7460</v>
      </c>
      <c r="AC628" s="2">
        <f>(Table2[[#This Row],[Close Price]]/Table2[[#This Row],[Day Low]])-1</f>
        <v>2.0496523778465336E-2</v>
      </c>
      <c r="AD628" s="2">
        <f>(Table2[[#This Row],[Day High]]/Table2[[#This Row],[Close Price]])-1</f>
        <v>1.4441513231254532E-2</v>
      </c>
      <c r="AE628" s="2">
        <f>(Table2[[#This Row],[Close Price]]/Table2[[#This Row],[Current Week Low]])-1</f>
        <v>2.0496523778465336E-2</v>
      </c>
      <c r="AF628" s="2">
        <f>(Table2[[#This Row],[Current Week High]]/Table2[[#This Row],[Close Price]])-1</f>
        <v>1.4441513231254532E-2</v>
      </c>
      <c r="AG628" s="2">
        <f>(Table2[[#This Row],[Close Price]]/Table2[[#This Row],[Current Month Low]])-1</f>
        <v>2.0496523778465336E-2</v>
      </c>
      <c r="AH628" s="2">
        <f>(Table2[[#This Row],[Current Month High]]/Table2[[#This Row],[Close Price]])-1</f>
        <v>1.4441513231254532E-2</v>
      </c>
      <c r="AI628">
        <v>11.398188691560801</v>
      </c>
      <c r="AJ628">
        <v>18.843530818707698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-0.06</v>
      </c>
      <c r="AM628" t="s">
        <v>10358</v>
      </c>
      <c r="AN628">
        <v>11.58</v>
      </c>
      <c r="AO628" t="s">
        <v>10359</v>
      </c>
      <c r="AP628">
        <v>-6.6402408951769007E-2</v>
      </c>
      <c r="AQ628">
        <f>(Table2[[#This Row],[Sharpe Ratio]]-AVERAGE(Table2[Sharpe Ratio]))/_xlfn.STDEV.P(Table2[Sharpe Ratio])</f>
        <v>-1.4870463108576861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624</v>
      </c>
      <c r="AT628">
        <f>_xlfn.RANK.AVG(Table2[[#This Row],[6M Return vs Nifty Z-Score]],Table2[6M Return vs Nifty Z-Score])</f>
        <v>434</v>
      </c>
      <c r="AU628">
        <f>_xlfn.RANK.AVG(Table2[[#This Row],[Sharpe Ratio Z-Score]],Table2[Sharpe Ratio Z-Score])</f>
        <v>679</v>
      </c>
      <c r="AV628">
        <f>(Table2[[#This Row],[Rank 1Y]]+Table2[[#This Row],[Rank 6M]]+Table2[[#This Row],[Rank Sharpe]])/3</f>
        <v>579</v>
      </c>
    </row>
    <row r="629" spans="1:48" x14ac:dyDescent="0.3">
      <c r="A629" t="s">
        <v>621</v>
      </c>
      <c r="B629" t="s">
        <v>622</v>
      </c>
      <c r="C629" t="s">
        <v>10318</v>
      </c>
      <c r="D629" t="s">
        <v>54</v>
      </c>
      <c r="E629">
        <v>30198.1670672849</v>
      </c>
      <c r="F629">
        <v>1893.35</v>
      </c>
      <c r="G629">
        <v>-19.284818118089699</v>
      </c>
      <c r="H629">
        <f>(Table2[[#This Row],[1Y Return vs Nifty]]-AVERAGE(Table2[1Y Return vs Nifty]))/_xlfn.STDEV.P(Table2[1Y Return vs Nifty])</f>
        <v>-0.71086992133386429</v>
      </c>
      <c r="I629">
        <v>-12.0256351959213</v>
      </c>
      <c r="J629">
        <f>(Table2[[#This Row],[1M Return vs Nifty]]-AVERAGE(Table2[1M Return vs Nifty]))/_xlfn.STDEV.P(Table2[1M Return vs Nifty])</f>
        <v>-1.4236553591994798</v>
      </c>
      <c r="K629">
        <v>-2.11028543014204</v>
      </c>
      <c r="L629">
        <f>(Table2[[#This Row],[6M Return vs Nifty]]-AVERAGE(Table2[6M Return vs Nifty]))/_xlfn.STDEV.P(Table2[6M Return vs Nifty])</f>
        <v>-0.35054653833676186</v>
      </c>
      <c r="M629">
        <v>-2.4754593370193998</v>
      </c>
      <c r="N629">
        <f>(Table2[[#This Row],[1W Return vs Nifty]]-AVERAGE(Table2[1W Return vs Nifty]))/_xlfn.STDEV.P(Table2[1W Return vs Nifty])</f>
        <v>-0.33016037633076639</v>
      </c>
      <c r="O629">
        <v>1915.28</v>
      </c>
      <c r="P629">
        <v>1928.41854248358</v>
      </c>
      <c r="Q629">
        <v>1834.61634347876</v>
      </c>
      <c r="R629">
        <v>20.036236460021701</v>
      </c>
      <c r="S629" s="2">
        <f>(Table2[[#This Row],[Close Price]]-Table2[[#This Row],[20D EMA]])/Table2[[#This Row],[20D EMA]]</f>
        <v>-1.1450022973142342E-2</v>
      </c>
      <c r="T629" s="2">
        <f>(Table2[[#This Row],[Close Price]]-Table2[[#This Row],[50D EMA]])/Table2[[#This Row],[50D EMA]]</f>
        <v>-1.8185130308079233E-2</v>
      </c>
      <c r="U629" s="2">
        <f>(Table2[[#This Row],[Close Price]]-Table2[[#This Row],[200D EMA]])/Table2[[#This Row],[200D EMA]]</f>
        <v>3.2014135669297727E-2</v>
      </c>
      <c r="V629">
        <v>1.4387270542364801</v>
      </c>
      <c r="W629">
        <v>1840.9</v>
      </c>
      <c r="X629">
        <v>1942</v>
      </c>
      <c r="Y629">
        <v>1824</v>
      </c>
      <c r="Z629">
        <v>1942</v>
      </c>
      <c r="AA629">
        <v>1824</v>
      </c>
      <c r="AB629">
        <v>1942</v>
      </c>
      <c r="AC629" s="2">
        <f>(Table2[[#This Row],[Close Price]]/Table2[[#This Row],[Day Low]])-1</f>
        <v>2.8491498723450359E-2</v>
      </c>
      <c r="AD629" s="2">
        <f>(Table2[[#This Row],[Day High]]/Table2[[#This Row],[Close Price]])-1</f>
        <v>2.5695196345102644E-2</v>
      </c>
      <c r="AE629" s="2">
        <f>(Table2[[#This Row],[Close Price]]/Table2[[#This Row],[Current Week Low]])-1</f>
        <v>3.8020833333333393E-2</v>
      </c>
      <c r="AF629" s="2">
        <f>(Table2[[#This Row],[Current Week High]]/Table2[[#This Row],[Close Price]])-1</f>
        <v>2.5695196345102644E-2</v>
      </c>
      <c r="AG629" s="2">
        <f>(Table2[[#This Row],[Close Price]]/Table2[[#This Row],[Current Month Low]])-1</f>
        <v>3.8020833333333393E-2</v>
      </c>
      <c r="AH629" s="2">
        <f>(Table2[[#This Row],[Current Month High]]/Table2[[#This Row],[Close Price]])-1</f>
        <v>2.5695196345102644E-2</v>
      </c>
      <c r="AI629">
        <v>17.3026645892201</v>
      </c>
      <c r="AJ629">
        <v>28.358360733534401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-0.12</v>
      </c>
      <c r="AM629" t="s">
        <v>10358</v>
      </c>
      <c r="AN629">
        <v>-2.66</v>
      </c>
      <c r="AO629" t="s">
        <v>10358</v>
      </c>
      <c r="AP629">
        <v>-0.11410957091049199</v>
      </c>
      <c r="AQ629">
        <f>(Table2[[#This Row],[Sharpe Ratio]]-AVERAGE(Table2[Sharpe Ratio]))/_xlfn.STDEV.P(Table2[Sharpe Ratio])</f>
        <v>-2.0328788051139637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564</v>
      </c>
      <c r="AT629">
        <f>_xlfn.RANK.AVG(Table2[[#This Row],[6M Return vs Nifty Z-Score]],Table2[6M Return vs Nifty Z-Score])</f>
        <v>444</v>
      </c>
      <c r="AU629">
        <f>_xlfn.RANK.AVG(Table2[[#This Row],[Sharpe Ratio Z-Score]],Table2[Sharpe Ratio Z-Score])</f>
        <v>730</v>
      </c>
      <c r="AV629">
        <f>(Table2[[#This Row],[Rank 1Y]]+Table2[[#This Row],[Rank 6M]]+Table2[[#This Row],[Rank Sharpe]])/3</f>
        <v>579.33333333333337</v>
      </c>
    </row>
    <row r="630" spans="1:48" x14ac:dyDescent="0.3">
      <c r="A630" t="s">
        <v>107</v>
      </c>
      <c r="B630" t="s">
        <v>108</v>
      </c>
      <c r="C630" t="s">
        <v>10313</v>
      </c>
      <c r="D630" t="s">
        <v>21</v>
      </c>
      <c r="E630">
        <v>278210.00240173499</v>
      </c>
      <c r="F630">
        <v>532.45000000000005</v>
      </c>
      <c r="G630">
        <v>-7.4157580354803097</v>
      </c>
      <c r="H630">
        <f>(Table2[[#This Row],[1Y Return vs Nifty]]-AVERAGE(Table2[1Y Return vs Nifty]))/_xlfn.STDEV.P(Table2[1Y Return vs Nifty])</f>
        <v>-0.51253527770176521</v>
      </c>
      <c r="I630">
        <v>5.7496587641311896</v>
      </c>
      <c r="J630">
        <f>(Table2[[#This Row],[1M Return vs Nifty]]-AVERAGE(Table2[1M Return vs Nifty]))/_xlfn.STDEV.P(Table2[1M Return vs Nifty])</f>
        <v>0.37780852845006824</v>
      </c>
      <c r="K630">
        <v>-10.669534783317999</v>
      </c>
      <c r="L630">
        <f>(Table2[[#This Row],[6M Return vs Nifty]]-AVERAGE(Table2[6M Return vs Nifty]))/_xlfn.STDEV.P(Table2[6M Return vs Nifty])</f>
        <v>-0.64256781425271947</v>
      </c>
      <c r="M630">
        <v>1.15004057292068</v>
      </c>
      <c r="N630">
        <f>(Table2[[#This Row],[1W Return vs Nifty]]-AVERAGE(Table2[1W Return vs Nifty]))/_xlfn.STDEV.P(Table2[1W Return vs Nifty])</f>
        <v>0.55017063025080548</v>
      </c>
      <c r="O630">
        <v>521.82000000000005</v>
      </c>
      <c r="P630">
        <v>512.04015481157603</v>
      </c>
      <c r="Q630">
        <v>480.71327782562003</v>
      </c>
      <c r="R630">
        <v>61.406709940570799</v>
      </c>
      <c r="S630" s="2">
        <f>(Table2[[#This Row],[Close Price]]-Table2[[#This Row],[20D EMA]])/Table2[[#This Row],[20D EMA]]</f>
        <v>2.0371009160246818E-2</v>
      </c>
      <c r="T630" s="2">
        <f>(Table2[[#This Row],[Close Price]]-Table2[[#This Row],[50D EMA]])/Table2[[#This Row],[50D EMA]]</f>
        <v>3.9859852780363615E-2</v>
      </c>
      <c r="U630" s="2">
        <f>(Table2[[#This Row],[Close Price]]-Table2[[#This Row],[200D EMA]])/Table2[[#This Row],[200D EMA]]</f>
        <v>0.10762490773792949</v>
      </c>
      <c r="V630">
        <v>0.86574961478025403</v>
      </c>
      <c r="W630">
        <v>529.5</v>
      </c>
      <c r="X630">
        <v>540.85</v>
      </c>
      <c r="Y630">
        <v>529.5</v>
      </c>
      <c r="Z630">
        <v>542</v>
      </c>
      <c r="AA630">
        <v>529.5</v>
      </c>
      <c r="AB630">
        <v>542</v>
      </c>
      <c r="AC630" s="2">
        <f>(Table2[[#This Row],[Close Price]]/Table2[[#This Row],[Day Low]])-1</f>
        <v>5.5712936732768004E-3</v>
      </c>
      <c r="AD630" s="2">
        <f>(Table2[[#This Row],[Day High]]/Table2[[#This Row],[Close Price]])-1</f>
        <v>1.5776129214010615E-2</v>
      </c>
      <c r="AE630" s="2">
        <f>(Table2[[#This Row],[Close Price]]/Table2[[#This Row],[Current Week Low]])-1</f>
        <v>5.5712936732768004E-3</v>
      </c>
      <c r="AF630" s="2">
        <f>(Table2[[#This Row],[Current Week High]]/Table2[[#This Row],[Close Price]])-1</f>
        <v>1.793595642783341E-2</v>
      </c>
      <c r="AG630" s="2">
        <f>(Table2[[#This Row],[Close Price]]/Table2[[#This Row],[Current Month Low]])-1</f>
        <v>5.5712936732768004E-3</v>
      </c>
      <c r="AH630" s="2">
        <f>(Table2[[#This Row],[Current Month High]]/Table2[[#This Row],[Close Price]])-1</f>
        <v>1.793595642783341E-2</v>
      </c>
      <c r="AI630">
        <v>8.9116348952953093</v>
      </c>
      <c r="AJ630">
        <v>41.967737634982001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-0.1</v>
      </c>
      <c r="AM630" t="s">
        <v>10358</v>
      </c>
      <c r="AN630">
        <v>3.84</v>
      </c>
      <c r="AO630" t="s">
        <v>10359</v>
      </c>
      <c r="AP630">
        <v>-0.110033118927442</v>
      </c>
      <c r="AQ630">
        <f>(Table2[[#This Row],[Sharpe Ratio]]-AVERAGE(Table2[Sharpe Ratio]))/_xlfn.STDEV.P(Table2[Sharpe Ratio])</f>
        <v>-1.986238848716027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-2.2133627819696384</v>
      </c>
      <c r="AS630">
        <f>_xlfn.RANK.AVG(Table2[[#This Row],[1Y Return vs Nifty Z-Score]],Table2[1Y Return vs Nifty Z-Score])</f>
        <v>482</v>
      </c>
      <c r="AT630">
        <f>_xlfn.RANK.AVG(Table2[[#This Row],[6M Return vs Nifty Z-Score]],Table2[6M Return vs Nifty Z-Score])</f>
        <v>533</v>
      </c>
      <c r="AU630">
        <f>_xlfn.RANK.AVG(Table2[[#This Row],[Sharpe Ratio Z-Score]],Table2[Sharpe Ratio Z-Score])</f>
        <v>728</v>
      </c>
      <c r="AV630">
        <f>(Table2[[#This Row],[Rank 1Y]]+Table2[[#This Row],[Rank 6M]]+Table2[[#This Row],[Rank Sharpe]])/3</f>
        <v>581</v>
      </c>
    </row>
    <row r="631" spans="1:48" x14ac:dyDescent="0.3">
      <c r="A631" t="s">
        <v>555</v>
      </c>
      <c r="B631" t="s">
        <v>556</v>
      </c>
      <c r="C631" t="s">
        <v>10314</v>
      </c>
      <c r="D631" t="s">
        <v>37</v>
      </c>
      <c r="E631">
        <v>36316.370945625</v>
      </c>
      <c r="F631">
        <v>637.75</v>
      </c>
      <c r="G631">
        <v>-31.9866235129819</v>
      </c>
      <c r="H631">
        <f>(Table2[[#This Row],[1Y Return vs Nifty]]-AVERAGE(Table2[1Y Return vs Nifty]))/_xlfn.STDEV.P(Table2[1Y Return vs Nifty])</f>
        <v>-0.92311992503646356</v>
      </c>
      <c r="I631">
        <v>4.4996902405331696</v>
      </c>
      <c r="J631">
        <f>(Table2[[#This Row],[1M Return vs Nifty]]-AVERAGE(Table2[1M Return vs Nifty]))/_xlfn.STDEV.P(Table2[1M Return vs Nifty])</f>
        <v>0.25112858937164834</v>
      </c>
      <c r="K631">
        <v>1.3164702443096401</v>
      </c>
      <c r="L631">
        <f>(Table2[[#This Row],[6M Return vs Nifty]]-AVERAGE(Table2[6M Return vs Nifty]))/_xlfn.STDEV.P(Table2[6M Return vs Nifty])</f>
        <v>-0.23363376678228934</v>
      </c>
      <c r="M631">
        <v>0.63267170472899203</v>
      </c>
      <c r="N631">
        <f>(Table2[[#This Row],[1W Return vs Nifty]]-AVERAGE(Table2[1W Return vs Nifty]))/_xlfn.STDEV.P(Table2[1W Return vs Nifty])</f>
        <v>0.42454495990933677</v>
      </c>
      <c r="O631">
        <v>604.88</v>
      </c>
      <c r="P631">
        <v>587.90923717708995</v>
      </c>
      <c r="Q631">
        <v>570.63332606110396</v>
      </c>
      <c r="R631">
        <v>63.652450096978299</v>
      </c>
      <c r="S631" s="2">
        <f>(Table2[[#This Row],[Close Price]]-Table2[[#This Row],[20D EMA]])/Table2[[#This Row],[20D EMA]]</f>
        <v>5.4341356963364645E-2</v>
      </c>
      <c r="T631" s="2">
        <f>(Table2[[#This Row],[Close Price]]-Table2[[#This Row],[50D EMA]])/Table2[[#This Row],[50D EMA]]</f>
        <v>8.4776288024025426E-2</v>
      </c>
      <c r="U631" s="2">
        <f>(Table2[[#This Row],[Close Price]]-Table2[[#This Row],[200D EMA]])/Table2[[#This Row],[200D EMA]]</f>
        <v>0.1176178657530933</v>
      </c>
      <c r="V631">
        <v>1.91191903380811</v>
      </c>
      <c r="W631">
        <v>623</v>
      </c>
      <c r="X631">
        <v>644.95000000000005</v>
      </c>
      <c r="Y631">
        <v>615.1</v>
      </c>
      <c r="Z631">
        <v>644.95000000000005</v>
      </c>
      <c r="AA631">
        <v>615.1</v>
      </c>
      <c r="AB631">
        <v>644.95000000000005</v>
      </c>
      <c r="AC631" s="2">
        <f>(Table2[[#This Row],[Close Price]]/Table2[[#This Row],[Day Low]])-1</f>
        <v>2.3675762439807402E-2</v>
      </c>
      <c r="AD631" s="2">
        <f>(Table2[[#This Row],[Day High]]/Table2[[#This Row],[Close Price]])-1</f>
        <v>1.1289690317522583E-2</v>
      </c>
      <c r="AE631" s="2">
        <f>(Table2[[#This Row],[Close Price]]/Table2[[#This Row],[Current Week Low]])-1</f>
        <v>3.6823280767354971E-2</v>
      </c>
      <c r="AF631" s="2">
        <f>(Table2[[#This Row],[Current Week High]]/Table2[[#This Row],[Close Price]])-1</f>
        <v>1.1289690317522583E-2</v>
      </c>
      <c r="AG631" s="2">
        <f>(Table2[[#This Row],[Close Price]]/Table2[[#This Row],[Current Month Low]])-1</f>
        <v>3.6823280767354971E-2</v>
      </c>
      <c r="AH631" s="2">
        <f>(Table2[[#This Row],[Current Month High]]/Table2[[#This Row],[Close Price]])-1</f>
        <v>1.1289690317522583E-2</v>
      </c>
      <c r="AI631">
        <v>5.8408467267738002</v>
      </c>
      <c r="AJ631">
        <v>40.226473175021901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0.15</v>
      </c>
      <c r="AM631" t="s">
        <v>10359</v>
      </c>
      <c r="AN631">
        <v>9.84</v>
      </c>
      <c r="AO631" t="s">
        <v>10359</v>
      </c>
      <c r="AP631">
        <v>-8.2236731029451005E-2</v>
      </c>
      <c r="AQ631">
        <f>(Table2[[#This Row],[Sharpe Ratio]]-AVERAGE(Table2[Sharpe Ratio]))/_xlfn.STDEV.P(Table2[Sharpe Ratio])</f>
        <v>-1.6682117199842312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-2.149291862521999</v>
      </c>
      <c r="AS631">
        <f>_xlfn.RANK.AVG(Table2[[#This Row],[1Y Return vs Nifty Z-Score]],Table2[1Y Return vs Nifty Z-Score])</f>
        <v>638</v>
      </c>
      <c r="AT631">
        <f>_xlfn.RANK.AVG(Table2[[#This Row],[6M Return vs Nifty Z-Score]],Table2[6M Return vs Nifty Z-Score])</f>
        <v>403</v>
      </c>
      <c r="AU631">
        <f>_xlfn.RANK.AVG(Table2[[#This Row],[Sharpe Ratio Z-Score]],Table2[Sharpe Ratio Z-Score])</f>
        <v>702</v>
      </c>
      <c r="AV631">
        <f>(Table2[[#This Row],[Rank 1Y]]+Table2[[#This Row],[Rank 6M]]+Table2[[#This Row],[Rank Sharpe]])/3</f>
        <v>581</v>
      </c>
    </row>
    <row r="632" spans="1:48" x14ac:dyDescent="0.3">
      <c r="A632" t="s">
        <v>1512</v>
      </c>
      <c r="B632" t="s">
        <v>1513</v>
      </c>
      <c r="C632" t="s">
        <v>10316</v>
      </c>
      <c r="D632" t="s">
        <v>950</v>
      </c>
      <c r="E632">
        <v>6749.7974325599998</v>
      </c>
      <c r="F632">
        <v>145.88999999999999</v>
      </c>
      <c r="G632">
        <v>-27.548988993045</v>
      </c>
      <c r="H632">
        <f>(Table2[[#This Row],[1Y Return vs Nifty]]-AVERAGE(Table2[1Y Return vs Nifty]))/_xlfn.STDEV.P(Table2[1Y Return vs Nifty])</f>
        <v>-0.8489660615497695</v>
      </c>
      <c r="I632">
        <v>7.0733187574360104</v>
      </c>
      <c r="J632">
        <f>(Table2[[#This Row],[1M Return vs Nifty]]-AVERAGE(Table2[1M Return vs Nifty]))/_xlfn.STDEV.P(Table2[1M Return vs Nifty])</f>
        <v>0.51195684030493649</v>
      </c>
      <c r="K632">
        <v>-40.8604271219628</v>
      </c>
      <c r="L632">
        <f>(Table2[[#This Row],[6M Return vs Nifty]]-AVERAGE(Table2[6M Return vs Nifty]))/_xlfn.STDEV.P(Table2[6M Return vs Nifty])</f>
        <v>-1.6726094146298593</v>
      </c>
      <c r="M632">
        <v>7.2856771692098601</v>
      </c>
      <c r="N632">
        <f>(Table2[[#This Row],[1W Return vs Nifty]]-AVERAGE(Table2[1W Return vs Nifty]))/_xlfn.STDEV.P(Table2[1W Return vs Nifty])</f>
        <v>2.0400041083929286</v>
      </c>
      <c r="O632">
        <v>138.97999999999999</v>
      </c>
      <c r="P632">
        <v>139.477373825168</v>
      </c>
      <c r="Q632">
        <v>151.96358090081799</v>
      </c>
      <c r="R632">
        <v>72.929521529785902</v>
      </c>
      <c r="S632" s="2">
        <f>(Table2[[#This Row],[Close Price]]-Table2[[#This Row],[20D EMA]])/Table2[[#This Row],[20D EMA]]</f>
        <v>4.9719384084040849E-2</v>
      </c>
      <c r="T632" s="2">
        <f>(Table2[[#This Row],[Close Price]]-Table2[[#This Row],[50D EMA]])/Table2[[#This Row],[50D EMA]]</f>
        <v>4.5976103499554548E-2</v>
      </c>
      <c r="U632" s="2">
        <f>(Table2[[#This Row],[Close Price]]-Table2[[#This Row],[200D EMA]])/Table2[[#This Row],[200D EMA]]</f>
        <v>-3.9967345233737572E-2</v>
      </c>
      <c r="V632">
        <v>2.36225718780921</v>
      </c>
      <c r="W632">
        <v>145.6</v>
      </c>
      <c r="X632">
        <v>148.6</v>
      </c>
      <c r="Y632">
        <v>143.05000000000001</v>
      </c>
      <c r="Z632">
        <v>151.91</v>
      </c>
      <c r="AA632">
        <v>143.05000000000001</v>
      </c>
      <c r="AB632">
        <v>151.91</v>
      </c>
      <c r="AC632" s="2">
        <f>(Table2[[#This Row],[Close Price]]/Table2[[#This Row],[Day Low]])-1</f>
        <v>1.9917582417581237E-3</v>
      </c>
      <c r="AD632" s="2">
        <f>(Table2[[#This Row],[Day High]]/Table2[[#This Row],[Close Price]])-1</f>
        <v>1.8575639180204329E-2</v>
      </c>
      <c r="AE632" s="2">
        <f>(Table2[[#This Row],[Close Price]]/Table2[[#This Row],[Current Week Low]])-1</f>
        <v>1.9853198182453458E-2</v>
      </c>
      <c r="AF632" s="2">
        <f>(Table2[[#This Row],[Current Week High]]/Table2[[#This Row],[Close Price]])-1</f>
        <v>4.1263966001782171E-2</v>
      </c>
      <c r="AG632" s="2">
        <f>(Table2[[#This Row],[Close Price]]/Table2[[#This Row],[Current Month Low]])-1</f>
        <v>1.9853198182453458E-2</v>
      </c>
      <c r="AH632" s="2">
        <f>(Table2[[#This Row],[Current Month High]]/Table2[[#This Row],[Close Price]])-1</f>
        <v>4.1263966001782171E-2</v>
      </c>
      <c r="AI632">
        <v>44.355336212214702</v>
      </c>
      <c r="AJ632">
        <v>16.7119999999999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-0.13</v>
      </c>
      <c r="AM632" t="s">
        <v>10358</v>
      </c>
      <c r="AN632">
        <v>12.78</v>
      </c>
      <c r="AO632" t="s">
        <v>10359</v>
      </c>
      <c r="AP632">
        <v>4.3113359057412003E-2</v>
      </c>
      <c r="AQ632">
        <f>(Table2[[#This Row],[Sharpe Ratio]]-AVERAGE(Table2[Sharpe Ratio]))/_xlfn.STDEV.P(Table2[Sharpe Ratio])</f>
        <v>-0.23404230981139945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614</v>
      </c>
      <c r="AT632">
        <f>_xlfn.RANK.AVG(Table2[[#This Row],[6M Return vs Nifty Z-Score]],Table2[6M Return vs Nifty Z-Score])</f>
        <v>726</v>
      </c>
      <c r="AU632">
        <f>_xlfn.RANK.AVG(Table2[[#This Row],[Sharpe Ratio Z-Score]],Table2[Sharpe Ratio Z-Score])</f>
        <v>404</v>
      </c>
      <c r="AV632">
        <f>(Table2[[#This Row],[Rank 1Y]]+Table2[[#This Row],[Rank 6M]]+Table2[[#This Row],[Rank Sharpe]])/3</f>
        <v>581.33333333333337</v>
      </c>
    </row>
    <row r="633" spans="1:48" x14ac:dyDescent="0.3">
      <c r="A633" t="s">
        <v>2006</v>
      </c>
      <c r="B633" t="s">
        <v>2007</v>
      </c>
      <c r="C633" t="s">
        <v>10318</v>
      </c>
      <c r="D633" t="s">
        <v>54</v>
      </c>
      <c r="E633">
        <v>3328.6994225499998</v>
      </c>
      <c r="F633">
        <v>359.75</v>
      </c>
      <c r="G633">
        <v>-14.5637208250998</v>
      </c>
      <c r="H633">
        <f>(Table2[[#This Row],[1Y Return vs Nifty]]-AVERAGE(Table2[1Y Return vs Nifty]))/_xlfn.STDEV.P(Table2[1Y Return vs Nifty])</f>
        <v>-0.63197933162916009</v>
      </c>
      <c r="I633">
        <v>10.9054712067877</v>
      </c>
      <c r="J633">
        <f>(Table2[[#This Row],[1M Return vs Nifty]]-AVERAGE(Table2[1M Return vs Nifty]))/_xlfn.STDEV.P(Table2[1M Return vs Nifty])</f>
        <v>0.90033209108781853</v>
      </c>
      <c r="K633">
        <v>-9.2611666072760208</v>
      </c>
      <c r="L633">
        <f>(Table2[[#This Row],[6M Return vs Nifty]]-AVERAGE(Table2[6M Return vs Nifty]))/_xlfn.STDEV.P(Table2[6M Return vs Nifty])</f>
        <v>-0.59451763429451987</v>
      </c>
      <c r="M633">
        <v>-1.21353949284892</v>
      </c>
      <c r="N633">
        <f>(Table2[[#This Row],[1W Return vs Nifty]]-AVERAGE(Table2[1W Return vs Nifty]))/_xlfn.STDEV.P(Table2[1W Return vs Nifty])</f>
        <v>-2.3745483422323514E-2</v>
      </c>
      <c r="O633">
        <v>349.33</v>
      </c>
      <c r="P633">
        <v>339.16996979249302</v>
      </c>
      <c r="Q633">
        <v>339.62467943723402</v>
      </c>
      <c r="R633">
        <v>67.978997954491703</v>
      </c>
      <c r="S633" s="2">
        <f>(Table2[[#This Row],[Close Price]]-Table2[[#This Row],[20D EMA]])/Table2[[#This Row],[20D EMA]]</f>
        <v>2.9828528898176557E-2</v>
      </c>
      <c r="T633" s="2">
        <f>(Table2[[#This Row],[Close Price]]-Table2[[#This Row],[50D EMA]])/Table2[[#This Row],[50D EMA]]</f>
        <v>6.067763080587002E-2</v>
      </c>
      <c r="U633" s="2">
        <f>(Table2[[#This Row],[Close Price]]-Table2[[#This Row],[200D EMA]])/Table2[[#This Row],[200D EMA]]</f>
        <v>5.9257532745011644E-2</v>
      </c>
      <c r="V633">
        <v>1.83278347488425</v>
      </c>
      <c r="W633">
        <v>358.5</v>
      </c>
      <c r="X633">
        <v>362.95</v>
      </c>
      <c r="Y633">
        <v>355.35</v>
      </c>
      <c r="Z633">
        <v>365</v>
      </c>
      <c r="AA633">
        <v>355.35</v>
      </c>
      <c r="AB633">
        <v>365</v>
      </c>
      <c r="AC633" s="2">
        <f>(Table2[[#This Row],[Close Price]]/Table2[[#This Row],[Day Low]])-1</f>
        <v>3.4867503486750717E-3</v>
      </c>
      <c r="AD633" s="2">
        <f>(Table2[[#This Row],[Day High]]/Table2[[#This Row],[Close Price]])-1</f>
        <v>8.8950660180679986E-3</v>
      </c>
      <c r="AE633" s="2">
        <f>(Table2[[#This Row],[Close Price]]/Table2[[#This Row],[Current Week Low]])-1</f>
        <v>1.2382158435345403E-2</v>
      </c>
      <c r="AF633" s="2">
        <f>(Table2[[#This Row],[Current Week High]]/Table2[[#This Row],[Close Price]])-1</f>
        <v>1.459346768589298E-2</v>
      </c>
      <c r="AG633" s="2">
        <f>(Table2[[#This Row],[Close Price]]/Table2[[#This Row],[Current Month Low]])-1</f>
        <v>1.2382158435345403E-2</v>
      </c>
      <c r="AH633" s="2">
        <f>(Table2[[#This Row],[Current Month High]]/Table2[[#This Row],[Close Price]])-1</f>
        <v>1.459346768589298E-2</v>
      </c>
      <c r="AI633">
        <v>15.357887421820701</v>
      </c>
      <c r="AJ633">
        <v>25.523377529657999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-0.05</v>
      </c>
      <c r="AM633" t="s">
        <v>10358</v>
      </c>
      <c r="AN633">
        <v>10.050000000000001</v>
      </c>
      <c r="AO633" t="s">
        <v>10359</v>
      </c>
      <c r="AP633">
        <v>-7.7767850917963996E-2</v>
      </c>
      <c r="AQ633">
        <f>(Table2[[#This Row],[Sharpe Ratio]]-AVERAGE(Table2[Sharpe Ratio]))/_xlfn.STDEV.P(Table2[Sharpe Ratio])</f>
        <v>-1.6170818711809067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530</v>
      </c>
      <c r="AT633">
        <f>_xlfn.RANK.AVG(Table2[[#This Row],[6M Return vs Nifty Z-Score]],Table2[6M Return vs Nifty Z-Score])</f>
        <v>518</v>
      </c>
      <c r="AU633">
        <f>_xlfn.RANK.AVG(Table2[[#This Row],[Sharpe Ratio Z-Score]],Table2[Sharpe Ratio Z-Score])</f>
        <v>697</v>
      </c>
      <c r="AV633">
        <f>(Table2[[#This Row],[Rank 1Y]]+Table2[[#This Row],[Rank 6M]]+Table2[[#This Row],[Rank Sharpe]])/3</f>
        <v>581.66666666666663</v>
      </c>
    </row>
    <row r="634" spans="1:48" x14ac:dyDescent="0.3">
      <c r="A634" t="s">
        <v>774</v>
      </c>
      <c r="B634" t="s">
        <v>775</v>
      </c>
      <c r="C634" t="s">
        <v>10324</v>
      </c>
      <c r="D634" t="s">
        <v>776</v>
      </c>
      <c r="E634">
        <v>21632.054888999999</v>
      </c>
      <c r="F634">
        <v>1386.2</v>
      </c>
      <c r="G634">
        <v>-35.343977585364399</v>
      </c>
      <c r="H634">
        <f>(Table2[[#This Row],[1Y Return vs Nifty]]-AVERAGE(Table2[1Y Return vs Nifty]))/_xlfn.STDEV.P(Table2[1Y Return vs Nifty])</f>
        <v>-0.97922206108246856</v>
      </c>
      <c r="I634">
        <v>-6.75388737158673</v>
      </c>
      <c r="J634">
        <f>(Table2[[#This Row],[1M Return vs Nifty]]-AVERAGE(Table2[1M Return vs Nifty]))/_xlfn.STDEV.P(Table2[1M Return vs Nifty])</f>
        <v>-0.88938215102206875</v>
      </c>
      <c r="K634">
        <v>-5.0773238190461196</v>
      </c>
      <c r="L634">
        <f>(Table2[[#This Row],[6M Return vs Nifty]]-AVERAGE(Table2[6M Return vs Nifty]))/_xlfn.STDEV.P(Table2[6M Return vs Nifty])</f>
        <v>-0.45177484706665061</v>
      </c>
      <c r="M634">
        <v>-0.74119085378119498</v>
      </c>
      <c r="N634">
        <f>(Table2[[#This Row],[1W Return vs Nifty]]-AVERAGE(Table2[1W Return vs Nifty]))/_xlfn.STDEV.P(Table2[1W Return vs Nifty])</f>
        <v>9.0948534841987658E-2</v>
      </c>
      <c r="O634">
        <v>1377.92</v>
      </c>
      <c r="P634">
        <v>1379.45153233729</v>
      </c>
      <c r="Q634">
        <v>1322.2338019251499</v>
      </c>
      <c r="R634">
        <v>43.448337671624998</v>
      </c>
      <c r="S634" s="2">
        <f>(Table2[[#This Row],[Close Price]]-Table2[[#This Row],[20D EMA]])/Table2[[#This Row],[20D EMA]]</f>
        <v>6.0090571295866035E-3</v>
      </c>
      <c r="T634" s="2">
        <f>(Table2[[#This Row],[Close Price]]-Table2[[#This Row],[50D EMA]])/Table2[[#This Row],[50D EMA]]</f>
        <v>4.8921382915684472E-3</v>
      </c>
      <c r="U634" s="2">
        <f>(Table2[[#This Row],[Close Price]]-Table2[[#This Row],[200D EMA]])/Table2[[#This Row],[200D EMA]]</f>
        <v>4.837737318597999E-2</v>
      </c>
      <c r="V634">
        <v>0.49012390896047098</v>
      </c>
      <c r="W634">
        <v>1358.05</v>
      </c>
      <c r="X634">
        <v>1391.95</v>
      </c>
      <c r="Y634">
        <v>1347.65</v>
      </c>
      <c r="Z634">
        <v>1391.95</v>
      </c>
      <c r="AA634">
        <v>1347.65</v>
      </c>
      <c r="AB634">
        <v>1391.95</v>
      </c>
      <c r="AC634" s="2">
        <f>(Table2[[#This Row],[Close Price]]/Table2[[#This Row],[Day Low]])-1</f>
        <v>2.0728250064430576E-2</v>
      </c>
      <c r="AD634" s="2">
        <f>(Table2[[#This Row],[Day High]]/Table2[[#This Row],[Close Price]])-1</f>
        <v>4.1480305872168E-3</v>
      </c>
      <c r="AE634" s="2">
        <f>(Table2[[#This Row],[Close Price]]/Table2[[#This Row],[Current Week Low]])-1</f>
        <v>2.8605350053797274E-2</v>
      </c>
      <c r="AF634" s="2">
        <f>(Table2[[#This Row],[Current Week High]]/Table2[[#This Row],[Close Price]])-1</f>
        <v>4.1480305872168E-3</v>
      </c>
      <c r="AG634" s="2">
        <f>(Table2[[#This Row],[Close Price]]/Table2[[#This Row],[Current Month Low]])-1</f>
        <v>2.8605350053797274E-2</v>
      </c>
      <c r="AH634" s="2">
        <f>(Table2[[#This Row],[Current Month High]]/Table2[[#This Row],[Close Price]])-1</f>
        <v>4.1480305872168E-3</v>
      </c>
      <c r="AI634">
        <v>11.4557783869571</v>
      </c>
      <c r="AJ634">
        <v>24.843517809699598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0.03</v>
      </c>
      <c r="AM634" t="s">
        <v>10359</v>
      </c>
      <c r="AN634">
        <v>0.43</v>
      </c>
      <c r="AO634" t="s">
        <v>10359</v>
      </c>
      <c r="AP634">
        <v>-1.7744834282256001E-2</v>
      </c>
      <c r="AQ634">
        <f>(Table2[[#This Row],[Sharpe Ratio]]-AVERAGE(Table2[Sharpe Ratio]))/_xlfn.STDEV.P(Table2[Sharpe Ratio])</f>
        <v>-0.93033984885308119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662</v>
      </c>
      <c r="AT634">
        <f>_xlfn.RANK.AVG(Table2[[#This Row],[6M Return vs Nifty Z-Score]],Table2[6M Return vs Nifty Z-Score])</f>
        <v>479</v>
      </c>
      <c r="AU634">
        <f>_xlfn.RANK.AVG(Table2[[#This Row],[Sharpe Ratio Z-Score]],Table2[Sharpe Ratio Z-Score])</f>
        <v>608</v>
      </c>
      <c r="AV634">
        <f>(Table2[[#This Row],[Rank 1Y]]+Table2[[#This Row],[Rank 6M]]+Table2[[#This Row],[Rank Sharpe]])/3</f>
        <v>583</v>
      </c>
    </row>
    <row r="635" spans="1:48" x14ac:dyDescent="0.3">
      <c r="A635" t="s">
        <v>1998</v>
      </c>
      <c r="B635" t="s">
        <v>1999</v>
      </c>
      <c r="C635" t="s">
        <v>10325</v>
      </c>
      <c r="D635" t="s">
        <v>132</v>
      </c>
      <c r="E635">
        <v>3342.8543393099999</v>
      </c>
      <c r="F635">
        <v>521</v>
      </c>
      <c r="G635">
        <v>-30.033425607670001</v>
      </c>
      <c r="H635">
        <f>(Table2[[#This Row],[1Y Return vs Nifty]]-AVERAGE(Table2[1Y Return vs Nifty]))/_xlfn.STDEV.P(Table2[1Y Return vs Nifty])</f>
        <v>-0.89048155200635315</v>
      </c>
      <c r="I635">
        <v>-0.13163959776619799</v>
      </c>
      <c r="J635">
        <f>(Table2[[#This Row],[1M Return vs Nifty]]-AVERAGE(Table2[1M Return vs Nifty]))/_xlfn.STDEV.P(Table2[1M Return vs Nifty])</f>
        <v>-0.21824049528260597</v>
      </c>
      <c r="K635">
        <v>-13.9536215475358</v>
      </c>
      <c r="L635">
        <f>(Table2[[#This Row],[6M Return vs Nifty]]-AVERAGE(Table2[6M Return vs Nifty]))/_xlfn.STDEV.P(Table2[6M Return vs Nifty])</f>
        <v>-0.75461306115859916</v>
      </c>
      <c r="M635">
        <v>-0.71168778467682803</v>
      </c>
      <c r="N635">
        <f>(Table2[[#This Row],[1W Return vs Nifty]]-AVERAGE(Table2[1W Return vs Nifty]))/_xlfn.STDEV.P(Table2[1W Return vs Nifty])</f>
        <v>9.8112365256293826E-2</v>
      </c>
      <c r="O635">
        <v>510.89</v>
      </c>
      <c r="P635">
        <v>511.46770702048002</v>
      </c>
      <c r="Q635">
        <v>511.72653724322299</v>
      </c>
      <c r="R635">
        <v>47.400585948276301</v>
      </c>
      <c r="S635" s="2">
        <f>(Table2[[#This Row],[Close Price]]-Table2[[#This Row],[20D EMA]])/Table2[[#This Row],[20D EMA]]</f>
        <v>1.9788995674215611E-2</v>
      </c>
      <c r="T635" s="2">
        <f>(Table2[[#This Row],[Close Price]]-Table2[[#This Row],[50D EMA]])/Table2[[#This Row],[50D EMA]]</f>
        <v>1.8637135538917399E-2</v>
      </c>
      <c r="U635" s="2">
        <f>(Table2[[#This Row],[Close Price]]-Table2[[#This Row],[200D EMA]])/Table2[[#This Row],[200D EMA]]</f>
        <v>1.8121910985377219E-2</v>
      </c>
      <c r="V635">
        <v>1.40832395126818</v>
      </c>
      <c r="W635">
        <v>505</v>
      </c>
      <c r="X635">
        <v>543.15</v>
      </c>
      <c r="Y635">
        <v>505</v>
      </c>
      <c r="Z635">
        <v>543.15</v>
      </c>
      <c r="AA635">
        <v>505</v>
      </c>
      <c r="AB635">
        <v>543.15</v>
      </c>
      <c r="AC635" s="2">
        <f>(Table2[[#This Row],[Close Price]]/Table2[[#This Row],[Day Low]])-1</f>
        <v>3.1683168316831711E-2</v>
      </c>
      <c r="AD635" s="2">
        <f>(Table2[[#This Row],[Day High]]/Table2[[#This Row],[Close Price]])-1</f>
        <v>4.2514395393474125E-2</v>
      </c>
      <c r="AE635" s="2">
        <f>(Table2[[#This Row],[Close Price]]/Table2[[#This Row],[Current Week Low]])-1</f>
        <v>3.1683168316831711E-2</v>
      </c>
      <c r="AF635" s="2">
        <f>(Table2[[#This Row],[Current Week High]]/Table2[[#This Row],[Close Price]])-1</f>
        <v>4.2514395393474125E-2</v>
      </c>
      <c r="AG635" s="2">
        <f>(Table2[[#This Row],[Close Price]]/Table2[[#This Row],[Current Month Low]])-1</f>
        <v>3.1683168316831711E-2</v>
      </c>
      <c r="AH635" s="2">
        <f>(Table2[[#This Row],[Current Month High]]/Table2[[#This Row],[Close Price]])-1</f>
        <v>4.2514395393474125E-2</v>
      </c>
      <c r="AI635">
        <v>19.001919385796501</v>
      </c>
      <c r="AJ635">
        <v>22.588235294117599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-0.08</v>
      </c>
      <c r="AM635" t="s">
        <v>10358</v>
      </c>
      <c r="AN635">
        <v>6.59</v>
      </c>
      <c r="AO635" t="s">
        <v>10359</v>
      </c>
      <c r="AQ635">
        <f>(Table2[[#This Row],[Sharpe Ratio]]-AVERAGE(Table2[Sharpe Ratio]))/_xlfn.STDEV.P(Table2[Sharpe Ratio])</f>
        <v>-0.72731567472953296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630</v>
      </c>
      <c r="AT635">
        <f>_xlfn.RANK.AVG(Table2[[#This Row],[6M Return vs Nifty Z-Score]],Table2[6M Return vs Nifty Z-Score])</f>
        <v>571</v>
      </c>
      <c r="AU635">
        <f>_xlfn.RANK.AVG(Table2[[#This Row],[Sharpe Ratio Z-Score]],Table2[Sharpe Ratio Z-Score])</f>
        <v>548</v>
      </c>
      <c r="AV635">
        <f>(Table2[[#This Row],[Rank 1Y]]+Table2[[#This Row],[Rank 6M]]+Table2[[#This Row],[Rank Sharpe]])/3</f>
        <v>583</v>
      </c>
    </row>
    <row r="636" spans="1:48" x14ac:dyDescent="0.3">
      <c r="A636" t="s">
        <v>1742</v>
      </c>
      <c r="B636" t="s">
        <v>1743</v>
      </c>
      <c r="C636" t="s">
        <v>10323</v>
      </c>
      <c r="D636" t="s">
        <v>410</v>
      </c>
      <c r="E636">
        <v>4617.0245085750003</v>
      </c>
      <c r="F636">
        <v>527.85</v>
      </c>
      <c r="G636">
        <v>-53.2209872704939</v>
      </c>
      <c r="H636">
        <f>(Table2[[#This Row],[1Y Return vs Nifty]]-AVERAGE(Table2[1Y Return vs Nifty]))/_xlfn.STDEV.P(Table2[1Y Return vs Nifty])</f>
        <v>-1.2779508837887261</v>
      </c>
      <c r="I636">
        <v>-7.8044825254016503</v>
      </c>
      <c r="J636">
        <f>(Table2[[#This Row],[1M Return vs Nifty]]-AVERAGE(Table2[1M Return vs Nifty]))/_xlfn.STDEV.P(Table2[1M Return vs Nifty])</f>
        <v>-0.99585629622555061</v>
      </c>
      <c r="K636">
        <v>-18.6980588410187</v>
      </c>
      <c r="L636">
        <f>(Table2[[#This Row],[6M Return vs Nifty]]-AVERAGE(Table2[6M Return vs Nifty]))/_xlfn.STDEV.P(Table2[6M Return vs Nifty])</f>
        <v>-0.91648200255496581</v>
      </c>
      <c r="M636">
        <v>-0.93385815558861096</v>
      </c>
      <c r="N636">
        <f>(Table2[[#This Row],[1W Return vs Nifty]]-AVERAGE(Table2[1W Return vs Nifty]))/_xlfn.STDEV.P(Table2[1W Return vs Nifty])</f>
        <v>4.4165745171947018E-2</v>
      </c>
      <c r="O636">
        <v>542.41999999999996</v>
      </c>
      <c r="P636">
        <v>549.59586009800705</v>
      </c>
      <c r="Q636">
        <v>592.57358901062798</v>
      </c>
      <c r="R636">
        <v>41.874945249000703</v>
      </c>
      <c r="S636" s="2">
        <f>(Table2[[#This Row],[Close Price]]-Table2[[#This Row],[20D EMA]])/Table2[[#This Row],[20D EMA]]</f>
        <v>-2.6861103941594959E-2</v>
      </c>
      <c r="T636" s="2">
        <f>(Table2[[#This Row],[Close Price]]-Table2[[#This Row],[50D EMA]])/Table2[[#This Row],[50D EMA]]</f>
        <v>-3.956700127640915E-2</v>
      </c>
      <c r="U636" s="2">
        <f>(Table2[[#This Row],[Close Price]]-Table2[[#This Row],[200D EMA]])/Table2[[#This Row],[200D EMA]]</f>
        <v>-0.1092245591280767</v>
      </c>
      <c r="V636">
        <v>0.95675333646168104</v>
      </c>
      <c r="W636">
        <v>529.25</v>
      </c>
      <c r="X636">
        <v>625</v>
      </c>
      <c r="Y636">
        <v>527.04999999999995</v>
      </c>
      <c r="Z636">
        <v>625</v>
      </c>
      <c r="AA636">
        <v>527.04999999999995</v>
      </c>
      <c r="AB636">
        <v>625</v>
      </c>
      <c r="AC636" s="2">
        <f>(Table2[[#This Row],[Close Price]]/Table2[[#This Row],[Day Low]])-1</f>
        <v>-2.6452527161076045E-3</v>
      </c>
      <c r="AD636" s="2">
        <f>(Table2[[#This Row],[Day High]]/Table2[[#This Row],[Close Price]])-1</f>
        <v>0.18404849862650363</v>
      </c>
      <c r="AE636" s="2">
        <f>(Table2[[#This Row],[Close Price]]/Table2[[#This Row],[Current Week Low]])-1</f>
        <v>1.5178825538375573E-3</v>
      </c>
      <c r="AF636" s="2">
        <f>(Table2[[#This Row],[Current Week High]]/Table2[[#This Row],[Close Price]])-1</f>
        <v>0.18404849862650363</v>
      </c>
      <c r="AG636" s="2">
        <f>(Table2[[#This Row],[Close Price]]/Table2[[#This Row],[Current Month Low]])-1</f>
        <v>1.5178825538375573E-3</v>
      </c>
      <c r="AH636" s="2">
        <f>(Table2[[#This Row],[Current Month High]]/Table2[[#This Row],[Close Price]])-1</f>
        <v>0.18404849862650363</v>
      </c>
      <c r="AI636">
        <v>51.3687600644122</v>
      </c>
      <c r="AJ636">
        <v>3.2469437652811801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-0.02</v>
      </c>
      <c r="AM636" t="s">
        <v>10358</v>
      </c>
      <c r="AN636">
        <v>14.07</v>
      </c>
      <c r="AO636" t="s">
        <v>10359</v>
      </c>
      <c r="AP636">
        <v>3.8202843468726003E-2</v>
      </c>
      <c r="AQ636">
        <f>(Table2[[#This Row],[Sharpe Ratio]]-AVERAGE(Table2[Sharpe Ratio]))/_xlfn.STDEV.P(Table2[Sharpe Ratio])</f>
        <v>-0.29022504761868856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715</v>
      </c>
      <c r="AT636">
        <f>_xlfn.RANK.AVG(Table2[[#This Row],[6M Return vs Nifty Z-Score]],Table2[6M Return vs Nifty Z-Score])</f>
        <v>617</v>
      </c>
      <c r="AU636">
        <f>_xlfn.RANK.AVG(Table2[[#This Row],[Sharpe Ratio Z-Score]],Table2[Sharpe Ratio Z-Score])</f>
        <v>418</v>
      </c>
      <c r="AV636">
        <f>(Table2[[#This Row],[Rank 1Y]]+Table2[[#This Row],[Rank 6M]]+Table2[[#This Row],[Rank Sharpe]])/3</f>
        <v>583.33333333333337</v>
      </c>
    </row>
    <row r="637" spans="1:48" x14ac:dyDescent="0.3">
      <c r="A637" t="s">
        <v>116</v>
      </c>
      <c r="B637" t="s">
        <v>117</v>
      </c>
      <c r="C637" t="s">
        <v>10316</v>
      </c>
      <c r="D637" t="s">
        <v>118</v>
      </c>
      <c r="E637">
        <v>241993.80558839999</v>
      </c>
      <c r="F637">
        <v>2530.75</v>
      </c>
      <c r="G637">
        <v>-13.6523453115654</v>
      </c>
      <c r="H637">
        <f>(Table2[[#This Row],[1Y Return vs Nifty]]-AVERAGE(Table2[1Y Return vs Nifty]))/_xlfn.STDEV.P(Table2[1Y Return vs Nifty])</f>
        <v>-0.61675004334232153</v>
      </c>
      <c r="I637">
        <v>-1.0829170611208601</v>
      </c>
      <c r="J637">
        <f>(Table2[[#This Row],[1M Return vs Nifty]]-AVERAGE(Table2[1M Return vs Nifty]))/_xlfn.STDEV.P(Table2[1M Return vs Nifty])</f>
        <v>-0.31464913984396031</v>
      </c>
      <c r="K637">
        <v>-15.2190830242606</v>
      </c>
      <c r="L637">
        <f>(Table2[[#This Row],[6M Return vs Nifty]]-AVERAGE(Table2[6M Return vs Nifty]))/_xlfn.STDEV.P(Table2[6M Return vs Nifty])</f>
        <v>-0.79778760366898271</v>
      </c>
      <c r="M637">
        <v>-1.50375198390612</v>
      </c>
      <c r="N637">
        <f>(Table2[[#This Row],[1W Return vs Nifty]]-AVERAGE(Table2[1W Return vs Nifty]))/_xlfn.STDEV.P(Table2[1W Return vs Nifty])</f>
        <v>-9.4213849363933136E-2</v>
      </c>
      <c r="O637">
        <v>2514.9899999999998</v>
      </c>
      <c r="P637">
        <v>2519.69875021187</v>
      </c>
      <c r="Q637">
        <v>2476.56982126203</v>
      </c>
      <c r="R637">
        <v>49.023491327518201</v>
      </c>
      <c r="S637" s="2">
        <f>(Table2[[#This Row],[Close Price]]-Table2[[#This Row],[20D EMA]])/Table2[[#This Row],[20D EMA]]</f>
        <v>6.2664265066661182E-3</v>
      </c>
      <c r="T637" s="2">
        <f>(Table2[[#This Row],[Close Price]]-Table2[[#This Row],[50D EMA]])/Table2[[#This Row],[50D EMA]]</f>
        <v>4.3859408936091108E-3</v>
      </c>
      <c r="U637" s="2">
        <f>(Table2[[#This Row],[Close Price]]-Table2[[#This Row],[200D EMA]])/Table2[[#This Row],[200D EMA]]</f>
        <v>2.1877105290074323E-2</v>
      </c>
      <c r="V637">
        <v>0.89075191413936206</v>
      </c>
      <c r="W637">
        <v>2502</v>
      </c>
      <c r="X637">
        <v>2559</v>
      </c>
      <c r="Y637">
        <v>2497.0500000000002</v>
      </c>
      <c r="Z637">
        <v>2559</v>
      </c>
      <c r="AA637">
        <v>2497.0500000000002</v>
      </c>
      <c r="AB637">
        <v>2559</v>
      </c>
      <c r="AC637" s="2">
        <f>(Table2[[#This Row],[Close Price]]/Table2[[#This Row],[Day Low]])-1</f>
        <v>1.1490807354116672E-2</v>
      </c>
      <c r="AD637" s="2">
        <f>(Table2[[#This Row],[Day High]]/Table2[[#This Row],[Close Price]])-1</f>
        <v>1.116269880470222E-2</v>
      </c>
      <c r="AE637" s="2">
        <f>(Table2[[#This Row],[Close Price]]/Table2[[#This Row],[Current Week Low]])-1</f>
        <v>1.3495925191726155E-2</v>
      </c>
      <c r="AF637" s="2">
        <f>(Table2[[#This Row],[Current Week High]]/Table2[[#This Row],[Close Price]])-1</f>
        <v>1.116269880470222E-2</v>
      </c>
      <c r="AG637" s="2">
        <f>(Table2[[#This Row],[Close Price]]/Table2[[#This Row],[Current Month Low]])-1</f>
        <v>1.3495925191726155E-2</v>
      </c>
      <c r="AH637" s="2">
        <f>(Table2[[#This Row],[Current Month High]]/Table2[[#This Row],[Close Price]])-1</f>
        <v>1.116269880470222E-2</v>
      </c>
      <c r="AI637">
        <v>9.4260594685369998</v>
      </c>
      <c r="AJ637">
        <v>16.9883277476019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-0.11</v>
      </c>
      <c r="AM637" t="s">
        <v>10358</v>
      </c>
      <c r="AN637">
        <v>0.21</v>
      </c>
      <c r="AO637" t="s">
        <v>10359</v>
      </c>
      <c r="AP637">
        <v>-3.3447802271573998E-2</v>
      </c>
      <c r="AQ637">
        <f>(Table2[[#This Row],[Sharpe Ratio]]-AVERAGE(Table2[Sharpe Ratio]))/_xlfn.STDEV.P(Table2[Sharpe Ratio])</f>
        <v>-1.1100023949557367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528</v>
      </c>
      <c r="AT637">
        <f>_xlfn.RANK.AVG(Table2[[#This Row],[6M Return vs Nifty Z-Score]],Table2[6M Return vs Nifty Z-Score])</f>
        <v>583</v>
      </c>
      <c r="AU637">
        <f>_xlfn.RANK.AVG(Table2[[#This Row],[Sharpe Ratio Z-Score]],Table2[Sharpe Ratio Z-Score])</f>
        <v>641</v>
      </c>
      <c r="AV637">
        <f>(Table2[[#This Row],[Rank 1Y]]+Table2[[#This Row],[Rank 6M]]+Table2[[#This Row],[Rank Sharpe]])/3</f>
        <v>584</v>
      </c>
    </row>
    <row r="638" spans="1:48" x14ac:dyDescent="0.3">
      <c r="A638" t="s">
        <v>883</v>
      </c>
      <c r="B638" t="s">
        <v>884</v>
      </c>
      <c r="C638" t="s">
        <v>10322</v>
      </c>
      <c r="D638" t="s">
        <v>135</v>
      </c>
      <c r="E638">
        <v>17792.286707160001</v>
      </c>
      <c r="F638">
        <v>3024.45</v>
      </c>
      <c r="G638">
        <v>-33.9247678394009</v>
      </c>
      <c r="H638">
        <f>(Table2[[#This Row],[1Y Return vs Nifty]]-AVERAGE(Table2[1Y Return vs Nifty]))/_xlfn.STDEV.P(Table2[1Y Return vs Nifty])</f>
        <v>-0.95550674940270919</v>
      </c>
      <c r="I638">
        <v>6.9554127544905802</v>
      </c>
      <c r="J638">
        <f>(Table2[[#This Row],[1M Return vs Nifty]]-AVERAGE(Table2[1M Return vs Nifty]))/_xlfn.STDEV.P(Table2[1M Return vs Nifty])</f>
        <v>0.50000747919053568</v>
      </c>
      <c r="K638">
        <v>2.2671030517288999</v>
      </c>
      <c r="L638">
        <f>(Table2[[#This Row],[6M Return vs Nifty]]-AVERAGE(Table2[6M Return vs Nifty]))/_xlfn.STDEV.P(Table2[6M Return vs Nifty])</f>
        <v>-0.2012004313464974</v>
      </c>
      <c r="M638">
        <v>-1.6718299287446801</v>
      </c>
      <c r="N638">
        <f>(Table2[[#This Row],[1W Return vs Nifty]]-AVERAGE(Table2[1W Return vs Nifty]))/_xlfn.STDEV.P(Table2[1W Return vs Nifty])</f>
        <v>-0.13502593874179136</v>
      </c>
      <c r="O638">
        <v>2917.9</v>
      </c>
      <c r="P638">
        <v>2835.3858739211601</v>
      </c>
      <c r="Q638">
        <v>2726.4863471915201</v>
      </c>
      <c r="R638">
        <v>57.722173541629502</v>
      </c>
      <c r="S638" s="2">
        <f>(Table2[[#This Row],[Close Price]]-Table2[[#This Row],[20D EMA]])/Table2[[#This Row],[20D EMA]]</f>
        <v>3.6515987525274934E-2</v>
      </c>
      <c r="T638" s="2">
        <f>(Table2[[#This Row],[Close Price]]-Table2[[#This Row],[50D EMA]])/Table2[[#This Row],[50D EMA]]</f>
        <v>6.6680210202703732E-2</v>
      </c>
      <c r="U638" s="2">
        <f>(Table2[[#This Row],[Close Price]]-Table2[[#This Row],[200D EMA]])/Table2[[#This Row],[200D EMA]]</f>
        <v>0.10928485048729625</v>
      </c>
      <c r="V638">
        <v>1.11942116571332</v>
      </c>
      <c r="W638">
        <v>2964.85</v>
      </c>
      <c r="X638">
        <v>3066</v>
      </c>
      <c r="Y638">
        <v>2939.8</v>
      </c>
      <c r="Z638">
        <v>3066</v>
      </c>
      <c r="AA638">
        <v>2939.8</v>
      </c>
      <c r="AB638">
        <v>3066</v>
      </c>
      <c r="AC638" s="2">
        <f>(Table2[[#This Row],[Close Price]]/Table2[[#This Row],[Day Low]])-1</f>
        <v>2.010219741302266E-2</v>
      </c>
      <c r="AD638" s="2">
        <f>(Table2[[#This Row],[Day High]]/Table2[[#This Row],[Close Price]])-1</f>
        <v>1.3738035014630778E-2</v>
      </c>
      <c r="AE638" s="2">
        <f>(Table2[[#This Row],[Close Price]]/Table2[[#This Row],[Current Week Low]])-1</f>
        <v>2.8794475814681197E-2</v>
      </c>
      <c r="AF638" s="2">
        <f>(Table2[[#This Row],[Current Week High]]/Table2[[#This Row],[Close Price]])-1</f>
        <v>1.3738035014630778E-2</v>
      </c>
      <c r="AG638" s="2">
        <f>(Table2[[#This Row],[Close Price]]/Table2[[#This Row],[Current Month Low]])-1</f>
        <v>2.8794475814681197E-2</v>
      </c>
      <c r="AH638" s="2">
        <f>(Table2[[#This Row],[Current Month High]]/Table2[[#This Row],[Close Price]])-1</f>
        <v>1.3738035014630778E-2</v>
      </c>
      <c r="AI638">
        <v>8.8462365058109693</v>
      </c>
      <c r="AJ638">
        <v>35.625560538116503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-0.04</v>
      </c>
      <c r="AM638" t="s">
        <v>10358</v>
      </c>
      <c r="AN638">
        <v>10.029999999999999</v>
      </c>
      <c r="AO638" t="s">
        <v>10359</v>
      </c>
      <c r="AP638">
        <v>-9.4396159148757E-2</v>
      </c>
      <c r="AQ638">
        <f>(Table2[[#This Row],[Sharpe Ratio]]-AVERAGE(Table2[Sharpe Ratio]))/_xlfn.STDEV.P(Table2[Sharpe Ratio])</f>
        <v>-1.8073315231037954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-2.5990571634042574</v>
      </c>
      <c r="AS638">
        <f>_xlfn.RANK.AVG(Table2[[#This Row],[1Y Return vs Nifty Z-Score]],Table2[1Y Return vs Nifty Z-Score])</f>
        <v>651</v>
      </c>
      <c r="AT638">
        <f>_xlfn.RANK.AVG(Table2[[#This Row],[6M Return vs Nifty Z-Score]],Table2[6M Return vs Nifty Z-Score])</f>
        <v>388</v>
      </c>
      <c r="AU638">
        <f>_xlfn.RANK.AVG(Table2[[#This Row],[Sharpe Ratio Z-Score]],Table2[Sharpe Ratio Z-Score])</f>
        <v>716</v>
      </c>
      <c r="AV638">
        <f>(Table2[[#This Row],[Rank 1Y]]+Table2[[#This Row],[Rank 6M]]+Table2[[#This Row],[Rank Sharpe]])/3</f>
        <v>585</v>
      </c>
    </row>
    <row r="639" spans="1:48" x14ac:dyDescent="0.3">
      <c r="A639" t="s">
        <v>1071</v>
      </c>
      <c r="B639" t="s">
        <v>1072</v>
      </c>
      <c r="C639" t="s">
        <v>10313</v>
      </c>
      <c r="D639" t="s">
        <v>298</v>
      </c>
      <c r="E639">
        <v>12357.993413765</v>
      </c>
      <c r="F639">
        <v>926.65</v>
      </c>
      <c r="G639">
        <v>-33.510581777718201</v>
      </c>
      <c r="H639">
        <f>(Table2[[#This Row],[1Y Return vs Nifty]]-AVERAGE(Table2[1Y Return vs Nifty]))/_xlfn.STDEV.P(Table2[1Y Return vs Nifty])</f>
        <v>-0.94858560784899981</v>
      </c>
      <c r="I639">
        <v>-6.5130715897933902</v>
      </c>
      <c r="J639">
        <f>(Table2[[#This Row],[1M Return vs Nifty]]-AVERAGE(Table2[1M Return vs Nifty]))/_xlfn.STDEV.P(Table2[1M Return vs Nifty])</f>
        <v>-0.8649763136023475</v>
      </c>
      <c r="K639">
        <v>-17.212368748334299</v>
      </c>
      <c r="L639">
        <f>(Table2[[#This Row],[6M Return vs Nifty]]-AVERAGE(Table2[6M Return vs Nifty]))/_xlfn.STDEV.P(Table2[6M Return vs Nifty])</f>
        <v>-0.86579378229410708</v>
      </c>
      <c r="M639">
        <v>-3.7545107037992702</v>
      </c>
      <c r="N639">
        <f>(Table2[[#This Row],[1W Return vs Nifty]]-AVERAGE(Table2[1W Return vs Nifty]))/_xlfn.STDEV.P(Table2[1W Return vs Nifty])</f>
        <v>-0.640735084690218</v>
      </c>
      <c r="O639">
        <v>934.51</v>
      </c>
      <c r="P639">
        <v>937.53260823341202</v>
      </c>
      <c r="Q639">
        <v>945.38006691399301</v>
      </c>
      <c r="R639">
        <v>42.301747356423597</v>
      </c>
      <c r="S639" s="2">
        <f>(Table2[[#This Row],[Close Price]]-Table2[[#This Row],[20D EMA]])/Table2[[#This Row],[20D EMA]]</f>
        <v>-8.4108249242918903E-3</v>
      </c>
      <c r="T639" s="2">
        <f>(Table2[[#This Row],[Close Price]]-Table2[[#This Row],[50D EMA]])/Table2[[#This Row],[50D EMA]]</f>
        <v>-1.1607711708201901E-2</v>
      </c>
      <c r="U639" s="2">
        <f>(Table2[[#This Row],[Close Price]]-Table2[[#This Row],[200D EMA]])/Table2[[#This Row],[200D EMA]]</f>
        <v>-1.9812208411727615E-2</v>
      </c>
      <c r="V639">
        <v>1.0584159798307999</v>
      </c>
      <c r="W639">
        <v>919.1</v>
      </c>
      <c r="X639">
        <v>932.75</v>
      </c>
      <c r="Y639">
        <v>909</v>
      </c>
      <c r="Z639">
        <v>979.9</v>
      </c>
      <c r="AA639">
        <v>909</v>
      </c>
      <c r="AB639">
        <v>979.9</v>
      </c>
      <c r="AC639" s="2">
        <f>(Table2[[#This Row],[Close Price]]/Table2[[#This Row],[Day Low]])-1</f>
        <v>8.2145577195080755E-3</v>
      </c>
      <c r="AD639" s="2">
        <f>(Table2[[#This Row],[Day High]]/Table2[[#This Row],[Close Price]])-1</f>
        <v>6.5828522095721098E-3</v>
      </c>
      <c r="AE639" s="2">
        <f>(Table2[[#This Row],[Close Price]]/Table2[[#This Row],[Current Week Low]])-1</f>
        <v>1.941694169416941E-2</v>
      </c>
      <c r="AF639" s="2">
        <f>(Table2[[#This Row],[Current Week High]]/Table2[[#This Row],[Close Price]])-1</f>
        <v>5.7465062321264693E-2</v>
      </c>
      <c r="AG639" s="2">
        <f>(Table2[[#This Row],[Close Price]]/Table2[[#This Row],[Current Month Low]])-1</f>
        <v>1.941694169416941E-2</v>
      </c>
      <c r="AH639" s="2">
        <f>(Table2[[#This Row],[Current Month High]]/Table2[[#This Row],[Close Price]])-1</f>
        <v>5.7465062321264693E-2</v>
      </c>
      <c r="AI639">
        <v>34.6786812712458</v>
      </c>
      <c r="AJ639">
        <v>18.489866376830101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-0.2</v>
      </c>
      <c r="AM639" t="s">
        <v>10358</v>
      </c>
      <c r="AN639">
        <v>2.25</v>
      </c>
      <c r="AO639" t="s">
        <v>10359</v>
      </c>
      <c r="AP639">
        <v>5.3875648264519998E-3</v>
      </c>
      <c r="AQ639">
        <f>(Table2[[#This Row],[Sharpe Ratio]]-AVERAGE(Table2[Sharpe Ratio]))/_xlfn.STDEV.P(Table2[Sharpe Ratio])</f>
        <v>-0.66567486805706666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649</v>
      </c>
      <c r="AT639">
        <f>_xlfn.RANK.AVG(Table2[[#This Row],[6M Return vs Nifty Z-Score]],Table2[6M Return vs Nifty Z-Score])</f>
        <v>602</v>
      </c>
      <c r="AU639">
        <f>_xlfn.RANK.AVG(Table2[[#This Row],[Sharpe Ratio Z-Score]],Table2[Sharpe Ratio Z-Score])</f>
        <v>507</v>
      </c>
      <c r="AV639">
        <f>(Table2[[#This Row],[Rank 1Y]]+Table2[[#This Row],[Rank 6M]]+Table2[[#This Row],[Rank Sharpe]])/3</f>
        <v>586</v>
      </c>
    </row>
    <row r="640" spans="1:48" x14ac:dyDescent="0.3">
      <c r="A640" t="s">
        <v>454</v>
      </c>
      <c r="B640" t="s">
        <v>455</v>
      </c>
      <c r="C640" t="s">
        <v>10316</v>
      </c>
      <c r="D640" t="s">
        <v>118</v>
      </c>
      <c r="E640">
        <v>48906.905906150001</v>
      </c>
      <c r="F640">
        <v>369.65</v>
      </c>
      <c r="G640">
        <v>-25.012854070827299</v>
      </c>
      <c r="H640">
        <f>(Table2[[#This Row],[1Y Return vs Nifty]]-AVERAGE(Table2[1Y Return vs Nifty]))/_xlfn.STDEV.P(Table2[1Y Return vs Nifty])</f>
        <v>-0.80658668083216989</v>
      </c>
      <c r="I640">
        <v>-0.29596139992194398</v>
      </c>
      <c r="J640">
        <f>(Table2[[#This Row],[1M Return vs Nifty]]-AVERAGE(Table2[1M Return vs Nifty]))/_xlfn.STDEV.P(Table2[1M Return vs Nifty])</f>
        <v>-0.23489393534398181</v>
      </c>
      <c r="K640">
        <v>-14.470866436535299</v>
      </c>
      <c r="L640">
        <f>(Table2[[#This Row],[6M Return vs Nifty]]-AVERAGE(Table2[6M Return vs Nifty]))/_xlfn.STDEV.P(Table2[6M Return vs Nifty])</f>
        <v>-0.77226022929380422</v>
      </c>
      <c r="M640">
        <v>-1.76005721953243</v>
      </c>
      <c r="N640">
        <f>(Table2[[#This Row],[1W Return vs Nifty]]-AVERAGE(Table2[1W Return vs Nifty]))/_xlfn.STDEV.P(Table2[1W Return vs Nifty])</f>
        <v>-0.15644897601568516</v>
      </c>
      <c r="O640">
        <v>367.3</v>
      </c>
      <c r="P640">
        <v>357.48937646163398</v>
      </c>
      <c r="Q640">
        <v>357.78084788867301</v>
      </c>
      <c r="R640">
        <v>56.6905474441824</v>
      </c>
      <c r="S640" s="2">
        <f>(Table2[[#This Row],[Close Price]]-Table2[[#This Row],[20D EMA]])/Table2[[#This Row],[20D EMA]]</f>
        <v>6.3980397495234575E-3</v>
      </c>
      <c r="T640" s="2">
        <f>(Table2[[#This Row],[Close Price]]-Table2[[#This Row],[50D EMA]])/Table2[[#This Row],[50D EMA]]</f>
        <v>3.4016741025228996E-2</v>
      </c>
      <c r="U640" s="2">
        <f>(Table2[[#This Row],[Close Price]]-Table2[[#This Row],[200D EMA]])/Table2[[#This Row],[200D EMA]]</f>
        <v>3.3174364087314619E-2</v>
      </c>
      <c r="V640">
        <v>1.0263214744626299</v>
      </c>
      <c r="W640">
        <v>368.5</v>
      </c>
      <c r="X640">
        <v>378.8</v>
      </c>
      <c r="Y640">
        <v>362.1</v>
      </c>
      <c r="Z640">
        <v>380.3</v>
      </c>
      <c r="AA640">
        <v>362.1</v>
      </c>
      <c r="AB640">
        <v>380.3</v>
      </c>
      <c r="AC640" s="2">
        <f>(Table2[[#This Row],[Close Price]]/Table2[[#This Row],[Day Low]])-1</f>
        <v>3.1207598371776335E-3</v>
      </c>
      <c r="AD640" s="2">
        <f>(Table2[[#This Row],[Day High]]/Table2[[#This Row],[Close Price]])-1</f>
        <v>2.4753144866765942E-2</v>
      </c>
      <c r="AE640" s="2">
        <f>(Table2[[#This Row],[Close Price]]/Table2[[#This Row],[Current Week Low]])-1</f>
        <v>2.0850593758630076E-2</v>
      </c>
      <c r="AF640" s="2">
        <f>(Table2[[#This Row],[Current Week High]]/Table2[[#This Row],[Close Price]])-1</f>
        <v>2.8811037467875167E-2</v>
      </c>
      <c r="AG640" s="2">
        <f>(Table2[[#This Row],[Close Price]]/Table2[[#This Row],[Current Month Low]])-1</f>
        <v>2.0850593758630076E-2</v>
      </c>
      <c r="AH640" s="2">
        <f>(Table2[[#This Row],[Current Month High]]/Table2[[#This Row],[Close Price]])-1</f>
        <v>2.8811037467875167E-2</v>
      </c>
      <c r="AI640">
        <v>11.0509941836872</v>
      </c>
      <c r="AJ640">
        <v>29.338698390482801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-0.03</v>
      </c>
      <c r="AM640" t="s">
        <v>10358</v>
      </c>
      <c r="AN640">
        <v>1.75</v>
      </c>
      <c r="AO640" t="s">
        <v>10359</v>
      </c>
      <c r="AP640">
        <v>-6.129203750455E-3</v>
      </c>
      <c r="AQ640">
        <f>(Table2[[#This Row],[Sharpe Ratio]]-AVERAGE(Table2[Sharpe Ratio]))/_xlfn.STDEV.P(Table2[Sharpe Ratio])</f>
        <v>-0.79744180325108249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594</v>
      </c>
      <c r="AT640">
        <f>_xlfn.RANK.AVG(Table2[[#This Row],[6M Return vs Nifty Z-Score]],Table2[6M Return vs Nifty Z-Score])</f>
        <v>578</v>
      </c>
      <c r="AU640">
        <f>_xlfn.RANK.AVG(Table2[[#This Row],[Sharpe Ratio Z-Score]],Table2[Sharpe Ratio Z-Score])</f>
        <v>587</v>
      </c>
      <c r="AV640">
        <f>(Table2[[#This Row],[Rank 1Y]]+Table2[[#This Row],[Rank 6M]]+Table2[[#This Row],[Rank Sharpe]])/3</f>
        <v>586.33333333333337</v>
      </c>
    </row>
    <row r="641" spans="1:48" x14ac:dyDescent="0.3">
      <c r="A641" t="s">
        <v>527</v>
      </c>
      <c r="B641" t="s">
        <v>528</v>
      </c>
      <c r="C641" t="s">
        <v>10325</v>
      </c>
      <c r="D641" t="s">
        <v>443</v>
      </c>
      <c r="E641">
        <v>39842.814030659902</v>
      </c>
      <c r="F641">
        <v>1429.1</v>
      </c>
      <c r="G641">
        <v>-48.170286429803497</v>
      </c>
      <c r="H641">
        <f>(Table2[[#This Row],[1Y Return vs Nifty]]-AVERAGE(Table2[1Y Return vs Nifty]))/_xlfn.STDEV.P(Table2[1Y Return vs Nifty])</f>
        <v>-1.193552545221175</v>
      </c>
      <c r="I641">
        <v>-3.2639363555335601</v>
      </c>
      <c r="J641">
        <f>(Table2[[#This Row],[1M Return vs Nifty]]-AVERAGE(Table2[1M Return vs Nifty]))/_xlfn.STDEV.P(Table2[1M Return vs Nifty])</f>
        <v>-0.53568781892186046</v>
      </c>
      <c r="K641">
        <v>-20.257003231499802</v>
      </c>
      <c r="L641">
        <f>(Table2[[#This Row],[6M Return vs Nifty]]-AVERAGE(Table2[6M Return vs Nifty]))/_xlfn.STDEV.P(Table2[6M Return vs Nifty])</f>
        <v>-0.96966948561636246</v>
      </c>
      <c r="M641">
        <v>-0.93957444039428495</v>
      </c>
      <c r="N641">
        <f>(Table2[[#This Row],[1W Return vs Nifty]]-AVERAGE(Table2[1W Return vs Nifty]))/_xlfn.STDEV.P(Table2[1W Return vs Nifty])</f>
        <v>4.2777737205627941E-2</v>
      </c>
      <c r="O641">
        <v>1440.57</v>
      </c>
      <c r="P641">
        <v>1474.8800142252701</v>
      </c>
      <c r="Q641">
        <v>1508.18766395239</v>
      </c>
      <c r="R641">
        <v>48.825747200328998</v>
      </c>
      <c r="S641" s="2">
        <f>(Table2[[#This Row],[Close Price]]-Table2[[#This Row],[20D EMA]])/Table2[[#This Row],[20D EMA]]</f>
        <v>-7.9621261028620816E-3</v>
      </c>
      <c r="T641" s="2">
        <f>(Table2[[#This Row],[Close Price]]-Table2[[#This Row],[50D EMA]])/Table2[[#This Row],[50D EMA]]</f>
        <v>-3.1039822754203947E-2</v>
      </c>
      <c r="U641" s="2">
        <f>(Table2[[#This Row],[Close Price]]-Table2[[#This Row],[200D EMA]])/Table2[[#This Row],[200D EMA]]</f>
        <v>-5.243887471213711E-2</v>
      </c>
      <c r="V641">
        <v>1.0584163221726699</v>
      </c>
      <c r="W641">
        <v>1423</v>
      </c>
      <c r="X641">
        <v>1448.8</v>
      </c>
      <c r="Y641">
        <v>1422</v>
      </c>
      <c r="Z641">
        <v>1458.8</v>
      </c>
      <c r="AA641">
        <v>1422</v>
      </c>
      <c r="AB641">
        <v>1458.8</v>
      </c>
      <c r="AC641" s="2">
        <f>(Table2[[#This Row],[Close Price]]/Table2[[#This Row],[Day Low]])-1</f>
        <v>4.2867182009838078E-3</v>
      </c>
      <c r="AD641" s="2">
        <f>(Table2[[#This Row],[Day High]]/Table2[[#This Row],[Close Price]])-1</f>
        <v>1.3784899587152788E-2</v>
      </c>
      <c r="AE641" s="2">
        <f>(Table2[[#This Row],[Close Price]]/Table2[[#This Row],[Current Week Low]])-1</f>
        <v>4.9929676511955012E-3</v>
      </c>
      <c r="AF641" s="2">
        <f>(Table2[[#This Row],[Current Week High]]/Table2[[#This Row],[Close Price]])-1</f>
        <v>2.0782310545098381E-2</v>
      </c>
      <c r="AG641" s="2">
        <f>(Table2[[#This Row],[Close Price]]/Table2[[#This Row],[Current Month Low]])-1</f>
        <v>4.9929676511955012E-3</v>
      </c>
      <c r="AH641" s="2">
        <f>(Table2[[#This Row],[Current Month High]]/Table2[[#This Row],[Close Price]])-1</f>
        <v>2.0782310545098381E-2</v>
      </c>
      <c r="AI641">
        <v>25.95339724302</v>
      </c>
      <c r="AJ641">
        <v>9.5095785440612897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-0.01</v>
      </c>
      <c r="AM641" t="s">
        <v>10358</v>
      </c>
      <c r="AN641">
        <v>1.53</v>
      </c>
      <c r="AO641" t="s">
        <v>10359</v>
      </c>
      <c r="AP641">
        <v>3.6485753116128998E-2</v>
      </c>
      <c r="AQ641">
        <f>(Table2[[#This Row],[Sharpe Ratio]]-AVERAGE(Table2[Sharpe Ratio]))/_xlfn.STDEV.P(Table2[Sharpe Ratio])</f>
        <v>-0.30987081298264657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702</v>
      </c>
      <c r="AT641">
        <f>_xlfn.RANK.AVG(Table2[[#This Row],[6M Return vs Nifty Z-Score]],Table2[6M Return vs Nifty Z-Score])</f>
        <v>635</v>
      </c>
      <c r="AU641">
        <f>_xlfn.RANK.AVG(Table2[[#This Row],[Sharpe Ratio Z-Score]],Table2[Sharpe Ratio Z-Score])</f>
        <v>422</v>
      </c>
      <c r="AV641">
        <f>(Table2[[#This Row],[Rank 1Y]]+Table2[[#This Row],[Rank 6M]]+Table2[[#This Row],[Rank Sharpe]])/3</f>
        <v>586.33333333333337</v>
      </c>
    </row>
    <row r="642" spans="1:48" x14ac:dyDescent="0.3">
      <c r="A642" t="s">
        <v>1397</v>
      </c>
      <c r="B642" t="s">
        <v>1398</v>
      </c>
      <c r="C642" t="s">
        <v>10327</v>
      </c>
      <c r="D642" t="s">
        <v>443</v>
      </c>
      <c r="E642">
        <v>7908.6408914800004</v>
      </c>
      <c r="F642">
        <v>499.6</v>
      </c>
      <c r="G642">
        <v>-36.671192432598701</v>
      </c>
      <c r="H642">
        <f>(Table2[[#This Row],[1Y Return vs Nifty]]-AVERAGE(Table2[1Y Return vs Nifty]))/_xlfn.STDEV.P(Table2[1Y Return vs Nifty])</f>
        <v>-1.0014001174675007</v>
      </c>
      <c r="I642">
        <v>-7.8969226925537397</v>
      </c>
      <c r="J642">
        <f>(Table2[[#This Row],[1M Return vs Nifty]]-AVERAGE(Table2[1M Return vs Nifty]))/_xlfn.STDEV.P(Table2[1M Return vs Nifty])</f>
        <v>-1.005224783929159</v>
      </c>
      <c r="K642">
        <v>-5.1652099439999999</v>
      </c>
      <c r="L642">
        <f>(Table2[[#This Row],[6M Return vs Nifty]]-AVERAGE(Table2[6M Return vs Nifty]))/_xlfn.STDEV.P(Table2[6M Return vs Nifty])</f>
        <v>-0.45477331308690022</v>
      </c>
      <c r="M642">
        <v>-1.89015789868586</v>
      </c>
      <c r="N642">
        <f>(Table2[[#This Row],[1W Return vs Nifty]]-AVERAGE(Table2[1W Return vs Nifty]))/_xlfn.STDEV.P(Table2[1W Return vs Nifty])</f>
        <v>-0.18803956067466482</v>
      </c>
      <c r="O642">
        <v>506.26</v>
      </c>
      <c r="P642">
        <v>514.65979518423501</v>
      </c>
      <c r="Q642">
        <v>495.86997308598302</v>
      </c>
      <c r="R642">
        <v>46.708452627754703</v>
      </c>
      <c r="S642" s="2">
        <f>(Table2[[#This Row],[Close Price]]-Table2[[#This Row],[20D EMA]])/Table2[[#This Row],[20D EMA]]</f>
        <v>-1.3155295697862696E-2</v>
      </c>
      <c r="T642" s="2">
        <f>(Table2[[#This Row],[Close Price]]-Table2[[#This Row],[50D EMA]])/Table2[[#This Row],[50D EMA]]</f>
        <v>-2.9261650754833037E-2</v>
      </c>
      <c r="U642" s="2">
        <f>(Table2[[#This Row],[Close Price]]-Table2[[#This Row],[200D EMA]])/Table2[[#This Row],[200D EMA]]</f>
        <v>7.5221875017026339E-3</v>
      </c>
      <c r="V642">
        <v>0.52320664738022105</v>
      </c>
      <c r="W642">
        <v>497.5</v>
      </c>
      <c r="X642">
        <v>502.65</v>
      </c>
      <c r="Y642">
        <v>496.75</v>
      </c>
      <c r="Z642">
        <v>504.85</v>
      </c>
      <c r="AA642">
        <v>496.75</v>
      </c>
      <c r="AB642">
        <v>504.85</v>
      </c>
      <c r="AC642" s="2">
        <f>(Table2[[#This Row],[Close Price]]/Table2[[#This Row],[Day Low]])-1</f>
        <v>4.2211055276382137E-3</v>
      </c>
      <c r="AD642" s="2">
        <f>(Table2[[#This Row],[Day High]]/Table2[[#This Row],[Close Price]])-1</f>
        <v>6.1048839071256022E-3</v>
      </c>
      <c r="AE642" s="2">
        <f>(Table2[[#This Row],[Close Price]]/Table2[[#This Row],[Current Week Low]])-1</f>
        <v>5.7372924006040549E-3</v>
      </c>
      <c r="AF642" s="2">
        <f>(Table2[[#This Row],[Current Week High]]/Table2[[#This Row],[Close Price]])-1</f>
        <v>1.0508406725380226E-2</v>
      </c>
      <c r="AG642" s="2">
        <f>(Table2[[#This Row],[Close Price]]/Table2[[#This Row],[Current Month Low]])-1</f>
        <v>5.7372924006040549E-3</v>
      </c>
      <c r="AH642" s="2">
        <f>(Table2[[#This Row],[Current Month High]]/Table2[[#This Row],[Close Price]])-1</f>
        <v>1.0508406725380226E-2</v>
      </c>
      <c r="AI642">
        <v>26.8815052041633</v>
      </c>
      <c r="AJ642">
        <v>24.031777557100298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-0.13</v>
      </c>
      <c r="AM642" t="s">
        <v>10358</v>
      </c>
      <c r="AN642">
        <v>1.1399999999999999</v>
      </c>
      <c r="AO642" t="s">
        <v>10359</v>
      </c>
      <c r="AP642">
        <v>-2.3233868344568E-2</v>
      </c>
      <c r="AQ642">
        <f>(Table2[[#This Row],[Sharpe Ratio]]-AVERAGE(Table2[Sharpe Ratio]))/_xlfn.STDEV.P(Table2[Sharpe Ratio])</f>
        <v>-0.99314159664687574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668</v>
      </c>
      <c r="AT642">
        <f>_xlfn.RANK.AVG(Table2[[#This Row],[6M Return vs Nifty Z-Score]],Table2[6M Return vs Nifty Z-Score])</f>
        <v>481</v>
      </c>
      <c r="AU642">
        <f>_xlfn.RANK.AVG(Table2[[#This Row],[Sharpe Ratio Z-Score]],Table2[Sharpe Ratio Z-Score])</f>
        <v>615</v>
      </c>
      <c r="AV642">
        <f>(Table2[[#This Row],[Rank 1Y]]+Table2[[#This Row],[Rank 6M]]+Table2[[#This Row],[Rank Sharpe]])/3</f>
        <v>588</v>
      </c>
    </row>
    <row r="643" spans="1:48" x14ac:dyDescent="0.3">
      <c r="A643" t="s">
        <v>984</v>
      </c>
      <c r="B643" t="s">
        <v>985</v>
      </c>
      <c r="C643" t="s">
        <v>10330</v>
      </c>
      <c r="D643" t="s">
        <v>986</v>
      </c>
      <c r="E643">
        <v>14852.8375896</v>
      </c>
      <c r="F643">
        <v>1515.6</v>
      </c>
      <c r="G643">
        <v>-45.674901904384903</v>
      </c>
      <c r="H643">
        <f>(Table2[[#This Row],[1Y Return vs Nifty]]-AVERAGE(Table2[1Y Return vs Nifty]))/_xlfn.STDEV.P(Table2[1Y Return vs Nifty])</f>
        <v>-1.1518541127312163</v>
      </c>
      <c r="I643">
        <v>2.1050291617078001</v>
      </c>
      <c r="J643">
        <f>(Table2[[#This Row],[1M Return vs Nifty]]-AVERAGE(Table2[1M Return vs Nifty]))/_xlfn.STDEV.P(Table2[1M Return vs Nifty])</f>
        <v>8.4380624887346895E-3</v>
      </c>
      <c r="K643">
        <v>-3.3220560965895798</v>
      </c>
      <c r="L643">
        <f>(Table2[[#This Row],[6M Return vs Nifty]]-AVERAGE(Table2[6M Return vs Nifty]))/_xlfn.STDEV.P(Table2[6M Return vs Nifty])</f>
        <v>-0.39188927781452204</v>
      </c>
      <c r="M643">
        <v>-0.94182905915621196</v>
      </c>
      <c r="N643">
        <f>(Table2[[#This Row],[1W Return vs Nifty]]-AVERAGE(Table2[1W Return vs Nifty]))/_xlfn.STDEV.P(Table2[1W Return vs Nifty])</f>
        <v>4.2230278688609887E-2</v>
      </c>
      <c r="O643">
        <v>1498.01</v>
      </c>
      <c r="P643">
        <v>1468.63624136098</v>
      </c>
      <c r="Q643">
        <v>1468.41182948033</v>
      </c>
      <c r="R643">
        <v>55.860706501142097</v>
      </c>
      <c r="S643" s="2">
        <f>(Table2[[#This Row],[Close Price]]-Table2[[#This Row],[20D EMA]])/Table2[[#This Row],[20D EMA]]</f>
        <v>1.1742244711316959E-2</v>
      </c>
      <c r="T643" s="2">
        <f>(Table2[[#This Row],[Close Price]]-Table2[[#This Row],[50D EMA]])/Table2[[#This Row],[50D EMA]]</f>
        <v>3.1977801797604281E-2</v>
      </c>
      <c r="U643" s="2">
        <f>(Table2[[#This Row],[Close Price]]-Table2[[#This Row],[200D EMA]])/Table2[[#This Row],[200D EMA]]</f>
        <v>3.2135515100262982E-2</v>
      </c>
      <c r="V643">
        <v>0.59982729804088597</v>
      </c>
      <c r="W643">
        <v>1507.05</v>
      </c>
      <c r="X643">
        <v>1524.1</v>
      </c>
      <c r="Y643">
        <v>1502</v>
      </c>
      <c r="Z643">
        <v>1524.9</v>
      </c>
      <c r="AA643">
        <v>1502</v>
      </c>
      <c r="AB643">
        <v>1524.9</v>
      </c>
      <c r="AC643" s="2">
        <f>(Table2[[#This Row],[Close Price]]/Table2[[#This Row],[Day Low]])-1</f>
        <v>5.673335323977291E-3</v>
      </c>
      <c r="AD643" s="2">
        <f>(Table2[[#This Row],[Day High]]/Table2[[#This Row],[Close Price]])-1</f>
        <v>5.6083399313802129E-3</v>
      </c>
      <c r="AE643" s="2">
        <f>(Table2[[#This Row],[Close Price]]/Table2[[#This Row],[Current Week Low]])-1</f>
        <v>9.0545938748334276E-3</v>
      </c>
      <c r="AF643" s="2">
        <f>(Table2[[#This Row],[Current Week High]]/Table2[[#This Row],[Close Price]])-1</f>
        <v>6.1361836896280941E-3</v>
      </c>
      <c r="AG643" s="2">
        <f>(Table2[[#This Row],[Close Price]]/Table2[[#This Row],[Current Month Low]])-1</f>
        <v>9.0545938748334276E-3</v>
      </c>
      <c r="AH643" s="2">
        <f>(Table2[[#This Row],[Current Month High]]/Table2[[#This Row],[Close Price]])-1</f>
        <v>6.1361836896280941E-3</v>
      </c>
      <c r="AI643">
        <v>23.743072050673</v>
      </c>
      <c r="AJ643">
        <v>25.859491778774199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0.09</v>
      </c>
      <c r="AM643" t="s">
        <v>10359</v>
      </c>
      <c r="AN643">
        <v>1.04</v>
      </c>
      <c r="AO643" t="s">
        <v>10359</v>
      </c>
      <c r="AP643">
        <v>-2.1741631173839E-2</v>
      </c>
      <c r="AQ643">
        <f>(Table2[[#This Row],[Sharpe Ratio]]-AVERAGE(Table2[Sharpe Ratio]))/_xlfn.STDEV.P(Table2[Sharpe Ratio])</f>
        <v>-0.9760684465478261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-2.46914349591622</v>
      </c>
      <c r="AS643">
        <f>_xlfn.RANK.AVG(Table2[[#This Row],[1Y Return vs Nifty Z-Score]],Table2[1Y Return vs Nifty Z-Score])</f>
        <v>693</v>
      </c>
      <c r="AT643">
        <f>_xlfn.RANK.AVG(Table2[[#This Row],[6M Return vs Nifty Z-Score]],Table2[6M Return vs Nifty Z-Score])</f>
        <v>461</v>
      </c>
      <c r="AU643">
        <f>_xlfn.RANK.AVG(Table2[[#This Row],[Sharpe Ratio Z-Score]],Table2[Sharpe Ratio Z-Score])</f>
        <v>613</v>
      </c>
      <c r="AV643">
        <f>(Table2[[#This Row],[Rank 1Y]]+Table2[[#This Row],[Rank 6M]]+Table2[[#This Row],[Rank Sharpe]])/3</f>
        <v>589</v>
      </c>
    </row>
    <row r="644" spans="1:48" x14ac:dyDescent="0.3">
      <c r="A644" t="s">
        <v>946</v>
      </c>
      <c r="B644" t="s">
        <v>947</v>
      </c>
      <c r="C644" t="s">
        <v>10327</v>
      </c>
      <c r="D644" t="s">
        <v>573</v>
      </c>
      <c r="E644">
        <v>15651.982709239999</v>
      </c>
      <c r="F644">
        <v>1478.9</v>
      </c>
      <c r="G644">
        <v>-27.191828065427298</v>
      </c>
      <c r="H644">
        <f>(Table2[[#This Row],[1Y Return vs Nifty]]-AVERAGE(Table2[1Y Return vs Nifty]))/_xlfn.STDEV.P(Table2[1Y Return vs Nifty])</f>
        <v>-0.84299782271659041</v>
      </c>
      <c r="I644">
        <v>-10.400762410511501</v>
      </c>
      <c r="J644">
        <f>(Table2[[#This Row],[1M Return vs Nifty]]-AVERAGE(Table2[1M Return vs Nifty]))/_xlfn.STDEV.P(Table2[1M Return vs Nifty])</f>
        <v>-1.2589801841211576</v>
      </c>
      <c r="K644">
        <v>-6.55823789874486</v>
      </c>
      <c r="L644">
        <f>(Table2[[#This Row],[6M Return vs Nifty]]-AVERAGE(Table2[6M Return vs Nifty]))/_xlfn.STDEV.P(Table2[6M Return vs Nifty])</f>
        <v>-0.50230012109842848</v>
      </c>
      <c r="M644">
        <v>-3.85823873323345</v>
      </c>
      <c r="N644">
        <f>(Table2[[#This Row],[1W Return vs Nifty]]-AVERAGE(Table2[1W Return vs Nifty]))/_xlfn.STDEV.P(Table2[1W Return vs Nifty])</f>
        <v>-0.66592195624747696</v>
      </c>
      <c r="O644">
        <v>1527.43</v>
      </c>
      <c r="P644">
        <v>1506.75564017534</v>
      </c>
      <c r="Q644">
        <v>1439.8358110782401</v>
      </c>
      <c r="R644">
        <v>29.6269254628473</v>
      </c>
      <c r="S644" s="2">
        <f>(Table2[[#This Row],[Close Price]]-Table2[[#This Row],[20D EMA]])/Table2[[#This Row],[20D EMA]]</f>
        <v>-3.1772323445264247E-2</v>
      </c>
      <c r="T644" s="2">
        <f>(Table2[[#This Row],[Close Price]]-Table2[[#This Row],[50D EMA]])/Table2[[#This Row],[50D EMA]]</f>
        <v>-1.848716502703673E-2</v>
      </c>
      <c r="U644" s="2">
        <f>(Table2[[#This Row],[Close Price]]-Table2[[#This Row],[200D EMA]])/Table2[[#This Row],[200D EMA]]</f>
        <v>2.7131002452638154E-2</v>
      </c>
      <c r="V644">
        <v>0.65549496416476905</v>
      </c>
      <c r="W644">
        <v>1470</v>
      </c>
      <c r="X644">
        <v>1498</v>
      </c>
      <c r="Y644">
        <v>1462.3</v>
      </c>
      <c r="Z644">
        <v>1510</v>
      </c>
      <c r="AA644">
        <v>1462.3</v>
      </c>
      <c r="AB644">
        <v>1510</v>
      </c>
      <c r="AC644" s="2">
        <f>(Table2[[#This Row],[Close Price]]/Table2[[#This Row],[Day Low]])-1</f>
        <v>6.0544217687075186E-3</v>
      </c>
      <c r="AD644" s="2">
        <f>(Table2[[#This Row],[Day High]]/Table2[[#This Row],[Close Price]])-1</f>
        <v>1.2915004395158469E-2</v>
      </c>
      <c r="AE644" s="2">
        <f>(Table2[[#This Row],[Close Price]]/Table2[[#This Row],[Current Week Low]])-1</f>
        <v>1.1351979757915798E-2</v>
      </c>
      <c r="AF644" s="2">
        <f>(Table2[[#This Row],[Current Week High]]/Table2[[#This Row],[Close Price]])-1</f>
        <v>2.1029143282169205E-2</v>
      </c>
      <c r="AG644" s="2">
        <f>(Table2[[#This Row],[Close Price]]/Table2[[#This Row],[Current Month Low]])-1</f>
        <v>1.1351979757915798E-2</v>
      </c>
      <c r="AH644" s="2">
        <f>(Table2[[#This Row],[Current Month High]]/Table2[[#This Row],[Close Price]])-1</f>
        <v>2.1029143282169205E-2</v>
      </c>
      <c r="AI644">
        <v>14.2741226587328</v>
      </c>
      <c r="AJ644">
        <v>18.978278358809298</v>
      </c>
      <c r="AK644" t="str">
        <f>IF(AND(Table2[[#This Row],[20D EMA]]&gt;Table2[[#This Row],[50D EMA]],Table2[[#This Row],[50D EMA]]&gt;Table2[[#This Row],[200D EMA]]),"Uptrend","Downtrend/NoTrend")</f>
        <v>Uptrend</v>
      </c>
      <c r="AL644">
        <v>0.05</v>
      </c>
      <c r="AM644" t="s">
        <v>10359</v>
      </c>
      <c r="AN644">
        <v>-6.24</v>
      </c>
      <c r="AO644" t="s">
        <v>10358</v>
      </c>
      <c r="AP644">
        <v>-5.0534739164360999E-2</v>
      </c>
      <c r="AQ644">
        <f>(Table2[[#This Row],[Sharpe Ratio]]-AVERAGE(Table2[Sharpe Ratio]))/_xlfn.STDEV.P(Table2[Sharpe Ratio])</f>
        <v>-1.3054993602008935</v>
      </c>
      <c r="AR6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-4.5756994443845471</v>
      </c>
      <c r="AS644">
        <f>_xlfn.RANK.AVG(Table2[[#This Row],[1Y Return vs Nifty Z-Score]],Table2[1Y Return vs Nifty Z-Score])</f>
        <v>610</v>
      </c>
      <c r="AT644">
        <f>_xlfn.RANK.AVG(Table2[[#This Row],[6M Return vs Nifty Z-Score]],Table2[6M Return vs Nifty Z-Score])</f>
        <v>494</v>
      </c>
      <c r="AU644">
        <f>_xlfn.RANK.AVG(Table2[[#This Row],[Sharpe Ratio Z-Score]],Table2[Sharpe Ratio Z-Score])</f>
        <v>664</v>
      </c>
      <c r="AV644">
        <f>(Table2[[#This Row],[Rank 1Y]]+Table2[[#This Row],[Rank 6M]]+Table2[[#This Row],[Rank Sharpe]])/3</f>
        <v>589.33333333333337</v>
      </c>
    </row>
    <row r="645" spans="1:48" x14ac:dyDescent="0.3">
      <c r="A645" t="s">
        <v>1523</v>
      </c>
      <c r="B645" t="s">
        <v>1524</v>
      </c>
      <c r="C645" t="s">
        <v>10323</v>
      </c>
      <c r="D645" t="s">
        <v>410</v>
      </c>
      <c r="E645">
        <v>6700.6083305279999</v>
      </c>
      <c r="F645">
        <v>67.989999999999995</v>
      </c>
      <c r="G645">
        <v>-31.3925827824084</v>
      </c>
      <c r="H645">
        <f>(Table2[[#This Row],[1Y Return vs Nifty]]-AVERAGE(Table2[1Y Return vs Nifty]))/_xlfn.STDEV.P(Table2[1Y Return vs Nifty])</f>
        <v>-0.91319337181479132</v>
      </c>
      <c r="I645">
        <v>7.2694206163660802</v>
      </c>
      <c r="J645">
        <f>(Table2[[#This Row],[1M Return vs Nifty]]-AVERAGE(Table2[1M Return vs Nifty]))/_xlfn.STDEV.P(Table2[1M Return vs Nifty])</f>
        <v>0.53183107799447304</v>
      </c>
      <c r="K645">
        <v>-35.5721201328763</v>
      </c>
      <c r="L645">
        <f>(Table2[[#This Row],[6M Return vs Nifty]]-AVERAGE(Table2[6M Return vs Nifty]))/_xlfn.STDEV.P(Table2[6M Return vs Nifty])</f>
        <v>-1.4921849298804704</v>
      </c>
      <c r="M645">
        <v>-6.2874059903916999</v>
      </c>
      <c r="N645">
        <f>(Table2[[#This Row],[1W Return vs Nifty]]-AVERAGE(Table2[1W Return vs Nifty]))/_xlfn.STDEV.P(Table2[1W Return vs Nifty])</f>
        <v>-1.2557637186996133</v>
      </c>
      <c r="O645">
        <v>66.92</v>
      </c>
      <c r="P645">
        <v>65.706105429410897</v>
      </c>
      <c r="Q645">
        <v>68.871901608620604</v>
      </c>
      <c r="R645">
        <v>52.467336302036003</v>
      </c>
      <c r="S645" s="2">
        <f>(Table2[[#This Row],[Close Price]]-Table2[[#This Row],[20D EMA]])/Table2[[#This Row],[20D EMA]]</f>
        <v>1.5989240884638271E-2</v>
      </c>
      <c r="T645" s="2">
        <f>(Table2[[#This Row],[Close Price]]-Table2[[#This Row],[50D EMA]])/Table2[[#This Row],[50D EMA]]</f>
        <v>3.4759244299492405E-2</v>
      </c>
      <c r="U645" s="2">
        <f>(Table2[[#This Row],[Close Price]]-Table2[[#This Row],[200D EMA]])/Table2[[#This Row],[200D EMA]]</f>
        <v>-1.2804955112640924E-2</v>
      </c>
      <c r="V645">
        <v>2.79483421350991</v>
      </c>
      <c r="W645">
        <v>67.61</v>
      </c>
      <c r="X645">
        <v>69.95</v>
      </c>
      <c r="Y645">
        <v>67.61</v>
      </c>
      <c r="Z645">
        <v>70.599999999999994</v>
      </c>
      <c r="AA645">
        <v>67.61</v>
      </c>
      <c r="AB645">
        <v>70.599999999999994</v>
      </c>
      <c r="AC645" s="2">
        <f>(Table2[[#This Row],[Close Price]]/Table2[[#This Row],[Day Low]])-1</f>
        <v>5.6204703446234294E-3</v>
      </c>
      <c r="AD645" s="2">
        <f>(Table2[[#This Row],[Day High]]/Table2[[#This Row],[Close Price]])-1</f>
        <v>2.8827768789527974E-2</v>
      </c>
      <c r="AE645" s="2">
        <f>(Table2[[#This Row],[Close Price]]/Table2[[#This Row],[Current Week Low]])-1</f>
        <v>5.6204703446234294E-3</v>
      </c>
      <c r="AF645" s="2">
        <f>(Table2[[#This Row],[Current Week High]]/Table2[[#This Row],[Close Price]])-1</f>
        <v>3.8387998235034582E-2</v>
      </c>
      <c r="AG645" s="2">
        <f>(Table2[[#This Row],[Close Price]]/Table2[[#This Row],[Current Month Low]])-1</f>
        <v>5.6204703446234294E-3</v>
      </c>
      <c r="AH645" s="2">
        <f>(Table2[[#This Row],[Current Month High]]/Table2[[#This Row],[Close Price]])-1</f>
        <v>3.8387998235034582E-2</v>
      </c>
      <c r="AI645">
        <v>44.138843947639302</v>
      </c>
      <c r="AJ645">
        <v>15.964523281596399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0</v>
      </c>
      <c r="AM645" t="s">
        <v>10360</v>
      </c>
      <c r="AN645">
        <v>12.31</v>
      </c>
      <c r="AO645" t="s">
        <v>10359</v>
      </c>
      <c r="AP645">
        <v>3.9351439303825002E-2</v>
      </c>
      <c r="AQ645">
        <f>(Table2[[#This Row],[Sharpe Ratio]]-AVERAGE(Table2[Sharpe Ratio]))/_xlfn.STDEV.P(Table2[Sharpe Ratio])</f>
        <v>-0.27708360503807777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636</v>
      </c>
      <c r="AT645">
        <f>_xlfn.RANK.AVG(Table2[[#This Row],[6M Return vs Nifty Z-Score]],Table2[6M Return vs Nifty Z-Score])</f>
        <v>720</v>
      </c>
      <c r="AU645">
        <f>_xlfn.RANK.AVG(Table2[[#This Row],[Sharpe Ratio Z-Score]],Table2[Sharpe Ratio Z-Score])</f>
        <v>414</v>
      </c>
      <c r="AV645">
        <f>(Table2[[#This Row],[Rank 1Y]]+Table2[[#This Row],[Rank 6M]]+Table2[[#This Row],[Rank Sharpe]])/3</f>
        <v>590</v>
      </c>
    </row>
    <row r="646" spans="1:48" x14ac:dyDescent="0.3">
      <c r="A646" t="s">
        <v>1638</v>
      </c>
      <c r="B646" t="s">
        <v>1639</v>
      </c>
      <c r="C646" t="s">
        <v>10314</v>
      </c>
      <c r="D646" t="s">
        <v>405</v>
      </c>
      <c r="E646">
        <v>5414.5133936849998</v>
      </c>
      <c r="F646">
        <v>49.17</v>
      </c>
      <c r="G646">
        <v>-27.8472958408951</v>
      </c>
      <c r="H646">
        <f>(Table2[[#This Row],[1Y Return vs Nifty]]-AVERAGE(Table2[1Y Return vs Nifty]))/_xlfn.STDEV.P(Table2[1Y Return vs Nifty])</f>
        <v>-0.85395083557143392</v>
      </c>
      <c r="I646">
        <v>-1.92734240760957</v>
      </c>
      <c r="J646">
        <f>(Table2[[#This Row],[1M Return vs Nifty]]-AVERAGE(Table2[1M Return vs Nifty]))/_xlfn.STDEV.P(Table2[1M Return vs Nifty])</f>
        <v>-0.40022869599273958</v>
      </c>
      <c r="K646">
        <v>-18.225519746642501</v>
      </c>
      <c r="L646">
        <f>(Table2[[#This Row],[6M Return vs Nifty]]-AVERAGE(Table2[6M Return vs Nifty]))/_xlfn.STDEV.P(Table2[6M Return vs Nifty])</f>
        <v>-0.90036009004067441</v>
      </c>
      <c r="M646">
        <v>-2.4513056527939998</v>
      </c>
      <c r="N646">
        <f>(Table2[[#This Row],[1W Return vs Nifty]]-AVERAGE(Table2[1W Return vs Nifty]))/_xlfn.STDEV.P(Table2[1W Return vs Nifty])</f>
        <v>-0.3242954645461868</v>
      </c>
      <c r="O646">
        <v>49.39</v>
      </c>
      <c r="P646">
        <v>50.081902109617097</v>
      </c>
      <c r="Q646">
        <v>51.603759210617902</v>
      </c>
      <c r="R646">
        <v>47.414487378793297</v>
      </c>
      <c r="S646" s="2">
        <f>(Table2[[#This Row],[Close Price]]-Table2[[#This Row],[20D EMA]])/Table2[[#This Row],[20D EMA]]</f>
        <v>-4.4543429844097768E-3</v>
      </c>
      <c r="T646" s="2">
        <f>(Table2[[#This Row],[Close Price]]-Table2[[#This Row],[50D EMA]])/Table2[[#This Row],[50D EMA]]</f>
        <v>-1.8208216365687622E-2</v>
      </c>
      <c r="U646" s="2">
        <f>(Table2[[#This Row],[Close Price]]-Table2[[#This Row],[200D EMA]])/Table2[[#This Row],[200D EMA]]</f>
        <v>-4.7162440253328171E-2</v>
      </c>
      <c r="V646">
        <v>0.57141697214552201</v>
      </c>
      <c r="W646">
        <v>49.21</v>
      </c>
      <c r="X646">
        <v>50.1</v>
      </c>
      <c r="Y646">
        <v>49.03</v>
      </c>
      <c r="Z646">
        <v>50.1</v>
      </c>
      <c r="AA646">
        <v>49.03</v>
      </c>
      <c r="AB646">
        <v>50.1</v>
      </c>
      <c r="AC646" s="2">
        <f>(Table2[[#This Row],[Close Price]]/Table2[[#This Row],[Day Low]])-1</f>
        <v>-8.1284291810601594E-4</v>
      </c>
      <c r="AD646" s="2">
        <f>(Table2[[#This Row],[Day High]]/Table2[[#This Row],[Close Price]])-1</f>
        <v>1.8913971934106266E-2</v>
      </c>
      <c r="AE646" s="2">
        <f>(Table2[[#This Row],[Close Price]]/Table2[[#This Row],[Current Week Low]])-1</f>
        <v>2.855394656332777E-3</v>
      </c>
      <c r="AF646" s="2">
        <f>(Table2[[#This Row],[Current Week High]]/Table2[[#This Row],[Close Price]])-1</f>
        <v>1.8913971934106266E-2</v>
      </c>
      <c r="AG646" s="2">
        <f>(Table2[[#This Row],[Close Price]]/Table2[[#This Row],[Current Month Low]])-1</f>
        <v>2.855394656332777E-3</v>
      </c>
      <c r="AH646" s="2">
        <f>(Table2[[#This Row],[Current Month High]]/Table2[[#This Row],[Close Price]])-1</f>
        <v>1.8913971934106266E-2</v>
      </c>
      <c r="AI646">
        <v>38.905836892414001</v>
      </c>
      <c r="AJ646">
        <v>9.6321070234113702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-0.11</v>
      </c>
      <c r="AM646" t="s">
        <v>10358</v>
      </c>
      <c r="AN646">
        <v>2.99</v>
      </c>
      <c r="AO646" t="s">
        <v>10359</v>
      </c>
      <c r="AQ646">
        <f>(Table2[[#This Row],[Sharpe Ratio]]-AVERAGE(Table2[Sharpe Ratio]))/_xlfn.STDEV.P(Table2[Sharpe Ratio])</f>
        <v>-0.72731567472953296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615</v>
      </c>
      <c r="AT646">
        <f>_xlfn.RANK.AVG(Table2[[#This Row],[6M Return vs Nifty Z-Score]],Table2[6M Return vs Nifty Z-Score])</f>
        <v>607</v>
      </c>
      <c r="AU646">
        <f>_xlfn.RANK.AVG(Table2[[#This Row],[Sharpe Ratio Z-Score]],Table2[Sharpe Ratio Z-Score])</f>
        <v>548</v>
      </c>
      <c r="AV646">
        <f>(Table2[[#This Row],[Rank 1Y]]+Table2[[#This Row],[Rank 6M]]+Table2[[#This Row],[Rank Sharpe]])/3</f>
        <v>590</v>
      </c>
    </row>
    <row r="647" spans="1:48" x14ac:dyDescent="0.3">
      <c r="A647" t="s">
        <v>746</v>
      </c>
      <c r="B647" t="s">
        <v>747</v>
      </c>
      <c r="C647" t="s">
        <v>10327</v>
      </c>
      <c r="D647" t="s">
        <v>573</v>
      </c>
      <c r="E647">
        <v>22726.204082970002</v>
      </c>
      <c r="F647">
        <v>623.1</v>
      </c>
      <c r="G647">
        <v>-5.3520522447708103</v>
      </c>
      <c r="H647">
        <f>(Table2[[#This Row],[1Y Return vs Nifty]]-AVERAGE(Table2[1Y Return vs Nifty]))/_xlfn.STDEV.P(Table2[1Y Return vs Nifty])</f>
        <v>-0.47805029323685527</v>
      </c>
      <c r="I647">
        <v>-15.649989349487001</v>
      </c>
      <c r="J647">
        <f>(Table2[[#This Row],[1M Return vs Nifty]]-AVERAGE(Table2[1M Return vs Nifty]))/_xlfn.STDEV.P(Table2[1M Return vs Nifty])</f>
        <v>-1.7909709793166266</v>
      </c>
      <c r="K647">
        <v>-18.8557530296019</v>
      </c>
      <c r="L647">
        <f>(Table2[[#This Row],[6M Return vs Nifty]]-AVERAGE(Table2[6M Return vs Nifty]))/_xlfn.STDEV.P(Table2[6M Return vs Nifty])</f>
        <v>-0.92186215404424454</v>
      </c>
      <c r="M647">
        <v>-1.5318215740766401</v>
      </c>
      <c r="N647">
        <f>(Table2[[#This Row],[1W Return vs Nifty]]-AVERAGE(Table2[1W Return vs Nifty]))/_xlfn.STDEV.P(Table2[1W Return vs Nifty])</f>
        <v>-0.10102960751673214</v>
      </c>
      <c r="O647">
        <v>647.28</v>
      </c>
      <c r="P647">
        <v>668.28998511410202</v>
      </c>
      <c r="Q647">
        <v>649.21928567898499</v>
      </c>
      <c r="R647">
        <v>37.824812546399997</v>
      </c>
      <c r="S647" s="2">
        <f>(Table2[[#This Row],[Close Price]]-Table2[[#This Row],[20D EMA]])/Table2[[#This Row],[20D EMA]]</f>
        <v>-3.7356321839080386E-2</v>
      </c>
      <c r="T647" s="2">
        <f>(Table2[[#This Row],[Close Price]]-Table2[[#This Row],[50D EMA]])/Table2[[#This Row],[50D EMA]]</f>
        <v>-6.7620323692844778E-2</v>
      </c>
      <c r="U647" s="2">
        <f>(Table2[[#This Row],[Close Price]]-Table2[[#This Row],[200D EMA]])/Table2[[#This Row],[200D EMA]]</f>
        <v>-4.0231838848823094E-2</v>
      </c>
      <c r="V647">
        <v>0.94826024436033696</v>
      </c>
      <c r="W647">
        <v>622.20000000000005</v>
      </c>
      <c r="X647">
        <v>632.6</v>
      </c>
      <c r="Y647">
        <v>622.20000000000005</v>
      </c>
      <c r="Z647">
        <v>636</v>
      </c>
      <c r="AA647">
        <v>622.20000000000005</v>
      </c>
      <c r="AB647">
        <v>636</v>
      </c>
      <c r="AC647" s="2">
        <f>(Table2[[#This Row],[Close Price]]/Table2[[#This Row],[Day Low]])-1</f>
        <v>1.4464802314368974E-3</v>
      </c>
      <c r="AD647" s="2">
        <f>(Table2[[#This Row],[Day High]]/Table2[[#This Row],[Close Price]])-1</f>
        <v>1.5246348900658013E-2</v>
      </c>
      <c r="AE647" s="2">
        <f>(Table2[[#This Row],[Close Price]]/Table2[[#This Row],[Current Week Low]])-1</f>
        <v>1.4464802314368974E-3</v>
      </c>
      <c r="AF647" s="2">
        <f>(Table2[[#This Row],[Current Week High]]/Table2[[#This Row],[Close Price]])-1</f>
        <v>2.0702936928261861E-2</v>
      </c>
      <c r="AG647" s="2">
        <f>(Table2[[#This Row],[Close Price]]/Table2[[#This Row],[Current Month Low]])-1</f>
        <v>1.4464802314368974E-3</v>
      </c>
      <c r="AH647" s="2">
        <f>(Table2[[#This Row],[Current Month High]]/Table2[[#This Row],[Close Price]])-1</f>
        <v>2.0702936928261861E-2</v>
      </c>
      <c r="AI647">
        <v>23.4553041245386</v>
      </c>
      <c r="AJ647">
        <v>42.260273972602697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-0.11</v>
      </c>
      <c r="AM647" t="s">
        <v>10358</v>
      </c>
      <c r="AN647">
        <v>3.29</v>
      </c>
      <c r="AO647" t="s">
        <v>10359</v>
      </c>
      <c r="AP647">
        <v>-6.9816472406457997E-2</v>
      </c>
      <c r="AQ647">
        <f>(Table2[[#This Row],[Sharpe Ratio]]-AVERAGE(Table2[Sharpe Ratio]))/_xlfn.STDEV.P(Table2[Sharpe Ratio])</f>
        <v>-1.5261076738587891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466</v>
      </c>
      <c r="AT647">
        <f>_xlfn.RANK.AVG(Table2[[#This Row],[6M Return vs Nifty Z-Score]],Table2[6M Return vs Nifty Z-Score])</f>
        <v>619</v>
      </c>
      <c r="AU647">
        <f>_xlfn.RANK.AVG(Table2[[#This Row],[Sharpe Ratio Z-Score]],Table2[Sharpe Ratio Z-Score])</f>
        <v>686</v>
      </c>
      <c r="AV647">
        <f>(Table2[[#This Row],[Rank 1Y]]+Table2[[#This Row],[Rank 6M]]+Table2[[#This Row],[Rank Sharpe]])/3</f>
        <v>590.33333333333337</v>
      </c>
    </row>
    <row r="648" spans="1:48" x14ac:dyDescent="0.3">
      <c r="A648" t="s">
        <v>834</v>
      </c>
      <c r="B648" t="s">
        <v>835</v>
      </c>
      <c r="C648" t="s">
        <v>10314</v>
      </c>
      <c r="D648" t="s">
        <v>51</v>
      </c>
      <c r="E648">
        <v>19257.334373950001</v>
      </c>
      <c r="F648">
        <v>1209.7</v>
      </c>
      <c r="G648">
        <v>-47.119074859639703</v>
      </c>
      <c r="H648">
        <f>(Table2[[#This Row],[1Y Return vs Nifty]]-AVERAGE(Table2[1Y Return vs Nifty]))/_xlfn.STDEV.P(Table2[1Y Return vs Nifty])</f>
        <v>-1.175986565211026</v>
      </c>
      <c r="I648">
        <v>-7.9151265286410899</v>
      </c>
      <c r="J648">
        <f>(Table2[[#This Row],[1M Return vs Nifty]]-AVERAGE(Table2[1M Return vs Nifty]))/_xlfn.STDEV.P(Table2[1M Return vs Nifty])</f>
        <v>-1.007069679062919</v>
      </c>
      <c r="K648">
        <v>-29.2404499922167</v>
      </c>
      <c r="L648">
        <f>(Table2[[#This Row],[6M Return vs Nifty]]-AVERAGE(Table2[6M Return vs Nifty]))/_xlfn.STDEV.P(Table2[6M Return vs Nifty])</f>
        <v>-1.2761633704117872</v>
      </c>
      <c r="M648">
        <v>-1.6443639830535</v>
      </c>
      <c r="N648">
        <f>(Table2[[#This Row],[1W Return vs Nifty]]-AVERAGE(Table2[1W Return vs Nifty]))/_xlfn.STDEV.P(Table2[1W Return vs Nifty])</f>
        <v>-0.12835675539669208</v>
      </c>
      <c r="O648">
        <v>1228.51</v>
      </c>
      <c r="P648">
        <v>1277.4980444566299</v>
      </c>
      <c r="Q648">
        <v>1374.3735422760601</v>
      </c>
      <c r="R648">
        <v>43.292078364144203</v>
      </c>
      <c r="S648" s="2">
        <f>(Table2[[#This Row],[Close Price]]-Table2[[#This Row],[20D EMA]])/Table2[[#This Row],[20D EMA]]</f>
        <v>-1.5311230677812915E-2</v>
      </c>
      <c r="T648" s="2">
        <f>(Table2[[#This Row],[Close Price]]-Table2[[#This Row],[50D EMA]])/Table2[[#This Row],[50D EMA]]</f>
        <v>-5.3070957525783974E-2</v>
      </c>
      <c r="U648" s="2">
        <f>(Table2[[#This Row],[Close Price]]-Table2[[#This Row],[200D EMA]])/Table2[[#This Row],[200D EMA]]</f>
        <v>-0.11981716557446892</v>
      </c>
      <c r="V648">
        <v>0.54006615040123396</v>
      </c>
      <c r="W648">
        <v>1205.8499999999999</v>
      </c>
      <c r="X648">
        <v>1218</v>
      </c>
      <c r="Y648">
        <v>1203.3</v>
      </c>
      <c r="Z648">
        <v>1235</v>
      </c>
      <c r="AA648">
        <v>1203.3</v>
      </c>
      <c r="AB648">
        <v>1235</v>
      </c>
      <c r="AC648" s="2">
        <f>(Table2[[#This Row],[Close Price]]/Table2[[#This Row],[Day Low]])-1</f>
        <v>3.192768586474326E-3</v>
      </c>
      <c r="AD648" s="2">
        <f>(Table2[[#This Row],[Day High]]/Table2[[#This Row],[Close Price]])-1</f>
        <v>6.86120525750189E-3</v>
      </c>
      <c r="AE648" s="2">
        <f>(Table2[[#This Row],[Close Price]]/Table2[[#This Row],[Current Week Low]])-1</f>
        <v>5.3187068893876255E-3</v>
      </c>
      <c r="AF648" s="2">
        <f>(Table2[[#This Row],[Current Week High]]/Table2[[#This Row],[Close Price]])-1</f>
        <v>2.0914276266843057E-2</v>
      </c>
      <c r="AG648" s="2">
        <f>(Table2[[#This Row],[Close Price]]/Table2[[#This Row],[Current Month Low]])-1</f>
        <v>5.3187068893876255E-3</v>
      </c>
      <c r="AH648" s="2">
        <f>(Table2[[#This Row],[Current Month High]]/Table2[[#This Row],[Close Price]])-1</f>
        <v>2.0914276266843057E-2</v>
      </c>
      <c r="AI648">
        <v>48.466561957510102</v>
      </c>
      <c r="AJ648">
        <v>4.9176062445793498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-0.24</v>
      </c>
      <c r="AM648" t="s">
        <v>10358</v>
      </c>
      <c r="AN648">
        <v>-0.15</v>
      </c>
      <c r="AO648" t="s">
        <v>10358</v>
      </c>
      <c r="AP648">
        <v>5.0561455864201001E-2</v>
      </c>
      <c r="AQ648">
        <f>(Table2[[#This Row],[Sharpe Ratio]]-AVERAGE(Table2[Sharpe Ratio]))/_xlfn.STDEV.P(Table2[Sharpe Ratio])</f>
        <v>-0.14882631517668787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700</v>
      </c>
      <c r="AT648">
        <f>_xlfn.RANK.AVG(Table2[[#This Row],[6M Return vs Nifty Z-Score]],Table2[6M Return vs Nifty Z-Score])</f>
        <v>695</v>
      </c>
      <c r="AU648">
        <f>_xlfn.RANK.AVG(Table2[[#This Row],[Sharpe Ratio Z-Score]],Table2[Sharpe Ratio Z-Score])</f>
        <v>377</v>
      </c>
      <c r="AV648">
        <f>(Table2[[#This Row],[Rank 1Y]]+Table2[[#This Row],[Rank 6M]]+Table2[[#This Row],[Rank Sharpe]])/3</f>
        <v>590.66666666666663</v>
      </c>
    </row>
    <row r="649" spans="1:48" x14ac:dyDescent="0.3">
      <c r="A649" t="s">
        <v>2054</v>
      </c>
      <c r="B649" t="s">
        <v>2055</v>
      </c>
      <c r="C649" t="s">
        <v>10318</v>
      </c>
      <c r="D649" t="s">
        <v>195</v>
      </c>
      <c r="E649">
        <v>3091.7626334000001</v>
      </c>
      <c r="F649">
        <v>195.85</v>
      </c>
      <c r="G649">
        <v>-5.80152349689941</v>
      </c>
      <c r="H649">
        <f>(Table2[[#This Row],[1Y Return vs Nifty]]-AVERAGE(Table2[1Y Return vs Nifty]))/_xlfn.STDEV.P(Table2[1Y Return vs Nifty])</f>
        <v>-0.48556105819998963</v>
      </c>
      <c r="I649">
        <v>1.5151925010907401</v>
      </c>
      <c r="J649">
        <f>(Table2[[#This Row],[1M Return vs Nifty]]-AVERAGE(Table2[1M Return vs Nifty]))/_xlfn.STDEV.P(Table2[1M Return vs Nifty])</f>
        <v>-5.1339820571956941E-2</v>
      </c>
      <c r="K649">
        <v>-41.356629002594602</v>
      </c>
      <c r="L649">
        <f>(Table2[[#This Row],[6M Return vs Nifty]]-AVERAGE(Table2[6M Return vs Nifty]))/_xlfn.STDEV.P(Table2[6M Return vs Nifty])</f>
        <v>-1.6895386452568686</v>
      </c>
      <c r="M649">
        <v>0.68048415055282596</v>
      </c>
      <c r="N649">
        <f>(Table2[[#This Row],[1W Return vs Nifty]]-AVERAGE(Table2[1W Return vs Nifty]))/_xlfn.STDEV.P(Table2[1W Return vs Nifty])</f>
        <v>0.43615460812469642</v>
      </c>
      <c r="O649">
        <v>191.07</v>
      </c>
      <c r="P649">
        <v>185.80854700614901</v>
      </c>
      <c r="Q649">
        <v>184.991170274697</v>
      </c>
      <c r="R649">
        <v>56.704394215029602</v>
      </c>
      <c r="S649" s="2">
        <f>(Table2[[#This Row],[Close Price]]-Table2[[#This Row],[20D EMA]])/Table2[[#This Row],[20D EMA]]</f>
        <v>2.5017009472968029E-2</v>
      </c>
      <c r="T649" s="2">
        <f>(Table2[[#This Row],[Close Price]]-Table2[[#This Row],[50D EMA]])/Table2[[#This Row],[50D EMA]]</f>
        <v>5.4041932707856961E-2</v>
      </c>
      <c r="U649" s="2">
        <f>(Table2[[#This Row],[Close Price]]-Table2[[#This Row],[200D EMA]])/Table2[[#This Row],[200D EMA]]</f>
        <v>5.8699178502295585E-2</v>
      </c>
      <c r="V649">
        <v>1.2810825765384899</v>
      </c>
      <c r="W649">
        <v>193.65</v>
      </c>
      <c r="X649">
        <v>197.7</v>
      </c>
      <c r="Y649">
        <v>193.65</v>
      </c>
      <c r="Z649">
        <v>203.79</v>
      </c>
      <c r="AA649">
        <v>193.65</v>
      </c>
      <c r="AB649">
        <v>203.79</v>
      </c>
      <c r="AC649" s="2">
        <f>(Table2[[#This Row],[Close Price]]/Table2[[#This Row],[Day Low]])-1</f>
        <v>1.1360702297960268E-2</v>
      </c>
      <c r="AD649" s="2">
        <f>(Table2[[#This Row],[Day High]]/Table2[[#This Row],[Close Price]])-1</f>
        <v>9.4460045953534966E-3</v>
      </c>
      <c r="AE649" s="2">
        <f>(Table2[[#This Row],[Close Price]]/Table2[[#This Row],[Current Week Low]])-1</f>
        <v>1.1360702297960268E-2</v>
      </c>
      <c r="AF649" s="2">
        <f>(Table2[[#This Row],[Current Week High]]/Table2[[#This Row],[Close Price]])-1</f>
        <v>4.0541230533571504E-2</v>
      </c>
      <c r="AG649" s="2">
        <f>(Table2[[#This Row],[Close Price]]/Table2[[#This Row],[Current Month Low]])-1</f>
        <v>1.1360702297960268E-2</v>
      </c>
      <c r="AH649" s="2">
        <f>(Table2[[#This Row],[Current Month High]]/Table2[[#This Row],[Close Price]])-1</f>
        <v>4.0541230533571504E-2</v>
      </c>
      <c r="AI649">
        <v>44.498340566760199</v>
      </c>
      <c r="AJ649">
        <v>47.2556390977443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-0.03</v>
      </c>
      <c r="AM649" t="s">
        <v>10358</v>
      </c>
      <c r="AN649">
        <v>11.88</v>
      </c>
      <c r="AO649" t="s">
        <v>10359</v>
      </c>
      <c r="AP649">
        <v>-1.1601506018930001E-3</v>
      </c>
      <c r="AQ649">
        <f>(Table2[[#This Row],[Sharpe Ratio]]-AVERAGE(Table2[Sharpe Ratio]))/_xlfn.STDEV.P(Table2[Sharpe Ratio])</f>
        <v>-0.74058931899477087</v>
      </c>
      <c r="AR6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-2.5308742348988895</v>
      </c>
      <c r="AS649">
        <f>_xlfn.RANK.AVG(Table2[[#This Row],[1Y Return vs Nifty Z-Score]],Table2[1Y Return vs Nifty Z-Score])</f>
        <v>469</v>
      </c>
      <c r="AT649">
        <f>_xlfn.RANK.AVG(Table2[[#This Row],[6M Return vs Nifty Z-Score]],Table2[6M Return vs Nifty Z-Score])</f>
        <v>728</v>
      </c>
      <c r="AU649">
        <f>_xlfn.RANK.AVG(Table2[[#This Row],[Sharpe Ratio Z-Score]],Table2[Sharpe Ratio Z-Score])</f>
        <v>575</v>
      </c>
      <c r="AV649">
        <f>(Table2[[#This Row],[Rank 1Y]]+Table2[[#This Row],[Rank 6M]]+Table2[[#This Row],[Rank Sharpe]])/3</f>
        <v>590.66666666666663</v>
      </c>
    </row>
    <row r="650" spans="1:48" x14ac:dyDescent="0.3">
      <c r="A650" t="s">
        <v>102</v>
      </c>
      <c r="B650" t="s">
        <v>103</v>
      </c>
      <c r="C650" t="s">
        <v>10324</v>
      </c>
      <c r="D650" t="s">
        <v>104</v>
      </c>
      <c r="E650">
        <v>302071.682201905</v>
      </c>
      <c r="F650">
        <v>3154.85</v>
      </c>
      <c r="G650">
        <v>-32.565994435905303</v>
      </c>
      <c r="H650">
        <f>(Table2[[#This Row],[1Y Return vs Nifty]]-AVERAGE(Table2[1Y Return vs Nifty]))/_xlfn.STDEV.P(Table2[1Y Return vs Nifty])</f>
        <v>-0.93280134249741131</v>
      </c>
      <c r="I650">
        <v>0.40433388816331001</v>
      </c>
      <c r="J650">
        <f>(Table2[[#This Row],[1M Return vs Nifty]]-AVERAGE(Table2[1M Return vs Nifty]))/_xlfn.STDEV.P(Table2[1M Return vs Nifty])</f>
        <v>-0.16392145663213062</v>
      </c>
      <c r="K650">
        <v>-1.55549860425985</v>
      </c>
      <c r="L650">
        <f>(Table2[[#This Row],[6M Return vs Nifty]]-AVERAGE(Table2[6M Return vs Nifty]))/_xlfn.STDEV.P(Table2[6M Return vs Nifty])</f>
        <v>-0.33161852840615186</v>
      </c>
      <c r="M650">
        <v>-1.2772173065463599</v>
      </c>
      <c r="N650">
        <f>(Table2[[#This Row],[1W Return vs Nifty]]-AVERAGE(Table2[1W Return vs Nifty]))/_xlfn.STDEV.P(Table2[1W Return vs Nifty])</f>
        <v>-3.9207503894448562E-2</v>
      </c>
      <c r="O650">
        <v>3106.09</v>
      </c>
      <c r="P650">
        <v>3038.4163212793601</v>
      </c>
      <c r="Q650">
        <v>3006.3551401386098</v>
      </c>
      <c r="R650">
        <v>60.791738216141702</v>
      </c>
      <c r="S650" s="2">
        <f>(Table2[[#This Row],[Close Price]]-Table2[[#This Row],[20D EMA]])/Table2[[#This Row],[20D EMA]]</f>
        <v>1.5698192904906091E-2</v>
      </c>
      <c r="T650" s="2">
        <f>(Table2[[#This Row],[Close Price]]-Table2[[#This Row],[50D EMA]])/Table2[[#This Row],[50D EMA]]</f>
        <v>3.8320515166142238E-2</v>
      </c>
      <c r="U650" s="2">
        <f>(Table2[[#This Row],[Close Price]]-Table2[[#This Row],[200D EMA]])/Table2[[#This Row],[200D EMA]]</f>
        <v>4.9393652093459466E-2</v>
      </c>
      <c r="V650">
        <v>0.65220791835388603</v>
      </c>
      <c r="W650">
        <v>3147.5</v>
      </c>
      <c r="X650">
        <v>3174.55</v>
      </c>
      <c r="Y650">
        <v>3139.6</v>
      </c>
      <c r="Z650">
        <v>3184</v>
      </c>
      <c r="AA650">
        <v>3139.6</v>
      </c>
      <c r="AB650">
        <v>3184</v>
      </c>
      <c r="AC650" s="2">
        <f>(Table2[[#This Row],[Close Price]]/Table2[[#This Row],[Day Low]])-1</f>
        <v>2.335186656076127E-3</v>
      </c>
      <c r="AD650" s="2">
        <f>(Table2[[#This Row],[Day High]]/Table2[[#This Row],[Close Price]])-1</f>
        <v>6.2443539312488916E-3</v>
      </c>
      <c r="AE650" s="2">
        <f>(Table2[[#This Row],[Close Price]]/Table2[[#This Row],[Current Week Low]])-1</f>
        <v>4.857306663269112E-3</v>
      </c>
      <c r="AF650" s="2">
        <f>(Table2[[#This Row],[Current Week High]]/Table2[[#This Row],[Close Price]])-1</f>
        <v>9.2397419845635653E-3</v>
      </c>
      <c r="AG650" s="2">
        <f>(Table2[[#This Row],[Close Price]]/Table2[[#This Row],[Current Month Low]])-1</f>
        <v>4.857306663269112E-3</v>
      </c>
      <c r="AH650" s="2">
        <f>(Table2[[#This Row],[Current Month High]]/Table2[[#This Row],[Close Price]])-1</f>
        <v>9.2397419845635653E-3</v>
      </c>
      <c r="AI650">
        <v>8.4980268475521807</v>
      </c>
      <c r="AJ650">
        <v>18.154750758398499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0.05</v>
      </c>
      <c r="AM650" t="s">
        <v>10359</v>
      </c>
      <c r="AN650">
        <v>3.5</v>
      </c>
      <c r="AO650" t="s">
        <v>10359</v>
      </c>
      <c r="AP650">
        <v>-7.6994508988482993E-2</v>
      </c>
      <c r="AQ650">
        <f>(Table2[[#This Row],[Sharpe Ratio]]-AVERAGE(Table2[Sharpe Ratio]))/_xlfn.STDEV.P(Table2[Sharpe Ratio])</f>
        <v>-1.6082338253749791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-3.0757826568051216</v>
      </c>
      <c r="AS650">
        <f>_xlfn.RANK.AVG(Table2[[#This Row],[1Y Return vs Nifty Z-Score]],Table2[1Y Return vs Nifty Z-Score])</f>
        <v>646</v>
      </c>
      <c r="AT650">
        <f>_xlfn.RANK.AVG(Table2[[#This Row],[6M Return vs Nifty Z-Score]],Table2[6M Return vs Nifty Z-Score])</f>
        <v>433</v>
      </c>
      <c r="AU650">
        <f>_xlfn.RANK.AVG(Table2[[#This Row],[Sharpe Ratio Z-Score]],Table2[Sharpe Ratio Z-Score])</f>
        <v>696</v>
      </c>
      <c r="AV650">
        <f>(Table2[[#This Row],[Rank 1Y]]+Table2[[#This Row],[Rank 6M]]+Table2[[#This Row],[Rank Sharpe]])/3</f>
        <v>591.66666666666663</v>
      </c>
    </row>
    <row r="651" spans="1:48" x14ac:dyDescent="0.3">
      <c r="A651" t="s">
        <v>854</v>
      </c>
      <c r="B651" t="s">
        <v>855</v>
      </c>
      <c r="C651" t="s">
        <v>627</v>
      </c>
      <c r="D651" t="s">
        <v>627</v>
      </c>
      <c r="E651">
        <v>18548.57430738</v>
      </c>
      <c r="F651">
        <v>36.86</v>
      </c>
      <c r="G651">
        <v>-38.036871760808097</v>
      </c>
      <c r="H651">
        <f>(Table2[[#This Row],[1Y Return vs Nifty]]-AVERAGE(Table2[1Y Return vs Nifty]))/_xlfn.STDEV.P(Table2[1Y Return vs Nifty])</f>
        <v>-1.0242209239164464</v>
      </c>
      <c r="I651">
        <v>-3.1349589668744802</v>
      </c>
      <c r="J651">
        <f>(Table2[[#This Row],[1M Return vs Nifty]]-AVERAGE(Table2[1M Return vs Nifty]))/_xlfn.STDEV.P(Table2[1M Return vs Nifty])</f>
        <v>-0.52261641157890204</v>
      </c>
      <c r="K651">
        <v>-24.783585957887901</v>
      </c>
      <c r="L651">
        <f>(Table2[[#This Row],[6M Return vs Nifty]]-AVERAGE(Table2[6M Return vs Nifty]))/_xlfn.STDEV.P(Table2[6M Return vs Nifty])</f>
        <v>-1.1241057461756492</v>
      </c>
      <c r="M651">
        <v>-2.7543228307901302</v>
      </c>
      <c r="N651">
        <f>(Table2[[#This Row],[1W Return vs Nifty]]-AVERAGE(Table2[1W Return vs Nifty]))/_xlfn.STDEV.P(Table2[1W Return vs Nifty])</f>
        <v>-0.39787301907472894</v>
      </c>
      <c r="O651">
        <v>37.42</v>
      </c>
      <c r="P651">
        <v>37.807008576778102</v>
      </c>
      <c r="Q651">
        <v>38.310772150971097</v>
      </c>
      <c r="R651">
        <v>35.951195612620403</v>
      </c>
      <c r="S651" s="2">
        <f>(Table2[[#This Row],[Close Price]]-Table2[[#This Row],[20D EMA]])/Table2[[#This Row],[20D EMA]]</f>
        <v>-1.4965259219668686E-2</v>
      </c>
      <c r="T651" s="2">
        <f>(Table2[[#This Row],[Close Price]]-Table2[[#This Row],[50D EMA]])/Table2[[#This Row],[50D EMA]]</f>
        <v>-2.5048492658574856E-2</v>
      </c>
      <c r="U651" s="2">
        <f>(Table2[[#This Row],[Close Price]]-Table2[[#This Row],[200D EMA]])/Table2[[#This Row],[200D EMA]]</f>
        <v>-3.7868517639217655E-2</v>
      </c>
      <c r="V651">
        <v>0.455567665244139</v>
      </c>
      <c r="W651">
        <v>36.85</v>
      </c>
      <c r="X651">
        <v>37.18</v>
      </c>
      <c r="Y651">
        <v>36.799999999999997</v>
      </c>
      <c r="Z651">
        <v>37.18</v>
      </c>
      <c r="AA651">
        <v>36.799999999999997</v>
      </c>
      <c r="AB651">
        <v>37.18</v>
      </c>
      <c r="AC651" s="2">
        <f>(Table2[[#This Row],[Close Price]]/Table2[[#This Row],[Day Low]])-1</f>
        <v>2.7137042062408412E-4</v>
      </c>
      <c r="AD651" s="2">
        <f>(Table2[[#This Row],[Day High]]/Table2[[#This Row],[Close Price]])-1</f>
        <v>8.6814975583289211E-3</v>
      </c>
      <c r="AE651" s="2">
        <f>(Table2[[#This Row],[Close Price]]/Table2[[#This Row],[Current Week Low]])-1</f>
        <v>1.630434782608825E-3</v>
      </c>
      <c r="AF651" s="2">
        <f>(Table2[[#This Row],[Current Week High]]/Table2[[#This Row],[Close Price]])-1</f>
        <v>8.6814975583289211E-3</v>
      </c>
      <c r="AG651" s="2">
        <f>(Table2[[#This Row],[Close Price]]/Table2[[#This Row],[Current Month Low]])-1</f>
        <v>1.630434782608825E-3</v>
      </c>
      <c r="AH651" s="2">
        <f>(Table2[[#This Row],[Current Month High]]/Table2[[#This Row],[Close Price]])-1</f>
        <v>8.6814975583289211E-3</v>
      </c>
      <c r="AI651">
        <v>43.516006511123102</v>
      </c>
      <c r="AJ651">
        <v>13.7654320987654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-0.15</v>
      </c>
      <c r="AM651" t="s">
        <v>10358</v>
      </c>
      <c r="AN651">
        <v>-0.49</v>
      </c>
      <c r="AO651" t="s">
        <v>10358</v>
      </c>
      <c r="AP651">
        <v>3.2792648318457997E-2</v>
      </c>
      <c r="AQ651">
        <f>(Table2[[#This Row],[Sharpe Ratio]]-AVERAGE(Table2[Sharpe Ratio]))/_xlfn.STDEV.P(Table2[Sharpe Ratio])</f>
        <v>-0.35212477487219901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672</v>
      </c>
      <c r="AT651">
        <f>_xlfn.RANK.AVG(Table2[[#This Row],[6M Return vs Nifty Z-Score]],Table2[6M Return vs Nifty Z-Score])</f>
        <v>674</v>
      </c>
      <c r="AU651">
        <f>_xlfn.RANK.AVG(Table2[[#This Row],[Sharpe Ratio Z-Score]],Table2[Sharpe Ratio Z-Score])</f>
        <v>434</v>
      </c>
      <c r="AV651">
        <f>(Table2[[#This Row],[Rank 1Y]]+Table2[[#This Row],[Rank 6M]]+Table2[[#This Row],[Rank Sharpe]])/3</f>
        <v>593.33333333333337</v>
      </c>
    </row>
    <row r="652" spans="1:48" x14ac:dyDescent="0.3">
      <c r="A652" t="s">
        <v>2014</v>
      </c>
      <c r="B652" t="s">
        <v>2015</v>
      </c>
      <c r="C652" t="s">
        <v>10326</v>
      </c>
      <c r="D652" t="s">
        <v>138</v>
      </c>
      <c r="E652">
        <v>3261.3491901900002</v>
      </c>
      <c r="F652">
        <v>424.6</v>
      </c>
      <c r="G652">
        <v>-36.258306191808202</v>
      </c>
      <c r="H652">
        <f>(Table2[[#This Row],[1Y Return vs Nifty]]-AVERAGE(Table2[1Y Return vs Nifty]))/_xlfn.STDEV.P(Table2[1Y Return vs Nifty])</f>
        <v>-0.9945006962110724</v>
      </c>
      <c r="I652">
        <v>12.4583391377358</v>
      </c>
      <c r="J652">
        <f>(Table2[[#This Row],[1M Return vs Nifty]]-AVERAGE(Table2[1M Return vs Nifty]))/_xlfn.STDEV.P(Table2[1M Return vs Nifty])</f>
        <v>1.0577098259471645</v>
      </c>
      <c r="K652">
        <v>-26.743452672551999</v>
      </c>
      <c r="L652">
        <f>(Table2[[#This Row],[6M Return vs Nifty]]-AVERAGE(Table2[6M Return vs Nifty]))/_xlfn.STDEV.P(Table2[6M Return vs Nifty])</f>
        <v>-1.1909717475066024</v>
      </c>
      <c r="M652">
        <v>-2.2790982172941301</v>
      </c>
      <c r="N652">
        <f>(Table2[[#This Row],[1W Return vs Nifty]]-AVERAGE(Table2[1W Return vs Nifty]))/_xlfn.STDEV.P(Table2[1W Return vs Nifty])</f>
        <v>-0.28248066691819929</v>
      </c>
      <c r="O652">
        <v>411.98</v>
      </c>
      <c r="P652">
        <v>415.56813572826599</v>
      </c>
      <c r="Q652">
        <v>445.22332981684201</v>
      </c>
      <c r="R652">
        <v>58.702742248903199</v>
      </c>
      <c r="S652" s="2">
        <f>(Table2[[#This Row],[Close Price]]-Table2[[#This Row],[20D EMA]])/Table2[[#This Row],[20D EMA]]</f>
        <v>3.0632554978397019E-2</v>
      </c>
      <c r="T652" s="2">
        <f>(Table2[[#This Row],[Close Price]]-Table2[[#This Row],[50D EMA]])/Table2[[#This Row],[50D EMA]]</f>
        <v>2.1733774789797267E-2</v>
      </c>
      <c r="U652" s="2">
        <f>(Table2[[#This Row],[Close Price]]-Table2[[#This Row],[200D EMA]])/Table2[[#This Row],[200D EMA]]</f>
        <v>-4.632131435099348E-2</v>
      </c>
      <c r="V652">
        <v>2.2389411476917598</v>
      </c>
      <c r="W652">
        <v>422.9</v>
      </c>
      <c r="X652">
        <v>441.15</v>
      </c>
      <c r="Y652">
        <v>422.9</v>
      </c>
      <c r="Z652">
        <v>446.45</v>
      </c>
      <c r="AA652">
        <v>422.9</v>
      </c>
      <c r="AB652">
        <v>446.45</v>
      </c>
      <c r="AC652" s="2">
        <f>(Table2[[#This Row],[Close Price]]/Table2[[#This Row],[Day Low]])-1</f>
        <v>4.0198628517380541E-3</v>
      </c>
      <c r="AD652" s="2">
        <f>(Table2[[#This Row],[Day High]]/Table2[[#This Row],[Close Price]])-1</f>
        <v>3.8977861516721557E-2</v>
      </c>
      <c r="AE652" s="2">
        <f>(Table2[[#This Row],[Close Price]]/Table2[[#This Row],[Current Week Low]])-1</f>
        <v>4.0198628517380541E-3</v>
      </c>
      <c r="AF652" s="2">
        <f>(Table2[[#This Row],[Current Week High]]/Table2[[#This Row],[Close Price]])-1</f>
        <v>5.1460197833254728E-2</v>
      </c>
      <c r="AG652" s="2">
        <f>(Table2[[#This Row],[Close Price]]/Table2[[#This Row],[Current Month Low]])-1</f>
        <v>4.0198628517380541E-3</v>
      </c>
      <c r="AH652" s="2">
        <f>(Table2[[#This Row],[Current Month High]]/Table2[[#This Row],[Close Price]])-1</f>
        <v>5.1460197833254728E-2</v>
      </c>
      <c r="AI652">
        <v>37.776731040979698</v>
      </c>
      <c r="AJ652">
        <v>23.072463768115899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-0.04</v>
      </c>
      <c r="AM652" t="s">
        <v>10358</v>
      </c>
      <c r="AN652">
        <v>18.37</v>
      </c>
      <c r="AO652" t="s">
        <v>10359</v>
      </c>
      <c r="AP652">
        <v>3.4491407211213E-2</v>
      </c>
      <c r="AQ652">
        <f>(Table2[[#This Row],[Sharpe Ratio]]-AVERAGE(Table2[Sharpe Ratio]))/_xlfn.STDEV.P(Table2[Sharpe Ratio])</f>
        <v>-0.33268874544804761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666</v>
      </c>
      <c r="AT652">
        <f>_xlfn.RANK.AVG(Table2[[#This Row],[6M Return vs Nifty Z-Score]],Table2[6M Return vs Nifty Z-Score])</f>
        <v>685</v>
      </c>
      <c r="AU652">
        <f>_xlfn.RANK.AVG(Table2[[#This Row],[Sharpe Ratio Z-Score]],Table2[Sharpe Ratio Z-Score])</f>
        <v>429</v>
      </c>
      <c r="AV652">
        <f>(Table2[[#This Row],[Rank 1Y]]+Table2[[#This Row],[Rank 6M]]+Table2[[#This Row],[Rank Sharpe]])/3</f>
        <v>593.33333333333337</v>
      </c>
    </row>
    <row r="653" spans="1:48" x14ac:dyDescent="0.3">
      <c r="A653" t="s">
        <v>2225</v>
      </c>
      <c r="B653" t="s">
        <v>2226</v>
      </c>
      <c r="C653" t="s">
        <v>10318</v>
      </c>
      <c r="D653" t="s">
        <v>276</v>
      </c>
      <c r="E653">
        <v>2563.0822173199999</v>
      </c>
      <c r="F653">
        <v>436.55</v>
      </c>
      <c r="G653">
        <v>-34.462980058418999</v>
      </c>
      <c r="H653">
        <f>(Table2[[#This Row],[1Y Return vs Nifty]]-AVERAGE(Table2[1Y Return vs Nifty]))/_xlfn.STDEV.P(Table2[1Y Return vs Nifty])</f>
        <v>-0.96450039573312085</v>
      </c>
      <c r="I653">
        <v>2.43851411607677</v>
      </c>
      <c r="J653">
        <f>(Table2[[#This Row],[1M Return vs Nifty]]-AVERAGE(Table2[1M Return vs Nifty]))/_xlfn.STDEV.P(Table2[1M Return vs Nifty])</f>
        <v>4.223559651097275E-2</v>
      </c>
      <c r="K653">
        <v>-4.8415651304181999</v>
      </c>
      <c r="L653">
        <f>(Table2[[#This Row],[6M Return vs Nifty]]-AVERAGE(Table2[6M Return vs Nifty]))/_xlfn.STDEV.P(Table2[6M Return vs Nifty])</f>
        <v>-0.44373132009125621</v>
      </c>
      <c r="M653">
        <v>-4.3477669060946598</v>
      </c>
      <c r="N653">
        <f>(Table2[[#This Row],[1W Return vs Nifty]]-AVERAGE(Table2[1W Return vs Nifty]))/_xlfn.STDEV.P(Table2[1W Return vs Nifty])</f>
        <v>-0.78478744786793286</v>
      </c>
      <c r="O653">
        <v>431.47</v>
      </c>
      <c r="P653">
        <v>419.78043574701201</v>
      </c>
      <c r="Q653">
        <v>410.74743374696999</v>
      </c>
      <c r="R653">
        <v>51.871603625137801</v>
      </c>
      <c r="S653" s="2">
        <f>(Table2[[#This Row],[Close Price]]-Table2[[#This Row],[20D EMA]])/Table2[[#This Row],[20D EMA]]</f>
        <v>1.1773703849630297E-2</v>
      </c>
      <c r="T653" s="2">
        <f>(Table2[[#This Row],[Close Price]]-Table2[[#This Row],[50D EMA]])/Table2[[#This Row],[50D EMA]]</f>
        <v>3.9948417851217999E-2</v>
      </c>
      <c r="U653" s="2">
        <f>(Table2[[#This Row],[Close Price]]-Table2[[#This Row],[200D EMA]])/Table2[[#This Row],[200D EMA]]</f>
        <v>6.2818569595555901E-2</v>
      </c>
      <c r="V653">
        <v>2.1126662628488901</v>
      </c>
      <c r="W653">
        <v>434</v>
      </c>
      <c r="X653">
        <v>444.75</v>
      </c>
      <c r="Y653">
        <v>433.15</v>
      </c>
      <c r="Z653">
        <v>444.8</v>
      </c>
      <c r="AA653">
        <v>433.15</v>
      </c>
      <c r="AB653">
        <v>444.8</v>
      </c>
      <c r="AC653" s="2">
        <f>(Table2[[#This Row],[Close Price]]/Table2[[#This Row],[Day Low]])-1</f>
        <v>5.8755760368662813E-3</v>
      </c>
      <c r="AD653" s="2">
        <f>(Table2[[#This Row],[Day High]]/Table2[[#This Row],[Close Price]])-1</f>
        <v>1.8783644485167672E-2</v>
      </c>
      <c r="AE653" s="2">
        <f>(Table2[[#This Row],[Close Price]]/Table2[[#This Row],[Current Week Low]])-1</f>
        <v>7.8494747777906326E-3</v>
      </c>
      <c r="AF653" s="2">
        <f>(Table2[[#This Row],[Current Week High]]/Table2[[#This Row],[Close Price]])-1</f>
        <v>1.8898178902760243E-2</v>
      </c>
      <c r="AG653" s="2">
        <f>(Table2[[#This Row],[Close Price]]/Table2[[#This Row],[Current Month Low]])-1</f>
        <v>7.8494747777906326E-3</v>
      </c>
      <c r="AH653" s="2">
        <f>(Table2[[#This Row],[Current Month High]]/Table2[[#This Row],[Close Price]])-1</f>
        <v>1.8898178902760243E-2</v>
      </c>
      <c r="AI653">
        <v>22.757988775626998</v>
      </c>
      <c r="AJ653">
        <v>31.948012694574501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-0.03</v>
      </c>
      <c r="AM653" t="s">
        <v>10358</v>
      </c>
      <c r="AN653">
        <v>11.69</v>
      </c>
      <c r="AO653" t="s">
        <v>10359</v>
      </c>
      <c r="AP653">
        <v>-3.7441934235706999E-2</v>
      </c>
      <c r="AQ653">
        <f>(Table2[[#This Row],[Sharpe Ratio]]-AVERAGE(Table2[Sharpe Ratio]))/_xlfn.STDEV.P(Table2[Sharpe Ratio])</f>
        <v>-1.1557005023857641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-3.3064840695671007</v>
      </c>
      <c r="AS653">
        <f>_xlfn.RANK.AVG(Table2[[#This Row],[1Y Return vs Nifty Z-Score]],Table2[1Y Return vs Nifty Z-Score])</f>
        <v>654</v>
      </c>
      <c r="AT653">
        <f>_xlfn.RANK.AVG(Table2[[#This Row],[6M Return vs Nifty Z-Score]],Table2[6M Return vs Nifty Z-Score])</f>
        <v>478</v>
      </c>
      <c r="AU653">
        <f>_xlfn.RANK.AVG(Table2[[#This Row],[Sharpe Ratio Z-Score]],Table2[Sharpe Ratio Z-Score])</f>
        <v>648</v>
      </c>
      <c r="AV653">
        <f>(Table2[[#This Row],[Rank 1Y]]+Table2[[#This Row],[Rank 6M]]+Table2[[#This Row],[Rank Sharpe]])/3</f>
        <v>593.33333333333337</v>
      </c>
    </row>
    <row r="654" spans="1:48" x14ac:dyDescent="0.3">
      <c r="A654" t="s">
        <v>929</v>
      </c>
      <c r="B654" t="s">
        <v>930</v>
      </c>
      <c r="C654" t="s">
        <v>10314</v>
      </c>
      <c r="D654" t="s">
        <v>552</v>
      </c>
      <c r="E654">
        <v>16046.95719465</v>
      </c>
      <c r="F654">
        <v>321.35000000000002</v>
      </c>
      <c r="G654">
        <v>-10.810369538799</v>
      </c>
      <c r="H654">
        <f>(Table2[[#This Row],[1Y Return vs Nifty]]-AVERAGE(Table2[1Y Return vs Nifty]))/_xlfn.STDEV.P(Table2[1Y Return vs Nifty])</f>
        <v>-0.56925999373607139</v>
      </c>
      <c r="I654">
        <v>0.77059061175201504</v>
      </c>
      <c r="J654">
        <f>(Table2[[#This Row],[1M Return vs Nifty]]-AVERAGE(Table2[1M Return vs Nifty]))/_xlfn.STDEV.P(Table2[1M Return vs Nifty])</f>
        <v>-0.12680261839312879</v>
      </c>
      <c r="K654">
        <v>-18.865843378359099</v>
      </c>
      <c r="L654">
        <f>(Table2[[#This Row],[6M Return vs Nifty]]-AVERAGE(Table2[6M Return vs Nifty]))/_xlfn.STDEV.P(Table2[6M Return vs Nifty])</f>
        <v>-0.92220641279836313</v>
      </c>
      <c r="M654">
        <v>0.69285016499045704</v>
      </c>
      <c r="N654">
        <f>(Table2[[#This Row],[1W Return vs Nifty]]-AVERAGE(Table2[1W Return vs Nifty]))/_xlfn.STDEV.P(Table2[1W Return vs Nifty])</f>
        <v>0.43915727981348485</v>
      </c>
      <c r="O654">
        <v>315.77999999999997</v>
      </c>
      <c r="P654">
        <v>318.02587608824899</v>
      </c>
      <c r="Q654">
        <v>317.73587403715197</v>
      </c>
      <c r="R654">
        <v>59.652061605973003</v>
      </c>
      <c r="S654" s="2">
        <f>(Table2[[#This Row],[Close Price]]-Table2[[#This Row],[20D EMA]])/Table2[[#This Row],[20D EMA]]</f>
        <v>1.7638862499208468E-2</v>
      </c>
      <c r="T654" s="2">
        <f>(Table2[[#This Row],[Close Price]]-Table2[[#This Row],[50D EMA]])/Table2[[#This Row],[50D EMA]]</f>
        <v>1.045236932490556E-2</v>
      </c>
      <c r="U654" s="2">
        <f>(Table2[[#This Row],[Close Price]]-Table2[[#This Row],[200D EMA]])/Table2[[#This Row],[200D EMA]]</f>
        <v>1.1374623573117399E-2</v>
      </c>
      <c r="V654">
        <v>1.2430517863047299</v>
      </c>
      <c r="W654">
        <v>318.64999999999998</v>
      </c>
      <c r="X654">
        <v>324.89999999999998</v>
      </c>
      <c r="Y654">
        <v>318.60000000000002</v>
      </c>
      <c r="Z654">
        <v>335.9</v>
      </c>
      <c r="AA654">
        <v>318.60000000000002</v>
      </c>
      <c r="AB654">
        <v>335.9</v>
      </c>
      <c r="AC654" s="2">
        <f>(Table2[[#This Row],[Close Price]]/Table2[[#This Row],[Day Low]])-1</f>
        <v>8.4732465087087316E-3</v>
      </c>
      <c r="AD654" s="2">
        <f>(Table2[[#This Row],[Day High]]/Table2[[#This Row],[Close Price]])-1</f>
        <v>1.1047144857631697E-2</v>
      </c>
      <c r="AE654" s="2">
        <f>(Table2[[#This Row],[Close Price]]/Table2[[#This Row],[Current Week Low]])-1</f>
        <v>8.631512868801039E-3</v>
      </c>
      <c r="AF654" s="2">
        <f>(Table2[[#This Row],[Current Week High]]/Table2[[#This Row],[Close Price]])-1</f>
        <v>4.527773455733608E-2</v>
      </c>
      <c r="AG654" s="2">
        <f>(Table2[[#This Row],[Close Price]]/Table2[[#This Row],[Current Month Low]])-1</f>
        <v>8.631512868801039E-3</v>
      </c>
      <c r="AH654" s="2">
        <f>(Table2[[#This Row],[Current Month High]]/Table2[[#This Row],[Close Price]])-1</f>
        <v>4.527773455733608E-2</v>
      </c>
      <c r="AI654">
        <v>21.985374202582801</v>
      </c>
      <c r="AJ654">
        <v>25.038910505836501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-0.13</v>
      </c>
      <c r="AM654" t="s">
        <v>10358</v>
      </c>
      <c r="AN654">
        <v>6.21</v>
      </c>
      <c r="AO654" t="s">
        <v>10359</v>
      </c>
      <c r="AP654">
        <v>-4.412802722307E-2</v>
      </c>
      <c r="AQ654">
        <f>(Table2[[#This Row],[Sharpe Ratio]]-AVERAGE(Table2[Sharpe Ratio]))/_xlfn.STDEV.P(Table2[Sharpe Ratio])</f>
        <v>-1.2321981740619654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507</v>
      </c>
      <c r="AT654">
        <f>_xlfn.RANK.AVG(Table2[[#This Row],[6M Return vs Nifty Z-Score]],Table2[6M Return vs Nifty Z-Score])</f>
        <v>620</v>
      </c>
      <c r="AU654">
        <f>_xlfn.RANK.AVG(Table2[[#This Row],[Sharpe Ratio Z-Score]],Table2[Sharpe Ratio Z-Score])</f>
        <v>656</v>
      </c>
      <c r="AV654">
        <f>(Table2[[#This Row],[Rank 1Y]]+Table2[[#This Row],[Rank 6M]]+Table2[[#This Row],[Rank Sharpe]])/3</f>
        <v>594.33333333333337</v>
      </c>
    </row>
    <row r="655" spans="1:48" x14ac:dyDescent="0.3">
      <c r="A655" t="s">
        <v>1490</v>
      </c>
      <c r="B655" t="s">
        <v>1491</v>
      </c>
      <c r="C655" t="s">
        <v>10316</v>
      </c>
      <c r="D655" t="s">
        <v>357</v>
      </c>
      <c r="E655">
        <v>6999.45289736</v>
      </c>
      <c r="F655">
        <v>309.75</v>
      </c>
      <c r="G655">
        <v>-53.590346583945802</v>
      </c>
      <c r="H655">
        <f>(Table2[[#This Row],[1Y Return vs Nifty]]-AVERAGE(Table2[1Y Return vs Nifty]))/_xlfn.STDEV.P(Table2[1Y Return vs Nifty])</f>
        <v>-1.2841229603723654</v>
      </c>
      <c r="I655">
        <v>3.9062743724357798</v>
      </c>
      <c r="J655">
        <f>(Table2[[#This Row],[1M Return vs Nifty]]-AVERAGE(Table2[1M Return vs Nifty]))/_xlfn.STDEV.P(Table2[1M Return vs Nifty])</f>
        <v>0.19098796614830679</v>
      </c>
      <c r="K655">
        <v>-12.2664444517997</v>
      </c>
      <c r="L655">
        <f>(Table2[[#This Row],[6M Return vs Nifty]]-AVERAGE(Table2[6M Return vs Nifty]))/_xlfn.STDEV.P(Table2[6M Return vs Nifty])</f>
        <v>-0.69705058250383023</v>
      </c>
      <c r="M655">
        <v>1.4150679102608601</v>
      </c>
      <c r="N655">
        <f>(Table2[[#This Row],[1W Return vs Nifty]]-AVERAGE(Table2[1W Return vs Nifty]))/_xlfn.STDEV.P(Table2[1W Return vs Nifty])</f>
        <v>0.61452362665073401</v>
      </c>
      <c r="O655">
        <v>299.17</v>
      </c>
      <c r="P655">
        <v>298.61360828999301</v>
      </c>
      <c r="Q655">
        <v>315.996373701827</v>
      </c>
      <c r="R655">
        <v>72.299033137266704</v>
      </c>
      <c r="S655" s="2">
        <f>(Table2[[#This Row],[Close Price]]-Table2[[#This Row],[20D EMA]])/Table2[[#This Row],[20D EMA]]</f>
        <v>3.5364508473443135E-2</v>
      </c>
      <c r="T655" s="2">
        <f>(Table2[[#This Row],[Close Price]]-Table2[[#This Row],[50D EMA]])/Table2[[#This Row],[50D EMA]]</f>
        <v>3.7293651062251965E-2</v>
      </c>
      <c r="U655" s="2">
        <f>(Table2[[#This Row],[Close Price]]-Table2[[#This Row],[200D EMA]])/Table2[[#This Row],[200D EMA]]</f>
        <v>-1.9767232226914892E-2</v>
      </c>
      <c r="V655">
        <v>0.572089259284423</v>
      </c>
      <c r="W655">
        <v>305.10000000000002</v>
      </c>
      <c r="X655">
        <v>316</v>
      </c>
      <c r="Y655">
        <v>303.7</v>
      </c>
      <c r="Z655">
        <v>316</v>
      </c>
      <c r="AA655">
        <v>303.7</v>
      </c>
      <c r="AB655">
        <v>316</v>
      </c>
      <c r="AC655" s="2">
        <f>(Table2[[#This Row],[Close Price]]/Table2[[#This Row],[Day Low]])-1</f>
        <v>1.5240904621435458E-2</v>
      </c>
      <c r="AD655" s="2">
        <f>(Table2[[#This Row],[Day High]]/Table2[[#This Row],[Close Price]])-1</f>
        <v>2.0177562550443895E-2</v>
      </c>
      <c r="AE655" s="2">
        <f>(Table2[[#This Row],[Close Price]]/Table2[[#This Row],[Current Week Low]])-1</f>
        <v>1.9920974646032263E-2</v>
      </c>
      <c r="AF655" s="2">
        <f>(Table2[[#This Row],[Current Week High]]/Table2[[#This Row],[Close Price]])-1</f>
        <v>2.0177562550443895E-2</v>
      </c>
      <c r="AG655" s="2">
        <f>(Table2[[#This Row],[Close Price]]/Table2[[#This Row],[Current Month Low]])-1</f>
        <v>1.9920974646032263E-2</v>
      </c>
      <c r="AH655" s="2">
        <f>(Table2[[#This Row],[Current Month High]]/Table2[[#This Row],[Close Price]])-1</f>
        <v>2.0177562550443895E-2</v>
      </c>
      <c r="AI655">
        <v>52.025827280064497</v>
      </c>
      <c r="AJ655">
        <v>19.988378849506098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-0.03</v>
      </c>
      <c r="AM655" t="s">
        <v>10358</v>
      </c>
      <c r="AN655">
        <v>5.54</v>
      </c>
      <c r="AO655" t="s">
        <v>10359</v>
      </c>
      <c r="AP655">
        <v>7.4337256953300004E-4</v>
      </c>
      <c r="AQ655">
        <f>(Table2[[#This Row],[Sharpe Ratio]]-AVERAGE(Table2[Sharpe Ratio]))/_xlfn.STDEV.P(Table2[Sharpe Ratio])</f>
        <v>-0.71881051770214655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716</v>
      </c>
      <c r="AT655">
        <f>_xlfn.RANK.AVG(Table2[[#This Row],[6M Return vs Nifty Z-Score]],Table2[6M Return vs Nifty Z-Score])</f>
        <v>547</v>
      </c>
      <c r="AU655">
        <f>_xlfn.RANK.AVG(Table2[[#This Row],[Sharpe Ratio Z-Score]],Table2[Sharpe Ratio Z-Score])</f>
        <v>520</v>
      </c>
      <c r="AV655">
        <f>(Table2[[#This Row],[Rank 1Y]]+Table2[[#This Row],[Rank 6M]]+Table2[[#This Row],[Rank Sharpe]])/3</f>
        <v>594.33333333333337</v>
      </c>
    </row>
    <row r="656" spans="1:48" x14ac:dyDescent="0.3">
      <c r="A656" t="s">
        <v>2261</v>
      </c>
      <c r="B656" t="s">
        <v>2262</v>
      </c>
      <c r="C656" t="s">
        <v>10330</v>
      </c>
      <c r="D656" t="s">
        <v>1922</v>
      </c>
      <c r="E656">
        <v>2469.6474345199999</v>
      </c>
      <c r="F656">
        <v>51.17</v>
      </c>
      <c r="G656">
        <v>-17.856915784725501</v>
      </c>
      <c r="H656">
        <f>(Table2[[#This Row],[1Y Return vs Nifty]]-AVERAGE(Table2[1Y Return vs Nifty]))/_xlfn.STDEV.P(Table2[1Y Return vs Nifty])</f>
        <v>-0.68700935457810397</v>
      </c>
      <c r="I656">
        <v>-5.6324901383436599</v>
      </c>
      <c r="J656">
        <f>(Table2[[#This Row],[1M Return vs Nifty]]-AVERAGE(Table2[1M Return vs Nifty]))/_xlfn.STDEV.P(Table2[1M Return vs Nifty])</f>
        <v>-0.77573246264349516</v>
      </c>
      <c r="K656">
        <v>-19.929040503342399</v>
      </c>
      <c r="L656">
        <f>(Table2[[#This Row],[6M Return vs Nifty]]-AVERAGE(Table2[6M Return vs Nifty]))/_xlfn.STDEV.P(Table2[6M Return vs Nifty])</f>
        <v>-0.95848017562227217</v>
      </c>
      <c r="M656">
        <v>-2.90442008985291</v>
      </c>
      <c r="N656">
        <f>(Table2[[#This Row],[1W Return vs Nifty]]-AVERAGE(Table2[1W Return vs Nifty]))/_xlfn.STDEV.P(Table2[1W Return vs Nifty])</f>
        <v>-0.43431910221862724</v>
      </c>
      <c r="O656">
        <v>52.58</v>
      </c>
      <c r="P656">
        <v>52.901770441627797</v>
      </c>
      <c r="Q656">
        <v>51.869428487630898</v>
      </c>
      <c r="R656">
        <v>41.045974837585803</v>
      </c>
      <c r="S656" s="2">
        <f>(Table2[[#This Row],[Close Price]]-Table2[[#This Row],[20D EMA]])/Table2[[#This Row],[20D EMA]]</f>
        <v>-2.6816279954355204E-2</v>
      </c>
      <c r="T656" s="2">
        <f>(Table2[[#This Row],[Close Price]]-Table2[[#This Row],[50D EMA]])/Table2[[#This Row],[50D EMA]]</f>
        <v>-3.2735585731268543E-2</v>
      </c>
      <c r="U656" s="2">
        <f>(Table2[[#This Row],[Close Price]]-Table2[[#This Row],[200D EMA]])/Table2[[#This Row],[200D EMA]]</f>
        <v>-1.3484407058729917E-2</v>
      </c>
      <c r="V656">
        <v>0.79855218249420401</v>
      </c>
      <c r="W656">
        <v>51.05</v>
      </c>
      <c r="X656">
        <v>52.26</v>
      </c>
      <c r="Y656">
        <v>51.05</v>
      </c>
      <c r="Z656">
        <v>52.89</v>
      </c>
      <c r="AA656">
        <v>51.05</v>
      </c>
      <c r="AB656">
        <v>52.89</v>
      </c>
      <c r="AC656" s="2">
        <f>(Table2[[#This Row],[Close Price]]/Table2[[#This Row],[Day Low]])-1</f>
        <v>2.3506366307541882E-3</v>
      </c>
      <c r="AD656" s="2">
        <f>(Table2[[#This Row],[Day High]]/Table2[[#This Row],[Close Price]])-1</f>
        <v>2.1301543873363249E-2</v>
      </c>
      <c r="AE656" s="2">
        <f>(Table2[[#This Row],[Close Price]]/Table2[[#This Row],[Current Week Low]])-1</f>
        <v>2.3506366307541882E-3</v>
      </c>
      <c r="AF656" s="2">
        <f>(Table2[[#This Row],[Current Week High]]/Table2[[#This Row],[Close Price]])-1</f>
        <v>3.3613445378151141E-2</v>
      </c>
      <c r="AG656" s="2">
        <f>(Table2[[#This Row],[Close Price]]/Table2[[#This Row],[Current Month Low]])-1</f>
        <v>2.3506366307541882E-3</v>
      </c>
      <c r="AH656" s="2">
        <f>(Table2[[#This Row],[Current Month High]]/Table2[[#This Row],[Close Price]])-1</f>
        <v>3.3613445378151141E-2</v>
      </c>
      <c r="AI656">
        <v>35.626343560679999</v>
      </c>
      <c r="AJ656">
        <v>25.724815724815699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-0.04</v>
      </c>
      <c r="AM656" t="s">
        <v>10358</v>
      </c>
      <c r="AN656">
        <v>2.42</v>
      </c>
      <c r="AO656" t="s">
        <v>10359</v>
      </c>
      <c r="AP656">
        <v>-1.3110293652815999E-2</v>
      </c>
      <c r="AQ656">
        <f>(Table2[[#This Row],[Sharpe Ratio]]-AVERAGE(Table2[Sharpe Ratio]))/_xlfn.STDEV.P(Table2[Sharpe Ratio])</f>
        <v>-0.87731462648315672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555</v>
      </c>
      <c r="AT656">
        <f>_xlfn.RANK.AVG(Table2[[#This Row],[6M Return vs Nifty Z-Score]],Table2[6M Return vs Nifty Z-Score])</f>
        <v>630</v>
      </c>
      <c r="AU656">
        <f>_xlfn.RANK.AVG(Table2[[#This Row],[Sharpe Ratio Z-Score]],Table2[Sharpe Ratio Z-Score])</f>
        <v>598</v>
      </c>
      <c r="AV656">
        <f>(Table2[[#This Row],[Rank 1Y]]+Table2[[#This Row],[Rank 6M]]+Table2[[#This Row],[Rank Sharpe]])/3</f>
        <v>594.33333333333337</v>
      </c>
    </row>
    <row r="657" spans="1:48" x14ac:dyDescent="0.3">
      <c r="A657" t="s">
        <v>416</v>
      </c>
      <c r="B657" t="s">
        <v>417</v>
      </c>
      <c r="C657" t="s">
        <v>10314</v>
      </c>
      <c r="D657" t="s">
        <v>24</v>
      </c>
      <c r="E657">
        <v>56109.970609536998</v>
      </c>
      <c r="F657">
        <v>75.069999999999993</v>
      </c>
      <c r="G657">
        <v>-53.8199235453664</v>
      </c>
      <c r="H657">
        <f>(Table2[[#This Row],[1Y Return vs Nifty]]-AVERAGE(Table2[1Y Return vs Nifty]))/_xlfn.STDEV.P(Table2[1Y Return vs Nifty])</f>
        <v>-1.2879592426485171</v>
      </c>
      <c r="I657">
        <v>0.50730281249545905</v>
      </c>
      <c r="J657">
        <f>(Table2[[#This Row],[1M Return vs Nifty]]-AVERAGE(Table2[1M Return vs Nifty]))/_xlfn.STDEV.P(Table2[1M Return vs Nifty])</f>
        <v>-0.15348591620442464</v>
      </c>
      <c r="K657">
        <v>-21.528132519730399</v>
      </c>
      <c r="L657">
        <f>(Table2[[#This Row],[6M Return vs Nifty]]-AVERAGE(Table2[6M Return vs Nifty]))/_xlfn.STDEV.P(Table2[6M Return vs Nifty])</f>
        <v>-1.0130374004050007</v>
      </c>
      <c r="M657">
        <v>-0.26840048764892899</v>
      </c>
      <c r="N657">
        <f>(Table2[[#This Row],[1W Return vs Nifty]]-AVERAGE(Table2[1W Return vs Nifty]))/_xlfn.STDEV.P(Table2[1W Return vs Nifty])</f>
        <v>0.20574981170263626</v>
      </c>
      <c r="O657">
        <v>74.09</v>
      </c>
      <c r="P657">
        <v>75.423933608062498</v>
      </c>
      <c r="Q657">
        <v>78.471812749478104</v>
      </c>
      <c r="R657">
        <v>61.085295753322903</v>
      </c>
      <c r="S657" s="2">
        <f>(Table2[[#This Row],[Close Price]]-Table2[[#This Row],[20D EMA]])/Table2[[#This Row],[20D EMA]]</f>
        <v>1.3227156161425155E-2</v>
      </c>
      <c r="T657" s="2">
        <f>(Table2[[#This Row],[Close Price]]-Table2[[#This Row],[50D EMA]])/Table2[[#This Row],[50D EMA]]</f>
        <v>-4.6925901518436695E-3</v>
      </c>
      <c r="U657" s="2">
        <f>(Table2[[#This Row],[Close Price]]-Table2[[#This Row],[200D EMA]])/Table2[[#This Row],[200D EMA]]</f>
        <v>-4.3350760359499099E-2</v>
      </c>
      <c r="V657">
        <v>0.708028542610456</v>
      </c>
      <c r="W657">
        <v>75</v>
      </c>
      <c r="X657">
        <v>75.7</v>
      </c>
      <c r="Y657">
        <v>73.319999999999993</v>
      </c>
      <c r="Z657">
        <v>75.7</v>
      </c>
      <c r="AA657">
        <v>73.319999999999993</v>
      </c>
      <c r="AB657">
        <v>75.7</v>
      </c>
      <c r="AC657" s="2">
        <f>(Table2[[#This Row],[Close Price]]/Table2[[#This Row],[Day Low]])-1</f>
        <v>9.3333333333323054E-4</v>
      </c>
      <c r="AD657" s="2">
        <f>(Table2[[#This Row],[Day High]]/Table2[[#This Row],[Close Price]])-1</f>
        <v>8.3921673105102901E-3</v>
      </c>
      <c r="AE657" s="2">
        <f>(Table2[[#This Row],[Close Price]]/Table2[[#This Row],[Current Week Low]])-1</f>
        <v>2.3867975995635504E-2</v>
      </c>
      <c r="AF657" s="2">
        <f>(Table2[[#This Row],[Current Week High]]/Table2[[#This Row],[Close Price]])-1</f>
        <v>8.3921673105102901E-3</v>
      </c>
      <c r="AG657" s="2">
        <f>(Table2[[#This Row],[Close Price]]/Table2[[#This Row],[Current Month Low]])-1</f>
        <v>2.3867975995635504E-2</v>
      </c>
      <c r="AH657" s="2">
        <f>(Table2[[#This Row],[Current Month High]]/Table2[[#This Row],[Close Price]])-1</f>
        <v>8.3921673105102901E-3</v>
      </c>
      <c r="AI657">
        <v>34.141467963234298</v>
      </c>
      <c r="AJ657">
        <v>6.5881016612238996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-7.0000000000000007E-2</v>
      </c>
      <c r="AM657" t="s">
        <v>10358</v>
      </c>
      <c r="AN657">
        <v>4.32</v>
      </c>
      <c r="AO657" t="s">
        <v>10359</v>
      </c>
      <c r="AP657">
        <v>3.9469982320039003E-2</v>
      </c>
      <c r="AQ657">
        <f>(Table2[[#This Row],[Sharpe Ratio]]-AVERAGE(Table2[Sharpe Ratio]))/_xlfn.STDEV.P(Table2[Sharpe Ratio])</f>
        <v>-0.2757273174795612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717</v>
      </c>
      <c r="AT657">
        <f>_xlfn.RANK.AVG(Table2[[#This Row],[6M Return vs Nifty Z-Score]],Table2[6M Return vs Nifty Z-Score])</f>
        <v>655</v>
      </c>
      <c r="AU657">
        <f>_xlfn.RANK.AVG(Table2[[#This Row],[Sharpe Ratio Z-Score]],Table2[Sharpe Ratio Z-Score])</f>
        <v>413</v>
      </c>
      <c r="AV657">
        <f>(Table2[[#This Row],[Rank 1Y]]+Table2[[#This Row],[Rank 6M]]+Table2[[#This Row],[Rank Sharpe]])/3</f>
        <v>595</v>
      </c>
    </row>
    <row r="658" spans="1:48" x14ac:dyDescent="0.3">
      <c r="A658" t="s">
        <v>441</v>
      </c>
      <c r="B658" t="s">
        <v>442</v>
      </c>
      <c r="C658" t="s">
        <v>10325</v>
      </c>
      <c r="D658" t="s">
        <v>443</v>
      </c>
      <c r="E658">
        <v>51482.366274849999</v>
      </c>
      <c r="F658">
        <v>1926.05</v>
      </c>
      <c r="G658">
        <v>-28.315171260693599</v>
      </c>
      <c r="H658">
        <f>(Table2[[#This Row],[1Y Return vs Nifty]]-AVERAGE(Table2[1Y Return vs Nifty]))/_xlfn.STDEV.P(Table2[1Y Return vs Nifty])</f>
        <v>-0.86176913828488289</v>
      </c>
      <c r="I658">
        <v>-11.3651902740288</v>
      </c>
      <c r="J658">
        <f>(Table2[[#This Row],[1M Return vs Nifty]]-AVERAGE(Table2[1M Return vs Nifty]))/_xlfn.STDEV.P(Table2[1M Return vs Nifty])</f>
        <v>-1.3567215757557458</v>
      </c>
      <c r="K658">
        <v>-21.121905975574698</v>
      </c>
      <c r="L658">
        <f>(Table2[[#This Row],[6M Return vs Nifty]]-AVERAGE(Table2[6M Return vs Nifty]))/_xlfn.STDEV.P(Table2[6M Return vs Nifty])</f>
        <v>-0.99917791473745665</v>
      </c>
      <c r="M658">
        <v>-3.9580642291707</v>
      </c>
      <c r="N658">
        <f>(Table2[[#This Row],[1W Return vs Nifty]]-AVERAGE(Table2[1W Return vs Nifty]))/_xlfn.STDEV.P(Table2[1W Return vs Nifty])</f>
        <v>-0.69016122848687322</v>
      </c>
      <c r="O658">
        <v>1976.59</v>
      </c>
      <c r="P658">
        <v>2069.86305976523</v>
      </c>
      <c r="Q658">
        <v>2039.51249425878</v>
      </c>
      <c r="R658">
        <v>35.893028072594603</v>
      </c>
      <c r="S658" s="2">
        <f>(Table2[[#This Row],[Close Price]]-Table2[[#This Row],[20D EMA]])/Table2[[#This Row],[20D EMA]]</f>
        <v>-2.5569288522151769E-2</v>
      </c>
      <c r="T658" s="2">
        <f>(Table2[[#This Row],[Close Price]]-Table2[[#This Row],[50D EMA]])/Table2[[#This Row],[50D EMA]]</f>
        <v>-6.9479504495114641E-2</v>
      </c>
      <c r="U658" s="2">
        <f>(Table2[[#This Row],[Close Price]]-Table2[[#This Row],[200D EMA]])/Table2[[#This Row],[200D EMA]]</f>
        <v>-5.5632164342300672E-2</v>
      </c>
      <c r="V658">
        <v>1.0417449124461799</v>
      </c>
      <c r="W658">
        <v>1916.55</v>
      </c>
      <c r="X658">
        <v>1943.7</v>
      </c>
      <c r="Y658">
        <v>1910</v>
      </c>
      <c r="Z658">
        <v>1943.7</v>
      </c>
      <c r="AA658">
        <v>1910</v>
      </c>
      <c r="AB658">
        <v>1943.7</v>
      </c>
      <c r="AC658" s="2">
        <f>(Table2[[#This Row],[Close Price]]/Table2[[#This Row],[Day Low]])-1</f>
        <v>4.956823458819315E-3</v>
      </c>
      <c r="AD658" s="2">
        <f>(Table2[[#This Row],[Day High]]/Table2[[#This Row],[Close Price]])-1</f>
        <v>9.1638327146232879E-3</v>
      </c>
      <c r="AE658" s="2">
        <f>(Table2[[#This Row],[Close Price]]/Table2[[#This Row],[Current Week Low]])-1</f>
        <v>8.4031413612564165E-3</v>
      </c>
      <c r="AF658" s="2">
        <f>(Table2[[#This Row],[Current Week High]]/Table2[[#This Row],[Close Price]])-1</f>
        <v>9.1638327146232879E-3</v>
      </c>
      <c r="AG658" s="2">
        <f>(Table2[[#This Row],[Close Price]]/Table2[[#This Row],[Current Month Low]])-1</f>
        <v>8.4031413612564165E-3</v>
      </c>
      <c r="AH658" s="2">
        <f>(Table2[[#This Row],[Current Month High]]/Table2[[#This Row],[Close Price]])-1</f>
        <v>9.1638327146232879E-3</v>
      </c>
      <c r="AI658">
        <v>27.411022559123499</v>
      </c>
      <c r="AJ658">
        <v>10.6925287356321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-0.21</v>
      </c>
      <c r="AM658" t="s">
        <v>10358</v>
      </c>
      <c r="AN658">
        <v>1.93</v>
      </c>
      <c r="AO658" t="s">
        <v>10359</v>
      </c>
      <c r="AP658">
        <v>4.1698165469600002E-4</v>
      </c>
      <c r="AQ658">
        <f>(Table2[[#This Row],[Sharpe Ratio]]-AVERAGE(Table2[Sharpe Ratio]))/_xlfn.STDEV.P(Table2[Sharpe Ratio])</f>
        <v>-0.72254485778513466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618</v>
      </c>
      <c r="AT658">
        <f>_xlfn.RANK.AVG(Table2[[#This Row],[6M Return vs Nifty Z-Score]],Table2[6M Return vs Nifty Z-Score])</f>
        <v>645</v>
      </c>
      <c r="AU658">
        <f>_xlfn.RANK.AVG(Table2[[#This Row],[Sharpe Ratio Z-Score]],Table2[Sharpe Ratio Z-Score])</f>
        <v>522</v>
      </c>
      <c r="AV658">
        <f>(Table2[[#This Row],[Rank 1Y]]+Table2[[#This Row],[Rank 6M]]+Table2[[#This Row],[Rank Sharpe]])/3</f>
        <v>595</v>
      </c>
    </row>
    <row r="659" spans="1:48" x14ac:dyDescent="0.3">
      <c r="A659" t="s">
        <v>726</v>
      </c>
      <c r="B659" t="s">
        <v>727</v>
      </c>
      <c r="C659" t="s">
        <v>10314</v>
      </c>
      <c r="D659" t="s">
        <v>405</v>
      </c>
      <c r="E659">
        <v>23729.37564192</v>
      </c>
      <c r="F659">
        <v>1064.2</v>
      </c>
      <c r="G659">
        <v>-32.052117279759102</v>
      </c>
      <c r="H659">
        <f>(Table2[[#This Row],[1Y Return vs Nifty]]-AVERAGE(Table2[1Y Return vs Nifty]))/_xlfn.STDEV.P(Table2[1Y Return vs Nifty])</f>
        <v>-0.92421434050015405</v>
      </c>
      <c r="I659">
        <v>2.6984235315204099</v>
      </c>
      <c r="J659">
        <f>(Table2[[#This Row],[1M Return vs Nifty]]-AVERAGE(Table2[1M Return vs Nifty]))/_xlfn.STDEV.P(Table2[1M Return vs Nifty])</f>
        <v>6.8576506936087231E-2</v>
      </c>
      <c r="K659">
        <v>-2.8966240807517898</v>
      </c>
      <c r="L659">
        <f>(Table2[[#This Row],[6M Return vs Nifty]]-AVERAGE(Table2[6M Return vs Nifty]))/_xlfn.STDEV.P(Table2[6M Return vs Nifty])</f>
        <v>-0.37737454702982404</v>
      </c>
      <c r="M659">
        <v>-0.49144033336521498</v>
      </c>
      <c r="N659">
        <f>(Table2[[#This Row],[1W Return vs Nifty]]-AVERAGE(Table2[1W Return vs Nifty]))/_xlfn.STDEV.P(Table2[1W Return vs Nifty])</f>
        <v>0.15159206883553972</v>
      </c>
      <c r="O659">
        <v>1023.8</v>
      </c>
      <c r="P659">
        <v>978.86805626017997</v>
      </c>
      <c r="Q659">
        <v>931.74594244205502</v>
      </c>
      <c r="R659">
        <v>60.140436983790998</v>
      </c>
      <c r="S659" s="2">
        <f>(Table2[[#This Row],[Close Price]]-Table2[[#This Row],[20D EMA]])/Table2[[#This Row],[20D EMA]]</f>
        <v>3.9460832193787938E-2</v>
      </c>
      <c r="T659" s="2">
        <f>(Table2[[#This Row],[Close Price]]-Table2[[#This Row],[50D EMA]])/Table2[[#This Row],[50D EMA]]</f>
        <v>8.7174101957965128E-2</v>
      </c>
      <c r="U659" s="2">
        <f>(Table2[[#This Row],[Close Price]]-Table2[[#This Row],[200D EMA]])/Table2[[#This Row],[200D EMA]]</f>
        <v>0.14215683860215178</v>
      </c>
      <c r="V659">
        <v>0.87377948337335798</v>
      </c>
      <c r="W659">
        <v>1058.3499999999999</v>
      </c>
      <c r="X659">
        <v>1083.1500000000001</v>
      </c>
      <c r="Y659">
        <v>1035.7</v>
      </c>
      <c r="Z659">
        <v>1083.1500000000001</v>
      </c>
      <c r="AA659">
        <v>1035.7</v>
      </c>
      <c r="AB659">
        <v>1083.1500000000001</v>
      </c>
      <c r="AC659" s="2">
        <f>(Table2[[#This Row],[Close Price]]/Table2[[#This Row],[Day Low]])-1</f>
        <v>5.5274720083149376E-3</v>
      </c>
      <c r="AD659" s="2">
        <f>(Table2[[#This Row],[Day High]]/Table2[[#This Row],[Close Price]])-1</f>
        <v>1.7806803232475188E-2</v>
      </c>
      <c r="AE659" s="2">
        <f>(Table2[[#This Row],[Close Price]]/Table2[[#This Row],[Current Week Low]])-1</f>
        <v>2.7517620932702602E-2</v>
      </c>
      <c r="AF659" s="2">
        <f>(Table2[[#This Row],[Current Week High]]/Table2[[#This Row],[Close Price]])-1</f>
        <v>1.7806803232475188E-2</v>
      </c>
      <c r="AG659" s="2">
        <f>(Table2[[#This Row],[Close Price]]/Table2[[#This Row],[Current Month Low]])-1</f>
        <v>2.7517620932702602E-2</v>
      </c>
      <c r="AH659" s="2">
        <f>(Table2[[#This Row],[Current Month High]]/Table2[[#This Row],[Close Price]])-1</f>
        <v>1.7806803232475188E-2</v>
      </c>
      <c r="AI659">
        <v>7.1180229280210296</v>
      </c>
      <c r="AJ659">
        <v>44.474613087157202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0.13</v>
      </c>
      <c r="AM659" t="s">
        <v>10359</v>
      </c>
      <c r="AN659">
        <v>12.33</v>
      </c>
      <c r="AO659" t="s">
        <v>10359</v>
      </c>
      <c r="AP659">
        <v>-7.1672398799293005E-2</v>
      </c>
      <c r="AQ659">
        <f>(Table2[[#This Row],[Sharpe Ratio]]-AVERAGE(Table2[Sharpe Ratio]))/_xlfn.STDEV.P(Table2[Sharpe Ratio])</f>
        <v>-1.5473419055876365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-2.6287622173459879</v>
      </c>
      <c r="AS659">
        <f>_xlfn.RANK.AVG(Table2[[#This Row],[1Y Return vs Nifty Z-Score]],Table2[1Y Return vs Nifty Z-Score])</f>
        <v>640</v>
      </c>
      <c r="AT659">
        <f>_xlfn.RANK.AVG(Table2[[#This Row],[6M Return vs Nifty Z-Score]],Table2[6M Return vs Nifty Z-Score])</f>
        <v>456</v>
      </c>
      <c r="AU659">
        <f>_xlfn.RANK.AVG(Table2[[#This Row],[Sharpe Ratio Z-Score]],Table2[Sharpe Ratio Z-Score])</f>
        <v>691</v>
      </c>
      <c r="AV659">
        <f>(Table2[[#This Row],[Rank 1Y]]+Table2[[#This Row],[Rank 6M]]+Table2[[#This Row],[Rank Sharpe]])/3</f>
        <v>595.66666666666663</v>
      </c>
    </row>
    <row r="660" spans="1:48" x14ac:dyDescent="0.3">
      <c r="A660" t="s">
        <v>1336</v>
      </c>
      <c r="B660" t="s">
        <v>1337</v>
      </c>
      <c r="C660" t="s">
        <v>10324</v>
      </c>
      <c r="D660" t="s">
        <v>474</v>
      </c>
      <c r="E660">
        <v>8443.2089176949994</v>
      </c>
      <c r="F660">
        <v>276.10000000000002</v>
      </c>
      <c r="G660">
        <v>-37.992455045584002</v>
      </c>
      <c r="H660">
        <f>(Table2[[#This Row],[1Y Return vs Nifty]]-AVERAGE(Table2[1Y Return vs Nifty]))/_xlfn.STDEV.P(Table2[1Y Return vs Nifty])</f>
        <v>-1.0234787106894541</v>
      </c>
      <c r="I660">
        <v>-10.7165920588026</v>
      </c>
      <c r="J660">
        <f>(Table2[[#This Row],[1M Return vs Nifty]]-AVERAGE(Table2[1M Return vs Nifty]))/_xlfn.STDEV.P(Table2[1M Return vs Nifty])</f>
        <v>-1.2909884146080415</v>
      </c>
      <c r="K660">
        <v>-0.22551030548807499</v>
      </c>
      <c r="L660">
        <f>(Table2[[#This Row],[6M Return vs Nifty]]-AVERAGE(Table2[6M Return vs Nifty]))/_xlfn.STDEV.P(Table2[6M Return vs Nifty])</f>
        <v>-0.28624248385657758</v>
      </c>
      <c r="M660">
        <v>-3.9444258270448098</v>
      </c>
      <c r="N660">
        <f>(Table2[[#This Row],[1W Return vs Nifty]]-AVERAGE(Table2[1W Return vs Nifty]))/_xlfn.STDEV.P(Table2[1W Return vs Nifty])</f>
        <v>-0.68684960014046736</v>
      </c>
      <c r="O660">
        <v>285.02</v>
      </c>
      <c r="P660">
        <v>286.62672507120999</v>
      </c>
      <c r="Q660">
        <v>281.36463383878902</v>
      </c>
      <c r="R660">
        <v>29.114571340478001</v>
      </c>
      <c r="S660" s="2">
        <f>(Table2[[#This Row],[Close Price]]-Table2[[#This Row],[20D EMA]])/Table2[[#This Row],[20D EMA]]</f>
        <v>-3.1296049400041957E-2</v>
      </c>
      <c r="T660" s="2">
        <f>(Table2[[#This Row],[Close Price]]-Table2[[#This Row],[50D EMA]])/Table2[[#This Row],[50D EMA]]</f>
        <v>-3.6726251080022948E-2</v>
      </c>
      <c r="U660" s="2">
        <f>(Table2[[#This Row],[Close Price]]-Table2[[#This Row],[200D EMA]])/Table2[[#This Row],[200D EMA]]</f>
        <v>-1.8711071704219321E-2</v>
      </c>
      <c r="V660">
        <v>0.32104535326733002</v>
      </c>
      <c r="W660">
        <v>273.55</v>
      </c>
      <c r="X660">
        <v>279.5</v>
      </c>
      <c r="Y660">
        <v>273.55</v>
      </c>
      <c r="Z660">
        <v>280.60000000000002</v>
      </c>
      <c r="AA660">
        <v>273.55</v>
      </c>
      <c r="AB660">
        <v>280.60000000000002</v>
      </c>
      <c r="AC660" s="2">
        <f>(Table2[[#This Row],[Close Price]]/Table2[[#This Row],[Day Low]])-1</f>
        <v>9.3218789983549044E-3</v>
      </c>
      <c r="AD660" s="2">
        <f>(Table2[[#This Row],[Day High]]/Table2[[#This Row],[Close Price]])-1</f>
        <v>1.2314378848243379E-2</v>
      </c>
      <c r="AE660" s="2">
        <f>(Table2[[#This Row],[Close Price]]/Table2[[#This Row],[Current Week Low]])-1</f>
        <v>9.3218789983549044E-3</v>
      </c>
      <c r="AF660" s="2">
        <f>(Table2[[#This Row],[Current Week High]]/Table2[[#This Row],[Close Price]])-1</f>
        <v>1.6298442593263296E-2</v>
      </c>
      <c r="AG660" s="2">
        <f>(Table2[[#This Row],[Close Price]]/Table2[[#This Row],[Current Month Low]])-1</f>
        <v>9.3218789983549044E-3</v>
      </c>
      <c r="AH660" s="2">
        <f>(Table2[[#This Row],[Current Month High]]/Table2[[#This Row],[Close Price]])-1</f>
        <v>1.6298442593263296E-2</v>
      </c>
      <c r="AI660">
        <v>16.044911264034699</v>
      </c>
      <c r="AJ660">
        <v>29.624413145539901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-0.11</v>
      </c>
      <c r="AM660" t="s">
        <v>10358</v>
      </c>
      <c r="AN660">
        <v>-0.88</v>
      </c>
      <c r="AO660" t="s">
        <v>10358</v>
      </c>
      <c r="AP660">
        <v>-8.1922491021581001E-2</v>
      </c>
      <c r="AQ660">
        <f>(Table2[[#This Row],[Sharpe Ratio]]-AVERAGE(Table2[Sharpe Ratio]))/_xlfn.STDEV.P(Table2[Sharpe Ratio])</f>
        <v>-1.664616402211206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671</v>
      </c>
      <c r="AT660">
        <f>_xlfn.RANK.AVG(Table2[[#This Row],[6M Return vs Nifty Z-Score]],Table2[6M Return vs Nifty Z-Score])</f>
        <v>421</v>
      </c>
      <c r="AU660">
        <f>_xlfn.RANK.AVG(Table2[[#This Row],[Sharpe Ratio Z-Score]],Table2[Sharpe Ratio Z-Score])</f>
        <v>701</v>
      </c>
      <c r="AV660">
        <f>(Table2[[#This Row],[Rank 1Y]]+Table2[[#This Row],[Rank 6M]]+Table2[[#This Row],[Rank Sharpe]])/3</f>
        <v>597.66666666666663</v>
      </c>
    </row>
    <row r="661" spans="1:48" x14ac:dyDescent="0.3">
      <c r="A661" t="s">
        <v>1012</v>
      </c>
      <c r="B661" t="s">
        <v>1013</v>
      </c>
      <c r="C661" t="s">
        <v>10314</v>
      </c>
      <c r="D661" t="s">
        <v>24</v>
      </c>
      <c r="E661">
        <v>13829.577459516</v>
      </c>
      <c r="F661">
        <v>226.04</v>
      </c>
      <c r="G661">
        <v>-33.700052324647103</v>
      </c>
      <c r="H661">
        <f>(Table2[[#This Row],[1Y Return vs Nifty]]-AVERAGE(Table2[1Y Return vs Nifty]))/_xlfn.STDEV.P(Table2[1Y Return vs Nifty])</f>
        <v>-0.95175170298563017</v>
      </c>
      <c r="I661">
        <v>0.21379584378564701</v>
      </c>
      <c r="J661">
        <f>(Table2[[#This Row],[1M Return vs Nifty]]-AVERAGE(Table2[1M Return vs Nifty]))/_xlfn.STDEV.P(Table2[1M Return vs Nifty])</f>
        <v>-0.18323182117187481</v>
      </c>
      <c r="K661">
        <v>-30.318237777731699</v>
      </c>
      <c r="L661">
        <f>(Table2[[#This Row],[6M Return vs Nifty]]-AVERAGE(Table2[6M Return vs Nifty]))/_xlfn.STDEV.P(Table2[6M Return vs Nifty])</f>
        <v>-1.3129349319478394</v>
      </c>
      <c r="M661">
        <v>-1.0476561641234601</v>
      </c>
      <c r="N661">
        <f>(Table2[[#This Row],[1W Return vs Nifty]]-AVERAGE(Table2[1W Return vs Nifty]))/_xlfn.STDEV.P(Table2[1W Return vs Nifty])</f>
        <v>1.6533717068512935E-2</v>
      </c>
      <c r="O661">
        <v>225.5</v>
      </c>
      <c r="P661">
        <v>232.44442063880101</v>
      </c>
      <c r="Q661">
        <v>239.54004564480601</v>
      </c>
      <c r="R661">
        <v>57.118468146351098</v>
      </c>
      <c r="S661" s="2">
        <f>(Table2[[#This Row],[Close Price]]-Table2[[#This Row],[20D EMA]])/Table2[[#This Row],[20D EMA]]</f>
        <v>2.3946784922394327E-3</v>
      </c>
      <c r="T661" s="2">
        <f>(Table2[[#This Row],[Close Price]]-Table2[[#This Row],[50D EMA]])/Table2[[#This Row],[50D EMA]]</f>
        <v>-2.755248166938342E-2</v>
      </c>
      <c r="U661" s="2">
        <f>(Table2[[#This Row],[Close Price]]-Table2[[#This Row],[200D EMA]])/Table2[[#This Row],[200D EMA]]</f>
        <v>-5.6358199350200158E-2</v>
      </c>
      <c r="V661">
        <v>1.3290976899896101</v>
      </c>
      <c r="W661">
        <v>225.65</v>
      </c>
      <c r="X661">
        <v>228.5</v>
      </c>
      <c r="Y661">
        <v>224.8</v>
      </c>
      <c r="Z661">
        <v>229</v>
      </c>
      <c r="AA661">
        <v>224.8</v>
      </c>
      <c r="AB661">
        <v>229</v>
      </c>
      <c r="AC661" s="2">
        <f>(Table2[[#This Row],[Close Price]]/Table2[[#This Row],[Day Low]])-1</f>
        <v>1.7283403500996108E-3</v>
      </c>
      <c r="AD661" s="2">
        <f>(Table2[[#This Row],[Day High]]/Table2[[#This Row],[Close Price]])-1</f>
        <v>1.0883029552291701E-2</v>
      </c>
      <c r="AE661" s="2">
        <f>(Table2[[#This Row],[Close Price]]/Table2[[#This Row],[Current Week Low]])-1</f>
        <v>5.5160142348753549E-3</v>
      </c>
      <c r="AF661" s="2">
        <f>(Table2[[#This Row],[Current Week High]]/Table2[[#This Row],[Close Price]])-1</f>
        <v>1.3095027428773776E-2</v>
      </c>
      <c r="AG661" s="2">
        <f>(Table2[[#This Row],[Close Price]]/Table2[[#This Row],[Current Month Low]])-1</f>
        <v>5.5160142348753549E-3</v>
      </c>
      <c r="AH661" s="2">
        <f>(Table2[[#This Row],[Current Month High]]/Table2[[#This Row],[Close Price]])-1</f>
        <v>1.3095027428773776E-2</v>
      </c>
      <c r="AI661">
        <v>33.029552291629798</v>
      </c>
      <c r="AJ661">
        <v>10.1291108404384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-0.16</v>
      </c>
      <c r="AM661" t="s">
        <v>10358</v>
      </c>
      <c r="AN661">
        <v>9.14</v>
      </c>
      <c r="AO661" t="s">
        <v>10359</v>
      </c>
      <c r="AP661">
        <v>2.8470644348868E-2</v>
      </c>
      <c r="AQ661">
        <f>(Table2[[#This Row],[Sharpe Ratio]]-AVERAGE(Table2[Sharpe Ratio]))/_xlfn.STDEV.P(Table2[Sharpe Ratio])</f>
        <v>-0.40157416800415607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650</v>
      </c>
      <c r="AT661">
        <f>_xlfn.RANK.AVG(Table2[[#This Row],[6M Return vs Nifty Z-Score]],Table2[6M Return vs Nifty Z-Score])</f>
        <v>703</v>
      </c>
      <c r="AU661">
        <f>_xlfn.RANK.AVG(Table2[[#This Row],[Sharpe Ratio Z-Score]],Table2[Sharpe Ratio Z-Score])</f>
        <v>449</v>
      </c>
      <c r="AV661">
        <f>(Table2[[#This Row],[Rank 1Y]]+Table2[[#This Row],[Rank 6M]]+Table2[[#This Row],[Rank Sharpe]])/3</f>
        <v>600.66666666666663</v>
      </c>
    </row>
    <row r="662" spans="1:48" x14ac:dyDescent="0.3">
      <c r="A662" t="s">
        <v>1385</v>
      </c>
      <c r="B662" t="s">
        <v>1386</v>
      </c>
      <c r="C662" t="s">
        <v>10327</v>
      </c>
      <c r="D662" t="s">
        <v>573</v>
      </c>
      <c r="E662">
        <v>8036.9499271799996</v>
      </c>
      <c r="F662">
        <v>287.35000000000002</v>
      </c>
      <c r="G662">
        <v>-35.6419890907313</v>
      </c>
      <c r="H662">
        <f>(Table2[[#This Row],[1Y Return vs Nifty]]-AVERAGE(Table2[1Y Return vs Nifty]))/_xlfn.STDEV.P(Table2[1Y Return vs Nifty])</f>
        <v>-0.98420189986530626</v>
      </c>
      <c r="I662">
        <v>14.8795184540501</v>
      </c>
      <c r="J662">
        <f>(Table2[[#This Row],[1M Return vs Nifty]]-AVERAGE(Table2[1M Return vs Nifty]))/_xlfn.STDEV.P(Table2[1M Return vs Nifty])</f>
        <v>1.3030878834727657</v>
      </c>
      <c r="K662">
        <v>-0.124249613886371</v>
      </c>
      <c r="L662">
        <f>(Table2[[#This Row],[6M Return vs Nifty]]-AVERAGE(Table2[6M Return vs Nifty]))/_xlfn.STDEV.P(Table2[6M Return vs Nifty])</f>
        <v>-0.28278770936158176</v>
      </c>
      <c r="M662">
        <v>0.50747226502210196</v>
      </c>
      <c r="N662">
        <f>(Table2[[#This Row],[1W Return vs Nifty]]-AVERAGE(Table2[1W Return vs Nifty]))/_xlfn.STDEV.P(Table2[1W Return vs Nifty])</f>
        <v>0.39414447679846087</v>
      </c>
      <c r="O662">
        <v>281.25</v>
      </c>
      <c r="P662">
        <v>270.15341440730498</v>
      </c>
      <c r="Q662">
        <v>263.498913182249</v>
      </c>
      <c r="R662">
        <v>58.126939596846</v>
      </c>
      <c r="S662" s="2">
        <f>(Table2[[#This Row],[Close Price]]-Table2[[#This Row],[20D EMA]])/Table2[[#This Row],[20D EMA]]</f>
        <v>2.1688888888888969E-2</v>
      </c>
      <c r="T662" s="2">
        <f>(Table2[[#This Row],[Close Price]]-Table2[[#This Row],[50D EMA]])/Table2[[#This Row],[50D EMA]]</f>
        <v>6.3654888946797064E-2</v>
      </c>
      <c r="U662" s="2">
        <f>(Table2[[#This Row],[Close Price]]-Table2[[#This Row],[200D EMA]])/Table2[[#This Row],[200D EMA]]</f>
        <v>9.051683185218462E-2</v>
      </c>
      <c r="V662">
        <v>1.83308198783885</v>
      </c>
      <c r="W662">
        <v>286.2</v>
      </c>
      <c r="X662">
        <v>295.89999999999998</v>
      </c>
      <c r="Y662">
        <v>286.2</v>
      </c>
      <c r="Z662">
        <v>301.55</v>
      </c>
      <c r="AA662">
        <v>286.2</v>
      </c>
      <c r="AB662">
        <v>301.55</v>
      </c>
      <c r="AC662" s="2">
        <f>(Table2[[#This Row],[Close Price]]/Table2[[#This Row],[Day Low]])-1</f>
        <v>4.0181691125089625E-3</v>
      </c>
      <c r="AD662" s="2">
        <f>(Table2[[#This Row],[Day High]]/Table2[[#This Row],[Close Price]])-1</f>
        <v>2.9754654602401009E-2</v>
      </c>
      <c r="AE662" s="2">
        <f>(Table2[[#This Row],[Close Price]]/Table2[[#This Row],[Current Week Low]])-1</f>
        <v>4.0181691125089625E-3</v>
      </c>
      <c r="AF662" s="2">
        <f>(Table2[[#This Row],[Current Week High]]/Table2[[#This Row],[Close Price]])-1</f>
        <v>4.9417087175917862E-2</v>
      </c>
      <c r="AG662" s="2">
        <f>(Table2[[#This Row],[Close Price]]/Table2[[#This Row],[Current Month Low]])-1</f>
        <v>4.0181691125089625E-3</v>
      </c>
      <c r="AH662" s="2">
        <f>(Table2[[#This Row],[Current Month High]]/Table2[[#This Row],[Close Price]])-1</f>
        <v>4.9417087175917862E-2</v>
      </c>
      <c r="AI662">
        <v>11.6930572472594</v>
      </c>
      <c r="AJ662">
        <v>30.613636363636299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0.09</v>
      </c>
      <c r="AM662" t="s">
        <v>10359</v>
      </c>
      <c r="AN662">
        <v>5.94</v>
      </c>
      <c r="AO662" t="s">
        <v>10359</v>
      </c>
      <c r="AP662">
        <v>-0.10425853883342499</v>
      </c>
      <c r="AQ662">
        <f>(Table2[[#This Row],[Sharpe Ratio]]-AVERAGE(Table2[Sharpe Ratio]))/_xlfn.STDEV.P(Table2[Sharpe Ratio])</f>
        <v>-1.9201700798647785</v>
      </c>
      <c r="AR6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-1.48992732882044</v>
      </c>
      <c r="AS662">
        <f>_xlfn.RANK.AVG(Table2[[#This Row],[1Y Return vs Nifty Z-Score]],Table2[1Y Return vs Nifty Z-Score])</f>
        <v>663</v>
      </c>
      <c r="AT662">
        <f>_xlfn.RANK.AVG(Table2[[#This Row],[6M Return vs Nifty Z-Score]],Table2[6M Return vs Nifty Z-Score])</f>
        <v>419</v>
      </c>
      <c r="AU662">
        <f>_xlfn.RANK.AVG(Table2[[#This Row],[Sharpe Ratio Z-Score]],Table2[Sharpe Ratio Z-Score])</f>
        <v>724</v>
      </c>
      <c r="AV662">
        <f>(Table2[[#This Row],[Rank 1Y]]+Table2[[#This Row],[Rank 6M]]+Table2[[#This Row],[Rank Sharpe]])/3</f>
        <v>602</v>
      </c>
    </row>
    <row r="663" spans="1:48" x14ac:dyDescent="0.3">
      <c r="A663" t="s">
        <v>1620</v>
      </c>
      <c r="B663" t="s">
        <v>1621</v>
      </c>
      <c r="C663" t="s">
        <v>10325</v>
      </c>
      <c r="D663" t="s">
        <v>257</v>
      </c>
      <c r="E663">
        <v>5591.3246540250002</v>
      </c>
      <c r="F663">
        <v>1807.3</v>
      </c>
      <c r="G663">
        <v>-64.543646922953499</v>
      </c>
      <c r="H663">
        <f>(Table2[[#This Row],[1Y Return vs Nifty]]-AVERAGE(Table2[1Y Return vs Nifty]))/_xlfn.STDEV.P(Table2[1Y Return vs Nifty])</f>
        <v>-1.4671550542544649</v>
      </c>
      <c r="I663">
        <v>-1.8461043875396601</v>
      </c>
      <c r="J663">
        <f>(Table2[[#This Row],[1M Return vs Nifty]]-AVERAGE(Table2[1M Return vs Nifty]))/_xlfn.STDEV.P(Table2[1M Return vs Nifty])</f>
        <v>-0.39199550672515343</v>
      </c>
      <c r="K663">
        <v>-17.711497375007902</v>
      </c>
      <c r="L663">
        <f>(Table2[[#This Row],[6M Return vs Nifty]]-AVERAGE(Table2[6M Return vs Nifty]))/_xlfn.STDEV.P(Table2[6M Return vs Nifty])</f>
        <v>-0.88282286655058118</v>
      </c>
      <c r="M663">
        <v>9.2975356254889396E-2</v>
      </c>
      <c r="N663">
        <f>(Table2[[#This Row],[1W Return vs Nifty]]-AVERAGE(Table2[1W Return vs Nifty]))/_xlfn.STDEV.P(Table2[1W Return vs Nifty])</f>
        <v>0.29349781013614645</v>
      </c>
      <c r="O663">
        <v>1804.12</v>
      </c>
      <c r="P663">
        <v>1834.4692007312401</v>
      </c>
      <c r="Q663">
        <v>1929.19736330567</v>
      </c>
      <c r="R663">
        <v>58.519421372304301</v>
      </c>
      <c r="S663" s="2">
        <f>(Table2[[#This Row],[Close Price]]-Table2[[#This Row],[20D EMA]])/Table2[[#This Row],[20D EMA]]</f>
        <v>1.7626321974148415E-3</v>
      </c>
      <c r="T663" s="2">
        <f>(Table2[[#This Row],[Close Price]]-Table2[[#This Row],[50D EMA]])/Table2[[#This Row],[50D EMA]]</f>
        <v>-1.4810388051437551E-2</v>
      </c>
      <c r="U663" s="2">
        <f>(Table2[[#This Row],[Close Price]]-Table2[[#This Row],[200D EMA]])/Table2[[#This Row],[200D EMA]]</f>
        <v>-6.31855328149524E-2</v>
      </c>
      <c r="V663">
        <v>0.50084884095946602</v>
      </c>
      <c r="W663">
        <v>1801</v>
      </c>
      <c r="X663">
        <v>1842</v>
      </c>
      <c r="Y663">
        <v>1801</v>
      </c>
      <c r="Z663">
        <v>1842</v>
      </c>
      <c r="AA663">
        <v>1801</v>
      </c>
      <c r="AB663">
        <v>1842</v>
      </c>
      <c r="AC663" s="2">
        <f>(Table2[[#This Row],[Close Price]]/Table2[[#This Row],[Day Low]])-1</f>
        <v>3.4980566352027509E-3</v>
      </c>
      <c r="AD663" s="2">
        <f>(Table2[[#This Row],[Day High]]/Table2[[#This Row],[Close Price]])-1</f>
        <v>1.9199911470148878E-2</v>
      </c>
      <c r="AE663" s="2">
        <f>(Table2[[#This Row],[Close Price]]/Table2[[#This Row],[Current Week Low]])-1</f>
        <v>3.4980566352027509E-3</v>
      </c>
      <c r="AF663" s="2">
        <f>(Table2[[#This Row],[Current Week High]]/Table2[[#This Row],[Close Price]])-1</f>
        <v>1.9199911470148878E-2</v>
      </c>
      <c r="AG663" s="2">
        <f>(Table2[[#This Row],[Close Price]]/Table2[[#This Row],[Current Month Low]])-1</f>
        <v>3.4980566352027509E-3</v>
      </c>
      <c r="AH663" s="2">
        <f>(Table2[[#This Row],[Current Month High]]/Table2[[#This Row],[Close Price]])-1</f>
        <v>1.9199911470148878E-2</v>
      </c>
      <c r="AI663">
        <v>61.586344270458703</v>
      </c>
      <c r="AJ663">
        <v>12.956250000000001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-0.05</v>
      </c>
      <c r="AM663" t="s">
        <v>10358</v>
      </c>
      <c r="AN663">
        <v>5.46</v>
      </c>
      <c r="AO663" t="s">
        <v>10359</v>
      </c>
      <c r="AP663">
        <v>1.8660564297856001E-2</v>
      </c>
      <c r="AQ663">
        <f>(Table2[[#This Row],[Sharpe Ratio]]-AVERAGE(Table2[Sharpe Ratio]))/_xlfn.STDEV.P(Table2[Sharpe Ratio])</f>
        <v>-0.51381434837226447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730</v>
      </c>
      <c r="AT663">
        <f>_xlfn.RANK.AVG(Table2[[#This Row],[6M Return vs Nifty Z-Score]],Table2[6M Return vs Nifty Z-Score])</f>
        <v>606</v>
      </c>
      <c r="AU663">
        <f>_xlfn.RANK.AVG(Table2[[#This Row],[Sharpe Ratio Z-Score]],Table2[Sharpe Ratio Z-Score])</f>
        <v>475</v>
      </c>
      <c r="AV663">
        <f>(Table2[[#This Row],[Rank 1Y]]+Table2[[#This Row],[Rank 6M]]+Table2[[#This Row],[Rank Sharpe]])/3</f>
        <v>603.66666666666663</v>
      </c>
    </row>
    <row r="664" spans="1:48" x14ac:dyDescent="0.3">
      <c r="A664" t="s">
        <v>435</v>
      </c>
      <c r="B664" t="s">
        <v>436</v>
      </c>
      <c r="C664" t="s">
        <v>10316</v>
      </c>
      <c r="D664" t="s">
        <v>185</v>
      </c>
      <c r="E664">
        <v>53585.858381439997</v>
      </c>
      <c r="F664">
        <v>16348.2</v>
      </c>
      <c r="G664">
        <v>-29.842532138802</v>
      </c>
      <c r="H664">
        <f>(Table2[[#This Row],[1Y Return vs Nifty]]-AVERAGE(Table2[1Y Return vs Nifty]))/_xlfn.STDEV.P(Table2[1Y Return vs Nifty])</f>
        <v>-0.88729167952646704</v>
      </c>
      <c r="I664">
        <v>-4.5831274701173701</v>
      </c>
      <c r="J664">
        <f>(Table2[[#This Row],[1M Return vs Nifty]]-AVERAGE(Table2[1M Return vs Nifty]))/_xlfn.STDEV.P(Table2[1M Return vs Nifty])</f>
        <v>-0.6693832255447657</v>
      </c>
      <c r="K664">
        <v>-10.2308560800946</v>
      </c>
      <c r="L664">
        <f>(Table2[[#This Row],[6M Return vs Nifty]]-AVERAGE(Table2[6M Return vs Nifty]))/_xlfn.STDEV.P(Table2[6M Return vs Nifty])</f>
        <v>-0.62760113793023087</v>
      </c>
      <c r="M664">
        <v>-4.5133341686320803</v>
      </c>
      <c r="N664">
        <f>(Table2[[#This Row],[1W Return vs Nifty]]-AVERAGE(Table2[1W Return vs Nifty]))/_xlfn.STDEV.P(Table2[1W Return vs Nifty])</f>
        <v>-0.82498990228998581</v>
      </c>
      <c r="O664">
        <v>16817.099999999999</v>
      </c>
      <c r="P664">
        <v>16778.1665674783</v>
      </c>
      <c r="Q664">
        <v>16482.8717420383</v>
      </c>
      <c r="R664">
        <v>26.369052446122001</v>
      </c>
      <c r="S664" s="2">
        <f>(Table2[[#This Row],[Close Price]]-Table2[[#This Row],[20D EMA]])/Table2[[#This Row],[20D EMA]]</f>
        <v>-2.7882334052838947E-2</v>
      </c>
      <c r="T664" s="2">
        <f>(Table2[[#This Row],[Close Price]]-Table2[[#This Row],[50D EMA]])/Table2[[#This Row],[50D EMA]]</f>
        <v>-2.5626552564552443E-2</v>
      </c>
      <c r="U664" s="2">
        <f>(Table2[[#This Row],[Close Price]]-Table2[[#This Row],[200D EMA]])/Table2[[#This Row],[200D EMA]]</f>
        <v>-8.1704052634729487E-3</v>
      </c>
      <c r="V664">
        <v>0.89231854889884499</v>
      </c>
      <c r="W664">
        <v>16301</v>
      </c>
      <c r="X664">
        <v>16600</v>
      </c>
      <c r="Y664">
        <v>16301</v>
      </c>
      <c r="Z664">
        <v>16600</v>
      </c>
      <c r="AA664">
        <v>16301</v>
      </c>
      <c r="AB664">
        <v>16600</v>
      </c>
      <c r="AC664" s="2">
        <f>(Table2[[#This Row],[Close Price]]/Table2[[#This Row],[Day Low]])-1</f>
        <v>2.8955278817250907E-3</v>
      </c>
      <c r="AD664" s="2">
        <f>(Table2[[#This Row],[Day High]]/Table2[[#This Row],[Close Price]])-1</f>
        <v>1.540230728765235E-2</v>
      </c>
      <c r="AE664" s="2">
        <f>(Table2[[#This Row],[Close Price]]/Table2[[#This Row],[Current Week Low]])-1</f>
        <v>2.8955278817250907E-3</v>
      </c>
      <c r="AF664" s="2">
        <f>(Table2[[#This Row],[Current Week High]]/Table2[[#This Row],[Close Price]])-1</f>
        <v>1.540230728765235E-2</v>
      </c>
      <c r="AG664" s="2">
        <f>(Table2[[#This Row],[Close Price]]/Table2[[#This Row],[Current Month Low]])-1</f>
        <v>2.8955278817250907E-3</v>
      </c>
      <c r="AH664" s="2">
        <f>(Table2[[#This Row],[Current Month High]]/Table2[[#This Row],[Close Price]])-1</f>
        <v>1.540230728765235E-2</v>
      </c>
      <c r="AI664">
        <v>17.749966357152399</v>
      </c>
      <c r="AJ664">
        <v>6.5348573513887001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-0.13</v>
      </c>
      <c r="AM664" t="s">
        <v>10358</v>
      </c>
      <c r="AN664">
        <v>-3.74</v>
      </c>
      <c r="AO664" t="s">
        <v>10358</v>
      </c>
      <c r="AP664">
        <v>-4.4520695323894001E-2</v>
      </c>
      <c r="AQ664">
        <f>(Table2[[#This Row],[Sharpe Ratio]]-AVERAGE(Table2[Sharpe Ratio]))/_xlfn.STDEV.P(Table2[Sharpe Ratio])</f>
        <v>-1.2366908120661519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-4.245956757357602</v>
      </c>
      <c r="AS664">
        <f>_xlfn.RANK.AVG(Table2[[#This Row],[1Y Return vs Nifty Z-Score]],Table2[1Y Return vs Nifty Z-Score])</f>
        <v>628</v>
      </c>
      <c r="AT664">
        <f>_xlfn.RANK.AVG(Table2[[#This Row],[6M Return vs Nifty Z-Score]],Table2[6M Return vs Nifty Z-Score])</f>
        <v>527</v>
      </c>
      <c r="AU664">
        <f>_xlfn.RANK.AVG(Table2[[#This Row],[Sharpe Ratio Z-Score]],Table2[Sharpe Ratio Z-Score])</f>
        <v>657</v>
      </c>
      <c r="AV664">
        <f>(Table2[[#This Row],[Rank 1Y]]+Table2[[#This Row],[Rank 6M]]+Table2[[#This Row],[Rank Sharpe]])/3</f>
        <v>604</v>
      </c>
    </row>
    <row r="665" spans="1:48" x14ac:dyDescent="0.3">
      <c r="A665" t="s">
        <v>830</v>
      </c>
      <c r="B665" t="s">
        <v>831</v>
      </c>
      <c r="C665" t="s">
        <v>10314</v>
      </c>
      <c r="D665" t="s">
        <v>535</v>
      </c>
      <c r="E665">
        <v>19417.56627209</v>
      </c>
      <c r="F665">
        <v>470.1</v>
      </c>
      <c r="G665">
        <v>-49.290036036224699</v>
      </c>
      <c r="H665">
        <f>(Table2[[#This Row],[1Y Return vs Nifty]]-AVERAGE(Table2[1Y Return vs Nifty]))/_xlfn.STDEV.P(Table2[1Y Return vs Nifty])</f>
        <v>-1.2122638111176323</v>
      </c>
      <c r="I665">
        <v>3.0651894728065701</v>
      </c>
      <c r="J665">
        <f>(Table2[[#This Row],[1M Return vs Nifty]]-AVERAGE(Table2[1M Return vs Nifty]))/_xlfn.STDEV.P(Table2[1M Return vs Nifty])</f>
        <v>0.10574695260813512</v>
      </c>
      <c r="K665">
        <v>-31.920666617078702</v>
      </c>
      <c r="L665">
        <f>(Table2[[#This Row],[6M Return vs Nifty]]-AVERAGE(Table2[6M Return vs Nifty]))/_xlfn.STDEV.P(Table2[6M Return vs Nifty])</f>
        <v>-1.3676060012112914</v>
      </c>
      <c r="M665">
        <v>-2.0640921502826299</v>
      </c>
      <c r="N665">
        <f>(Table2[[#This Row],[1W Return vs Nifty]]-AVERAGE(Table2[1W Return vs Nifty]))/_xlfn.STDEV.P(Table2[1W Return vs Nifty])</f>
        <v>-0.23027365765185315</v>
      </c>
      <c r="O665">
        <v>452.75</v>
      </c>
      <c r="P665">
        <v>452.64893333703202</v>
      </c>
      <c r="Q665">
        <v>473.97220217721201</v>
      </c>
      <c r="R665">
        <v>56.880323852065303</v>
      </c>
      <c r="S665" s="2">
        <f>(Table2[[#This Row],[Close Price]]-Table2[[#This Row],[20D EMA]])/Table2[[#This Row],[20D EMA]]</f>
        <v>3.8321369409166257E-2</v>
      </c>
      <c r="T665" s="2">
        <f>(Table2[[#This Row],[Close Price]]-Table2[[#This Row],[50D EMA]])/Table2[[#This Row],[50D EMA]]</f>
        <v>3.8553203990374457E-2</v>
      </c>
      <c r="U665" s="2">
        <f>(Table2[[#This Row],[Close Price]]-Table2[[#This Row],[200D EMA]])/Table2[[#This Row],[200D EMA]]</f>
        <v>-8.1696820181117354E-3</v>
      </c>
      <c r="V665">
        <v>0.53225917911639098</v>
      </c>
      <c r="W665">
        <v>456.4</v>
      </c>
      <c r="X665">
        <v>472.15</v>
      </c>
      <c r="Y665">
        <v>444.45</v>
      </c>
      <c r="Z665">
        <v>472.15</v>
      </c>
      <c r="AA665">
        <v>444.45</v>
      </c>
      <c r="AB665">
        <v>472.15</v>
      </c>
      <c r="AC665" s="2">
        <f>(Table2[[#This Row],[Close Price]]/Table2[[#This Row],[Day Low]])-1</f>
        <v>3.0017528483786249E-2</v>
      </c>
      <c r="AD665" s="2">
        <f>(Table2[[#This Row],[Day High]]/Table2[[#This Row],[Close Price]])-1</f>
        <v>4.3607743033395874E-3</v>
      </c>
      <c r="AE665" s="2">
        <f>(Table2[[#This Row],[Close Price]]/Table2[[#This Row],[Current Week Low]])-1</f>
        <v>5.7711778602767438E-2</v>
      </c>
      <c r="AF665" s="2">
        <f>(Table2[[#This Row],[Current Week High]]/Table2[[#This Row],[Close Price]])-1</f>
        <v>4.3607743033395874E-3</v>
      </c>
      <c r="AG665" s="2">
        <f>(Table2[[#This Row],[Close Price]]/Table2[[#This Row],[Current Month Low]])-1</f>
        <v>5.7711778602767438E-2</v>
      </c>
      <c r="AH665" s="2">
        <f>(Table2[[#This Row],[Current Month High]]/Table2[[#This Row],[Close Price]])-1</f>
        <v>4.3607743033395874E-3</v>
      </c>
      <c r="AI665">
        <v>45.718479216203001</v>
      </c>
      <c r="AJ665">
        <v>54.495859077165697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-7.0000000000000007E-2</v>
      </c>
      <c r="AM665" t="s">
        <v>10358</v>
      </c>
      <c r="AN665">
        <v>16.09</v>
      </c>
      <c r="AO665" t="s">
        <v>10359</v>
      </c>
      <c r="AP665">
        <v>4.4851982079789E-2</v>
      </c>
      <c r="AQ665">
        <f>(Table2[[#This Row],[Sharpe Ratio]]-AVERAGE(Table2[Sharpe Ratio]))/_xlfn.STDEV.P(Table2[Sharpe Ratio])</f>
        <v>-0.21415018246799319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706</v>
      </c>
      <c r="AT665">
        <f>_xlfn.RANK.AVG(Table2[[#This Row],[6M Return vs Nifty Z-Score]],Table2[6M Return vs Nifty Z-Score])</f>
        <v>714</v>
      </c>
      <c r="AU665">
        <f>_xlfn.RANK.AVG(Table2[[#This Row],[Sharpe Ratio Z-Score]],Table2[Sharpe Ratio Z-Score])</f>
        <v>398</v>
      </c>
      <c r="AV665">
        <f>(Table2[[#This Row],[Rank 1Y]]+Table2[[#This Row],[Rank 6M]]+Table2[[#This Row],[Rank Sharpe]])/3</f>
        <v>606</v>
      </c>
    </row>
    <row r="666" spans="1:48" x14ac:dyDescent="0.3">
      <c r="A666" t="s">
        <v>1496</v>
      </c>
      <c r="B666" t="s">
        <v>1497</v>
      </c>
      <c r="C666" t="s">
        <v>10322</v>
      </c>
      <c r="D666" t="s">
        <v>817</v>
      </c>
      <c r="E666">
        <v>6941.0831007059996</v>
      </c>
      <c r="F666">
        <v>38.94</v>
      </c>
      <c r="G666">
        <v>-32.1095639144839</v>
      </c>
      <c r="H666">
        <f>(Table2[[#This Row],[1Y Return vs Nifty]]-AVERAGE(Table2[1Y Return vs Nifty]))/_xlfn.STDEV.P(Table2[1Y Return vs Nifty])</f>
        <v>-0.92517428659080536</v>
      </c>
      <c r="I666">
        <v>-4.8364702378461502</v>
      </c>
      <c r="J666">
        <f>(Table2[[#This Row],[1M Return vs Nifty]]-AVERAGE(Table2[1M Return vs Nifty]))/_xlfn.STDEV.P(Table2[1M Return vs Nifty])</f>
        <v>-0.69505862918569861</v>
      </c>
      <c r="K666">
        <v>-31.840404139706099</v>
      </c>
      <c r="L666">
        <f>(Table2[[#This Row],[6M Return vs Nifty]]-AVERAGE(Table2[6M Return vs Nifty]))/_xlfn.STDEV.P(Table2[6M Return vs Nifty])</f>
        <v>-1.3648676359547836</v>
      </c>
      <c r="M666">
        <v>-4.4984818974239298</v>
      </c>
      <c r="N666">
        <f>(Table2[[#This Row],[1W Return vs Nifty]]-AVERAGE(Table2[1W Return vs Nifty]))/_xlfn.STDEV.P(Table2[1W Return vs Nifty])</f>
        <v>-0.82138352656595226</v>
      </c>
      <c r="O666">
        <v>39.840000000000003</v>
      </c>
      <c r="P666">
        <v>40.684870603151502</v>
      </c>
      <c r="Q666">
        <v>42.721949414853697</v>
      </c>
      <c r="R666">
        <v>39.446440912912301</v>
      </c>
      <c r="S666" s="2">
        <f>(Table2[[#This Row],[Close Price]]-Table2[[#This Row],[20D EMA]])/Table2[[#This Row],[20D EMA]]</f>
        <v>-2.2590361445783275E-2</v>
      </c>
      <c r="T666" s="2">
        <f>(Table2[[#This Row],[Close Price]]-Table2[[#This Row],[50D EMA]])/Table2[[#This Row],[50D EMA]]</f>
        <v>-4.2887456130101212E-2</v>
      </c>
      <c r="U666" s="2">
        <f>(Table2[[#This Row],[Close Price]]-Table2[[#This Row],[200D EMA]])/Table2[[#This Row],[200D EMA]]</f>
        <v>-8.8524738843934386E-2</v>
      </c>
      <c r="V666">
        <v>1.0447186630798599</v>
      </c>
      <c r="W666">
        <v>38.85</v>
      </c>
      <c r="X666">
        <v>39.58</v>
      </c>
      <c r="Y666">
        <v>38.85</v>
      </c>
      <c r="Z666">
        <v>39.9</v>
      </c>
      <c r="AA666">
        <v>38.85</v>
      </c>
      <c r="AB666">
        <v>39.9</v>
      </c>
      <c r="AC666" s="2">
        <f>(Table2[[#This Row],[Close Price]]/Table2[[#This Row],[Day Low]])-1</f>
        <v>2.3166023166021343E-3</v>
      </c>
      <c r="AD666" s="2">
        <f>(Table2[[#This Row],[Day High]]/Table2[[#This Row],[Close Price]])-1</f>
        <v>1.6435541859270764E-2</v>
      </c>
      <c r="AE666" s="2">
        <f>(Table2[[#This Row],[Close Price]]/Table2[[#This Row],[Current Week Low]])-1</f>
        <v>2.3166023166021343E-3</v>
      </c>
      <c r="AF666" s="2">
        <f>(Table2[[#This Row],[Current Week High]]/Table2[[#This Row],[Close Price]])-1</f>
        <v>2.4653312788905923E-2</v>
      </c>
      <c r="AG666" s="2">
        <f>(Table2[[#This Row],[Close Price]]/Table2[[#This Row],[Current Month Low]])-1</f>
        <v>2.3166023166021343E-3</v>
      </c>
      <c r="AH666" s="2">
        <f>(Table2[[#This Row],[Current Month High]]/Table2[[#This Row],[Close Price]])-1</f>
        <v>2.4653312788905923E-2</v>
      </c>
      <c r="AI666">
        <v>38.674884437596297</v>
      </c>
      <c r="AJ666">
        <v>5.2432432432432297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-0.17</v>
      </c>
      <c r="AM666" t="s">
        <v>10358</v>
      </c>
      <c r="AN666">
        <v>-0.56000000000000005</v>
      </c>
      <c r="AO666" t="s">
        <v>10358</v>
      </c>
      <c r="AP666">
        <v>2.1613273305102002E-2</v>
      </c>
      <c r="AQ666">
        <f>(Table2[[#This Row],[Sharpe Ratio]]-AVERAGE(Table2[Sharpe Ratio]))/_xlfn.STDEV.P(Table2[Sharpe Ratio])</f>
        <v>-0.4800314852534624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641</v>
      </c>
      <c r="AT666">
        <f>_xlfn.RANK.AVG(Table2[[#This Row],[6M Return vs Nifty Z-Score]],Table2[6M Return vs Nifty Z-Score])</f>
        <v>711</v>
      </c>
      <c r="AU666">
        <f>_xlfn.RANK.AVG(Table2[[#This Row],[Sharpe Ratio Z-Score]],Table2[Sharpe Ratio Z-Score])</f>
        <v>468</v>
      </c>
      <c r="AV666">
        <f>(Table2[[#This Row],[Rank 1Y]]+Table2[[#This Row],[Rank 6M]]+Table2[[#This Row],[Rank Sharpe]])/3</f>
        <v>606.66666666666663</v>
      </c>
    </row>
    <row r="667" spans="1:48" x14ac:dyDescent="0.3">
      <c r="A667" t="s">
        <v>1278</v>
      </c>
      <c r="B667" t="s">
        <v>1279</v>
      </c>
      <c r="C667" t="s">
        <v>10314</v>
      </c>
      <c r="D667" t="s">
        <v>124</v>
      </c>
      <c r="E667">
        <v>9017.2238132349994</v>
      </c>
      <c r="F667">
        <v>83.79</v>
      </c>
      <c r="G667">
        <v>-33.092661398760598</v>
      </c>
      <c r="H667">
        <f>(Table2[[#This Row],[1Y Return vs Nifty]]-AVERAGE(Table2[1Y Return vs Nifty]))/_xlfn.STDEV.P(Table2[1Y Return vs Nifty])</f>
        <v>-0.94160206501997701</v>
      </c>
      <c r="I667">
        <v>1.2680540427503799</v>
      </c>
      <c r="J667">
        <f>(Table2[[#This Row],[1M Return vs Nifty]]-AVERAGE(Table2[1M Return vs Nifty]))/_xlfn.STDEV.P(Table2[1M Return vs Nifty])</f>
        <v>-7.6386439151097801E-2</v>
      </c>
      <c r="K667">
        <v>-19.658054473781799</v>
      </c>
      <c r="L667">
        <f>(Table2[[#This Row],[6M Return vs Nifty]]-AVERAGE(Table2[6M Return vs Nifty]))/_xlfn.STDEV.P(Table2[6M Return vs Nifty])</f>
        <v>-0.94923477537250345</v>
      </c>
      <c r="M667">
        <v>-2.55053276386516</v>
      </c>
      <c r="N667">
        <f>(Table2[[#This Row],[1W Return vs Nifty]]-AVERAGE(Table2[1W Return vs Nifty]))/_xlfn.STDEV.P(Table2[1W Return vs Nifty])</f>
        <v>-0.34838943909848508</v>
      </c>
      <c r="O667">
        <v>84.17</v>
      </c>
      <c r="P667">
        <v>83.638223476167198</v>
      </c>
      <c r="Q667">
        <v>84.860101945434806</v>
      </c>
      <c r="R667">
        <v>45.295175887356997</v>
      </c>
      <c r="S667" s="2">
        <f>(Table2[[#This Row],[Close Price]]-Table2[[#This Row],[20D EMA]])/Table2[[#This Row],[20D EMA]]</f>
        <v>-4.5146726862301942E-3</v>
      </c>
      <c r="T667" s="2">
        <f>(Table2[[#This Row],[Close Price]]-Table2[[#This Row],[50D EMA]])/Table2[[#This Row],[50D EMA]]</f>
        <v>1.8146789532905016E-3</v>
      </c>
      <c r="U667" s="2">
        <f>(Table2[[#This Row],[Close Price]]-Table2[[#This Row],[200D EMA]])/Table2[[#This Row],[200D EMA]]</f>
        <v>-1.2610189251515127E-2</v>
      </c>
      <c r="V667">
        <v>1.4943457844158501</v>
      </c>
      <c r="W667">
        <v>83.5</v>
      </c>
      <c r="X667">
        <v>84.84</v>
      </c>
      <c r="Y667">
        <v>83.5</v>
      </c>
      <c r="Z667">
        <v>85</v>
      </c>
      <c r="AA667">
        <v>83.5</v>
      </c>
      <c r="AB667">
        <v>85</v>
      </c>
      <c r="AC667" s="2">
        <f>(Table2[[#This Row],[Close Price]]/Table2[[#This Row],[Day Low]])-1</f>
        <v>3.4730538922156384E-3</v>
      </c>
      <c r="AD667" s="2">
        <f>(Table2[[#This Row],[Day High]]/Table2[[#This Row],[Close Price]])-1</f>
        <v>1.2531328320801949E-2</v>
      </c>
      <c r="AE667" s="2">
        <f>(Table2[[#This Row],[Close Price]]/Table2[[#This Row],[Current Week Low]])-1</f>
        <v>3.4730538922156384E-3</v>
      </c>
      <c r="AF667" s="2">
        <f>(Table2[[#This Row],[Current Week High]]/Table2[[#This Row],[Close Price]])-1</f>
        <v>1.4440864064924064E-2</v>
      </c>
      <c r="AG667" s="2">
        <f>(Table2[[#This Row],[Close Price]]/Table2[[#This Row],[Current Month Low]])-1</f>
        <v>3.4730538922156384E-3</v>
      </c>
      <c r="AH667" s="2">
        <f>(Table2[[#This Row],[Current Month High]]/Table2[[#This Row],[Close Price]])-1</f>
        <v>1.4440864064924064E-2</v>
      </c>
      <c r="AI667">
        <v>16.959064327485301</v>
      </c>
      <c r="AJ667">
        <v>15.732044198895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-0.08</v>
      </c>
      <c r="AM667" t="s">
        <v>10358</v>
      </c>
      <c r="AN667">
        <v>-0.38</v>
      </c>
      <c r="AO667" t="s">
        <v>10358</v>
      </c>
      <c r="AQ667">
        <f>(Table2[[#This Row],[Sharpe Ratio]]-AVERAGE(Table2[Sharpe Ratio]))/_xlfn.STDEV.P(Table2[Sharpe Ratio])</f>
        <v>-0.72731567472953296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648</v>
      </c>
      <c r="AT667">
        <f>_xlfn.RANK.AVG(Table2[[#This Row],[6M Return vs Nifty Z-Score]],Table2[6M Return vs Nifty Z-Score])</f>
        <v>627</v>
      </c>
      <c r="AU667">
        <f>_xlfn.RANK.AVG(Table2[[#This Row],[Sharpe Ratio Z-Score]],Table2[Sharpe Ratio Z-Score])</f>
        <v>548</v>
      </c>
      <c r="AV667">
        <f>(Table2[[#This Row],[Rank 1Y]]+Table2[[#This Row],[Rank 6M]]+Table2[[#This Row],[Rank Sharpe]])/3</f>
        <v>607.66666666666663</v>
      </c>
    </row>
    <row r="668" spans="1:48" x14ac:dyDescent="0.3">
      <c r="A668" t="s">
        <v>1095</v>
      </c>
      <c r="B668" t="s">
        <v>1096</v>
      </c>
      <c r="C668" t="s">
        <v>10327</v>
      </c>
      <c r="D668" t="s">
        <v>573</v>
      </c>
      <c r="E668">
        <v>11647.855239875</v>
      </c>
      <c r="F668">
        <v>890.45</v>
      </c>
      <c r="G668">
        <v>-40.655751347045999</v>
      </c>
      <c r="H668">
        <f>(Table2[[#This Row],[1Y Return vs Nifty]]-AVERAGE(Table2[1Y Return vs Nifty]))/_xlfn.STDEV.P(Table2[1Y Return vs Nifty])</f>
        <v>-1.0679829864417614</v>
      </c>
      <c r="I668">
        <v>-3.2043826487342102</v>
      </c>
      <c r="J668">
        <f>(Table2[[#This Row],[1M Return vs Nifty]]-AVERAGE(Table2[1M Return vs Nifty]))/_xlfn.STDEV.P(Table2[1M Return vs Nifty])</f>
        <v>-0.52965225898030299</v>
      </c>
      <c r="K668">
        <v>-8.90440145184823</v>
      </c>
      <c r="L668">
        <f>(Table2[[#This Row],[6M Return vs Nifty]]-AVERAGE(Table2[6M Return vs Nifty]))/_xlfn.STDEV.P(Table2[6M Return vs Nifty])</f>
        <v>-0.58234565383320513</v>
      </c>
      <c r="M668">
        <v>-1.18970161866892</v>
      </c>
      <c r="N668">
        <f>(Table2[[#This Row],[1W Return vs Nifty]]-AVERAGE(Table2[1W Return vs Nifty]))/_xlfn.STDEV.P(Table2[1W Return vs Nifty])</f>
        <v>-1.7957255510881877E-2</v>
      </c>
      <c r="O668">
        <v>891.12</v>
      </c>
      <c r="P668">
        <v>885.83123788101</v>
      </c>
      <c r="Q668">
        <v>877.02557649915298</v>
      </c>
      <c r="R668">
        <v>41.4970918837233</v>
      </c>
      <c r="S668" s="2">
        <f>(Table2[[#This Row],[Close Price]]-Table2[[#This Row],[20D EMA]])/Table2[[#This Row],[20D EMA]]</f>
        <v>-7.5186282431093348E-4</v>
      </c>
      <c r="T668" s="2">
        <f>(Table2[[#This Row],[Close Price]]-Table2[[#This Row],[50D EMA]])/Table2[[#This Row],[50D EMA]]</f>
        <v>5.2140429479982592E-3</v>
      </c>
      <c r="U668" s="2">
        <f>(Table2[[#This Row],[Close Price]]-Table2[[#This Row],[200D EMA]])/Table2[[#This Row],[200D EMA]]</f>
        <v>1.530676397652359E-2</v>
      </c>
      <c r="V668">
        <v>0.69991077550548397</v>
      </c>
      <c r="W668">
        <v>880.2</v>
      </c>
      <c r="X668">
        <v>894.9</v>
      </c>
      <c r="Y668">
        <v>875</v>
      </c>
      <c r="Z668">
        <v>894.9</v>
      </c>
      <c r="AA668">
        <v>875</v>
      </c>
      <c r="AB668">
        <v>894.9</v>
      </c>
      <c r="AC668" s="2">
        <f>(Table2[[#This Row],[Close Price]]/Table2[[#This Row],[Day Low]])-1</f>
        <v>1.1645080663485574E-2</v>
      </c>
      <c r="AD668" s="2">
        <f>(Table2[[#This Row],[Day High]]/Table2[[#This Row],[Close Price]])-1</f>
        <v>4.997473187714041E-3</v>
      </c>
      <c r="AE668" s="2">
        <f>(Table2[[#This Row],[Close Price]]/Table2[[#This Row],[Current Week Low]])-1</f>
        <v>1.7657142857142816E-2</v>
      </c>
      <c r="AF668" s="2">
        <f>(Table2[[#This Row],[Current Week High]]/Table2[[#This Row],[Close Price]])-1</f>
        <v>4.997473187714041E-3</v>
      </c>
      <c r="AG668" s="2">
        <f>(Table2[[#This Row],[Close Price]]/Table2[[#This Row],[Current Month Low]])-1</f>
        <v>1.7657142857142816E-2</v>
      </c>
      <c r="AH668" s="2">
        <f>(Table2[[#This Row],[Current Month High]]/Table2[[#This Row],[Close Price]])-1</f>
        <v>4.997473187714041E-3</v>
      </c>
      <c r="AI668">
        <v>16.3007468134089</v>
      </c>
      <c r="AJ668">
        <v>16.926006171623602</v>
      </c>
      <c r="AK668" t="str">
        <f>IF(AND(Table2[[#This Row],[20D EMA]]&gt;Table2[[#This Row],[50D EMA]],Table2[[#This Row],[50D EMA]]&gt;Table2[[#This Row],[200D EMA]]),"Uptrend","Downtrend/NoTrend")</f>
        <v>Uptrend</v>
      </c>
      <c r="AL668">
        <v>0</v>
      </c>
      <c r="AM668" t="s">
        <v>10360</v>
      </c>
      <c r="AN668">
        <v>-1.37</v>
      </c>
      <c r="AO668" t="s">
        <v>10358</v>
      </c>
      <c r="AP668">
        <v>-3.0496494755681999E-2</v>
      </c>
      <c r="AQ668">
        <f>(Table2[[#This Row],[Sharpe Ratio]]-AVERAGE(Table2[Sharpe Ratio]))/_xlfn.STDEV.P(Table2[Sharpe Ratio])</f>
        <v>-1.0762355667358896</v>
      </c>
      <c r="AR6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-3.2741737215020406</v>
      </c>
      <c r="AS668">
        <f>_xlfn.RANK.AVG(Table2[[#This Row],[1Y Return vs Nifty Z-Score]],Table2[1Y Return vs Nifty Z-Score])</f>
        <v>680</v>
      </c>
      <c r="AT668">
        <f>_xlfn.RANK.AVG(Table2[[#This Row],[6M Return vs Nifty Z-Score]],Table2[6M Return vs Nifty Z-Score])</f>
        <v>514</v>
      </c>
      <c r="AU668">
        <f>_xlfn.RANK.AVG(Table2[[#This Row],[Sharpe Ratio Z-Score]],Table2[Sharpe Ratio Z-Score])</f>
        <v>635</v>
      </c>
      <c r="AV668">
        <f>(Table2[[#This Row],[Rank 1Y]]+Table2[[#This Row],[Rank 6M]]+Table2[[#This Row],[Rank Sharpe]])/3</f>
        <v>609.66666666666663</v>
      </c>
    </row>
    <row r="669" spans="1:48" x14ac:dyDescent="0.3">
      <c r="A669" t="s">
        <v>1262</v>
      </c>
      <c r="B669" t="s">
        <v>1263</v>
      </c>
      <c r="C669" t="s">
        <v>6744</v>
      </c>
      <c r="D669" t="s">
        <v>77</v>
      </c>
      <c r="E669">
        <v>9186.5020526200005</v>
      </c>
      <c r="F669">
        <v>787.7</v>
      </c>
      <c r="G669">
        <v>-16.8721442255193</v>
      </c>
      <c r="H669">
        <f>(Table2[[#This Row],[1Y Return vs Nifty]]-AVERAGE(Table2[1Y Return vs Nifty]))/_xlfn.STDEV.P(Table2[1Y Return vs Nifty])</f>
        <v>-0.67055360198313951</v>
      </c>
      <c r="I669">
        <v>-9.3227393328995003</v>
      </c>
      <c r="J669">
        <f>(Table2[[#This Row],[1M Return vs Nifty]]-AVERAGE(Table2[1M Return vs Nifty]))/_xlfn.STDEV.P(Table2[1M Return vs Nifty])</f>
        <v>-1.1497263147485741</v>
      </c>
      <c r="K669">
        <v>-29.438549784157601</v>
      </c>
      <c r="L669">
        <f>(Table2[[#This Row],[6M Return vs Nifty]]-AVERAGE(Table2[6M Return vs Nifty]))/_xlfn.STDEV.P(Table2[6M Return vs Nifty])</f>
        <v>-1.2829220652008111</v>
      </c>
      <c r="M669">
        <v>-2.3435661457910801</v>
      </c>
      <c r="N669">
        <f>(Table2[[#This Row],[1W Return vs Nifty]]-AVERAGE(Table2[1W Return vs Nifty]))/_xlfn.STDEV.P(Table2[1W Return vs Nifty])</f>
        <v>-0.29813454025863106</v>
      </c>
      <c r="O669">
        <v>799.97</v>
      </c>
      <c r="P669">
        <v>818.96614380577398</v>
      </c>
      <c r="Q669">
        <v>816.64279373429497</v>
      </c>
      <c r="R669">
        <v>39.935201819477903</v>
      </c>
      <c r="S669" s="2">
        <f>(Table2[[#This Row],[Close Price]]-Table2[[#This Row],[20D EMA]])/Table2[[#This Row],[20D EMA]]</f>
        <v>-1.5338075177819144E-2</v>
      </c>
      <c r="T669" s="2">
        <f>(Table2[[#This Row],[Close Price]]-Table2[[#This Row],[50D EMA]])/Table2[[#This Row],[50D EMA]]</f>
        <v>-3.817757796491892E-2</v>
      </c>
      <c r="U669" s="2">
        <f>(Table2[[#This Row],[Close Price]]-Table2[[#This Row],[200D EMA]])/Table2[[#This Row],[200D EMA]]</f>
        <v>-3.5441191615672087E-2</v>
      </c>
      <c r="V669">
        <v>0.56942682635135999</v>
      </c>
      <c r="W669">
        <v>778.1</v>
      </c>
      <c r="X669">
        <v>789.95</v>
      </c>
      <c r="Y669">
        <v>774.45</v>
      </c>
      <c r="Z669">
        <v>797.95</v>
      </c>
      <c r="AA669">
        <v>774.45</v>
      </c>
      <c r="AB669">
        <v>797.95</v>
      </c>
      <c r="AC669" s="2">
        <f>(Table2[[#This Row],[Close Price]]/Table2[[#This Row],[Day Low]])-1</f>
        <v>1.233774579102942E-2</v>
      </c>
      <c r="AD669" s="2">
        <f>(Table2[[#This Row],[Day High]]/Table2[[#This Row],[Close Price]])-1</f>
        <v>2.85641741779874E-3</v>
      </c>
      <c r="AE669" s="2">
        <f>(Table2[[#This Row],[Close Price]]/Table2[[#This Row],[Current Week Low]])-1</f>
        <v>1.7108916004906716E-2</v>
      </c>
      <c r="AF669" s="2">
        <f>(Table2[[#This Row],[Current Week High]]/Table2[[#This Row],[Close Price]])-1</f>
        <v>1.3012568236638211E-2</v>
      </c>
      <c r="AG669" s="2">
        <f>(Table2[[#This Row],[Close Price]]/Table2[[#This Row],[Current Month Low]])-1</f>
        <v>1.7108916004906716E-2</v>
      </c>
      <c r="AH669" s="2">
        <f>(Table2[[#This Row],[Current Month High]]/Table2[[#This Row],[Close Price]])-1</f>
        <v>1.3012568236638211E-2</v>
      </c>
      <c r="AI669">
        <v>26.939190046972101</v>
      </c>
      <c r="AJ669">
        <v>25.439923560793002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-0.09</v>
      </c>
      <c r="AM669" t="s">
        <v>10358</v>
      </c>
      <c r="AN669">
        <v>-0.32</v>
      </c>
      <c r="AO669" t="s">
        <v>10358</v>
      </c>
      <c r="AP669">
        <v>-7.5486786650390001E-3</v>
      </c>
      <c r="AQ669">
        <f>(Table2[[#This Row],[Sharpe Ratio]]-AVERAGE(Table2[Sharpe Ratio]))/_xlfn.STDEV.P(Table2[Sharpe Ratio])</f>
        <v>-0.81368245772203929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548</v>
      </c>
      <c r="AT669">
        <f>_xlfn.RANK.AVG(Table2[[#This Row],[6M Return vs Nifty Z-Score]],Table2[6M Return vs Nifty Z-Score])</f>
        <v>696</v>
      </c>
      <c r="AU669">
        <f>_xlfn.RANK.AVG(Table2[[#This Row],[Sharpe Ratio Z-Score]],Table2[Sharpe Ratio Z-Score])</f>
        <v>590</v>
      </c>
      <c r="AV669">
        <f>(Table2[[#This Row],[Rank 1Y]]+Table2[[#This Row],[Rank 6M]]+Table2[[#This Row],[Rank Sharpe]])/3</f>
        <v>611.33333333333337</v>
      </c>
    </row>
    <row r="670" spans="1:48" x14ac:dyDescent="0.3">
      <c r="A670" t="s">
        <v>1455</v>
      </c>
      <c r="B670" t="s">
        <v>1456</v>
      </c>
      <c r="C670" t="s">
        <v>10314</v>
      </c>
      <c r="D670" t="s">
        <v>24</v>
      </c>
      <c r="E670">
        <v>7369.6766691599996</v>
      </c>
      <c r="F670">
        <v>471</v>
      </c>
      <c r="G670">
        <v>-46.760604929316898</v>
      </c>
      <c r="H670">
        <f>(Table2[[#This Row],[1Y Return vs Nifty]]-AVERAGE(Table2[1Y Return vs Nifty]))/_xlfn.STDEV.P(Table2[1Y Return vs Nifty])</f>
        <v>-1.1699964526504225</v>
      </c>
      <c r="I670">
        <v>0.67893195701957698</v>
      </c>
      <c r="J670">
        <f>(Table2[[#This Row],[1M Return vs Nifty]]-AVERAGE(Table2[1M Return vs Nifty]))/_xlfn.STDEV.P(Table2[1M Return vs Nifty])</f>
        <v>-0.13609190254573461</v>
      </c>
      <c r="K670">
        <v>-15.6312441893031</v>
      </c>
      <c r="L670">
        <f>(Table2[[#This Row],[6M Return vs Nifty]]-AVERAGE(Table2[6M Return vs Nifty]))/_xlfn.STDEV.P(Table2[6M Return vs Nifty])</f>
        <v>-0.81184956451769397</v>
      </c>
      <c r="M670">
        <v>-0.58354391371872205</v>
      </c>
      <c r="N670">
        <f>(Table2[[#This Row],[1W Return vs Nifty]]-AVERAGE(Table2[1W Return vs Nifty]))/_xlfn.STDEV.P(Table2[1W Return vs Nifty])</f>
        <v>0.12922780470190479</v>
      </c>
      <c r="O670">
        <v>462.92</v>
      </c>
      <c r="P670">
        <v>464.315990452905</v>
      </c>
      <c r="Q670">
        <v>478.21528441866599</v>
      </c>
      <c r="R670">
        <v>55.958577137043697</v>
      </c>
      <c r="S670" s="2">
        <f>(Table2[[#This Row],[Close Price]]-Table2[[#This Row],[20D EMA]])/Table2[[#This Row],[20D EMA]]</f>
        <v>1.7454419770154637E-2</v>
      </c>
      <c r="T670" s="2">
        <f>(Table2[[#This Row],[Close Price]]-Table2[[#This Row],[50D EMA]])/Table2[[#This Row],[50D EMA]]</f>
        <v>1.439538952896121E-2</v>
      </c>
      <c r="U670" s="2">
        <f>(Table2[[#This Row],[Close Price]]-Table2[[#This Row],[200D EMA]])/Table2[[#This Row],[200D EMA]]</f>
        <v>-1.5087941882570987E-2</v>
      </c>
      <c r="V670">
        <v>0.56198671897018004</v>
      </c>
      <c r="W670">
        <v>468.15</v>
      </c>
      <c r="X670">
        <v>472.95</v>
      </c>
      <c r="Y670">
        <v>464</v>
      </c>
      <c r="Z670">
        <v>472.95</v>
      </c>
      <c r="AA670">
        <v>464</v>
      </c>
      <c r="AB670">
        <v>472.95</v>
      </c>
      <c r="AC670" s="2">
        <f>(Table2[[#This Row],[Close Price]]/Table2[[#This Row],[Day Low]])-1</f>
        <v>6.0877923742390649E-3</v>
      </c>
      <c r="AD670" s="2">
        <f>(Table2[[#This Row],[Day High]]/Table2[[#This Row],[Close Price]])-1</f>
        <v>4.1401273885350864E-3</v>
      </c>
      <c r="AE670" s="2">
        <f>(Table2[[#This Row],[Close Price]]/Table2[[#This Row],[Current Week Low]])-1</f>
        <v>1.5086206896551824E-2</v>
      </c>
      <c r="AF670" s="2">
        <f>(Table2[[#This Row],[Current Week High]]/Table2[[#This Row],[Close Price]])-1</f>
        <v>4.1401273885350864E-3</v>
      </c>
      <c r="AG670" s="2">
        <f>(Table2[[#This Row],[Close Price]]/Table2[[#This Row],[Current Month Low]])-1</f>
        <v>1.5086206896551824E-2</v>
      </c>
      <c r="AH670" s="2">
        <f>(Table2[[#This Row],[Current Month High]]/Table2[[#This Row],[Close Price]])-1</f>
        <v>4.1401273885350864E-3</v>
      </c>
      <c r="AI670">
        <v>29.798301486199499</v>
      </c>
      <c r="AJ670">
        <v>7.5219723775824701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-0.03</v>
      </c>
      <c r="AM670" t="s">
        <v>10358</v>
      </c>
      <c r="AN670">
        <v>4.43</v>
      </c>
      <c r="AO670" t="s">
        <v>10359</v>
      </c>
      <c r="AQ670">
        <f>(Table2[[#This Row],[Sharpe Ratio]]-AVERAGE(Table2[Sharpe Ratio]))/_xlfn.STDEV.P(Table2[Sharpe Ratio])</f>
        <v>-0.72731567472953296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699</v>
      </c>
      <c r="AT670">
        <f>_xlfn.RANK.AVG(Table2[[#This Row],[6M Return vs Nifty Z-Score]],Table2[6M Return vs Nifty Z-Score])</f>
        <v>587</v>
      </c>
      <c r="AU670">
        <f>_xlfn.RANK.AVG(Table2[[#This Row],[Sharpe Ratio Z-Score]],Table2[Sharpe Ratio Z-Score])</f>
        <v>548</v>
      </c>
      <c r="AV670">
        <f>(Table2[[#This Row],[Rank 1Y]]+Table2[[#This Row],[Rank 6M]]+Table2[[#This Row],[Rank Sharpe]])/3</f>
        <v>611.33333333333337</v>
      </c>
    </row>
    <row r="671" spans="1:48" x14ac:dyDescent="0.3">
      <c r="A671" t="s">
        <v>2233</v>
      </c>
      <c r="B671" t="s">
        <v>2234</v>
      </c>
      <c r="C671" t="s">
        <v>10323</v>
      </c>
      <c r="D671" t="s">
        <v>410</v>
      </c>
      <c r="E671">
        <v>2548.1097216200001</v>
      </c>
      <c r="F671">
        <v>481.15</v>
      </c>
      <c r="G671">
        <v>-34.5676597446651</v>
      </c>
      <c r="H671">
        <f>(Table2[[#This Row],[1Y Return vs Nifty]]-AVERAGE(Table2[1Y Return vs Nifty]))/_xlfn.STDEV.P(Table2[1Y Return vs Nifty])</f>
        <v>-0.96624961665901032</v>
      </c>
      <c r="I671">
        <v>3.1263774337847199</v>
      </c>
      <c r="J671">
        <f>(Table2[[#This Row],[1M Return vs Nifty]]-AVERAGE(Table2[1M Return vs Nifty]))/_xlfn.STDEV.P(Table2[1M Return vs Nifty])</f>
        <v>0.11194813849618673</v>
      </c>
      <c r="K671">
        <v>-20.0434265421781</v>
      </c>
      <c r="L671">
        <f>(Table2[[#This Row],[6M Return vs Nifty]]-AVERAGE(Table2[6M Return vs Nifty]))/_xlfn.STDEV.P(Table2[6M Return vs Nifty])</f>
        <v>-0.9623827558170388</v>
      </c>
      <c r="M671">
        <v>4.7311197426343099E-2</v>
      </c>
      <c r="N671">
        <f>(Table2[[#This Row],[1W Return vs Nifty]]-AVERAGE(Table2[1W Return vs Nifty]))/_xlfn.STDEV.P(Table2[1W Return vs Nifty])</f>
        <v>0.28240980133603055</v>
      </c>
      <c r="O671">
        <v>466.5</v>
      </c>
      <c r="P671">
        <v>470.80571845348101</v>
      </c>
      <c r="Q671">
        <v>493.88881130032502</v>
      </c>
      <c r="R671">
        <v>65.640441712065495</v>
      </c>
      <c r="S671" s="2">
        <f>(Table2[[#This Row],[Close Price]]-Table2[[#This Row],[20D EMA]])/Table2[[#This Row],[20D EMA]]</f>
        <v>3.1404072883172512E-2</v>
      </c>
      <c r="T671" s="2">
        <f>(Table2[[#This Row],[Close Price]]-Table2[[#This Row],[50D EMA]])/Table2[[#This Row],[50D EMA]]</f>
        <v>2.1971444145789533E-2</v>
      </c>
      <c r="U671" s="2">
        <f>(Table2[[#This Row],[Close Price]]-Table2[[#This Row],[200D EMA]])/Table2[[#This Row],[200D EMA]]</f>
        <v>-2.5792872826549608E-2</v>
      </c>
      <c r="V671">
        <v>1.2052616890672201</v>
      </c>
      <c r="W671">
        <v>474.85</v>
      </c>
      <c r="X671">
        <v>485</v>
      </c>
      <c r="Y671">
        <v>474.85</v>
      </c>
      <c r="Z671">
        <v>487.25</v>
      </c>
      <c r="AA671">
        <v>474.85</v>
      </c>
      <c r="AB671">
        <v>487.25</v>
      </c>
      <c r="AC671" s="2">
        <f>(Table2[[#This Row],[Close Price]]/Table2[[#This Row],[Day Low]])-1</f>
        <v>1.3267347583447275E-2</v>
      </c>
      <c r="AD671" s="2">
        <f>(Table2[[#This Row],[Day High]]/Table2[[#This Row],[Close Price]])-1</f>
        <v>8.001662683154942E-3</v>
      </c>
      <c r="AE671" s="2">
        <f>(Table2[[#This Row],[Close Price]]/Table2[[#This Row],[Current Week Low]])-1</f>
        <v>1.3267347583447275E-2</v>
      </c>
      <c r="AF671" s="2">
        <f>(Table2[[#This Row],[Current Week High]]/Table2[[#This Row],[Close Price]])-1</f>
        <v>1.2677959056427435E-2</v>
      </c>
      <c r="AG671" s="2">
        <f>(Table2[[#This Row],[Close Price]]/Table2[[#This Row],[Current Month Low]])-1</f>
        <v>1.3267347583447275E-2</v>
      </c>
      <c r="AH671" s="2">
        <f>(Table2[[#This Row],[Current Month High]]/Table2[[#This Row],[Close Price]])-1</f>
        <v>1.2677959056427435E-2</v>
      </c>
      <c r="AI671">
        <v>20.960199521978598</v>
      </c>
      <c r="AJ671">
        <v>11.0944354652505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-0.04</v>
      </c>
      <c r="AM671" t="s">
        <v>10358</v>
      </c>
      <c r="AN671">
        <v>8.56</v>
      </c>
      <c r="AO671" t="s">
        <v>10359</v>
      </c>
      <c r="AQ671">
        <f>(Table2[[#This Row],[Sharpe Ratio]]-AVERAGE(Table2[Sharpe Ratio]))/_xlfn.STDEV.P(Table2[Sharpe Ratio])</f>
        <v>-0.72731567472953296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655</v>
      </c>
      <c r="AT671">
        <f>_xlfn.RANK.AVG(Table2[[#This Row],[6M Return vs Nifty Z-Score]],Table2[6M Return vs Nifty Z-Score])</f>
        <v>632</v>
      </c>
      <c r="AU671">
        <f>_xlfn.RANK.AVG(Table2[[#This Row],[Sharpe Ratio Z-Score]],Table2[Sharpe Ratio Z-Score])</f>
        <v>548</v>
      </c>
      <c r="AV671">
        <f>(Table2[[#This Row],[Rank 1Y]]+Table2[[#This Row],[Rank 6M]]+Table2[[#This Row],[Rank Sharpe]])/3</f>
        <v>611.66666666666663</v>
      </c>
    </row>
    <row r="672" spans="1:48" x14ac:dyDescent="0.3">
      <c r="A672" t="s">
        <v>1949</v>
      </c>
      <c r="B672" t="s">
        <v>1950</v>
      </c>
      <c r="C672" t="s">
        <v>10319</v>
      </c>
      <c r="D672" t="s">
        <v>204</v>
      </c>
      <c r="E672">
        <v>3572.3391542999998</v>
      </c>
      <c r="F672">
        <v>227.02</v>
      </c>
      <c r="G672">
        <v>-45.141038690193497</v>
      </c>
      <c r="H672">
        <f>(Table2[[#This Row],[1Y Return vs Nifty]]-AVERAGE(Table2[1Y Return vs Nifty]))/_xlfn.STDEV.P(Table2[1Y Return vs Nifty])</f>
        <v>-1.1429331392423316</v>
      </c>
      <c r="I672">
        <v>0.874932646233606</v>
      </c>
      <c r="J672">
        <f>(Table2[[#This Row],[1M Return vs Nifty]]-AVERAGE(Table2[1M Return vs Nifty]))/_xlfn.STDEV.P(Table2[1M Return vs Nifty])</f>
        <v>-0.11622791805315676</v>
      </c>
      <c r="K672">
        <v>-22.788641478335698</v>
      </c>
      <c r="L672">
        <f>(Table2[[#This Row],[6M Return vs Nifty]]-AVERAGE(Table2[6M Return vs Nifty]))/_xlfn.STDEV.P(Table2[6M Return vs Nifty])</f>
        <v>-1.0560429747500022</v>
      </c>
      <c r="M672">
        <v>-3.55729213842754</v>
      </c>
      <c r="N672">
        <f>(Table2[[#This Row],[1W Return vs Nifty]]-AVERAGE(Table2[1W Return vs Nifty]))/_xlfn.STDEV.P(Table2[1W Return vs Nifty])</f>
        <v>-0.59284717337231696</v>
      </c>
      <c r="O672">
        <v>225.96</v>
      </c>
      <c r="P672">
        <v>225.50595751494501</v>
      </c>
      <c r="Q672">
        <v>231.05867214832901</v>
      </c>
      <c r="R672">
        <v>53.236867601397101</v>
      </c>
      <c r="S672" s="2">
        <f>(Table2[[#This Row],[Close Price]]-Table2[[#This Row],[20D EMA]])/Table2[[#This Row],[20D EMA]]</f>
        <v>4.6910957691626938E-3</v>
      </c>
      <c r="T672" s="2">
        <f>(Table2[[#This Row],[Close Price]]-Table2[[#This Row],[50D EMA]])/Table2[[#This Row],[50D EMA]]</f>
        <v>6.7139799841193113E-3</v>
      </c>
      <c r="U672" s="2">
        <f>(Table2[[#This Row],[Close Price]]-Table2[[#This Row],[200D EMA]])/Table2[[#This Row],[200D EMA]]</f>
        <v>-1.7478989690273811E-2</v>
      </c>
      <c r="V672">
        <v>0.564709753706231</v>
      </c>
      <c r="W672">
        <v>224.6</v>
      </c>
      <c r="X672">
        <v>228.45</v>
      </c>
      <c r="Y672">
        <v>224.6</v>
      </c>
      <c r="Z672">
        <v>229.65</v>
      </c>
      <c r="AA672">
        <v>224.6</v>
      </c>
      <c r="AB672">
        <v>229.65</v>
      </c>
      <c r="AC672" s="2">
        <f>(Table2[[#This Row],[Close Price]]/Table2[[#This Row],[Day Low]])-1</f>
        <v>1.0774710596616277E-2</v>
      </c>
      <c r="AD672" s="2">
        <f>(Table2[[#This Row],[Day High]]/Table2[[#This Row],[Close Price]])-1</f>
        <v>6.2990044929960298E-3</v>
      </c>
      <c r="AE672" s="2">
        <f>(Table2[[#This Row],[Close Price]]/Table2[[#This Row],[Current Week Low]])-1</f>
        <v>1.0774710596616277E-2</v>
      </c>
      <c r="AF672" s="2">
        <f>(Table2[[#This Row],[Current Week High]]/Table2[[#This Row],[Close Price]])-1</f>
        <v>1.1584882389216844E-2</v>
      </c>
      <c r="AG672" s="2">
        <f>(Table2[[#This Row],[Close Price]]/Table2[[#This Row],[Current Month Low]])-1</f>
        <v>1.0774710596616277E-2</v>
      </c>
      <c r="AH672" s="2">
        <f>(Table2[[#This Row],[Current Month High]]/Table2[[#This Row],[Close Price]])-1</f>
        <v>1.1584882389216844E-2</v>
      </c>
      <c r="AI672">
        <v>31.706457580829799</v>
      </c>
      <c r="AJ672">
        <v>19.139333508265501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0.04</v>
      </c>
      <c r="AM672" t="s">
        <v>10359</v>
      </c>
      <c r="AN672">
        <v>1.88</v>
      </c>
      <c r="AO672" t="s">
        <v>10359</v>
      </c>
      <c r="AP672">
        <v>1.3171803880407999E-2</v>
      </c>
      <c r="AQ672">
        <f>(Table2[[#This Row],[Sharpe Ratio]]-AVERAGE(Table2[Sharpe Ratio]))/_xlfn.STDEV.P(Table2[Sharpe Ratio])</f>
        <v>-0.57661296530996675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691</v>
      </c>
      <c r="AT672">
        <f>_xlfn.RANK.AVG(Table2[[#This Row],[6M Return vs Nifty Z-Score]],Table2[6M Return vs Nifty Z-Score])</f>
        <v>661</v>
      </c>
      <c r="AU672">
        <f>_xlfn.RANK.AVG(Table2[[#This Row],[Sharpe Ratio Z-Score]],Table2[Sharpe Ratio Z-Score])</f>
        <v>487</v>
      </c>
      <c r="AV672">
        <f>(Table2[[#This Row],[Rank 1Y]]+Table2[[#This Row],[Rank 6M]]+Table2[[#This Row],[Rank Sharpe]])/3</f>
        <v>613</v>
      </c>
    </row>
    <row r="673" spans="1:48" x14ac:dyDescent="0.3">
      <c r="A673" t="s">
        <v>1260</v>
      </c>
      <c r="B673" t="s">
        <v>1261</v>
      </c>
      <c r="C673" t="s">
        <v>10314</v>
      </c>
      <c r="D673" t="s">
        <v>24</v>
      </c>
      <c r="E673">
        <v>9229.2089261929996</v>
      </c>
      <c r="F673">
        <v>83.55</v>
      </c>
      <c r="G673">
        <v>-34.858152851752102</v>
      </c>
      <c r="H673">
        <f>(Table2[[#This Row],[1Y Return vs Nifty]]-AVERAGE(Table2[1Y Return vs Nifty]))/_xlfn.STDEV.P(Table2[1Y Return vs Nifty])</f>
        <v>-0.97110382132818207</v>
      </c>
      <c r="I673">
        <v>-0.88678118311978005</v>
      </c>
      <c r="J673">
        <f>(Table2[[#This Row],[1M Return vs Nifty]]-AVERAGE(Table2[1M Return vs Nifty]))/_xlfn.STDEV.P(Table2[1M Return vs Nifty])</f>
        <v>-0.29477145444053204</v>
      </c>
      <c r="K673">
        <v>-30.3653052766314</v>
      </c>
      <c r="L673">
        <f>(Table2[[#This Row],[6M Return vs Nifty]]-AVERAGE(Table2[6M Return vs Nifty]))/_xlfn.STDEV.P(Table2[6M Return vs Nifty])</f>
        <v>-1.3145407633140869</v>
      </c>
      <c r="M673">
        <v>-2.5534242272685699</v>
      </c>
      <c r="N673">
        <f>(Table2[[#This Row],[1W Return vs Nifty]]-AVERAGE(Table2[1W Return vs Nifty]))/_xlfn.STDEV.P(Table2[1W Return vs Nifty])</f>
        <v>-0.34909153396861281</v>
      </c>
      <c r="O673">
        <v>82.24</v>
      </c>
      <c r="P673">
        <v>85.849131733572605</v>
      </c>
      <c r="Q673">
        <v>91.682580927730299</v>
      </c>
      <c r="R673">
        <v>46.125372496715002</v>
      </c>
      <c r="S673" s="2">
        <f>(Table2[[#This Row],[Close Price]]-Table2[[#This Row],[20D EMA]])/Table2[[#This Row],[20D EMA]]</f>
        <v>1.5928988326848279E-2</v>
      </c>
      <c r="T673" s="2">
        <f>(Table2[[#This Row],[Close Price]]-Table2[[#This Row],[50D EMA]])/Table2[[#This Row],[50D EMA]]</f>
        <v>-2.6781071481396215E-2</v>
      </c>
      <c r="U673" s="2">
        <f>(Table2[[#This Row],[Close Price]]-Table2[[#This Row],[200D EMA]])/Table2[[#This Row],[200D EMA]]</f>
        <v>-8.8703664812194688E-2</v>
      </c>
      <c r="V673">
        <v>0.71796620118163301</v>
      </c>
      <c r="W673">
        <v>81.25</v>
      </c>
      <c r="X673">
        <v>83.9</v>
      </c>
      <c r="Y673">
        <v>80.8</v>
      </c>
      <c r="Z673">
        <v>83.9</v>
      </c>
      <c r="AA673">
        <v>80.8</v>
      </c>
      <c r="AB673">
        <v>83.9</v>
      </c>
      <c r="AC673" s="2">
        <f>(Table2[[#This Row],[Close Price]]/Table2[[#This Row],[Day Low]])-1</f>
        <v>2.8307692307692367E-2</v>
      </c>
      <c r="AD673" s="2">
        <f>(Table2[[#This Row],[Day High]]/Table2[[#This Row],[Close Price]])-1</f>
        <v>4.1891083183722699E-3</v>
      </c>
      <c r="AE673" s="2">
        <f>(Table2[[#This Row],[Close Price]]/Table2[[#This Row],[Current Week Low]])-1</f>
        <v>3.403465346534662E-2</v>
      </c>
      <c r="AF673" s="2">
        <f>(Table2[[#This Row],[Current Week High]]/Table2[[#This Row],[Close Price]])-1</f>
        <v>4.1891083183722699E-3</v>
      </c>
      <c r="AG673" s="2">
        <f>(Table2[[#This Row],[Close Price]]/Table2[[#This Row],[Current Month Low]])-1</f>
        <v>3.403465346534662E-2</v>
      </c>
      <c r="AH673" s="2">
        <f>(Table2[[#This Row],[Current Month High]]/Table2[[#This Row],[Close Price]])-1</f>
        <v>4.1891083183722699E-3</v>
      </c>
      <c r="AI673">
        <v>39.437462597247098</v>
      </c>
      <c r="AJ673">
        <v>11.997319034852501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-0.2</v>
      </c>
      <c r="AM673" t="s">
        <v>10358</v>
      </c>
      <c r="AN673">
        <v>1.27</v>
      </c>
      <c r="AO673" t="s">
        <v>10359</v>
      </c>
      <c r="AP673">
        <v>1.5171690763406E-2</v>
      </c>
      <c r="AQ673">
        <f>(Table2[[#This Row],[Sharpe Ratio]]-AVERAGE(Table2[Sharpe Ratio]))/_xlfn.STDEV.P(Table2[Sharpe Ratio])</f>
        <v>-0.55373163678906923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660</v>
      </c>
      <c r="AT673">
        <f>_xlfn.RANK.AVG(Table2[[#This Row],[6M Return vs Nifty Z-Score]],Table2[6M Return vs Nifty Z-Score])</f>
        <v>704</v>
      </c>
      <c r="AU673">
        <f>_xlfn.RANK.AVG(Table2[[#This Row],[Sharpe Ratio Z-Score]],Table2[Sharpe Ratio Z-Score])</f>
        <v>484</v>
      </c>
      <c r="AV673">
        <f>(Table2[[#This Row],[Rank 1Y]]+Table2[[#This Row],[Rank 6M]]+Table2[[#This Row],[Rank Sharpe]])/3</f>
        <v>616</v>
      </c>
    </row>
    <row r="674" spans="1:48" x14ac:dyDescent="0.3">
      <c r="A674" t="s">
        <v>68</v>
      </c>
      <c r="B674" t="s">
        <v>69</v>
      </c>
      <c r="C674" t="s">
        <v>10314</v>
      </c>
      <c r="D674" t="s">
        <v>24</v>
      </c>
      <c r="E674">
        <v>353935.06513629999</v>
      </c>
      <c r="F674">
        <v>1783.8</v>
      </c>
      <c r="G674">
        <v>-28.846087513844001</v>
      </c>
      <c r="H674">
        <f>(Table2[[#This Row],[1Y Return vs Nifty]]-AVERAGE(Table2[1Y Return vs Nifty]))/_xlfn.STDEV.P(Table2[1Y Return vs Nifty])</f>
        <v>-0.87064086739689217</v>
      </c>
      <c r="I674">
        <v>-2.9604545116182801</v>
      </c>
      <c r="J674">
        <f>(Table2[[#This Row],[1M Return vs Nifty]]-AVERAGE(Table2[1M Return vs Nifty]))/_xlfn.STDEV.P(Table2[1M Return vs Nifty])</f>
        <v>-0.50493099523166807</v>
      </c>
      <c r="K674">
        <v>-9.6884240563342008</v>
      </c>
      <c r="L674">
        <f>(Table2[[#This Row],[6M Return vs Nifty]]-AVERAGE(Table2[6M Return vs Nifty]))/_xlfn.STDEV.P(Table2[6M Return vs Nifty])</f>
        <v>-0.60909464452874928</v>
      </c>
      <c r="M674">
        <v>-2.7998636696422299</v>
      </c>
      <c r="N674">
        <f>(Table2[[#This Row],[1W Return vs Nifty]]-AVERAGE(Table2[1W Return vs Nifty]))/_xlfn.STDEV.P(Table2[1W Return vs Nifty])</f>
        <v>-0.40893108375632498</v>
      </c>
      <c r="O674">
        <v>1789.52</v>
      </c>
      <c r="P674">
        <v>1782.6834255102899</v>
      </c>
      <c r="Q674">
        <v>1771.99844912609</v>
      </c>
      <c r="R674">
        <v>41.358666660361799</v>
      </c>
      <c r="S674" s="2">
        <f>(Table2[[#This Row],[Close Price]]-Table2[[#This Row],[20D EMA]])/Table2[[#This Row],[20D EMA]]</f>
        <v>-3.1963878581966268E-3</v>
      </c>
      <c r="T674" s="2">
        <f>(Table2[[#This Row],[Close Price]]-Table2[[#This Row],[50D EMA]])/Table2[[#This Row],[50D EMA]]</f>
        <v>6.2634479780975655E-4</v>
      </c>
      <c r="U674" s="2">
        <f>(Table2[[#This Row],[Close Price]]-Table2[[#This Row],[200D EMA]])/Table2[[#This Row],[200D EMA]]</f>
        <v>6.6600232521254223E-3</v>
      </c>
      <c r="V674">
        <v>0.74386998430163398</v>
      </c>
      <c r="W674">
        <v>1772.35</v>
      </c>
      <c r="X674">
        <v>1786.45</v>
      </c>
      <c r="Y674">
        <v>1772.35</v>
      </c>
      <c r="Z674">
        <v>1793.45</v>
      </c>
      <c r="AA674">
        <v>1772.35</v>
      </c>
      <c r="AB674">
        <v>1793.45</v>
      </c>
      <c r="AC674" s="2">
        <f>(Table2[[#This Row],[Close Price]]/Table2[[#This Row],[Day Low]])-1</f>
        <v>6.460349253815556E-3</v>
      </c>
      <c r="AD674" s="2">
        <f>(Table2[[#This Row],[Day High]]/Table2[[#This Row],[Close Price]])-1</f>
        <v>1.485592555219295E-3</v>
      </c>
      <c r="AE674" s="2">
        <f>(Table2[[#This Row],[Close Price]]/Table2[[#This Row],[Current Week Low]])-1</f>
        <v>6.460349253815556E-3</v>
      </c>
      <c r="AF674" s="2">
        <f>(Table2[[#This Row],[Current Week High]]/Table2[[#This Row],[Close Price]])-1</f>
        <v>5.4097993048547455E-3</v>
      </c>
      <c r="AG674" s="2">
        <f>(Table2[[#This Row],[Close Price]]/Table2[[#This Row],[Current Month Low]])-1</f>
        <v>6.460349253815556E-3</v>
      </c>
      <c r="AH674" s="2">
        <f>(Table2[[#This Row],[Current Month High]]/Table2[[#This Row],[Close Price]])-1</f>
        <v>5.4097993048547455E-3</v>
      </c>
      <c r="AI674">
        <v>7.9997757596143</v>
      </c>
      <c r="AJ674">
        <v>15.542313048547401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0</v>
      </c>
      <c r="AM674" t="s">
        <v>10360</v>
      </c>
      <c r="AN674">
        <v>0.37</v>
      </c>
      <c r="AO674" t="s">
        <v>10359</v>
      </c>
      <c r="AP674">
        <v>-8.456564490606E-2</v>
      </c>
      <c r="AQ674">
        <f>(Table2[[#This Row],[Sharpe Ratio]]-AVERAGE(Table2[Sharpe Ratio]))/_xlfn.STDEV.P(Table2[Sharpe Ratio])</f>
        <v>-1.6948575487861501</v>
      </c>
      <c r="AR6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-4.0884551396997848</v>
      </c>
      <c r="AS674">
        <f>_xlfn.RANK.AVG(Table2[[#This Row],[1Y Return vs Nifty Z-Score]],Table2[1Y Return vs Nifty Z-Score])</f>
        <v>622</v>
      </c>
      <c r="AT674">
        <f>_xlfn.RANK.AVG(Table2[[#This Row],[6M Return vs Nifty Z-Score]],Table2[6M Return vs Nifty Z-Score])</f>
        <v>520</v>
      </c>
      <c r="AU674">
        <f>_xlfn.RANK.AVG(Table2[[#This Row],[Sharpe Ratio Z-Score]],Table2[Sharpe Ratio Z-Score])</f>
        <v>708</v>
      </c>
      <c r="AV674">
        <f>(Table2[[#This Row],[Rank 1Y]]+Table2[[#This Row],[Rank 6M]]+Table2[[#This Row],[Rank Sharpe]])/3</f>
        <v>616.66666666666663</v>
      </c>
    </row>
    <row r="675" spans="1:48" x14ac:dyDescent="0.3">
      <c r="A675" t="s">
        <v>1661</v>
      </c>
      <c r="B675" t="s">
        <v>1662</v>
      </c>
      <c r="C675" t="s">
        <v>10314</v>
      </c>
      <c r="D675" t="s">
        <v>405</v>
      </c>
      <c r="E675">
        <v>5235.8371933349999</v>
      </c>
      <c r="F675">
        <v>282.10000000000002</v>
      </c>
      <c r="G675">
        <v>-25.674122520494201</v>
      </c>
      <c r="H675">
        <f>(Table2[[#This Row],[1Y Return vs Nifty]]-AVERAGE(Table2[1Y Return vs Nifty]))/_xlfn.STDEV.P(Table2[1Y Return vs Nifty])</f>
        <v>-0.81763662424782424</v>
      </c>
      <c r="I675">
        <v>-1.0286671480320499</v>
      </c>
      <c r="J675">
        <f>(Table2[[#This Row],[1M Return vs Nifty]]-AVERAGE(Table2[1M Return vs Nifty]))/_xlfn.STDEV.P(Table2[1M Return vs Nifty])</f>
        <v>-0.30915110084909186</v>
      </c>
      <c r="K675">
        <v>-24.960412718710899</v>
      </c>
      <c r="L675">
        <f>(Table2[[#This Row],[6M Return vs Nifty]]-AVERAGE(Table2[6M Return vs Nifty]))/_xlfn.STDEV.P(Table2[6M Return vs Nifty])</f>
        <v>-1.1301386556261088</v>
      </c>
      <c r="M675">
        <v>0.98558287406606604</v>
      </c>
      <c r="N675">
        <f>(Table2[[#This Row],[1W Return vs Nifty]]-AVERAGE(Table2[1W Return vs Nifty]))/_xlfn.STDEV.P(Table2[1W Return vs Nifty])</f>
        <v>0.5102375961398864</v>
      </c>
      <c r="O675">
        <v>284.25</v>
      </c>
      <c r="P675">
        <v>287.372516779438</v>
      </c>
      <c r="Q675">
        <v>291.92933251532003</v>
      </c>
      <c r="R675">
        <v>60.878930102058398</v>
      </c>
      <c r="S675" s="2">
        <f>(Table2[[#This Row],[Close Price]]-Table2[[#This Row],[20D EMA]])/Table2[[#This Row],[20D EMA]]</f>
        <v>-7.5637642919964016E-3</v>
      </c>
      <c r="T675" s="2">
        <f>(Table2[[#This Row],[Close Price]]-Table2[[#This Row],[50D EMA]])/Table2[[#This Row],[50D EMA]]</f>
        <v>-1.8347324366737205E-2</v>
      </c>
      <c r="U675" s="2">
        <f>(Table2[[#This Row],[Close Price]]-Table2[[#This Row],[200D EMA]])/Table2[[#This Row],[200D EMA]]</f>
        <v>-3.3670246256614779E-2</v>
      </c>
      <c r="V675">
        <v>1.34297073703154</v>
      </c>
      <c r="W675">
        <v>280.64999999999998</v>
      </c>
      <c r="X675">
        <v>292</v>
      </c>
      <c r="Y675">
        <v>280.64999999999998</v>
      </c>
      <c r="Z675">
        <v>293.7</v>
      </c>
      <c r="AA675">
        <v>280.64999999999998</v>
      </c>
      <c r="AB675">
        <v>293.7</v>
      </c>
      <c r="AC675" s="2">
        <f>(Table2[[#This Row],[Close Price]]/Table2[[#This Row],[Day Low]])-1</f>
        <v>5.1665775877429709E-3</v>
      </c>
      <c r="AD675" s="2">
        <f>(Table2[[#This Row],[Day High]]/Table2[[#This Row],[Close Price]])-1</f>
        <v>3.5093938319744611E-2</v>
      </c>
      <c r="AE675" s="2">
        <f>(Table2[[#This Row],[Close Price]]/Table2[[#This Row],[Current Week Low]])-1</f>
        <v>5.1665775877429709E-3</v>
      </c>
      <c r="AF675" s="2">
        <f>(Table2[[#This Row],[Current Week High]]/Table2[[#This Row],[Close Price]])-1</f>
        <v>4.1120170152428193E-2</v>
      </c>
      <c r="AG675" s="2">
        <f>(Table2[[#This Row],[Close Price]]/Table2[[#This Row],[Current Month Low]])-1</f>
        <v>5.1665775877429709E-3</v>
      </c>
      <c r="AH675" s="2">
        <f>(Table2[[#This Row],[Current Month High]]/Table2[[#This Row],[Close Price]])-1</f>
        <v>4.1120170152428193E-2</v>
      </c>
      <c r="AI675">
        <v>37.522155264090699</v>
      </c>
      <c r="AJ675">
        <v>6.4059847865719499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-0.16</v>
      </c>
      <c r="AM675" t="s">
        <v>10358</v>
      </c>
      <c r="AN675">
        <v>0.86</v>
      </c>
      <c r="AO675" t="s">
        <v>10359</v>
      </c>
      <c r="AP675">
        <v>-1.9905864697380002E-3</v>
      </c>
      <c r="AQ675">
        <f>(Table2[[#This Row],[Sharpe Ratio]]-AVERAGE(Table2[Sharpe Ratio]))/_xlfn.STDEV.P(Table2[Sharpe Ratio])</f>
        <v>-0.75009059432651026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599</v>
      </c>
      <c r="AT675">
        <f>_xlfn.RANK.AVG(Table2[[#This Row],[6M Return vs Nifty Z-Score]],Table2[6M Return vs Nifty Z-Score])</f>
        <v>675</v>
      </c>
      <c r="AU675">
        <f>_xlfn.RANK.AVG(Table2[[#This Row],[Sharpe Ratio Z-Score]],Table2[Sharpe Ratio Z-Score])</f>
        <v>578</v>
      </c>
      <c r="AV675">
        <f>(Table2[[#This Row],[Rank 1Y]]+Table2[[#This Row],[Rank 6M]]+Table2[[#This Row],[Rank Sharpe]])/3</f>
        <v>617.33333333333337</v>
      </c>
    </row>
    <row r="676" spans="1:48" x14ac:dyDescent="0.3">
      <c r="A676" t="s">
        <v>1920</v>
      </c>
      <c r="B676" t="s">
        <v>1921</v>
      </c>
      <c r="C676" t="s">
        <v>10330</v>
      </c>
      <c r="D676" t="s">
        <v>1922</v>
      </c>
      <c r="E676">
        <v>3697.7483004999999</v>
      </c>
      <c r="F676">
        <v>20.66</v>
      </c>
      <c r="G676">
        <v>-18.0935082822295</v>
      </c>
      <c r="H676">
        <f>(Table2[[#This Row],[1Y Return vs Nifty]]-AVERAGE(Table2[1Y Return vs Nifty]))/_xlfn.STDEV.P(Table2[1Y Return vs Nifty])</f>
        <v>-0.69096286802835916</v>
      </c>
      <c r="I676">
        <v>-8.8067196618669801</v>
      </c>
      <c r="J676">
        <f>(Table2[[#This Row],[1M Return vs Nifty]]-AVERAGE(Table2[1M Return vs Nifty]))/_xlfn.STDEV.P(Table2[1M Return vs Nifty])</f>
        <v>-1.0974295254650321</v>
      </c>
      <c r="K676">
        <v>-20.319664229392199</v>
      </c>
      <c r="L676">
        <f>(Table2[[#This Row],[6M Return vs Nifty]]-AVERAGE(Table2[6M Return vs Nifty]))/_xlfn.STDEV.P(Table2[6M Return vs Nifty])</f>
        <v>-0.97180733016319942</v>
      </c>
      <c r="M676">
        <v>-2.8803629310407599</v>
      </c>
      <c r="N676">
        <f>(Table2[[#This Row],[1W Return vs Nifty]]-AVERAGE(Table2[1W Return vs Nifty]))/_xlfn.STDEV.P(Table2[1W Return vs Nifty])</f>
        <v>-0.42847762839193421</v>
      </c>
      <c r="O676">
        <v>21.44</v>
      </c>
      <c r="P676">
        <v>21.881398945887</v>
      </c>
      <c r="Q676">
        <v>21.3391202369368</v>
      </c>
      <c r="R676">
        <v>32.416618747607401</v>
      </c>
      <c r="S676" s="2">
        <f>(Table2[[#This Row],[Close Price]]-Table2[[#This Row],[20D EMA]])/Table2[[#This Row],[20D EMA]]</f>
        <v>-3.6380597014925423E-2</v>
      </c>
      <c r="T676" s="2">
        <f>(Table2[[#This Row],[Close Price]]-Table2[[#This Row],[50D EMA]])/Table2[[#This Row],[50D EMA]]</f>
        <v>-5.5819052013426379E-2</v>
      </c>
      <c r="U676" s="2">
        <f>(Table2[[#This Row],[Close Price]]-Table2[[#This Row],[200D EMA]])/Table2[[#This Row],[200D EMA]]</f>
        <v>-3.18251281869288E-2</v>
      </c>
      <c r="V676">
        <v>0.67566909206704096</v>
      </c>
      <c r="W676">
        <v>20.64</v>
      </c>
      <c r="X676">
        <v>20.98</v>
      </c>
      <c r="Y676">
        <v>20.64</v>
      </c>
      <c r="Z676">
        <v>21.2</v>
      </c>
      <c r="AA676">
        <v>20.64</v>
      </c>
      <c r="AB676">
        <v>21.2</v>
      </c>
      <c r="AC676" s="2">
        <f>(Table2[[#This Row],[Close Price]]/Table2[[#This Row],[Day Low]])-1</f>
        <v>9.6899224806201723E-4</v>
      </c>
      <c r="AD676" s="2">
        <f>(Table2[[#This Row],[Day High]]/Table2[[#This Row],[Close Price]])-1</f>
        <v>1.5488867376573179E-2</v>
      </c>
      <c r="AE676" s="2">
        <f>(Table2[[#This Row],[Close Price]]/Table2[[#This Row],[Current Week Low]])-1</f>
        <v>9.6899224806201723E-4</v>
      </c>
      <c r="AF676" s="2">
        <f>(Table2[[#This Row],[Current Week High]]/Table2[[#This Row],[Close Price]])-1</f>
        <v>2.6137463697966989E-2</v>
      </c>
      <c r="AG676" s="2">
        <f>(Table2[[#This Row],[Close Price]]/Table2[[#This Row],[Current Month Low]])-1</f>
        <v>9.6899224806201723E-4</v>
      </c>
      <c r="AH676" s="2">
        <f>(Table2[[#This Row],[Current Month High]]/Table2[[#This Row],[Close Price]])-1</f>
        <v>2.6137463697966989E-2</v>
      </c>
      <c r="AI676">
        <v>35.285575992255502</v>
      </c>
      <c r="AJ676">
        <v>24.084084084084001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-0.16</v>
      </c>
      <c r="AM676" t="s">
        <v>10358</v>
      </c>
      <c r="AN676">
        <v>-0.53</v>
      </c>
      <c r="AO676" t="s">
        <v>10358</v>
      </c>
      <c r="AP676">
        <v>-4.7412406560243002E-2</v>
      </c>
      <c r="AQ676">
        <f>(Table2[[#This Row],[Sharpe Ratio]]-AVERAGE(Table2[Sharpe Ratio]))/_xlfn.STDEV.P(Table2[Sharpe Ratio])</f>
        <v>-1.2697757806956196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558</v>
      </c>
      <c r="AT676">
        <f>_xlfn.RANK.AVG(Table2[[#This Row],[6M Return vs Nifty Z-Score]],Table2[6M Return vs Nifty Z-Score])</f>
        <v>638</v>
      </c>
      <c r="AU676">
        <f>_xlfn.RANK.AVG(Table2[[#This Row],[Sharpe Ratio Z-Score]],Table2[Sharpe Ratio Z-Score])</f>
        <v>661</v>
      </c>
      <c r="AV676">
        <f>(Table2[[#This Row],[Rank 1Y]]+Table2[[#This Row],[Rank 6M]]+Table2[[#This Row],[Rank Sharpe]])/3</f>
        <v>619</v>
      </c>
    </row>
    <row r="677" spans="1:48" x14ac:dyDescent="0.3">
      <c r="A677" t="s">
        <v>1204</v>
      </c>
      <c r="B677" t="s">
        <v>1205</v>
      </c>
      <c r="C677" t="s">
        <v>10315</v>
      </c>
      <c r="D677" t="s">
        <v>21</v>
      </c>
      <c r="E677">
        <v>9903.0072670399895</v>
      </c>
      <c r="F677">
        <v>1579.9</v>
      </c>
      <c r="G677">
        <v>-28.034175079991201</v>
      </c>
      <c r="H677">
        <f>(Table2[[#This Row],[1Y Return vs Nifty]]-AVERAGE(Table2[1Y Return vs Nifty]))/_xlfn.STDEV.P(Table2[1Y Return vs Nifty])</f>
        <v>-0.85707362937569387</v>
      </c>
      <c r="I677">
        <v>-2.5902968574972198</v>
      </c>
      <c r="J677">
        <f>(Table2[[#This Row],[1M Return vs Nifty]]-AVERAGE(Table2[1M Return vs Nifty]))/_xlfn.STDEV.P(Table2[1M Return vs Nifty])</f>
        <v>-0.46741681132366858</v>
      </c>
      <c r="K677">
        <v>-13.0539388895954</v>
      </c>
      <c r="L677">
        <f>(Table2[[#This Row],[6M Return vs Nifty]]-AVERAGE(Table2[6M Return vs Nifty]))/_xlfn.STDEV.P(Table2[6M Return vs Nifty])</f>
        <v>-0.72391802391287041</v>
      </c>
      <c r="M677">
        <v>-2.1667433400740501</v>
      </c>
      <c r="N677">
        <f>(Table2[[#This Row],[1W Return vs Nifty]]-AVERAGE(Table2[1W Return vs Nifty]))/_xlfn.STDEV.P(Table2[1W Return vs Nifty])</f>
        <v>-0.25519905483311262</v>
      </c>
      <c r="O677">
        <v>1584.69</v>
      </c>
      <c r="P677">
        <v>1605.86122918777</v>
      </c>
      <c r="Q677">
        <v>1579.7048281376001</v>
      </c>
      <c r="R677">
        <v>49.606577509059903</v>
      </c>
      <c r="S677" s="2">
        <f>(Table2[[#This Row],[Close Price]]-Table2[[#This Row],[20D EMA]])/Table2[[#This Row],[20D EMA]]</f>
        <v>-3.0226732042228847E-3</v>
      </c>
      <c r="T677" s="2">
        <f>(Table2[[#This Row],[Close Price]]-Table2[[#This Row],[50D EMA]])/Table2[[#This Row],[50D EMA]]</f>
        <v>-1.6166545848361327E-2</v>
      </c>
      <c r="U677" s="2">
        <f>(Table2[[#This Row],[Close Price]]-Table2[[#This Row],[200D EMA]])/Table2[[#This Row],[200D EMA]]</f>
        <v>1.2354957642947829E-4</v>
      </c>
      <c r="V677">
        <v>0.187040331924956</v>
      </c>
      <c r="W677">
        <v>1566.5</v>
      </c>
      <c r="X677">
        <v>1588</v>
      </c>
      <c r="Y677">
        <v>1562</v>
      </c>
      <c r="Z677">
        <v>1593.7</v>
      </c>
      <c r="AA677">
        <v>1562</v>
      </c>
      <c r="AB677">
        <v>1593.7</v>
      </c>
      <c r="AC677" s="2">
        <f>(Table2[[#This Row],[Close Price]]/Table2[[#This Row],[Day Low]])-1</f>
        <v>8.5541015001595611E-3</v>
      </c>
      <c r="AD677" s="2">
        <f>(Table2[[#This Row],[Day High]]/Table2[[#This Row],[Close Price]])-1</f>
        <v>5.1269067662509382E-3</v>
      </c>
      <c r="AE677" s="2">
        <f>(Table2[[#This Row],[Close Price]]/Table2[[#This Row],[Current Week Low]])-1</f>
        <v>1.1459667093469905E-2</v>
      </c>
      <c r="AF677" s="2">
        <f>(Table2[[#This Row],[Current Week High]]/Table2[[#This Row],[Close Price]])-1</f>
        <v>8.7347300462055077E-3</v>
      </c>
      <c r="AG677" s="2">
        <f>(Table2[[#This Row],[Close Price]]/Table2[[#This Row],[Current Month Low]])-1</f>
        <v>1.1459667093469905E-2</v>
      </c>
      <c r="AH677" s="2">
        <f>(Table2[[#This Row],[Current Month High]]/Table2[[#This Row],[Close Price]])-1</f>
        <v>8.7347300462055077E-3</v>
      </c>
      <c r="AI677">
        <v>22.947654914868</v>
      </c>
      <c r="AJ677">
        <v>13.9857869485227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-0.16</v>
      </c>
      <c r="AM677" t="s">
        <v>10358</v>
      </c>
      <c r="AN677">
        <v>3.13</v>
      </c>
      <c r="AO677" t="s">
        <v>10359</v>
      </c>
      <c r="AP677">
        <v>-6.8624142319038003E-2</v>
      </c>
      <c r="AQ677">
        <f>(Table2[[#This Row],[Sharpe Ratio]]-AVERAGE(Table2[Sharpe Ratio]))/_xlfn.STDEV.P(Table2[Sharpe Ratio])</f>
        <v>-1.5124658540801079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617</v>
      </c>
      <c r="AT677">
        <f>_xlfn.RANK.AVG(Table2[[#This Row],[6M Return vs Nifty Z-Score]],Table2[6M Return vs Nifty Z-Score])</f>
        <v>559</v>
      </c>
      <c r="AU677">
        <f>_xlfn.RANK.AVG(Table2[[#This Row],[Sharpe Ratio Z-Score]],Table2[Sharpe Ratio Z-Score])</f>
        <v>684</v>
      </c>
      <c r="AV677">
        <f>(Table2[[#This Row],[Rank 1Y]]+Table2[[#This Row],[Rank 6M]]+Table2[[#This Row],[Rank Sharpe]])/3</f>
        <v>620</v>
      </c>
    </row>
    <row r="678" spans="1:48" x14ac:dyDescent="0.3">
      <c r="A678" t="s">
        <v>1818</v>
      </c>
      <c r="B678" t="s">
        <v>1819</v>
      </c>
      <c r="C678" t="s">
        <v>10316</v>
      </c>
      <c r="D678" t="s">
        <v>252</v>
      </c>
      <c r="E678">
        <v>4117.8578989099997</v>
      </c>
      <c r="F678">
        <v>486.85</v>
      </c>
      <c r="G678">
        <v>-29.524533559024999</v>
      </c>
      <c r="H678">
        <f>(Table2[[#This Row],[1Y Return vs Nifty]]-AVERAGE(Table2[1Y Return vs Nifty]))/_xlfn.STDEV.P(Table2[1Y Return vs Nifty])</f>
        <v>-0.8819778522683176</v>
      </c>
      <c r="I678">
        <v>-1.7695948096518599</v>
      </c>
      <c r="J678">
        <f>(Table2[[#This Row],[1M Return vs Nifty]]-AVERAGE(Table2[1M Return vs Nifty]))/_xlfn.STDEV.P(Table2[1M Return vs Nifty])</f>
        <v>-0.38424152853869226</v>
      </c>
      <c r="K678">
        <v>-26.7514852447176</v>
      </c>
      <c r="L678">
        <f>(Table2[[#This Row],[6M Return vs Nifty]]-AVERAGE(Table2[6M Return vs Nifty]))/_xlfn.STDEV.P(Table2[6M Return vs Nifty])</f>
        <v>-1.1912457998067394</v>
      </c>
      <c r="M678">
        <v>-0.23145614346017701</v>
      </c>
      <c r="N678">
        <f>(Table2[[#This Row],[1W Return vs Nifty]]-AVERAGE(Table2[1W Return vs Nifty]))/_xlfn.STDEV.P(Table2[1W Return vs Nifty])</f>
        <v>0.21472050609377683</v>
      </c>
      <c r="O678">
        <v>486.56</v>
      </c>
      <c r="P678">
        <v>492.42303706146799</v>
      </c>
      <c r="Q678">
        <v>504.05930847987202</v>
      </c>
      <c r="R678">
        <v>52.185798849996402</v>
      </c>
      <c r="S678" s="2">
        <f>(Table2[[#This Row],[Close Price]]-Table2[[#This Row],[20D EMA]])/Table2[[#This Row],[20D EMA]]</f>
        <v>5.9602104570869049E-4</v>
      </c>
      <c r="T678" s="2">
        <f>(Table2[[#This Row],[Close Price]]-Table2[[#This Row],[50D EMA]])/Table2[[#This Row],[50D EMA]]</f>
        <v>-1.1317579889692087E-2</v>
      </c>
      <c r="U678" s="2">
        <f>(Table2[[#This Row],[Close Price]]-Table2[[#This Row],[200D EMA]])/Table2[[#This Row],[200D EMA]]</f>
        <v>-3.4141435720672124E-2</v>
      </c>
      <c r="V678">
        <v>1.1880100839746</v>
      </c>
      <c r="W678">
        <v>484.1</v>
      </c>
      <c r="X678">
        <v>490.55</v>
      </c>
      <c r="Y678">
        <v>484.1</v>
      </c>
      <c r="Z678">
        <v>506.5</v>
      </c>
      <c r="AA678">
        <v>484.1</v>
      </c>
      <c r="AB678">
        <v>506.5</v>
      </c>
      <c r="AC678" s="2">
        <f>(Table2[[#This Row],[Close Price]]/Table2[[#This Row],[Day Low]])-1</f>
        <v>5.6806444949391022E-3</v>
      </c>
      <c r="AD678" s="2">
        <f>(Table2[[#This Row],[Day High]]/Table2[[#This Row],[Close Price]])-1</f>
        <v>7.5998767587552862E-3</v>
      </c>
      <c r="AE678" s="2">
        <f>(Table2[[#This Row],[Close Price]]/Table2[[#This Row],[Current Week Low]])-1</f>
        <v>5.6806444949391022E-3</v>
      </c>
      <c r="AF678" s="2">
        <f>(Table2[[#This Row],[Current Week High]]/Table2[[#This Row],[Close Price]])-1</f>
        <v>4.0361507651227146E-2</v>
      </c>
      <c r="AG678" s="2">
        <f>(Table2[[#This Row],[Close Price]]/Table2[[#This Row],[Current Month Low]])-1</f>
        <v>5.6806444949391022E-3</v>
      </c>
      <c r="AH678" s="2">
        <f>(Table2[[#This Row],[Current Month High]]/Table2[[#This Row],[Close Price]])-1</f>
        <v>4.0361507651227146E-2</v>
      </c>
      <c r="AI678">
        <v>43.576050118106103</v>
      </c>
      <c r="AJ678">
        <v>8.9149888143176703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-0.13</v>
      </c>
      <c r="AM678" t="s">
        <v>10358</v>
      </c>
      <c r="AN678">
        <v>1.63</v>
      </c>
      <c r="AO678" t="s">
        <v>10359</v>
      </c>
      <c r="AQ678">
        <f>(Table2[[#This Row],[Sharpe Ratio]]-AVERAGE(Table2[Sharpe Ratio]))/_xlfn.STDEV.P(Table2[Sharpe Ratio])</f>
        <v>-0.72731567472953296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626</v>
      </c>
      <c r="AT678">
        <f>_xlfn.RANK.AVG(Table2[[#This Row],[6M Return vs Nifty Z-Score]],Table2[6M Return vs Nifty Z-Score])</f>
        <v>686</v>
      </c>
      <c r="AU678">
        <f>_xlfn.RANK.AVG(Table2[[#This Row],[Sharpe Ratio Z-Score]],Table2[Sharpe Ratio Z-Score])</f>
        <v>548</v>
      </c>
      <c r="AV678">
        <f>(Table2[[#This Row],[Rank 1Y]]+Table2[[#This Row],[Rank 6M]]+Table2[[#This Row],[Rank Sharpe]])/3</f>
        <v>620</v>
      </c>
    </row>
    <row r="679" spans="1:48" x14ac:dyDescent="0.3">
      <c r="A679" t="s">
        <v>2359</v>
      </c>
      <c r="B679" t="s">
        <v>2360</v>
      </c>
      <c r="C679" t="s">
        <v>6744</v>
      </c>
      <c r="D679" t="s">
        <v>77</v>
      </c>
      <c r="E679">
        <v>2283.085188</v>
      </c>
      <c r="F679">
        <v>89.39</v>
      </c>
      <c r="G679">
        <v>-48.955675615336503</v>
      </c>
      <c r="H679">
        <f>(Table2[[#This Row],[1Y Return vs Nifty]]-AVERAGE(Table2[1Y Return vs Nifty]))/_xlfn.STDEV.P(Table2[1Y Return vs Nifty])</f>
        <v>-1.2066765738418936</v>
      </c>
      <c r="I679">
        <v>-5.1534020622406604</v>
      </c>
      <c r="J679">
        <f>(Table2[[#This Row],[1M Return vs Nifty]]-AVERAGE(Table2[1M Return vs Nifty]))/_xlfn.STDEV.P(Table2[1M Return vs Nifty])</f>
        <v>-0.72717856136666337</v>
      </c>
      <c r="K679">
        <v>-29.0311318392366</v>
      </c>
      <c r="L679">
        <f>(Table2[[#This Row],[6M Return vs Nifty]]-AVERAGE(Table2[6M Return vs Nifty]))/_xlfn.STDEV.P(Table2[6M Return vs Nifty])</f>
        <v>-1.2690219317664766</v>
      </c>
      <c r="M679">
        <v>-4.46804737819844</v>
      </c>
      <c r="N679">
        <f>(Table2[[#This Row],[1W Return vs Nifty]]-AVERAGE(Table2[1W Return vs Nifty]))/_xlfn.STDEV.P(Table2[1W Return vs Nifty])</f>
        <v>-0.81399352474271558</v>
      </c>
      <c r="O679">
        <v>91.05</v>
      </c>
      <c r="P679">
        <v>93.324988432026203</v>
      </c>
      <c r="Q679">
        <v>98.347678866653197</v>
      </c>
      <c r="R679">
        <v>31.870721685200401</v>
      </c>
      <c r="S679" s="2">
        <f>(Table2[[#This Row],[Close Price]]-Table2[[#This Row],[20D EMA]])/Table2[[#This Row],[20D EMA]]</f>
        <v>-1.823174080175724E-2</v>
      </c>
      <c r="T679" s="2">
        <f>(Table2[[#This Row],[Close Price]]-Table2[[#This Row],[50D EMA]])/Table2[[#This Row],[50D EMA]]</f>
        <v>-4.2164360244119119E-2</v>
      </c>
      <c r="U679" s="2">
        <f>(Table2[[#This Row],[Close Price]]-Table2[[#This Row],[200D EMA]])/Table2[[#This Row],[200D EMA]]</f>
        <v>-9.1081751698468216E-2</v>
      </c>
      <c r="V679">
        <v>0.372488748074492</v>
      </c>
      <c r="W679">
        <v>88.38</v>
      </c>
      <c r="X679">
        <v>90.79</v>
      </c>
      <c r="Y679">
        <v>88</v>
      </c>
      <c r="Z679">
        <v>90.79</v>
      </c>
      <c r="AA679">
        <v>88</v>
      </c>
      <c r="AB679">
        <v>90.79</v>
      </c>
      <c r="AC679" s="2">
        <f>(Table2[[#This Row],[Close Price]]/Table2[[#This Row],[Day Low]])-1</f>
        <v>1.1427924869880091E-2</v>
      </c>
      <c r="AD679" s="2">
        <f>(Table2[[#This Row],[Day High]]/Table2[[#This Row],[Close Price]])-1</f>
        <v>1.5661707126076729E-2</v>
      </c>
      <c r="AE679" s="2">
        <f>(Table2[[#This Row],[Close Price]]/Table2[[#This Row],[Current Week Low]])-1</f>
        <v>1.5795454545454612E-2</v>
      </c>
      <c r="AF679" s="2">
        <f>(Table2[[#This Row],[Current Week High]]/Table2[[#This Row],[Close Price]])-1</f>
        <v>1.5661707126076729E-2</v>
      </c>
      <c r="AG679" s="2">
        <f>(Table2[[#This Row],[Close Price]]/Table2[[#This Row],[Current Month Low]])-1</f>
        <v>1.5795454545454612E-2</v>
      </c>
      <c r="AH679" s="2">
        <f>(Table2[[#This Row],[Current Month High]]/Table2[[#This Row],[Close Price]])-1</f>
        <v>1.5661707126076729E-2</v>
      </c>
      <c r="AI679">
        <v>74.516165119140794</v>
      </c>
      <c r="AJ679">
        <v>7.8287092882991498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-0.17</v>
      </c>
      <c r="AM679" t="s">
        <v>10358</v>
      </c>
      <c r="AN679">
        <v>0.2</v>
      </c>
      <c r="AO679" t="s">
        <v>10359</v>
      </c>
      <c r="AP679">
        <v>2.3097237650217001E-2</v>
      </c>
      <c r="AQ679">
        <f>(Table2[[#This Row],[Sharpe Ratio]]-AVERAGE(Table2[Sharpe Ratio]))/_xlfn.STDEV.P(Table2[Sharpe Ratio])</f>
        <v>-0.46305298712812171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704</v>
      </c>
      <c r="AT679">
        <f>_xlfn.RANK.AVG(Table2[[#This Row],[6M Return vs Nifty Z-Score]],Table2[6M Return vs Nifty Z-Score])</f>
        <v>694</v>
      </c>
      <c r="AU679">
        <f>_xlfn.RANK.AVG(Table2[[#This Row],[Sharpe Ratio Z-Score]],Table2[Sharpe Ratio Z-Score])</f>
        <v>463</v>
      </c>
      <c r="AV679">
        <f>(Table2[[#This Row],[Rank 1Y]]+Table2[[#This Row],[Rank 6M]]+Table2[[#This Row],[Rank Sharpe]])/3</f>
        <v>620.33333333333337</v>
      </c>
    </row>
    <row r="680" spans="1:48" x14ac:dyDescent="0.3">
      <c r="A680" t="s">
        <v>1424</v>
      </c>
      <c r="B680" t="s">
        <v>1425</v>
      </c>
      <c r="C680" t="s">
        <v>10325</v>
      </c>
      <c r="D680" t="s">
        <v>132</v>
      </c>
      <c r="E680">
        <v>7754.2525618649997</v>
      </c>
      <c r="F680">
        <v>435.7</v>
      </c>
      <c r="G680">
        <v>-50.163529119989398</v>
      </c>
      <c r="H680">
        <f>(Table2[[#This Row],[1Y Return vs Nifty]]-AVERAGE(Table2[1Y Return vs Nifty]))/_xlfn.STDEV.P(Table2[1Y Return vs Nifty])</f>
        <v>-1.2268600755461372</v>
      </c>
      <c r="I680">
        <v>-11.494655403494001</v>
      </c>
      <c r="J680">
        <f>(Table2[[#This Row],[1M Return vs Nifty]]-AVERAGE(Table2[1M Return vs Nifty]))/_xlfn.STDEV.P(Table2[1M Return vs Nifty])</f>
        <v>-1.3698424139239123</v>
      </c>
      <c r="K680">
        <v>-31.640159156038301</v>
      </c>
      <c r="L680">
        <f>(Table2[[#This Row],[6M Return vs Nifty]]-AVERAGE(Table2[6M Return vs Nifty]))/_xlfn.STDEV.P(Table2[6M Return vs Nifty])</f>
        <v>-1.3580357523148072</v>
      </c>
      <c r="M680">
        <v>-9.9788865545275302E-2</v>
      </c>
      <c r="N680">
        <f>(Table2[[#This Row],[1W Return vs Nifty]]-AVERAGE(Table2[1W Return vs Nifty]))/_xlfn.STDEV.P(Table2[1W Return vs Nifty])</f>
        <v>0.24669148669782731</v>
      </c>
      <c r="O680">
        <v>438.66</v>
      </c>
      <c r="P680">
        <v>451.763074166499</v>
      </c>
      <c r="Q680">
        <v>479.84737197975102</v>
      </c>
      <c r="R680">
        <v>50.102411322857897</v>
      </c>
      <c r="S680" s="2">
        <f>(Table2[[#This Row],[Close Price]]-Table2[[#This Row],[20D EMA]])/Table2[[#This Row],[20D EMA]]</f>
        <v>-6.7478229152419557E-3</v>
      </c>
      <c r="T680" s="2">
        <f>(Table2[[#This Row],[Close Price]]-Table2[[#This Row],[50D EMA]])/Table2[[#This Row],[50D EMA]]</f>
        <v>-3.5556412387478351E-2</v>
      </c>
      <c r="U680" s="2">
        <f>(Table2[[#This Row],[Close Price]]-Table2[[#This Row],[200D EMA]])/Table2[[#This Row],[200D EMA]]</f>
        <v>-9.2002946265201169E-2</v>
      </c>
      <c r="V680">
        <v>0.493401880931156</v>
      </c>
      <c r="W680">
        <v>434.05</v>
      </c>
      <c r="X680">
        <v>440.5</v>
      </c>
      <c r="Y680">
        <v>434.05</v>
      </c>
      <c r="Z680">
        <v>444</v>
      </c>
      <c r="AA680">
        <v>434.05</v>
      </c>
      <c r="AB680">
        <v>444</v>
      </c>
      <c r="AC680" s="2">
        <f>(Table2[[#This Row],[Close Price]]/Table2[[#This Row],[Day Low]])-1</f>
        <v>3.8014053680450743E-3</v>
      </c>
      <c r="AD680" s="2">
        <f>(Table2[[#This Row],[Day High]]/Table2[[#This Row],[Close Price]])-1</f>
        <v>1.1016754647693361E-2</v>
      </c>
      <c r="AE680" s="2">
        <f>(Table2[[#This Row],[Close Price]]/Table2[[#This Row],[Current Week Low]])-1</f>
        <v>3.8014053680450743E-3</v>
      </c>
      <c r="AF680" s="2">
        <f>(Table2[[#This Row],[Current Week High]]/Table2[[#This Row],[Close Price]])-1</f>
        <v>1.9049804911636548E-2</v>
      </c>
      <c r="AG680" s="2">
        <f>(Table2[[#This Row],[Close Price]]/Table2[[#This Row],[Current Month Low]])-1</f>
        <v>3.8014053680450743E-3</v>
      </c>
      <c r="AH680" s="2">
        <f>(Table2[[#This Row],[Current Month High]]/Table2[[#This Row],[Close Price]])-1</f>
        <v>1.9049804911636548E-2</v>
      </c>
      <c r="AI680">
        <v>61.854487032361703</v>
      </c>
      <c r="AJ680">
        <v>12.8464128464128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-0.14000000000000001</v>
      </c>
      <c r="AM680" t="s">
        <v>10358</v>
      </c>
      <c r="AN680">
        <v>5.93</v>
      </c>
      <c r="AO680" t="s">
        <v>10359</v>
      </c>
      <c r="AP680">
        <v>2.9364792408657001E-2</v>
      </c>
      <c r="AQ680">
        <f>(Table2[[#This Row],[Sharpe Ratio]]-AVERAGE(Table2[Sharpe Ratio]))/_xlfn.STDEV.P(Table2[Sharpe Ratio])</f>
        <v>-0.39134394164671077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708</v>
      </c>
      <c r="AT680">
        <f>_xlfn.RANK.AVG(Table2[[#This Row],[6M Return vs Nifty Z-Score]],Table2[6M Return vs Nifty Z-Score])</f>
        <v>709</v>
      </c>
      <c r="AU680">
        <f>_xlfn.RANK.AVG(Table2[[#This Row],[Sharpe Ratio Z-Score]],Table2[Sharpe Ratio Z-Score])</f>
        <v>447</v>
      </c>
      <c r="AV680">
        <f>(Table2[[#This Row],[Rank 1Y]]+Table2[[#This Row],[Rank 6M]]+Table2[[#This Row],[Rank Sharpe]])/3</f>
        <v>621.33333333333337</v>
      </c>
    </row>
    <row r="681" spans="1:48" x14ac:dyDescent="0.3">
      <c r="A681" t="s">
        <v>2377</v>
      </c>
      <c r="B681" t="s">
        <v>2378</v>
      </c>
      <c r="C681" t="s">
        <v>10324</v>
      </c>
      <c r="D681" t="s">
        <v>231</v>
      </c>
      <c r="E681">
        <v>2229.5482238499999</v>
      </c>
      <c r="F681">
        <v>285.14999999999998</v>
      </c>
      <c r="G681">
        <v>-54.294522723944397</v>
      </c>
      <c r="H681">
        <f>(Table2[[#This Row],[1Y Return vs Nifty]]-AVERAGE(Table2[1Y Return vs Nifty]))/_xlfn.STDEV.P(Table2[1Y Return vs Nifty])</f>
        <v>-1.2958899008721849</v>
      </c>
      <c r="I681">
        <v>-7.2479307219867097</v>
      </c>
      <c r="J681">
        <f>(Table2[[#This Row],[1M Return vs Nifty]]-AVERAGE(Table2[1M Return vs Nifty]))/_xlfn.STDEV.P(Table2[1M Return vs Nifty])</f>
        <v>-0.93945171705451302</v>
      </c>
      <c r="K681">
        <v>-17.3897379758046</v>
      </c>
      <c r="L681">
        <f>(Table2[[#This Row],[6M Return vs Nifty]]-AVERAGE(Table2[6M Return vs Nifty]))/_xlfn.STDEV.P(Table2[6M Return vs Nifty])</f>
        <v>-0.87184519941924155</v>
      </c>
      <c r="M681">
        <v>-3.5814399479072501</v>
      </c>
      <c r="N681">
        <f>(Table2[[#This Row],[1W Return vs Nifty]]-AVERAGE(Table2[1W Return vs Nifty]))/_xlfn.STDEV.P(Table2[1W Return vs Nifty])</f>
        <v>-0.59871065867202133</v>
      </c>
      <c r="O681">
        <v>293.08999999999997</v>
      </c>
      <c r="P681">
        <v>296.67301778627598</v>
      </c>
      <c r="Q681">
        <v>315.34894030975897</v>
      </c>
      <c r="R681">
        <v>40.043655198446302</v>
      </c>
      <c r="S681" s="2">
        <f>(Table2[[#This Row],[Close Price]]-Table2[[#This Row],[20D EMA]])/Table2[[#This Row],[20D EMA]]</f>
        <v>-2.7090654747688417E-2</v>
      </c>
      <c r="T681" s="2">
        <f>(Table2[[#This Row],[Close Price]]-Table2[[#This Row],[50D EMA]])/Table2[[#This Row],[50D EMA]]</f>
        <v>-3.8840801473146482E-2</v>
      </c>
      <c r="U681" s="2">
        <f>(Table2[[#This Row],[Close Price]]-Table2[[#This Row],[200D EMA]])/Table2[[#This Row],[200D EMA]]</f>
        <v>-9.5763569968224313E-2</v>
      </c>
      <c r="V681">
        <v>0.69049849969922805</v>
      </c>
      <c r="W681">
        <v>284.60000000000002</v>
      </c>
      <c r="X681">
        <v>290</v>
      </c>
      <c r="Y681">
        <v>284.60000000000002</v>
      </c>
      <c r="Z681">
        <v>290.55</v>
      </c>
      <c r="AA681">
        <v>284.60000000000002</v>
      </c>
      <c r="AB681">
        <v>290.55</v>
      </c>
      <c r="AC681" s="2">
        <f>(Table2[[#This Row],[Close Price]]/Table2[[#This Row],[Day Low]])-1</f>
        <v>1.932536893886061E-3</v>
      </c>
      <c r="AD681" s="2">
        <f>(Table2[[#This Row],[Day High]]/Table2[[#This Row],[Close Price]])-1</f>
        <v>1.7008591969139175E-2</v>
      </c>
      <c r="AE681" s="2">
        <f>(Table2[[#This Row],[Close Price]]/Table2[[#This Row],[Current Week Low]])-1</f>
        <v>1.932536893886061E-3</v>
      </c>
      <c r="AF681" s="2">
        <f>(Table2[[#This Row],[Current Week High]]/Table2[[#This Row],[Close Price]])-1</f>
        <v>1.8937401367701279E-2</v>
      </c>
      <c r="AG681" s="2">
        <f>(Table2[[#This Row],[Close Price]]/Table2[[#This Row],[Current Month Low]])-1</f>
        <v>1.932536893886061E-3</v>
      </c>
      <c r="AH681" s="2">
        <f>(Table2[[#This Row],[Current Month High]]/Table2[[#This Row],[Close Price]])-1</f>
        <v>1.8937401367701279E-2</v>
      </c>
      <c r="AI681">
        <v>38.207960722426797</v>
      </c>
      <c r="AJ681">
        <v>16.1743735995111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-0.06</v>
      </c>
      <c r="AM681" t="s">
        <v>10358</v>
      </c>
      <c r="AN681">
        <v>-1.06</v>
      </c>
      <c r="AO681" t="s">
        <v>10358</v>
      </c>
      <c r="AQ681">
        <f>(Table2[[#This Row],[Sharpe Ratio]]-AVERAGE(Table2[Sharpe Ratio]))/_xlfn.STDEV.P(Table2[Sharpe Ratio])</f>
        <v>-0.72731567472953296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720</v>
      </c>
      <c r="AT681">
        <f>_xlfn.RANK.AVG(Table2[[#This Row],[6M Return vs Nifty Z-Score]],Table2[6M Return vs Nifty Z-Score])</f>
        <v>603</v>
      </c>
      <c r="AU681">
        <f>_xlfn.RANK.AVG(Table2[[#This Row],[Sharpe Ratio Z-Score]],Table2[Sharpe Ratio Z-Score])</f>
        <v>548</v>
      </c>
      <c r="AV681">
        <f>(Table2[[#This Row],[Rank 1Y]]+Table2[[#This Row],[Rank 6M]]+Table2[[#This Row],[Rank Sharpe]])/3</f>
        <v>623.66666666666663</v>
      </c>
    </row>
    <row r="682" spans="1:48" x14ac:dyDescent="0.3">
      <c r="A682" t="s">
        <v>914</v>
      </c>
      <c r="B682" t="s">
        <v>915</v>
      </c>
      <c r="C682" t="s">
        <v>10327</v>
      </c>
      <c r="D682" t="s">
        <v>573</v>
      </c>
      <c r="E682">
        <v>16342.68864</v>
      </c>
      <c r="F682">
        <v>3328.15</v>
      </c>
      <c r="G682">
        <v>-57.035629814442501</v>
      </c>
      <c r="H682">
        <f>(Table2[[#This Row],[1Y Return vs Nifty]]-AVERAGE(Table2[1Y Return vs Nifty]))/_xlfn.STDEV.P(Table2[1Y Return vs Nifty])</f>
        <v>-1.3416944122797843</v>
      </c>
      <c r="I682">
        <v>-8.9824612001025095</v>
      </c>
      <c r="J682">
        <f>(Table2[[#This Row],[1M Return vs Nifty]]-AVERAGE(Table2[1M Return vs Nifty]))/_xlfn.STDEV.P(Table2[1M Return vs Nifty])</f>
        <v>-1.1152403158464899</v>
      </c>
      <c r="K682">
        <v>-3.8528869277200202</v>
      </c>
      <c r="L682">
        <f>(Table2[[#This Row],[6M Return vs Nifty]]-AVERAGE(Table2[6M Return vs Nifty]))/_xlfn.STDEV.P(Table2[6M Return vs Nifty])</f>
        <v>-0.40999996605434069</v>
      </c>
      <c r="M682">
        <v>-1.33354764637247</v>
      </c>
      <c r="N682">
        <f>(Table2[[#This Row],[1W Return vs Nifty]]-AVERAGE(Table2[1W Return vs Nifty]))/_xlfn.STDEV.P(Table2[1W Return vs Nifty])</f>
        <v>-5.2885436867013753E-2</v>
      </c>
      <c r="O682">
        <v>3360.24</v>
      </c>
      <c r="P682">
        <v>3431.6245371966102</v>
      </c>
      <c r="Q682">
        <v>3523.00596257492</v>
      </c>
      <c r="R682">
        <v>40.264716755463503</v>
      </c>
      <c r="S682" s="2">
        <f>(Table2[[#This Row],[Close Price]]-Table2[[#This Row],[20D EMA]])/Table2[[#This Row],[20D EMA]]</f>
        <v>-9.5499131014450435E-3</v>
      </c>
      <c r="T682" s="2">
        <f>(Table2[[#This Row],[Close Price]]-Table2[[#This Row],[50D EMA]])/Table2[[#This Row],[50D EMA]]</f>
        <v>-3.0153222205696578E-2</v>
      </c>
      <c r="U682" s="2">
        <f>(Table2[[#This Row],[Close Price]]-Table2[[#This Row],[200D EMA]])/Table2[[#This Row],[200D EMA]]</f>
        <v>-5.5309575017722129E-2</v>
      </c>
      <c r="V682">
        <v>0.62648385176243204</v>
      </c>
      <c r="W682">
        <v>3288</v>
      </c>
      <c r="X682">
        <v>3347.35</v>
      </c>
      <c r="Y682">
        <v>3284</v>
      </c>
      <c r="Z682">
        <v>3347.35</v>
      </c>
      <c r="AA682">
        <v>3284</v>
      </c>
      <c r="AB682">
        <v>3347.35</v>
      </c>
      <c r="AC682" s="2">
        <f>(Table2[[#This Row],[Close Price]]/Table2[[#This Row],[Day Low]])-1</f>
        <v>1.2211070559610793E-2</v>
      </c>
      <c r="AD682" s="2">
        <f>(Table2[[#This Row],[Day High]]/Table2[[#This Row],[Close Price]])-1</f>
        <v>5.7689707495154341E-3</v>
      </c>
      <c r="AE682" s="2">
        <f>(Table2[[#This Row],[Close Price]]/Table2[[#This Row],[Current Week Low]])-1</f>
        <v>1.3443970767356817E-2</v>
      </c>
      <c r="AF682" s="2">
        <f>(Table2[[#This Row],[Current Week High]]/Table2[[#This Row],[Close Price]])-1</f>
        <v>5.7689707495154341E-3</v>
      </c>
      <c r="AG682" s="2">
        <f>(Table2[[#This Row],[Close Price]]/Table2[[#This Row],[Current Month Low]])-1</f>
        <v>1.3443970767356817E-2</v>
      </c>
      <c r="AH682" s="2">
        <f>(Table2[[#This Row],[Current Month High]]/Table2[[#This Row],[Close Price]])-1</f>
        <v>5.7689707495154341E-3</v>
      </c>
      <c r="AI682">
        <v>41.948229496867597</v>
      </c>
      <c r="AJ682">
        <v>15.7235000608494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-0.09</v>
      </c>
      <c r="AM682" t="s">
        <v>10358</v>
      </c>
      <c r="AN682">
        <v>0.1</v>
      </c>
      <c r="AO682" t="s">
        <v>10359</v>
      </c>
      <c r="AP682">
        <v>-7.3681058030565003E-2</v>
      </c>
      <c r="AQ682">
        <f>(Table2[[#This Row],[Sharpe Ratio]]-AVERAGE(Table2[Sharpe Ratio]))/_xlfn.STDEV.P(Table2[Sharpe Ratio])</f>
        <v>-1.5703236012765296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722</v>
      </c>
      <c r="AT682">
        <f>_xlfn.RANK.AVG(Table2[[#This Row],[6M Return vs Nifty Z-Score]],Table2[6M Return vs Nifty Z-Score])</f>
        <v>464</v>
      </c>
      <c r="AU682">
        <f>_xlfn.RANK.AVG(Table2[[#This Row],[Sharpe Ratio Z-Score]],Table2[Sharpe Ratio Z-Score])</f>
        <v>692</v>
      </c>
      <c r="AV682">
        <f>(Table2[[#This Row],[Rank 1Y]]+Table2[[#This Row],[Rank 6M]]+Table2[[#This Row],[Rank Sharpe]])/3</f>
        <v>626</v>
      </c>
    </row>
    <row r="683" spans="1:48" x14ac:dyDescent="0.3">
      <c r="A683" t="s">
        <v>2265</v>
      </c>
      <c r="B683" t="s">
        <v>2266</v>
      </c>
      <c r="C683" t="s">
        <v>10322</v>
      </c>
      <c r="D683" t="s">
        <v>496</v>
      </c>
      <c r="E683">
        <v>2462.1814401299998</v>
      </c>
      <c r="F683">
        <v>623.54999999999995</v>
      </c>
      <c r="G683">
        <v>-41.177395105130799</v>
      </c>
      <c r="H683">
        <f>(Table2[[#This Row],[1Y Return vs Nifty]]-AVERAGE(Table2[1Y Return vs Nifty]))/_xlfn.STDEV.P(Table2[1Y Return vs Nifty])</f>
        <v>-1.0766997700912306</v>
      </c>
      <c r="I683">
        <v>10.031903097757001</v>
      </c>
      <c r="J683">
        <f>(Table2[[#This Row],[1M Return vs Nifty]]-AVERAGE(Table2[1M Return vs Nifty]))/_xlfn.STDEV.P(Table2[1M Return vs Nifty])</f>
        <v>0.81179901785944975</v>
      </c>
      <c r="K683">
        <v>-5.7801871220868799</v>
      </c>
      <c r="L683">
        <f>(Table2[[#This Row],[6M Return vs Nifty]]-AVERAGE(Table2[6M Return vs Nifty]))/_xlfn.STDEV.P(Table2[6M Return vs Nifty])</f>
        <v>-0.47575487499658903</v>
      </c>
      <c r="M683">
        <v>-5.4255013841538098</v>
      </c>
      <c r="N683">
        <f>(Table2[[#This Row],[1W Return vs Nifty]]-AVERAGE(Table2[1W Return vs Nifty]))/_xlfn.STDEV.P(Table2[1W Return vs Nifty])</f>
        <v>-1.046479104595393</v>
      </c>
      <c r="O683">
        <v>617.75</v>
      </c>
      <c r="P683">
        <v>589.78262238101797</v>
      </c>
      <c r="Q683">
        <v>597.14503891655795</v>
      </c>
      <c r="R683">
        <v>52.365089687510199</v>
      </c>
      <c r="S683" s="2">
        <f>(Table2[[#This Row],[Close Price]]-Table2[[#This Row],[20D EMA]])/Table2[[#This Row],[20D EMA]]</f>
        <v>9.3889113719141312E-3</v>
      </c>
      <c r="T683" s="2">
        <f>(Table2[[#This Row],[Close Price]]-Table2[[#This Row],[50D EMA]])/Table2[[#This Row],[50D EMA]]</f>
        <v>5.7253937870633299E-2</v>
      </c>
      <c r="U683" s="2">
        <f>(Table2[[#This Row],[Close Price]]-Table2[[#This Row],[200D EMA]])/Table2[[#This Row],[200D EMA]]</f>
        <v>4.4218672789026886E-2</v>
      </c>
      <c r="V683">
        <v>0.92531349847772304</v>
      </c>
      <c r="W683">
        <v>619.85</v>
      </c>
      <c r="X683">
        <v>637</v>
      </c>
      <c r="Y683">
        <v>613.35</v>
      </c>
      <c r="Z683">
        <v>637</v>
      </c>
      <c r="AA683">
        <v>613.35</v>
      </c>
      <c r="AB683">
        <v>637</v>
      </c>
      <c r="AC683" s="2">
        <f>(Table2[[#This Row],[Close Price]]/Table2[[#This Row],[Day Low]])-1</f>
        <v>5.9691860934096841E-3</v>
      </c>
      <c r="AD683" s="2">
        <f>(Table2[[#This Row],[Day High]]/Table2[[#This Row],[Close Price]])-1</f>
        <v>2.1570042498596731E-2</v>
      </c>
      <c r="AE683" s="2">
        <f>(Table2[[#This Row],[Close Price]]/Table2[[#This Row],[Current Week Low]])-1</f>
        <v>1.6629982880899785E-2</v>
      </c>
      <c r="AF683" s="2">
        <f>(Table2[[#This Row],[Current Week High]]/Table2[[#This Row],[Close Price]])-1</f>
        <v>2.1570042498596731E-2</v>
      </c>
      <c r="AG683" s="2">
        <f>(Table2[[#This Row],[Close Price]]/Table2[[#This Row],[Current Month Low]])-1</f>
        <v>1.6629982880899785E-2</v>
      </c>
      <c r="AH683" s="2">
        <f>(Table2[[#This Row],[Current Month High]]/Table2[[#This Row],[Close Price]])-1</f>
        <v>2.1570042498596731E-2</v>
      </c>
      <c r="AI683">
        <v>26.9665624248256</v>
      </c>
      <c r="AJ683">
        <v>35.245634963669801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0</v>
      </c>
      <c r="AM683" t="s">
        <v>10360</v>
      </c>
      <c r="AN683">
        <v>-1.62</v>
      </c>
      <c r="AO683" t="s">
        <v>10358</v>
      </c>
      <c r="AP683">
        <v>-9.4483274386002E-2</v>
      </c>
      <c r="AQ683">
        <f>(Table2[[#This Row],[Sharpe Ratio]]-AVERAGE(Table2[Sharpe Ratio]))/_xlfn.STDEV.P(Table2[Sharpe Ratio])</f>
        <v>-1.8083282356576531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681</v>
      </c>
      <c r="AT683">
        <f>_xlfn.RANK.AVG(Table2[[#This Row],[6M Return vs Nifty Z-Score]],Table2[6M Return vs Nifty Z-Score])</f>
        <v>487</v>
      </c>
      <c r="AU683">
        <f>_xlfn.RANK.AVG(Table2[[#This Row],[Sharpe Ratio Z-Score]],Table2[Sharpe Ratio Z-Score])</f>
        <v>717</v>
      </c>
      <c r="AV683">
        <f>(Table2[[#This Row],[Rank 1Y]]+Table2[[#This Row],[Rank 6M]]+Table2[[#This Row],[Rank Sharpe]])/3</f>
        <v>628.33333333333337</v>
      </c>
    </row>
    <row r="684" spans="1:48" x14ac:dyDescent="0.3">
      <c r="A684" t="s">
        <v>2107</v>
      </c>
      <c r="B684" t="s">
        <v>2108</v>
      </c>
      <c r="C684" t="s">
        <v>10312</v>
      </c>
      <c r="D684" t="s">
        <v>428</v>
      </c>
      <c r="E684">
        <v>2925.382383615</v>
      </c>
      <c r="F684">
        <v>89.06</v>
      </c>
      <c r="G684">
        <v>-36.668576885563603</v>
      </c>
      <c r="H684">
        <f>(Table2[[#This Row],[1Y Return vs Nifty]]-AVERAGE(Table2[1Y Return vs Nifty]))/_xlfn.STDEV.P(Table2[1Y Return vs Nifty])</f>
        <v>-1.0013564110926489</v>
      </c>
      <c r="I684">
        <v>2.4100607500629501</v>
      </c>
      <c r="J684">
        <f>(Table2[[#This Row],[1M Return vs Nifty]]-AVERAGE(Table2[1M Return vs Nifty]))/_xlfn.STDEV.P(Table2[1M Return vs Nifty])</f>
        <v>3.9351947358887487E-2</v>
      </c>
      <c r="K684">
        <v>-31.594915332031299</v>
      </c>
      <c r="L684">
        <f>(Table2[[#This Row],[6M Return vs Nifty]]-AVERAGE(Table2[6M Return vs Nifty]))/_xlfn.STDEV.P(Table2[6M Return vs Nifty])</f>
        <v>-1.3564921404081232</v>
      </c>
      <c r="M684">
        <v>-2.8871210470666102</v>
      </c>
      <c r="N684">
        <f>(Table2[[#This Row],[1W Return vs Nifty]]-AVERAGE(Table2[1W Return vs Nifty]))/_xlfn.STDEV.P(Table2[1W Return vs Nifty])</f>
        <v>-0.43011861011346741</v>
      </c>
      <c r="O684">
        <v>86.9</v>
      </c>
      <c r="P684">
        <v>85.587749623460795</v>
      </c>
      <c r="Q684">
        <v>85.959192093152197</v>
      </c>
      <c r="R684">
        <v>53.800226520106399</v>
      </c>
      <c r="S684" s="2">
        <f>(Table2[[#This Row],[Close Price]]-Table2[[#This Row],[20D EMA]])/Table2[[#This Row],[20D EMA]]</f>
        <v>2.4856156501726082E-2</v>
      </c>
      <c r="T684" s="2">
        <f>(Table2[[#This Row],[Close Price]]-Table2[[#This Row],[50D EMA]])/Table2[[#This Row],[50D EMA]]</f>
        <v>4.0569478597289994E-2</v>
      </c>
      <c r="U684" s="2">
        <f>(Table2[[#This Row],[Close Price]]-Table2[[#This Row],[200D EMA]])/Table2[[#This Row],[200D EMA]]</f>
        <v>3.6073022923336973E-2</v>
      </c>
      <c r="V684">
        <v>1.2009699528365601</v>
      </c>
      <c r="W684">
        <v>86.8</v>
      </c>
      <c r="X684">
        <v>90.9</v>
      </c>
      <c r="Y684">
        <v>86.8</v>
      </c>
      <c r="Z684">
        <v>90.9</v>
      </c>
      <c r="AA684">
        <v>86.8</v>
      </c>
      <c r="AB684">
        <v>90.9</v>
      </c>
      <c r="AC684" s="2">
        <f>(Table2[[#This Row],[Close Price]]/Table2[[#This Row],[Day Low]])-1</f>
        <v>2.603686635944702E-2</v>
      </c>
      <c r="AD684" s="2">
        <f>(Table2[[#This Row],[Day High]]/Table2[[#This Row],[Close Price]])-1</f>
        <v>2.0660229059061397E-2</v>
      </c>
      <c r="AE684" s="2">
        <f>(Table2[[#This Row],[Close Price]]/Table2[[#This Row],[Current Week Low]])-1</f>
        <v>2.603686635944702E-2</v>
      </c>
      <c r="AF684" s="2">
        <f>(Table2[[#This Row],[Current Week High]]/Table2[[#This Row],[Close Price]])-1</f>
        <v>2.0660229059061397E-2</v>
      </c>
      <c r="AG684" s="2">
        <f>(Table2[[#This Row],[Close Price]]/Table2[[#This Row],[Current Month Low]])-1</f>
        <v>2.603686635944702E-2</v>
      </c>
      <c r="AH684" s="2">
        <f>(Table2[[#This Row],[Current Month High]]/Table2[[#This Row],[Close Price]])-1</f>
        <v>2.0660229059061397E-2</v>
      </c>
      <c r="AI684">
        <v>34.740624298225903</v>
      </c>
      <c r="AJ684">
        <v>42.382094324540297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0.02</v>
      </c>
      <c r="AM684" t="s">
        <v>10359</v>
      </c>
      <c r="AN684">
        <v>9.2200000000000006</v>
      </c>
      <c r="AO684" t="s">
        <v>10359</v>
      </c>
      <c r="AP684">
        <v>3.7647610697170001E-3</v>
      </c>
      <c r="AQ684">
        <f>(Table2[[#This Row],[Sharpe Ratio]]-AVERAGE(Table2[Sharpe Ratio]))/_xlfn.STDEV.P(Table2[Sharpe Ratio])</f>
        <v>-0.68424187112032819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667</v>
      </c>
      <c r="AT684">
        <f>_xlfn.RANK.AVG(Table2[[#This Row],[6M Return vs Nifty Z-Score]],Table2[6M Return vs Nifty Z-Score])</f>
        <v>708</v>
      </c>
      <c r="AU684">
        <f>_xlfn.RANK.AVG(Table2[[#This Row],[Sharpe Ratio Z-Score]],Table2[Sharpe Ratio Z-Score])</f>
        <v>511</v>
      </c>
      <c r="AV684">
        <f>(Table2[[#This Row],[Rank 1Y]]+Table2[[#This Row],[Rank 6M]]+Table2[[#This Row],[Rank Sharpe]])/3</f>
        <v>628.66666666666663</v>
      </c>
    </row>
    <row r="685" spans="1:48" x14ac:dyDescent="0.3">
      <c r="A685" t="s">
        <v>483</v>
      </c>
      <c r="B685" t="s">
        <v>484</v>
      </c>
      <c r="C685" t="s">
        <v>6744</v>
      </c>
      <c r="D685" t="s">
        <v>77</v>
      </c>
      <c r="E685">
        <v>43869.921445745</v>
      </c>
      <c r="F685">
        <v>2341.3000000000002</v>
      </c>
      <c r="G685">
        <v>-16.341956547685101</v>
      </c>
      <c r="H685">
        <f>(Table2[[#This Row],[1Y Return vs Nifty]]-AVERAGE(Table2[1Y Return vs Nifty]))/_xlfn.STDEV.P(Table2[1Y Return vs Nifty])</f>
        <v>-0.6616940475273112</v>
      </c>
      <c r="I685">
        <v>-5.1794577172732703</v>
      </c>
      <c r="J685">
        <f>(Table2[[#This Row],[1M Return vs Nifty]]-AVERAGE(Table2[1M Return vs Nifty]))/_xlfn.STDEV.P(Table2[1M Return vs Nifty])</f>
        <v>-0.72981921089492374</v>
      </c>
      <c r="K685">
        <v>-26.110656676200101</v>
      </c>
      <c r="L685">
        <f>(Table2[[#This Row],[6M Return vs Nifty]]-AVERAGE(Table2[6M Return vs Nifty]))/_xlfn.STDEV.P(Table2[6M Return vs Nifty])</f>
        <v>-1.1693822498036732</v>
      </c>
      <c r="M685">
        <v>-1.42505488480576</v>
      </c>
      <c r="N685">
        <f>(Table2[[#This Row],[1W Return vs Nifty]]-AVERAGE(Table2[1W Return vs Nifty]))/_xlfn.STDEV.P(Table2[1W Return vs Nifty])</f>
        <v>-7.5104899374408896E-2</v>
      </c>
      <c r="O685">
        <v>2366.4299999999998</v>
      </c>
      <c r="P685">
        <v>2448.60178264657</v>
      </c>
      <c r="Q685">
        <v>2408.0371729939702</v>
      </c>
      <c r="R685">
        <v>45.788171032207003</v>
      </c>
      <c r="S685" s="2">
        <f>(Table2[[#This Row],[Close Price]]-Table2[[#This Row],[20D EMA]])/Table2[[#This Row],[20D EMA]]</f>
        <v>-1.0619371796334418E-2</v>
      </c>
      <c r="T685" s="2">
        <f>(Table2[[#This Row],[Close Price]]-Table2[[#This Row],[50D EMA]])/Table2[[#This Row],[50D EMA]]</f>
        <v>-4.382165503881677E-2</v>
      </c>
      <c r="U685" s="2">
        <f>(Table2[[#This Row],[Close Price]]-Table2[[#This Row],[200D EMA]])/Table2[[#This Row],[200D EMA]]</f>
        <v>-2.7714345003650467E-2</v>
      </c>
      <c r="V685">
        <v>0.55403207243952401</v>
      </c>
      <c r="W685">
        <v>2325.25</v>
      </c>
      <c r="X685">
        <v>2350.1999999999998</v>
      </c>
      <c r="Y685">
        <v>2322.6999999999998</v>
      </c>
      <c r="Z685">
        <v>2350.1999999999998</v>
      </c>
      <c r="AA685">
        <v>2322.6999999999998</v>
      </c>
      <c r="AB685">
        <v>2350.1999999999998</v>
      </c>
      <c r="AC685" s="2">
        <f>(Table2[[#This Row],[Close Price]]/Table2[[#This Row],[Day Low]])-1</f>
        <v>6.9024836039135451E-3</v>
      </c>
      <c r="AD685" s="2">
        <f>(Table2[[#This Row],[Day High]]/Table2[[#This Row],[Close Price]])-1</f>
        <v>3.8013069662152787E-3</v>
      </c>
      <c r="AE685" s="2">
        <f>(Table2[[#This Row],[Close Price]]/Table2[[#This Row],[Current Week Low]])-1</f>
        <v>8.0079218151289933E-3</v>
      </c>
      <c r="AF685" s="2">
        <f>(Table2[[#This Row],[Current Week High]]/Table2[[#This Row],[Close Price]])-1</f>
        <v>3.8013069662152787E-3</v>
      </c>
      <c r="AG685" s="2">
        <f>(Table2[[#This Row],[Close Price]]/Table2[[#This Row],[Current Month Low]])-1</f>
        <v>8.0079218151289933E-3</v>
      </c>
      <c r="AH685" s="2">
        <f>(Table2[[#This Row],[Current Month High]]/Table2[[#This Row],[Close Price]])-1</f>
        <v>3.8013069662152787E-3</v>
      </c>
      <c r="AI685">
        <v>21.470977661982602</v>
      </c>
      <c r="AJ685">
        <v>29.855795895729301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-0.15</v>
      </c>
      <c r="AM685" t="s">
        <v>10358</v>
      </c>
      <c r="AN685">
        <v>0.15</v>
      </c>
      <c r="AO685" t="s">
        <v>10359</v>
      </c>
      <c r="AP685">
        <v>-5.1762702836325003E-2</v>
      </c>
      <c r="AQ685">
        <f>(Table2[[#This Row],[Sharpe Ratio]]-AVERAGE(Table2[Sharpe Ratio]))/_xlfn.STDEV.P(Table2[Sharpe Ratio])</f>
        <v>-1.3195488749153537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544</v>
      </c>
      <c r="AT685">
        <f>_xlfn.RANK.AVG(Table2[[#This Row],[6M Return vs Nifty Z-Score]],Table2[6M Return vs Nifty Z-Score])</f>
        <v>679</v>
      </c>
      <c r="AU685">
        <f>_xlfn.RANK.AVG(Table2[[#This Row],[Sharpe Ratio Z-Score]],Table2[Sharpe Ratio Z-Score])</f>
        <v>666</v>
      </c>
      <c r="AV685">
        <f>(Table2[[#This Row],[Rank 1Y]]+Table2[[#This Row],[Rank 6M]]+Table2[[#This Row],[Rank Sharpe]])/3</f>
        <v>629.66666666666663</v>
      </c>
    </row>
    <row r="686" spans="1:48" x14ac:dyDescent="0.3">
      <c r="A686" t="s">
        <v>1626</v>
      </c>
      <c r="B686" t="s">
        <v>1627</v>
      </c>
      <c r="C686" t="s">
        <v>10314</v>
      </c>
      <c r="D686" t="s">
        <v>24</v>
      </c>
      <c r="E686">
        <v>5528.2224682750002</v>
      </c>
      <c r="F686">
        <v>323.35000000000002</v>
      </c>
      <c r="G686">
        <v>-30.3647667024917</v>
      </c>
      <c r="H686">
        <f>(Table2[[#This Row],[1Y Return vs Nifty]]-AVERAGE(Table2[1Y Return vs Nifty]))/_xlfn.STDEV.P(Table2[1Y Return vs Nifty])</f>
        <v>-0.89601833566948574</v>
      </c>
      <c r="I686">
        <v>-4.0763535663604999</v>
      </c>
      <c r="J686">
        <f>(Table2[[#This Row],[1M Return vs Nifty]]-AVERAGE(Table2[1M Return vs Nifty]))/_xlfn.STDEV.P(Table2[1M Return vs Nifty])</f>
        <v>-0.61802346244476392</v>
      </c>
      <c r="K686">
        <v>-20.301698737786001</v>
      </c>
      <c r="L686">
        <f>(Table2[[#This Row],[6M Return vs Nifty]]-AVERAGE(Table2[6M Return vs Nifty]))/_xlfn.STDEV.P(Table2[6M Return vs Nifty])</f>
        <v>-0.97119439022362952</v>
      </c>
      <c r="M686">
        <v>-1.61030823224999</v>
      </c>
      <c r="N686">
        <f>(Table2[[#This Row],[1W Return vs Nifty]]-AVERAGE(Table2[1W Return vs Nifty]))/_xlfn.STDEV.P(Table2[1W Return vs Nifty])</f>
        <v>-0.12008745898806504</v>
      </c>
      <c r="O686">
        <v>327.94</v>
      </c>
      <c r="P686">
        <v>337.91978081599501</v>
      </c>
      <c r="Q686">
        <v>347.43604859104198</v>
      </c>
      <c r="R686">
        <v>52.010085266040697</v>
      </c>
      <c r="S686" s="2">
        <f>(Table2[[#This Row],[Close Price]]-Table2[[#This Row],[20D EMA]])/Table2[[#This Row],[20D EMA]]</f>
        <v>-1.3996462767579359E-2</v>
      </c>
      <c r="T686" s="2">
        <f>(Table2[[#This Row],[Close Price]]-Table2[[#This Row],[50D EMA]])/Table2[[#This Row],[50D EMA]]</f>
        <v>-4.3116093354501096E-2</v>
      </c>
      <c r="U686" s="2">
        <f>(Table2[[#This Row],[Close Price]]-Table2[[#This Row],[200D EMA]])/Table2[[#This Row],[200D EMA]]</f>
        <v>-6.932512814579303E-2</v>
      </c>
      <c r="V686">
        <v>0.59481685727366396</v>
      </c>
      <c r="W686">
        <v>322.45</v>
      </c>
      <c r="X686">
        <v>326.95</v>
      </c>
      <c r="Y686">
        <v>320.05</v>
      </c>
      <c r="Z686">
        <v>329.95</v>
      </c>
      <c r="AA686">
        <v>320.05</v>
      </c>
      <c r="AB686">
        <v>329.95</v>
      </c>
      <c r="AC686" s="2">
        <f>(Table2[[#This Row],[Close Price]]/Table2[[#This Row],[Day Low]])-1</f>
        <v>2.7911304078152011E-3</v>
      </c>
      <c r="AD686" s="2">
        <f>(Table2[[#This Row],[Day High]]/Table2[[#This Row],[Close Price]])-1</f>
        <v>1.1133446729549856E-2</v>
      </c>
      <c r="AE686" s="2">
        <f>(Table2[[#This Row],[Close Price]]/Table2[[#This Row],[Current Week Low]])-1</f>
        <v>1.0310888923605654E-2</v>
      </c>
      <c r="AF686" s="2">
        <f>(Table2[[#This Row],[Current Week High]]/Table2[[#This Row],[Close Price]])-1</f>
        <v>2.0411319004175033E-2</v>
      </c>
      <c r="AG686" s="2">
        <f>(Table2[[#This Row],[Close Price]]/Table2[[#This Row],[Current Month Low]])-1</f>
        <v>1.0310888923605654E-2</v>
      </c>
      <c r="AH686" s="2">
        <f>(Table2[[#This Row],[Current Month High]]/Table2[[#This Row],[Close Price]])-1</f>
        <v>2.0411319004175033E-2</v>
      </c>
      <c r="AI686">
        <v>30.586052265347099</v>
      </c>
      <c r="AJ686">
        <v>3.7375681745267899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-0.1</v>
      </c>
      <c r="AM686" t="s">
        <v>10358</v>
      </c>
      <c r="AN686">
        <v>1.41</v>
      </c>
      <c r="AO686" t="s">
        <v>10359</v>
      </c>
      <c r="AP686">
        <v>-2.5404514103498001E-2</v>
      </c>
      <c r="AQ686">
        <f>(Table2[[#This Row],[Sharpe Ratio]]-AVERAGE(Table2[Sharpe Ratio]))/_xlfn.STDEV.P(Table2[Sharpe Ratio])</f>
        <v>-1.0179766306354556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633</v>
      </c>
      <c r="AT686">
        <f>_xlfn.RANK.AVG(Table2[[#This Row],[6M Return vs Nifty Z-Score]],Table2[6M Return vs Nifty Z-Score])</f>
        <v>637</v>
      </c>
      <c r="AU686">
        <f>_xlfn.RANK.AVG(Table2[[#This Row],[Sharpe Ratio Z-Score]],Table2[Sharpe Ratio Z-Score])</f>
        <v>620</v>
      </c>
      <c r="AV686">
        <f>(Table2[[#This Row],[Rank 1Y]]+Table2[[#This Row],[Rank 6M]]+Table2[[#This Row],[Rank Sharpe]])/3</f>
        <v>630</v>
      </c>
    </row>
    <row r="687" spans="1:48" x14ac:dyDescent="0.3">
      <c r="A687" t="s">
        <v>1562</v>
      </c>
      <c r="B687" t="s">
        <v>1563</v>
      </c>
      <c r="C687" t="s">
        <v>10322</v>
      </c>
      <c r="D687" t="s">
        <v>474</v>
      </c>
      <c r="E687">
        <v>6280.9747942800004</v>
      </c>
      <c r="F687">
        <v>1152.05</v>
      </c>
      <c r="G687">
        <v>-46.041922886725601</v>
      </c>
      <c r="H687">
        <f>(Table2[[#This Row],[1Y Return vs Nifty]]-AVERAGE(Table2[1Y Return vs Nifty]))/_xlfn.STDEV.P(Table2[1Y Return vs Nifty])</f>
        <v>-1.1579871152799779</v>
      </c>
      <c r="I687">
        <v>2.0402005857280598</v>
      </c>
      <c r="J687">
        <f>(Table2[[#This Row],[1M Return vs Nifty]]-AVERAGE(Table2[1M Return vs Nifty]))/_xlfn.STDEV.P(Table2[1M Return vs Nifty])</f>
        <v>1.867913000478233E-3</v>
      </c>
      <c r="K687">
        <v>-11.449785335458801</v>
      </c>
      <c r="L687">
        <f>(Table2[[#This Row],[6M Return vs Nifty]]-AVERAGE(Table2[6M Return vs Nifty]))/_xlfn.STDEV.P(Table2[6M Return vs Nifty])</f>
        <v>-0.66918811147373025</v>
      </c>
      <c r="M687">
        <v>-4.1068817715923096</v>
      </c>
      <c r="N687">
        <f>(Table2[[#This Row],[1W Return vs Nifty]]-AVERAGE(Table2[1W Return vs Nifty]))/_xlfn.STDEV.P(Table2[1W Return vs Nifty])</f>
        <v>-0.7262965753828482</v>
      </c>
      <c r="O687">
        <v>1147</v>
      </c>
      <c r="P687">
        <v>1115.80280874811</v>
      </c>
      <c r="Q687">
        <v>1119.7430099148301</v>
      </c>
      <c r="R687">
        <v>53.355030883115496</v>
      </c>
      <c r="S687" s="2">
        <f>(Table2[[#This Row],[Close Price]]-Table2[[#This Row],[20D EMA]])/Table2[[#This Row],[20D EMA]]</f>
        <v>4.4027898866608149E-3</v>
      </c>
      <c r="T687" s="2">
        <f>(Table2[[#This Row],[Close Price]]-Table2[[#This Row],[50D EMA]])/Table2[[#This Row],[50D EMA]]</f>
        <v>3.2485302033392414E-2</v>
      </c>
      <c r="U687" s="2">
        <f>(Table2[[#This Row],[Close Price]]-Table2[[#This Row],[200D EMA]])/Table2[[#This Row],[200D EMA]]</f>
        <v>2.885214714368008E-2</v>
      </c>
      <c r="V687">
        <v>0.58988344733827003</v>
      </c>
      <c r="W687">
        <v>1143.2</v>
      </c>
      <c r="X687">
        <v>1165.9000000000001</v>
      </c>
      <c r="Y687">
        <v>1143.2</v>
      </c>
      <c r="Z687">
        <v>1194.95</v>
      </c>
      <c r="AA687">
        <v>1143.2</v>
      </c>
      <c r="AB687">
        <v>1194.95</v>
      </c>
      <c r="AC687" s="2">
        <f>(Table2[[#This Row],[Close Price]]/Table2[[#This Row],[Day Low]])-1</f>
        <v>7.7414275717284653E-3</v>
      </c>
      <c r="AD687" s="2">
        <f>(Table2[[#This Row],[Day High]]/Table2[[#This Row],[Close Price]])-1</f>
        <v>1.2022047654181689E-2</v>
      </c>
      <c r="AE687" s="2">
        <f>(Table2[[#This Row],[Close Price]]/Table2[[#This Row],[Current Week Low]])-1</f>
        <v>7.7414275717284653E-3</v>
      </c>
      <c r="AF687" s="2">
        <f>(Table2[[#This Row],[Current Week High]]/Table2[[#This Row],[Close Price]])-1</f>
        <v>3.7237967102122349E-2</v>
      </c>
      <c r="AG687" s="2">
        <f>(Table2[[#This Row],[Close Price]]/Table2[[#This Row],[Current Month Low]])-1</f>
        <v>7.7414275717284653E-3</v>
      </c>
      <c r="AH687" s="2">
        <f>(Table2[[#This Row],[Current Month High]]/Table2[[#This Row],[Close Price]])-1</f>
        <v>3.7237967102122349E-2</v>
      </c>
      <c r="AI687">
        <v>21.930471767718402</v>
      </c>
      <c r="AJ687">
        <v>23.4383370834672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0.01</v>
      </c>
      <c r="AM687" t="s">
        <v>10359</v>
      </c>
      <c r="AN687">
        <v>2.4500000000000002</v>
      </c>
      <c r="AO687" t="s">
        <v>10359</v>
      </c>
      <c r="AP687">
        <v>-5.0493425085105001E-2</v>
      </c>
      <c r="AQ687">
        <f>(Table2[[#This Row],[Sharpe Ratio]]-AVERAGE(Table2[Sharpe Ratio]))/_xlfn.STDEV.P(Table2[Sharpe Ratio])</f>
        <v>-1.3050266729564142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696</v>
      </c>
      <c r="AT687">
        <f>_xlfn.RANK.AVG(Table2[[#This Row],[6M Return vs Nifty Z-Score]],Table2[6M Return vs Nifty Z-Score])</f>
        <v>538</v>
      </c>
      <c r="AU687">
        <f>_xlfn.RANK.AVG(Table2[[#This Row],[Sharpe Ratio Z-Score]],Table2[Sharpe Ratio Z-Score])</f>
        <v>663</v>
      </c>
      <c r="AV687">
        <f>(Table2[[#This Row],[Rank 1Y]]+Table2[[#This Row],[Rank 6M]]+Table2[[#This Row],[Rank Sharpe]])/3</f>
        <v>632.33333333333337</v>
      </c>
    </row>
    <row r="688" spans="1:48" x14ac:dyDescent="0.3">
      <c r="A688" t="s">
        <v>358</v>
      </c>
      <c r="B688" t="s">
        <v>359</v>
      </c>
      <c r="C688" t="s">
        <v>10314</v>
      </c>
      <c r="D688" t="s">
        <v>360</v>
      </c>
      <c r="E688">
        <v>70800.805955189993</v>
      </c>
      <c r="F688">
        <v>766.05</v>
      </c>
      <c r="G688">
        <v>-39.064997058596298</v>
      </c>
      <c r="H688">
        <f>(Table2[[#This Row],[1Y Return vs Nifty]]-AVERAGE(Table2[1Y Return vs Nifty]))/_xlfn.STDEV.P(Table2[1Y Return vs Nifty])</f>
        <v>-1.0414011271614145</v>
      </c>
      <c r="I688">
        <v>2.76346664726193</v>
      </c>
      <c r="J688">
        <f>(Table2[[#This Row],[1M Return vs Nifty]]-AVERAGE(Table2[1M Return vs Nifty]))/_xlfn.STDEV.P(Table2[1M Return vs Nifty])</f>
        <v>7.5168399279014891E-2</v>
      </c>
      <c r="K688">
        <v>-6.10949676071324</v>
      </c>
      <c r="L688">
        <f>(Table2[[#This Row],[6M Return vs Nifty]]-AVERAGE(Table2[6M Return vs Nifty]))/_xlfn.STDEV.P(Table2[6M Return vs Nifty])</f>
        <v>-0.4869901383795176</v>
      </c>
      <c r="M688">
        <v>2.2840575861368202</v>
      </c>
      <c r="N688">
        <f>(Table2[[#This Row],[1W Return vs Nifty]]-AVERAGE(Table2[1W Return vs Nifty]))/_xlfn.STDEV.P(Table2[1W Return vs Nifty])</f>
        <v>0.82552861219092699</v>
      </c>
      <c r="O688">
        <v>723.97</v>
      </c>
      <c r="P688">
        <v>720.65866422106296</v>
      </c>
      <c r="Q688">
        <v>735.69213994167796</v>
      </c>
      <c r="R688">
        <v>70.958485429525595</v>
      </c>
      <c r="S688" s="2">
        <f>(Table2[[#This Row],[Close Price]]-Table2[[#This Row],[20D EMA]])/Table2[[#This Row],[20D EMA]]</f>
        <v>5.8123955412516991E-2</v>
      </c>
      <c r="T688" s="2">
        <f>(Table2[[#This Row],[Close Price]]-Table2[[#This Row],[50D EMA]])/Table2[[#This Row],[50D EMA]]</f>
        <v>6.2985901693139348E-2</v>
      </c>
      <c r="U688" s="2">
        <f>(Table2[[#This Row],[Close Price]]-Table2[[#This Row],[200D EMA]])/Table2[[#This Row],[200D EMA]]</f>
        <v>4.1264352859238934E-2</v>
      </c>
      <c r="V688">
        <v>1.58330591696343</v>
      </c>
      <c r="W688">
        <v>742.4</v>
      </c>
      <c r="X688">
        <v>775.95</v>
      </c>
      <c r="Y688">
        <v>722.6</v>
      </c>
      <c r="Z688">
        <v>775.95</v>
      </c>
      <c r="AA688">
        <v>722.6</v>
      </c>
      <c r="AB688">
        <v>775.95</v>
      </c>
      <c r="AC688" s="2">
        <f>(Table2[[#This Row],[Close Price]]/Table2[[#This Row],[Day Low]])-1</f>
        <v>3.1856142241379226E-2</v>
      </c>
      <c r="AD688" s="2">
        <f>(Table2[[#This Row],[Day High]]/Table2[[#This Row],[Close Price]])-1</f>
        <v>1.2923438417858035E-2</v>
      </c>
      <c r="AE688" s="2">
        <f>(Table2[[#This Row],[Close Price]]/Table2[[#This Row],[Current Week Low]])-1</f>
        <v>6.0130085801272992E-2</v>
      </c>
      <c r="AF688" s="2">
        <f>(Table2[[#This Row],[Current Week High]]/Table2[[#This Row],[Close Price]])-1</f>
        <v>1.2923438417858035E-2</v>
      </c>
      <c r="AG688" s="2">
        <f>(Table2[[#This Row],[Close Price]]/Table2[[#This Row],[Current Month Low]])-1</f>
        <v>6.0130085801272992E-2</v>
      </c>
      <c r="AH688" s="2">
        <f>(Table2[[#This Row],[Current Month High]]/Table2[[#This Row],[Close Price]])-1</f>
        <v>1.2923438417858035E-2</v>
      </c>
      <c r="AI688">
        <v>11.977024998368201</v>
      </c>
      <c r="AJ688">
        <v>18.226715024307399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-0.02</v>
      </c>
      <c r="AM688" t="s">
        <v>10358</v>
      </c>
      <c r="AN688">
        <v>9.65</v>
      </c>
      <c r="AO688" t="s">
        <v>10359</v>
      </c>
      <c r="AP688">
        <v>-0.14954085887709401</v>
      </c>
      <c r="AQ688">
        <f>(Table2[[#This Row],[Sharpe Ratio]]-AVERAGE(Table2[Sharpe Ratio]))/_xlfn.STDEV.P(Table2[Sharpe Ratio])</f>
        <v>-2.438259202762763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676</v>
      </c>
      <c r="AT688">
        <f>_xlfn.RANK.AVG(Table2[[#This Row],[6M Return vs Nifty Z-Score]],Table2[6M Return vs Nifty Z-Score])</f>
        <v>490</v>
      </c>
      <c r="AU688">
        <f>_xlfn.RANK.AVG(Table2[[#This Row],[Sharpe Ratio Z-Score]],Table2[Sharpe Ratio Z-Score])</f>
        <v>735</v>
      </c>
      <c r="AV688">
        <f>(Table2[[#This Row],[Rank 1Y]]+Table2[[#This Row],[Rank 6M]]+Table2[[#This Row],[Rank Sharpe]])/3</f>
        <v>633.66666666666663</v>
      </c>
    </row>
    <row r="689" spans="1:48" x14ac:dyDescent="0.3">
      <c r="A689" t="s">
        <v>955</v>
      </c>
      <c r="B689" t="s">
        <v>956</v>
      </c>
      <c r="C689" t="s">
        <v>10321</v>
      </c>
      <c r="D689" t="s">
        <v>127</v>
      </c>
      <c r="E689">
        <v>15608.4067571</v>
      </c>
      <c r="F689">
        <v>53.18</v>
      </c>
      <c r="G689">
        <v>-36.855351290668303</v>
      </c>
      <c r="H689">
        <f>(Table2[[#This Row],[1Y Return vs Nifty]]-AVERAGE(Table2[1Y Return vs Nifty]))/_xlfn.STDEV.P(Table2[1Y Return vs Nifty])</f>
        <v>-1.0044774530975096</v>
      </c>
      <c r="I689">
        <v>-6.2584167518956901</v>
      </c>
      <c r="J689">
        <f>(Table2[[#This Row],[1M Return vs Nifty]]-AVERAGE(Table2[1M Return vs Nifty]))/_xlfn.STDEV.P(Table2[1M Return vs Nifty])</f>
        <v>-0.83916793623773478</v>
      </c>
      <c r="K689">
        <v>-26.423500152724799</v>
      </c>
      <c r="L689">
        <f>(Table2[[#This Row],[6M Return vs Nifty]]-AVERAGE(Table2[6M Return vs Nifty]))/_xlfn.STDEV.P(Table2[6M Return vs Nifty])</f>
        <v>-1.1800557268116572</v>
      </c>
      <c r="M689">
        <v>-5.0663982798199898</v>
      </c>
      <c r="N689">
        <f>(Table2[[#This Row],[1W Return vs Nifty]]-AVERAGE(Table2[1W Return vs Nifty]))/_xlfn.STDEV.P(Table2[1W Return vs Nifty])</f>
        <v>-0.95928296470913277</v>
      </c>
      <c r="O689">
        <v>54.77</v>
      </c>
      <c r="P689">
        <v>56.307656963291301</v>
      </c>
      <c r="Q689">
        <v>55.782583061015501</v>
      </c>
      <c r="R689">
        <v>31.568804133678402</v>
      </c>
      <c r="S689" s="2">
        <f>(Table2[[#This Row],[Close Price]]-Table2[[#This Row],[20D EMA]])/Table2[[#This Row],[20D EMA]]</f>
        <v>-2.9030491144787354E-2</v>
      </c>
      <c r="T689" s="2">
        <f>(Table2[[#This Row],[Close Price]]-Table2[[#This Row],[50D EMA]])/Table2[[#This Row],[50D EMA]]</f>
        <v>-5.5545855252515958E-2</v>
      </c>
      <c r="U689" s="2">
        <f>(Table2[[#This Row],[Close Price]]-Table2[[#This Row],[200D EMA]])/Table2[[#This Row],[200D EMA]]</f>
        <v>-4.6655836252128588E-2</v>
      </c>
      <c r="V689">
        <v>0.45785330631407001</v>
      </c>
      <c r="W689">
        <v>53.06</v>
      </c>
      <c r="X689">
        <v>53.74</v>
      </c>
      <c r="Y689">
        <v>53.06</v>
      </c>
      <c r="Z689">
        <v>53.79</v>
      </c>
      <c r="AA689">
        <v>53.06</v>
      </c>
      <c r="AB689">
        <v>53.79</v>
      </c>
      <c r="AC689" s="2">
        <f>(Table2[[#This Row],[Close Price]]/Table2[[#This Row],[Day Low]])-1</f>
        <v>2.2615906520919715E-3</v>
      </c>
      <c r="AD689" s="2">
        <f>(Table2[[#This Row],[Day High]]/Table2[[#This Row],[Close Price]])-1</f>
        <v>1.0530274539300555E-2</v>
      </c>
      <c r="AE689" s="2">
        <f>(Table2[[#This Row],[Close Price]]/Table2[[#This Row],[Current Week Low]])-1</f>
        <v>2.2615906520919715E-3</v>
      </c>
      <c r="AF689" s="2">
        <f>(Table2[[#This Row],[Current Week High]]/Table2[[#This Row],[Close Price]])-1</f>
        <v>1.1470477623166664E-2</v>
      </c>
      <c r="AG689" s="2">
        <f>(Table2[[#This Row],[Close Price]]/Table2[[#This Row],[Current Month Low]])-1</f>
        <v>2.2615906520919715E-3</v>
      </c>
      <c r="AH689" s="2">
        <f>(Table2[[#This Row],[Current Month High]]/Table2[[#This Row],[Close Price]])-1</f>
        <v>1.1470477623166664E-2</v>
      </c>
      <c r="AI689">
        <v>38.585934561865301</v>
      </c>
      <c r="AJ689">
        <v>35.836526181353697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-0.05</v>
      </c>
      <c r="AM689" t="s">
        <v>10358</v>
      </c>
      <c r="AN689">
        <v>-1.1499999999999999</v>
      </c>
      <c r="AO689" t="s">
        <v>10358</v>
      </c>
      <c r="AQ689">
        <f>(Table2[[#This Row],[Sharpe Ratio]]-AVERAGE(Table2[Sharpe Ratio]))/_xlfn.STDEV.P(Table2[Sharpe Ratio])</f>
        <v>-0.72731567472953296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669</v>
      </c>
      <c r="AT689">
        <f>_xlfn.RANK.AVG(Table2[[#This Row],[6M Return vs Nifty Z-Score]],Table2[6M Return vs Nifty Z-Score])</f>
        <v>684</v>
      </c>
      <c r="AU689">
        <f>_xlfn.RANK.AVG(Table2[[#This Row],[Sharpe Ratio Z-Score]],Table2[Sharpe Ratio Z-Score])</f>
        <v>548</v>
      </c>
      <c r="AV689">
        <f>(Table2[[#This Row],[Rank 1Y]]+Table2[[#This Row],[Rank 6M]]+Table2[[#This Row],[Rank Sharpe]])/3</f>
        <v>633.66666666666663</v>
      </c>
    </row>
    <row r="690" spans="1:48" x14ac:dyDescent="0.3">
      <c r="A690" t="s">
        <v>1179</v>
      </c>
      <c r="B690" t="s">
        <v>1180</v>
      </c>
      <c r="C690" t="s">
        <v>6744</v>
      </c>
      <c r="D690" t="s">
        <v>77</v>
      </c>
      <c r="E690">
        <v>10240.17104406</v>
      </c>
      <c r="F690">
        <v>1333.1</v>
      </c>
      <c r="G690">
        <v>-23.1029213452668</v>
      </c>
      <c r="H690">
        <f>(Table2[[#This Row],[1Y Return vs Nifty]]-AVERAGE(Table2[1Y Return vs Nifty]))/_xlfn.STDEV.P(Table2[1Y Return vs Nifty])</f>
        <v>-0.77467127861423402</v>
      </c>
      <c r="I690">
        <v>-12.416858384282</v>
      </c>
      <c r="J690">
        <f>(Table2[[#This Row],[1M Return vs Nifty]]-AVERAGE(Table2[1M Return vs Nifty]))/_xlfn.STDEV.P(Table2[1M Return vs Nifty])</f>
        <v>-1.4633044613424204</v>
      </c>
      <c r="K690">
        <v>-31.9406670096994</v>
      </c>
      <c r="L690">
        <f>(Table2[[#This Row],[6M Return vs Nifty]]-AVERAGE(Table2[6M Return vs Nifty]))/_xlfn.STDEV.P(Table2[6M Return vs Nifty])</f>
        <v>-1.3682883671444381</v>
      </c>
      <c r="M690">
        <v>-0.45383642812740699</v>
      </c>
      <c r="N690">
        <f>(Table2[[#This Row],[1W Return vs Nifty]]-AVERAGE(Table2[1W Return vs Nifty]))/_xlfn.STDEV.P(Table2[1W Return vs Nifty])</f>
        <v>0.16072291549716455</v>
      </c>
      <c r="O690">
        <v>1351.33</v>
      </c>
      <c r="P690">
        <v>1417.3118027711901</v>
      </c>
      <c r="Q690">
        <v>1427.4616256228601</v>
      </c>
      <c r="R690">
        <v>47.783772832074298</v>
      </c>
      <c r="S690" s="2">
        <f>(Table2[[#This Row],[Close Price]]-Table2[[#This Row],[20D EMA]])/Table2[[#This Row],[20D EMA]]</f>
        <v>-1.3490413148527761E-2</v>
      </c>
      <c r="T690" s="2">
        <f>(Table2[[#This Row],[Close Price]]-Table2[[#This Row],[50D EMA]])/Table2[[#This Row],[50D EMA]]</f>
        <v>-5.9416567763378211E-2</v>
      </c>
      <c r="U690" s="2">
        <f>(Table2[[#This Row],[Close Price]]-Table2[[#This Row],[200D EMA]])/Table2[[#This Row],[200D EMA]]</f>
        <v>-6.6104492008103075E-2</v>
      </c>
      <c r="V690">
        <v>0.66047653673532503</v>
      </c>
      <c r="W690">
        <v>1320.35</v>
      </c>
      <c r="X690">
        <v>1338.6</v>
      </c>
      <c r="Y690">
        <v>1320.35</v>
      </c>
      <c r="Z690">
        <v>1349.9</v>
      </c>
      <c r="AA690">
        <v>1320.35</v>
      </c>
      <c r="AB690">
        <v>1349.9</v>
      </c>
      <c r="AC690" s="2">
        <f>(Table2[[#This Row],[Close Price]]/Table2[[#This Row],[Day Low]])-1</f>
        <v>9.6565304654068207E-3</v>
      </c>
      <c r="AD690" s="2">
        <f>(Table2[[#This Row],[Day High]]/Table2[[#This Row],[Close Price]])-1</f>
        <v>4.1257220013501961E-3</v>
      </c>
      <c r="AE690" s="2">
        <f>(Table2[[#This Row],[Close Price]]/Table2[[#This Row],[Current Week Low]])-1</f>
        <v>9.6565304654068207E-3</v>
      </c>
      <c r="AF690" s="2">
        <f>(Table2[[#This Row],[Current Week High]]/Table2[[#This Row],[Close Price]])-1</f>
        <v>1.26022053859427E-2</v>
      </c>
      <c r="AG690" s="2">
        <f>(Table2[[#This Row],[Close Price]]/Table2[[#This Row],[Current Month Low]])-1</f>
        <v>9.6565304654068207E-3</v>
      </c>
      <c r="AH690" s="2">
        <f>(Table2[[#This Row],[Current Month High]]/Table2[[#This Row],[Close Price]])-1</f>
        <v>1.26022053859427E-2</v>
      </c>
      <c r="AI690">
        <v>35.173655389693202</v>
      </c>
      <c r="AJ690">
        <v>17.159555301665399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-0.18</v>
      </c>
      <c r="AM690" t="s">
        <v>10358</v>
      </c>
      <c r="AN690">
        <v>3.57</v>
      </c>
      <c r="AO690" t="s">
        <v>10359</v>
      </c>
      <c r="AP690">
        <v>-1.9495964106901E-2</v>
      </c>
      <c r="AQ690">
        <f>(Table2[[#This Row],[Sharpe Ratio]]-AVERAGE(Table2[Sharpe Ratio]))/_xlfn.STDEV.P(Table2[Sharpe Ratio])</f>
        <v>-0.95037507041540192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581</v>
      </c>
      <c r="AT690">
        <f>_xlfn.RANK.AVG(Table2[[#This Row],[6M Return vs Nifty Z-Score]],Table2[6M Return vs Nifty Z-Score])</f>
        <v>715</v>
      </c>
      <c r="AU690">
        <f>_xlfn.RANK.AVG(Table2[[#This Row],[Sharpe Ratio Z-Score]],Table2[Sharpe Ratio Z-Score])</f>
        <v>612</v>
      </c>
      <c r="AV690">
        <f>(Table2[[#This Row],[Rank 1Y]]+Table2[[#This Row],[Rank 6M]]+Table2[[#This Row],[Rank Sharpe]])/3</f>
        <v>636</v>
      </c>
    </row>
    <row r="691" spans="1:48" x14ac:dyDescent="0.3">
      <c r="A691" t="s">
        <v>308</v>
      </c>
      <c r="B691" t="s">
        <v>309</v>
      </c>
      <c r="C691" t="s">
        <v>6744</v>
      </c>
      <c r="D691" t="s">
        <v>77</v>
      </c>
      <c r="E691">
        <v>91743.600362040001</v>
      </c>
      <c r="F691">
        <v>25507.599999999999</v>
      </c>
      <c r="G691">
        <v>-30.710472790813999</v>
      </c>
      <c r="H691">
        <f>(Table2[[#This Row],[1Y Return vs Nifty]]-AVERAGE(Table2[1Y Return vs Nifty]))/_xlfn.STDEV.P(Table2[1Y Return vs Nifty])</f>
        <v>-0.90179516158085782</v>
      </c>
      <c r="I691">
        <v>-8.0990959979345902</v>
      </c>
      <c r="J691">
        <f>(Table2[[#This Row],[1M Return vs Nifty]]-AVERAGE(Table2[1M Return vs Nifty]))/_xlfn.STDEV.P(Table2[1M Return vs Nifty])</f>
        <v>-1.0257143414863421</v>
      </c>
      <c r="K691">
        <v>-13.8309206707998</v>
      </c>
      <c r="L691">
        <f>(Table2[[#This Row],[6M Return vs Nifty]]-AVERAGE(Table2[6M Return vs Nifty]))/_xlfn.STDEV.P(Table2[6M Return vs Nifty])</f>
        <v>-0.75042679842667426</v>
      </c>
      <c r="M691">
        <v>1.0700145186074499</v>
      </c>
      <c r="N691">
        <f>(Table2[[#This Row],[1W Return vs Nifty]]-AVERAGE(Table2[1W Return vs Nifty]))/_xlfn.STDEV.P(Table2[1W Return vs Nifty])</f>
        <v>0.53073898807832465</v>
      </c>
      <c r="O691">
        <v>25305.39</v>
      </c>
      <c r="P691">
        <v>25899.3023887772</v>
      </c>
      <c r="Q691">
        <v>26086.1704597846</v>
      </c>
      <c r="R691">
        <v>60.149032045565598</v>
      </c>
      <c r="S691" s="2">
        <f>(Table2[[#This Row],[Close Price]]-Table2[[#This Row],[20D EMA]])/Table2[[#This Row],[20D EMA]]</f>
        <v>7.99078773336428E-3</v>
      </c>
      <c r="T691" s="2">
        <f>(Table2[[#This Row],[Close Price]]-Table2[[#This Row],[50D EMA]])/Table2[[#This Row],[50D EMA]]</f>
        <v>-1.5124051717583534E-2</v>
      </c>
      <c r="U691" s="2">
        <f>(Table2[[#This Row],[Close Price]]-Table2[[#This Row],[200D EMA]])/Table2[[#This Row],[200D EMA]]</f>
        <v>-2.2179202603791425E-2</v>
      </c>
      <c r="V691">
        <v>0.64320420083565699</v>
      </c>
      <c r="W691">
        <v>25355</v>
      </c>
      <c r="X691">
        <v>25702.35</v>
      </c>
      <c r="Y691">
        <v>25260</v>
      </c>
      <c r="Z691">
        <v>25749.9</v>
      </c>
      <c r="AA691">
        <v>25260</v>
      </c>
      <c r="AB691">
        <v>25749.9</v>
      </c>
      <c r="AC691" s="2">
        <f>(Table2[[#This Row],[Close Price]]/Table2[[#This Row],[Day Low]])-1</f>
        <v>6.0185367777558785E-3</v>
      </c>
      <c r="AD691" s="2">
        <f>(Table2[[#This Row],[Day High]]/Table2[[#This Row],[Close Price]])-1</f>
        <v>7.6349793786949505E-3</v>
      </c>
      <c r="AE691" s="2">
        <f>(Table2[[#This Row],[Close Price]]/Table2[[#This Row],[Current Week Low]])-1</f>
        <v>9.8020585906570812E-3</v>
      </c>
      <c r="AF691" s="2">
        <f>(Table2[[#This Row],[Current Week High]]/Table2[[#This Row],[Close Price]])-1</f>
        <v>9.4991296711568474E-3</v>
      </c>
      <c r="AG691" s="2">
        <f>(Table2[[#This Row],[Close Price]]/Table2[[#This Row],[Current Month Low]])-1</f>
        <v>9.8020585906570812E-3</v>
      </c>
      <c r="AH691" s="2">
        <f>(Table2[[#This Row],[Current Month High]]/Table2[[#This Row],[Close Price]])-1</f>
        <v>9.4991296711568474E-3</v>
      </c>
      <c r="AI691">
        <v>20.504281077012301</v>
      </c>
      <c r="AJ691">
        <v>7.6270042194092698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-0.11</v>
      </c>
      <c r="AM691" t="s">
        <v>10358</v>
      </c>
      <c r="AN691">
        <v>3.51</v>
      </c>
      <c r="AO691" t="s">
        <v>10359</v>
      </c>
      <c r="AP691">
        <v>-8.7252070780900998E-2</v>
      </c>
      <c r="AQ691">
        <f>(Table2[[#This Row],[Sharpe Ratio]]-AVERAGE(Table2[Sharpe Ratio]))/_xlfn.STDEV.P(Table2[Sharpe Ratio])</f>
        <v>-1.7255937836761601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634</v>
      </c>
      <c r="AT691">
        <f>_xlfn.RANK.AVG(Table2[[#This Row],[6M Return vs Nifty Z-Score]],Table2[6M Return vs Nifty Z-Score])</f>
        <v>569</v>
      </c>
      <c r="AU691">
        <f>_xlfn.RANK.AVG(Table2[[#This Row],[Sharpe Ratio Z-Score]],Table2[Sharpe Ratio Z-Score])</f>
        <v>711</v>
      </c>
      <c r="AV691">
        <f>(Table2[[#This Row],[Rank 1Y]]+Table2[[#This Row],[Rank 6M]]+Table2[[#This Row],[Rank Sharpe]])/3</f>
        <v>638</v>
      </c>
    </row>
    <row r="692" spans="1:48" x14ac:dyDescent="0.3">
      <c r="A692" t="s">
        <v>1937</v>
      </c>
      <c r="B692" t="s">
        <v>1938</v>
      </c>
      <c r="C692" t="s">
        <v>10324</v>
      </c>
      <c r="D692" t="s">
        <v>1537</v>
      </c>
      <c r="E692">
        <v>3623.5949999999998</v>
      </c>
      <c r="F692">
        <v>327.14999999999998</v>
      </c>
      <c r="G692">
        <v>-53.990432716590099</v>
      </c>
      <c r="H692">
        <f>(Table2[[#This Row],[1Y Return vs Nifty]]-AVERAGE(Table2[1Y Return vs Nifty]))/_xlfn.STDEV.P(Table2[1Y Return vs Nifty])</f>
        <v>-1.2908084889641716</v>
      </c>
      <c r="I692">
        <v>2.37389961508506</v>
      </c>
      <c r="J692">
        <f>(Table2[[#This Row],[1M Return vs Nifty]]-AVERAGE(Table2[1M Return vs Nifty]))/_xlfn.STDEV.P(Table2[1M Return vs Nifty])</f>
        <v>3.5687142774193152E-2</v>
      </c>
      <c r="K692">
        <v>-16.103820127862999</v>
      </c>
      <c r="L692">
        <f>(Table2[[#This Row],[6M Return vs Nifty]]-AVERAGE(Table2[6M Return vs Nifty]))/_xlfn.STDEV.P(Table2[6M Return vs Nifty])</f>
        <v>-0.82797273406809813</v>
      </c>
      <c r="M692">
        <v>0.96796883587652904</v>
      </c>
      <c r="N692">
        <f>(Table2[[#This Row],[1W Return vs Nifty]]-AVERAGE(Table2[1W Return vs Nifty]))/_xlfn.STDEV.P(Table2[1W Return vs Nifty])</f>
        <v>0.50596061797010417</v>
      </c>
      <c r="O692">
        <v>320.58999999999997</v>
      </c>
      <c r="P692">
        <v>320.89827266355098</v>
      </c>
      <c r="Q692">
        <v>340.459067107946</v>
      </c>
      <c r="R692">
        <v>60.722424252227697</v>
      </c>
      <c r="S692" s="2">
        <f>(Table2[[#This Row],[Close Price]]-Table2[[#This Row],[20D EMA]])/Table2[[#This Row],[20D EMA]]</f>
        <v>2.0462272684737524E-2</v>
      </c>
      <c r="T692" s="2">
        <f>(Table2[[#This Row],[Close Price]]-Table2[[#This Row],[50D EMA]])/Table2[[#This Row],[50D EMA]]</f>
        <v>1.9481960075876381E-2</v>
      </c>
      <c r="U692" s="2">
        <f>(Table2[[#This Row],[Close Price]]-Table2[[#This Row],[200D EMA]])/Table2[[#This Row],[200D EMA]]</f>
        <v>-3.9091533737082837E-2</v>
      </c>
      <c r="V692">
        <v>0.74782817753821096</v>
      </c>
      <c r="W692">
        <v>324.10000000000002</v>
      </c>
      <c r="X692">
        <v>329</v>
      </c>
      <c r="Y692">
        <v>324.10000000000002</v>
      </c>
      <c r="Z692">
        <v>333.95</v>
      </c>
      <c r="AA692">
        <v>324.10000000000002</v>
      </c>
      <c r="AB692">
        <v>333.95</v>
      </c>
      <c r="AC692" s="2">
        <f>(Table2[[#This Row],[Close Price]]/Table2[[#This Row],[Day Low]])-1</f>
        <v>9.4106757173710864E-3</v>
      </c>
      <c r="AD692" s="2">
        <f>(Table2[[#This Row],[Day High]]/Table2[[#This Row],[Close Price]])-1</f>
        <v>5.6548983646647066E-3</v>
      </c>
      <c r="AE692" s="2">
        <f>(Table2[[#This Row],[Close Price]]/Table2[[#This Row],[Current Week Low]])-1</f>
        <v>9.4106757173710864E-3</v>
      </c>
      <c r="AF692" s="2">
        <f>(Table2[[#This Row],[Current Week High]]/Table2[[#This Row],[Close Price]])-1</f>
        <v>2.0785572367415517E-2</v>
      </c>
      <c r="AG692" s="2">
        <f>(Table2[[#This Row],[Close Price]]/Table2[[#This Row],[Current Month Low]])-1</f>
        <v>9.4106757173710864E-3</v>
      </c>
      <c r="AH692" s="2">
        <f>(Table2[[#This Row],[Current Month High]]/Table2[[#This Row],[Close Price]])-1</f>
        <v>2.0785572367415517E-2</v>
      </c>
      <c r="AI692">
        <v>42.6562738804829</v>
      </c>
      <c r="AJ692">
        <v>12.654958677685901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-0.05</v>
      </c>
      <c r="AM692" t="s">
        <v>10358</v>
      </c>
      <c r="AN692">
        <v>5.33</v>
      </c>
      <c r="AO692" t="s">
        <v>10359</v>
      </c>
      <c r="AP692">
        <v>-1.6008569654702001E-2</v>
      </c>
      <c r="AQ692">
        <f>(Table2[[#This Row],[Sharpe Ratio]]-AVERAGE(Table2[Sharpe Ratio]))/_xlfn.STDEV.P(Table2[Sharpe Ratio])</f>
        <v>-0.9104747046391638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719</v>
      </c>
      <c r="AT692">
        <f>_xlfn.RANK.AVG(Table2[[#This Row],[6M Return vs Nifty Z-Score]],Table2[6M Return vs Nifty Z-Score])</f>
        <v>591</v>
      </c>
      <c r="AU692">
        <f>_xlfn.RANK.AVG(Table2[[#This Row],[Sharpe Ratio Z-Score]],Table2[Sharpe Ratio Z-Score])</f>
        <v>604</v>
      </c>
      <c r="AV692">
        <f>(Table2[[#This Row],[Rank 1Y]]+Table2[[#This Row],[Rank 6M]]+Table2[[#This Row],[Rank Sharpe]])/3</f>
        <v>638</v>
      </c>
    </row>
    <row r="693" spans="1:48" x14ac:dyDescent="0.3">
      <c r="A693" t="s">
        <v>1498</v>
      </c>
      <c r="B693" t="s">
        <v>1499</v>
      </c>
      <c r="C693" t="s">
        <v>10324</v>
      </c>
      <c r="D693" t="s">
        <v>104</v>
      </c>
      <c r="E693">
        <v>6903.2217384399901</v>
      </c>
      <c r="F693">
        <v>1449.45</v>
      </c>
      <c r="G693">
        <v>-38.762139266132799</v>
      </c>
      <c r="H693">
        <f>(Table2[[#This Row],[1Y Return vs Nifty]]-AVERAGE(Table2[1Y Return vs Nifty]))/_xlfn.STDEV.P(Table2[1Y Return vs Nifty])</f>
        <v>-1.0363403058393064</v>
      </c>
      <c r="I693">
        <v>-2.5392410950292001</v>
      </c>
      <c r="J693">
        <f>(Table2[[#This Row],[1M Return vs Nifty]]-AVERAGE(Table2[1M Return vs Nifty]))/_xlfn.STDEV.P(Table2[1M Return vs Nifty])</f>
        <v>-0.46224248832517129</v>
      </c>
      <c r="K693">
        <v>-8.4138839608191098</v>
      </c>
      <c r="L693">
        <f>(Table2[[#This Row],[6M Return vs Nifty]]-AVERAGE(Table2[6M Return vs Nifty]))/_xlfn.STDEV.P(Table2[6M Return vs Nifty])</f>
        <v>-0.56561036108977458</v>
      </c>
      <c r="M693">
        <v>-1.24393039710441</v>
      </c>
      <c r="N693">
        <f>(Table2[[#This Row],[1W Return vs Nifty]]-AVERAGE(Table2[1W Return vs Nifty]))/_xlfn.STDEV.P(Table2[1W Return vs Nifty])</f>
        <v>-3.112489481351062E-2</v>
      </c>
      <c r="O693">
        <v>1452.84</v>
      </c>
      <c r="P693">
        <v>1442.8035113303299</v>
      </c>
      <c r="Q693">
        <v>1421.42435696292</v>
      </c>
      <c r="R693">
        <v>47.596806619752797</v>
      </c>
      <c r="S693" s="2">
        <f>(Table2[[#This Row],[Close Price]]-Table2[[#This Row],[20D EMA]])/Table2[[#This Row],[20D EMA]]</f>
        <v>-2.3333608656148459E-3</v>
      </c>
      <c r="T693" s="2">
        <f>(Table2[[#This Row],[Close Price]]-Table2[[#This Row],[50D EMA]])/Table2[[#This Row],[50D EMA]]</f>
        <v>4.6066485266186884E-3</v>
      </c>
      <c r="U693" s="2">
        <f>(Table2[[#This Row],[Close Price]]-Table2[[#This Row],[200D EMA]])/Table2[[#This Row],[200D EMA]]</f>
        <v>1.9716591248626771E-2</v>
      </c>
      <c r="V693">
        <v>0.47170975377378099</v>
      </c>
      <c r="W693">
        <v>1438</v>
      </c>
      <c r="X693">
        <v>1463</v>
      </c>
      <c r="Y693">
        <v>1434.5</v>
      </c>
      <c r="Z693">
        <v>1473.95</v>
      </c>
      <c r="AA693">
        <v>1434.5</v>
      </c>
      <c r="AB693">
        <v>1473.95</v>
      </c>
      <c r="AC693" s="2">
        <f>(Table2[[#This Row],[Close Price]]/Table2[[#This Row],[Day Low]])-1</f>
        <v>7.962447844228171E-3</v>
      </c>
      <c r="AD693" s="2">
        <f>(Table2[[#This Row],[Day High]]/Table2[[#This Row],[Close Price]])-1</f>
        <v>9.3483735209907159E-3</v>
      </c>
      <c r="AE693" s="2">
        <f>(Table2[[#This Row],[Close Price]]/Table2[[#This Row],[Current Week Low]])-1</f>
        <v>1.0421749738585007E-2</v>
      </c>
      <c r="AF693" s="2">
        <f>(Table2[[#This Row],[Current Week High]]/Table2[[#This Row],[Close Price]])-1</f>
        <v>1.6902963192935161E-2</v>
      </c>
      <c r="AG693" s="2">
        <f>(Table2[[#This Row],[Close Price]]/Table2[[#This Row],[Current Month Low]])-1</f>
        <v>1.0421749738585007E-2</v>
      </c>
      <c r="AH693" s="2">
        <f>(Table2[[#This Row],[Current Month High]]/Table2[[#This Row],[Close Price]])-1</f>
        <v>1.6902963192935161E-2</v>
      </c>
      <c r="AI693">
        <v>10.7316568353513</v>
      </c>
      <c r="AJ693">
        <v>15.956</v>
      </c>
      <c r="AK693" t="str">
        <f>IF(AND(Table2[[#This Row],[20D EMA]]&gt;Table2[[#This Row],[50D EMA]],Table2[[#This Row],[50D EMA]]&gt;Table2[[#This Row],[200D EMA]]),"Uptrend","Downtrend/NoTrend")</f>
        <v>Uptrend</v>
      </c>
      <c r="AL693">
        <v>0.03</v>
      </c>
      <c r="AM693" t="s">
        <v>10359</v>
      </c>
      <c r="AN693">
        <v>0.98</v>
      </c>
      <c r="AO693" t="s">
        <v>10359</v>
      </c>
      <c r="AP693">
        <v>-0.140138354967351</v>
      </c>
      <c r="AQ693">
        <f>(Table2[[#This Row],[Sharpe Ratio]]-AVERAGE(Table2[Sharpe Ratio]))/_xlfn.STDEV.P(Table2[Sharpe Ratio])</f>
        <v>-2.3306822279313972</v>
      </c>
      <c r="AR6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-4.4260002779991598</v>
      </c>
      <c r="AS693">
        <f>_xlfn.RANK.AVG(Table2[[#This Row],[1Y Return vs Nifty Z-Score]],Table2[1Y Return vs Nifty Z-Score])</f>
        <v>675</v>
      </c>
      <c r="AT693">
        <f>_xlfn.RANK.AVG(Table2[[#This Row],[6M Return vs Nifty Z-Score]],Table2[6M Return vs Nifty Z-Score])</f>
        <v>509</v>
      </c>
      <c r="AU693">
        <f>_xlfn.RANK.AVG(Table2[[#This Row],[Sharpe Ratio Z-Score]],Table2[Sharpe Ratio Z-Score])</f>
        <v>734</v>
      </c>
      <c r="AV693">
        <f>(Table2[[#This Row],[Rank 1Y]]+Table2[[#This Row],[Rank 6M]]+Table2[[#This Row],[Rank Sharpe]])/3</f>
        <v>639.33333333333337</v>
      </c>
    </row>
    <row r="694" spans="1:48" x14ac:dyDescent="0.3">
      <c r="A694" t="s">
        <v>366</v>
      </c>
      <c r="B694" t="s">
        <v>367</v>
      </c>
      <c r="C694" t="s">
        <v>10324</v>
      </c>
      <c r="D694" t="s">
        <v>104</v>
      </c>
      <c r="E694">
        <v>67161.510382890003</v>
      </c>
      <c r="F694">
        <v>576.79999999999995</v>
      </c>
      <c r="G694">
        <v>-32.281491812248397</v>
      </c>
      <c r="H694">
        <f>(Table2[[#This Row],[1Y Return vs Nifty]]-AVERAGE(Table2[1Y Return vs Nifty]))/_xlfn.STDEV.P(Table2[1Y Return vs Nifty])</f>
        <v>-0.92804724014367346</v>
      </c>
      <c r="I694">
        <v>4.1743514850250696</v>
      </c>
      <c r="J694">
        <f>(Table2[[#This Row],[1M Return vs Nifty]]-AVERAGE(Table2[1M Return vs Nifty]))/_xlfn.STDEV.P(Table2[1M Return vs Nifty])</f>
        <v>0.21815664411899399</v>
      </c>
      <c r="K694">
        <v>-13.328161092547701</v>
      </c>
      <c r="L694">
        <f>(Table2[[#This Row],[6M Return vs Nifty]]-AVERAGE(Table2[6M Return vs Nifty]))/_xlfn.STDEV.P(Table2[6M Return vs Nifty])</f>
        <v>-0.73327383471897822</v>
      </c>
      <c r="M694">
        <v>-0.28683412651961399</v>
      </c>
      <c r="N694">
        <f>(Table2[[#This Row],[1W Return vs Nifty]]-AVERAGE(Table2[1W Return vs Nifty]))/_xlfn.STDEV.P(Table2[1W Return vs Nifty])</f>
        <v>0.20127382100753252</v>
      </c>
      <c r="O694">
        <v>562.34</v>
      </c>
      <c r="P694">
        <v>543.74248265584504</v>
      </c>
      <c r="Q694">
        <v>539.600864658928</v>
      </c>
      <c r="R694">
        <v>61.049950274440903</v>
      </c>
      <c r="S694" s="2">
        <f>(Table2[[#This Row],[Close Price]]-Table2[[#This Row],[20D EMA]])/Table2[[#This Row],[20D EMA]]</f>
        <v>2.5713980865668319E-2</v>
      </c>
      <c r="T694" s="2">
        <f>(Table2[[#This Row],[Close Price]]-Table2[[#This Row],[50D EMA]])/Table2[[#This Row],[50D EMA]]</f>
        <v>6.0796274704690047E-2</v>
      </c>
      <c r="U694" s="2">
        <f>(Table2[[#This Row],[Close Price]]-Table2[[#This Row],[200D EMA]])/Table2[[#This Row],[200D EMA]]</f>
        <v>6.8938242648267173E-2</v>
      </c>
      <c r="V694">
        <v>0.75877773450983199</v>
      </c>
      <c r="W694">
        <v>575.04999999999995</v>
      </c>
      <c r="X694">
        <v>581</v>
      </c>
      <c r="Y694">
        <v>570.15</v>
      </c>
      <c r="Z694">
        <v>581</v>
      </c>
      <c r="AA694">
        <v>570.15</v>
      </c>
      <c r="AB694">
        <v>581</v>
      </c>
      <c r="AC694" s="2">
        <f>(Table2[[#This Row],[Close Price]]/Table2[[#This Row],[Day Low]])-1</f>
        <v>3.0432136335971638E-3</v>
      </c>
      <c r="AD694" s="2">
        <f>(Table2[[#This Row],[Day High]]/Table2[[#This Row],[Close Price]])-1</f>
        <v>7.2815533980583602E-3</v>
      </c>
      <c r="AE694" s="2">
        <f>(Table2[[#This Row],[Close Price]]/Table2[[#This Row],[Current Week Low]])-1</f>
        <v>1.1663597298956274E-2</v>
      </c>
      <c r="AF694" s="2">
        <f>(Table2[[#This Row],[Current Week High]]/Table2[[#This Row],[Close Price]])-1</f>
        <v>7.2815533980583602E-3</v>
      </c>
      <c r="AG694" s="2">
        <f>(Table2[[#This Row],[Close Price]]/Table2[[#This Row],[Current Month Low]])-1</f>
        <v>1.1663597298956274E-2</v>
      </c>
      <c r="AH694" s="2">
        <f>(Table2[[#This Row],[Current Month High]]/Table2[[#This Row],[Close Price]])-1</f>
        <v>7.2815533980583602E-3</v>
      </c>
      <c r="AI694">
        <v>17.848474341192698</v>
      </c>
      <c r="AJ694">
        <v>31.3895216400911</v>
      </c>
      <c r="AK694" t="str">
        <f>IF(AND(Table2[[#This Row],[20D EMA]]&gt;Table2[[#This Row],[50D EMA]],Table2[[#This Row],[50D EMA]]&gt;Table2[[#This Row],[200D EMA]]),"Uptrend","Downtrend/NoTrend")</f>
        <v>Uptrend</v>
      </c>
      <c r="AL694">
        <v>0.12</v>
      </c>
      <c r="AM694" t="s">
        <v>10359</v>
      </c>
      <c r="AN694">
        <v>4.8899999999999997</v>
      </c>
      <c r="AO694" t="s">
        <v>10359</v>
      </c>
      <c r="AP694">
        <v>-9.5008951551311005E-2</v>
      </c>
      <c r="AQ694">
        <f>(Table2[[#This Row],[Sharpe Ratio]]-AVERAGE(Table2[Sharpe Ratio]))/_xlfn.STDEV.P(Table2[Sharpe Ratio])</f>
        <v>-1.8143426717828293</v>
      </c>
      <c r="AR6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-3.0562332815189537</v>
      </c>
      <c r="AS694">
        <f>_xlfn.RANK.AVG(Table2[[#This Row],[1Y Return vs Nifty Z-Score]],Table2[1Y Return vs Nifty Z-Score])</f>
        <v>643</v>
      </c>
      <c r="AT694">
        <f>_xlfn.RANK.AVG(Table2[[#This Row],[6M Return vs Nifty Z-Score]],Table2[6M Return vs Nifty Z-Score])</f>
        <v>562</v>
      </c>
      <c r="AU694">
        <f>_xlfn.RANK.AVG(Table2[[#This Row],[Sharpe Ratio Z-Score]],Table2[Sharpe Ratio Z-Score])</f>
        <v>718</v>
      </c>
      <c r="AV694">
        <f>(Table2[[#This Row],[Rank 1Y]]+Table2[[#This Row],[Rank 6M]]+Table2[[#This Row],[Rank Sharpe]])/3</f>
        <v>641</v>
      </c>
    </row>
    <row r="695" spans="1:48" x14ac:dyDescent="0.3">
      <c r="A695" t="s">
        <v>595</v>
      </c>
      <c r="B695" t="s">
        <v>596</v>
      </c>
      <c r="C695" t="s">
        <v>10314</v>
      </c>
      <c r="D695" t="s">
        <v>24</v>
      </c>
      <c r="E695">
        <v>32478.784818925</v>
      </c>
      <c r="F695">
        <v>201.37</v>
      </c>
      <c r="G695">
        <v>-44.835849229448499</v>
      </c>
      <c r="H695">
        <f>(Table2[[#This Row],[1Y Return vs Nifty]]-AVERAGE(Table2[1Y Return vs Nifty]))/_xlfn.STDEV.P(Table2[1Y Return vs Nifty])</f>
        <v>-1.1378333552227176</v>
      </c>
      <c r="I695">
        <v>-4.9439731788714303</v>
      </c>
      <c r="J695">
        <f>(Table2[[#This Row],[1M Return vs Nifty]]-AVERAGE(Table2[1M Return vs Nifty]))/_xlfn.STDEV.P(Table2[1M Return vs Nifty])</f>
        <v>-0.70595367635107276</v>
      </c>
      <c r="K695">
        <v>-11.7744493658367</v>
      </c>
      <c r="L695">
        <f>(Table2[[#This Row],[6M Return vs Nifty]]-AVERAGE(Table2[6M Return vs Nifty]))/_xlfn.STDEV.P(Table2[6M Return vs Nifty])</f>
        <v>-0.68026487772774658</v>
      </c>
      <c r="M695">
        <v>-0.29303347546778402</v>
      </c>
      <c r="N695">
        <f>(Table2[[#This Row],[1W Return vs Nifty]]-AVERAGE(Table2[1W Return vs Nifty]))/_xlfn.STDEV.P(Table2[1W Return vs Nifty])</f>
        <v>0.19976851712247926</v>
      </c>
      <c r="O695">
        <v>199.62</v>
      </c>
      <c r="P695">
        <v>199.02977485050999</v>
      </c>
      <c r="Q695">
        <v>205.023327913928</v>
      </c>
      <c r="R695">
        <v>55.502970046868903</v>
      </c>
      <c r="S695" s="2">
        <f>(Table2[[#This Row],[Close Price]]-Table2[[#This Row],[20D EMA]])/Table2[[#This Row],[20D EMA]]</f>
        <v>8.7666566476304972E-3</v>
      </c>
      <c r="T695" s="2">
        <f>(Table2[[#This Row],[Close Price]]-Table2[[#This Row],[50D EMA]])/Table2[[#This Row],[50D EMA]]</f>
        <v>1.1758166089710639E-2</v>
      </c>
      <c r="U695" s="2">
        <f>(Table2[[#This Row],[Close Price]]-Table2[[#This Row],[200D EMA]])/Table2[[#This Row],[200D EMA]]</f>
        <v>-1.7819084057896669E-2</v>
      </c>
      <c r="V695">
        <v>1.23034460761051</v>
      </c>
      <c r="W695">
        <v>200.71</v>
      </c>
      <c r="X695">
        <v>204.6</v>
      </c>
      <c r="Y695">
        <v>199.38</v>
      </c>
      <c r="Z695">
        <v>204.6</v>
      </c>
      <c r="AA695">
        <v>199.38</v>
      </c>
      <c r="AB695">
        <v>204.6</v>
      </c>
      <c r="AC695" s="2">
        <f>(Table2[[#This Row],[Close Price]]/Table2[[#This Row],[Day Low]])-1</f>
        <v>3.2883264411338597E-3</v>
      </c>
      <c r="AD695" s="2">
        <f>(Table2[[#This Row],[Day High]]/Table2[[#This Row],[Close Price]])-1</f>
        <v>1.6040125142771977E-2</v>
      </c>
      <c r="AE695" s="2">
        <f>(Table2[[#This Row],[Close Price]]/Table2[[#This Row],[Current Week Low]])-1</f>
        <v>9.980940916842318E-3</v>
      </c>
      <c r="AF695" s="2">
        <f>(Table2[[#This Row],[Current Week High]]/Table2[[#This Row],[Close Price]])-1</f>
        <v>1.6040125142771977E-2</v>
      </c>
      <c r="AG695" s="2">
        <f>(Table2[[#This Row],[Close Price]]/Table2[[#This Row],[Current Month Low]])-1</f>
        <v>9.980940916842318E-3</v>
      </c>
      <c r="AH695" s="2">
        <f>(Table2[[#This Row],[Current Month High]]/Table2[[#This Row],[Close Price]])-1</f>
        <v>1.6040125142771977E-2</v>
      </c>
      <c r="AI695">
        <v>30.655013159854899</v>
      </c>
      <c r="AJ695">
        <v>19.048182086905101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0</v>
      </c>
      <c r="AM695" t="s">
        <v>10360</v>
      </c>
      <c r="AN695">
        <v>5.0999999999999996</v>
      </c>
      <c r="AO695" t="s">
        <v>10359</v>
      </c>
      <c r="AP695">
        <v>-7.4747008967186002E-2</v>
      </c>
      <c r="AQ695">
        <f>(Table2[[#This Row],[Sharpe Ratio]]-AVERAGE(Table2[Sharpe Ratio]))/_xlfn.STDEV.P(Table2[Sharpe Ratio])</f>
        <v>-1.5825194778410181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689</v>
      </c>
      <c r="AT695">
        <f>_xlfn.RANK.AVG(Table2[[#This Row],[6M Return vs Nifty Z-Score]],Table2[6M Return vs Nifty Z-Score])</f>
        <v>543</v>
      </c>
      <c r="AU695">
        <f>_xlfn.RANK.AVG(Table2[[#This Row],[Sharpe Ratio Z-Score]],Table2[Sharpe Ratio Z-Score])</f>
        <v>693</v>
      </c>
      <c r="AV695">
        <f>(Table2[[#This Row],[Rank 1Y]]+Table2[[#This Row],[Rank 6M]]+Table2[[#This Row],[Rank Sharpe]])/3</f>
        <v>641.66666666666663</v>
      </c>
    </row>
    <row r="696" spans="1:48" x14ac:dyDescent="0.3">
      <c r="A696" t="s">
        <v>1087</v>
      </c>
      <c r="B696" t="s">
        <v>1088</v>
      </c>
      <c r="C696" t="s">
        <v>6744</v>
      </c>
      <c r="D696" t="s">
        <v>77</v>
      </c>
      <c r="E696">
        <v>12046.87704069</v>
      </c>
      <c r="F696">
        <v>339.85</v>
      </c>
      <c r="G696">
        <v>-34.6217508290841</v>
      </c>
      <c r="H696">
        <f>(Table2[[#This Row],[1Y Return vs Nifty]]-AVERAGE(Table2[1Y Return vs Nifty]))/_xlfn.STDEV.P(Table2[1Y Return vs Nifty])</f>
        <v>-0.96715349075495793</v>
      </c>
      <c r="I696">
        <v>-1.1348508982622001</v>
      </c>
      <c r="J696">
        <f>(Table2[[#This Row],[1M Return vs Nifty]]-AVERAGE(Table2[1M Return vs Nifty]))/_xlfn.STDEV.P(Table2[1M Return vs Nifty])</f>
        <v>-0.31991245264021867</v>
      </c>
      <c r="K696">
        <v>-11.6990155818992</v>
      </c>
      <c r="L696">
        <f>(Table2[[#This Row],[6M Return vs Nifty]]-AVERAGE(Table2[6M Return vs Nifty]))/_xlfn.STDEV.P(Table2[6M Return vs Nifty])</f>
        <v>-0.67769125603223845</v>
      </c>
      <c r="M696">
        <v>-1.3432517893082101</v>
      </c>
      <c r="N696">
        <f>(Table2[[#This Row],[1W Return vs Nifty]]-AVERAGE(Table2[1W Return vs Nifty]))/_xlfn.STDEV.P(Table2[1W Return vs Nifty])</f>
        <v>-5.524176237545176E-2</v>
      </c>
      <c r="O696">
        <v>339.65</v>
      </c>
      <c r="P696">
        <v>340.88149741193502</v>
      </c>
      <c r="Q696">
        <v>341.90826893370001</v>
      </c>
      <c r="R696">
        <v>44.325081780758701</v>
      </c>
      <c r="S696" s="2">
        <f>(Table2[[#This Row],[Close Price]]-Table2[[#This Row],[20D EMA]])/Table2[[#This Row],[20D EMA]]</f>
        <v>5.8884145443852641E-4</v>
      </c>
      <c r="T696" s="2">
        <f>(Table2[[#This Row],[Close Price]]-Table2[[#This Row],[50D EMA]])/Table2[[#This Row],[50D EMA]]</f>
        <v>-3.0259706665407226E-3</v>
      </c>
      <c r="U696" s="2">
        <f>(Table2[[#This Row],[Close Price]]-Table2[[#This Row],[200D EMA]])/Table2[[#This Row],[200D EMA]]</f>
        <v>-6.0199448820558192E-3</v>
      </c>
      <c r="V696">
        <v>0.39511949790286499</v>
      </c>
      <c r="W696">
        <v>337</v>
      </c>
      <c r="X696">
        <v>342.6</v>
      </c>
      <c r="Y696">
        <v>335.8</v>
      </c>
      <c r="Z696">
        <v>342.6</v>
      </c>
      <c r="AA696">
        <v>335.8</v>
      </c>
      <c r="AB696">
        <v>342.6</v>
      </c>
      <c r="AC696" s="2">
        <f>(Table2[[#This Row],[Close Price]]/Table2[[#This Row],[Day Low]])-1</f>
        <v>8.4569732937687103E-3</v>
      </c>
      <c r="AD696" s="2">
        <f>(Table2[[#This Row],[Day High]]/Table2[[#This Row],[Close Price]])-1</f>
        <v>8.0918052081799807E-3</v>
      </c>
      <c r="AE696" s="2">
        <f>(Table2[[#This Row],[Close Price]]/Table2[[#This Row],[Current Week Low]])-1</f>
        <v>1.2060750446694524E-2</v>
      </c>
      <c r="AF696" s="2">
        <f>(Table2[[#This Row],[Current Week High]]/Table2[[#This Row],[Close Price]])-1</f>
        <v>8.0918052081799807E-3</v>
      </c>
      <c r="AG696" s="2">
        <f>(Table2[[#This Row],[Close Price]]/Table2[[#This Row],[Current Month Low]])-1</f>
        <v>1.2060750446694524E-2</v>
      </c>
      <c r="AH696" s="2">
        <f>(Table2[[#This Row],[Current Month High]]/Table2[[#This Row],[Close Price]])-1</f>
        <v>8.0918052081799807E-3</v>
      </c>
      <c r="AI696">
        <v>17.110489922024399</v>
      </c>
      <c r="AJ696">
        <v>16.6666666666666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-0.06</v>
      </c>
      <c r="AM696" t="s">
        <v>10358</v>
      </c>
      <c r="AN696">
        <v>2.29</v>
      </c>
      <c r="AO696" t="s">
        <v>10359</v>
      </c>
      <c r="AP696">
        <v>-0.113024849322446</v>
      </c>
      <c r="AQ696">
        <f>(Table2[[#This Row],[Sharpe Ratio]]-AVERAGE(Table2[Sharpe Ratio]))/_xlfn.STDEV.P(Table2[Sharpe Ratio])</f>
        <v>-2.0204681676820186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657</v>
      </c>
      <c r="AT696">
        <f>_xlfn.RANK.AVG(Table2[[#This Row],[6M Return vs Nifty Z-Score]],Table2[6M Return vs Nifty Z-Score])</f>
        <v>540</v>
      </c>
      <c r="AU696">
        <f>_xlfn.RANK.AVG(Table2[[#This Row],[Sharpe Ratio Z-Score]],Table2[Sharpe Ratio Z-Score])</f>
        <v>729</v>
      </c>
      <c r="AV696">
        <f>(Table2[[#This Row],[Rank 1Y]]+Table2[[#This Row],[Rank 6M]]+Table2[[#This Row],[Rank Sharpe]])/3</f>
        <v>642</v>
      </c>
    </row>
    <row r="697" spans="1:48" x14ac:dyDescent="0.3">
      <c r="A697" t="s">
        <v>1475</v>
      </c>
      <c r="B697" t="s">
        <v>1476</v>
      </c>
      <c r="C697" t="s">
        <v>10327</v>
      </c>
      <c r="D697" t="s">
        <v>573</v>
      </c>
      <c r="E697">
        <v>7122.2258149999998</v>
      </c>
      <c r="F697">
        <v>2197.4499999999998</v>
      </c>
      <c r="G697">
        <v>-32.374817950944703</v>
      </c>
      <c r="H697">
        <f>(Table2[[#This Row],[1Y Return vs Nifty]]-AVERAGE(Table2[1Y Return vs Nifty]))/_xlfn.STDEV.P(Table2[1Y Return vs Nifty])</f>
        <v>-0.92960674075543737</v>
      </c>
      <c r="I697">
        <v>-8.6204104490223692</v>
      </c>
      <c r="J697">
        <f>(Table2[[#This Row],[1M Return vs Nifty]]-AVERAGE(Table2[1M Return vs Nifty]))/_xlfn.STDEV.P(Table2[1M Return vs Nifty])</f>
        <v>-1.0785477382141286</v>
      </c>
      <c r="K697">
        <v>-12.9153210473028</v>
      </c>
      <c r="L697">
        <f>(Table2[[#This Row],[6M Return vs Nifty]]-AVERAGE(Table2[6M Return vs Nifty]))/_xlfn.STDEV.P(Table2[6M Return vs Nifty])</f>
        <v>-0.71918871208881641</v>
      </c>
      <c r="M697">
        <v>-0.215087356784012</v>
      </c>
      <c r="N697">
        <f>(Table2[[#This Row],[1W Return vs Nifty]]-AVERAGE(Table2[1W Return vs Nifty]))/_xlfn.STDEV.P(Table2[1W Return vs Nifty])</f>
        <v>0.21869511671551187</v>
      </c>
      <c r="O697">
        <v>2216.88</v>
      </c>
      <c r="P697">
        <v>2248.2785827531702</v>
      </c>
      <c r="Q697">
        <v>2258.7793908019598</v>
      </c>
      <c r="R697">
        <v>47.705914888486099</v>
      </c>
      <c r="S697" s="2">
        <f>(Table2[[#This Row],[Close Price]]-Table2[[#This Row],[20D EMA]])/Table2[[#This Row],[20D EMA]]</f>
        <v>-8.7645700263434597E-3</v>
      </c>
      <c r="T697" s="2">
        <f>(Table2[[#This Row],[Close Price]]-Table2[[#This Row],[50D EMA]])/Table2[[#This Row],[50D EMA]]</f>
        <v>-2.2607777854169359E-2</v>
      </c>
      <c r="U697" s="2">
        <f>(Table2[[#This Row],[Close Price]]-Table2[[#This Row],[200D EMA]])/Table2[[#This Row],[200D EMA]]</f>
        <v>-2.7151562942224983E-2</v>
      </c>
      <c r="V697">
        <v>0.60955139372606904</v>
      </c>
      <c r="W697">
        <v>2190.0500000000002</v>
      </c>
      <c r="X697">
        <v>2224</v>
      </c>
      <c r="Y697">
        <v>2190.0500000000002</v>
      </c>
      <c r="Z697">
        <v>2245.1999999999998</v>
      </c>
      <c r="AA697">
        <v>2190.0500000000002</v>
      </c>
      <c r="AB697">
        <v>2245.1999999999998</v>
      </c>
      <c r="AC697" s="2">
        <f>(Table2[[#This Row],[Close Price]]/Table2[[#This Row],[Day Low]])-1</f>
        <v>3.3789182895365144E-3</v>
      </c>
      <c r="AD697" s="2">
        <f>(Table2[[#This Row],[Day High]]/Table2[[#This Row],[Close Price]])-1</f>
        <v>1.2082186170333964E-2</v>
      </c>
      <c r="AE697" s="2">
        <f>(Table2[[#This Row],[Close Price]]/Table2[[#This Row],[Current Week Low]])-1</f>
        <v>3.3789182895365144E-3</v>
      </c>
      <c r="AF697" s="2">
        <f>(Table2[[#This Row],[Current Week High]]/Table2[[#This Row],[Close Price]])-1</f>
        <v>2.1729732189583295E-2</v>
      </c>
      <c r="AG697" s="2">
        <f>(Table2[[#This Row],[Close Price]]/Table2[[#This Row],[Current Month Low]])-1</f>
        <v>3.3789182895365144E-3</v>
      </c>
      <c r="AH697" s="2">
        <f>(Table2[[#This Row],[Current Month High]]/Table2[[#This Row],[Close Price]])-1</f>
        <v>2.1729732189583295E-2</v>
      </c>
      <c r="AI697">
        <v>24.462445106828302</v>
      </c>
      <c r="AJ697">
        <v>12.1147959183673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-0.05</v>
      </c>
      <c r="AM697" t="s">
        <v>10358</v>
      </c>
      <c r="AN697">
        <v>1.08</v>
      </c>
      <c r="AO697" t="s">
        <v>10359</v>
      </c>
      <c r="AP697">
        <v>-0.104316926407183</v>
      </c>
      <c r="AQ697">
        <f>(Table2[[#This Row],[Sharpe Ratio]]-AVERAGE(Table2[Sharpe Ratio]))/_xlfn.STDEV.P(Table2[Sharpe Ratio])</f>
        <v>-1.9208381102759244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644</v>
      </c>
      <c r="AT697">
        <f>_xlfn.RANK.AVG(Table2[[#This Row],[6M Return vs Nifty Z-Score]],Table2[6M Return vs Nifty Z-Score])</f>
        <v>557</v>
      </c>
      <c r="AU697">
        <f>_xlfn.RANK.AVG(Table2[[#This Row],[Sharpe Ratio Z-Score]],Table2[Sharpe Ratio Z-Score])</f>
        <v>725</v>
      </c>
      <c r="AV697">
        <f>(Table2[[#This Row],[Rank 1Y]]+Table2[[#This Row],[Rank 6M]]+Table2[[#This Row],[Rank Sharpe]])/3</f>
        <v>642</v>
      </c>
    </row>
    <row r="698" spans="1:48" x14ac:dyDescent="0.3">
      <c r="A698" t="s">
        <v>848</v>
      </c>
      <c r="B698" t="s">
        <v>849</v>
      </c>
      <c r="C698" t="s">
        <v>10324</v>
      </c>
      <c r="D698" t="s">
        <v>576</v>
      </c>
      <c r="E698">
        <v>18775.303043200001</v>
      </c>
      <c r="F698">
        <v>1467.85</v>
      </c>
      <c r="G698">
        <v>-41.3826645960457</v>
      </c>
      <c r="H698">
        <f>(Table2[[#This Row],[1Y Return vs Nifty]]-AVERAGE(Table2[1Y Return vs Nifty]))/_xlfn.STDEV.P(Table2[1Y Return vs Nifty])</f>
        <v>-1.0801298691088268</v>
      </c>
      <c r="I698">
        <v>-10.4635841810457</v>
      </c>
      <c r="J698">
        <f>(Table2[[#This Row],[1M Return vs Nifty]]-AVERAGE(Table2[1M Return vs Nifty]))/_xlfn.STDEV.P(Table2[1M Return vs Nifty])</f>
        <v>-1.2653469508947426</v>
      </c>
      <c r="K698">
        <v>-9.9764548325670308</v>
      </c>
      <c r="L698">
        <f>(Table2[[#This Row],[6M Return vs Nifty]]-AVERAGE(Table2[6M Return vs Nifty]))/_xlfn.STDEV.P(Table2[6M Return vs Nifty])</f>
        <v>-0.61892157108596713</v>
      </c>
      <c r="M698">
        <v>-0.37225988569479901</v>
      </c>
      <c r="N698">
        <f>(Table2[[#This Row],[1W Return vs Nifty]]-AVERAGE(Table2[1W Return vs Nifty]))/_xlfn.STDEV.P(Table2[1W Return vs Nifty])</f>
        <v>0.18053104168584486</v>
      </c>
      <c r="O698">
        <v>1462.53</v>
      </c>
      <c r="P698">
        <v>1472.37837263654</v>
      </c>
      <c r="Q698">
        <v>1482.85361855939</v>
      </c>
      <c r="R698">
        <v>55.638739290515097</v>
      </c>
      <c r="S698" s="2">
        <f>(Table2[[#This Row],[Close Price]]-Table2[[#This Row],[20D EMA]])/Table2[[#This Row],[20D EMA]]</f>
        <v>3.6375322215612235E-3</v>
      </c>
      <c r="T698" s="2">
        <f>(Table2[[#This Row],[Close Price]]-Table2[[#This Row],[50D EMA]])/Table2[[#This Row],[50D EMA]]</f>
        <v>-3.0755495467046888E-3</v>
      </c>
      <c r="U698" s="2">
        <f>(Table2[[#This Row],[Close Price]]-Table2[[#This Row],[200D EMA]])/Table2[[#This Row],[200D EMA]]</f>
        <v>-1.0118071245607053E-2</v>
      </c>
      <c r="V698">
        <v>0.58719678928337504</v>
      </c>
      <c r="W698">
        <v>1457.35</v>
      </c>
      <c r="X698">
        <v>1476.95</v>
      </c>
      <c r="Y698">
        <v>1452</v>
      </c>
      <c r="Z698">
        <v>1476.95</v>
      </c>
      <c r="AA698">
        <v>1452</v>
      </c>
      <c r="AB698">
        <v>1476.95</v>
      </c>
      <c r="AC698" s="2">
        <f>(Table2[[#This Row],[Close Price]]/Table2[[#This Row],[Day Low]])-1</f>
        <v>7.204858132912495E-3</v>
      </c>
      <c r="AD698" s="2">
        <f>(Table2[[#This Row],[Day High]]/Table2[[#This Row],[Close Price]])-1</f>
        <v>6.1995435500903362E-3</v>
      </c>
      <c r="AE698" s="2">
        <f>(Table2[[#This Row],[Close Price]]/Table2[[#This Row],[Current Week Low]])-1</f>
        <v>1.091597796143251E-2</v>
      </c>
      <c r="AF698" s="2">
        <f>(Table2[[#This Row],[Current Week High]]/Table2[[#This Row],[Close Price]])-1</f>
        <v>6.1995435500903362E-3</v>
      </c>
      <c r="AG698" s="2">
        <f>(Table2[[#This Row],[Close Price]]/Table2[[#This Row],[Current Month Low]])-1</f>
        <v>1.091597796143251E-2</v>
      </c>
      <c r="AH698" s="2">
        <f>(Table2[[#This Row],[Current Month High]]/Table2[[#This Row],[Close Price]])-1</f>
        <v>6.1995435500903362E-3</v>
      </c>
      <c r="AI698">
        <v>19.150458153081001</v>
      </c>
      <c r="AJ698">
        <v>15.6698187549251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-0.08</v>
      </c>
      <c r="AM698" t="s">
        <v>10358</v>
      </c>
      <c r="AN698">
        <v>3.29</v>
      </c>
      <c r="AO698" t="s">
        <v>10359</v>
      </c>
      <c r="AP698">
        <v>-0.100672559458135</v>
      </c>
      <c r="AQ698">
        <f>(Table2[[#This Row],[Sharpe Ratio]]-AVERAGE(Table2[Sharpe Ratio]))/_xlfn.STDEV.P(Table2[Sharpe Ratio])</f>
        <v>-1.879141773287673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683</v>
      </c>
      <c r="AT698">
        <f>_xlfn.RANK.AVG(Table2[[#This Row],[6M Return vs Nifty Z-Score]],Table2[6M Return vs Nifty Z-Score])</f>
        <v>523</v>
      </c>
      <c r="AU698">
        <f>_xlfn.RANK.AVG(Table2[[#This Row],[Sharpe Ratio Z-Score]],Table2[Sharpe Ratio Z-Score])</f>
        <v>721</v>
      </c>
      <c r="AV698">
        <f>(Table2[[#This Row],[Rank 1Y]]+Table2[[#This Row],[Rank 6M]]+Table2[[#This Row],[Rank Sharpe]])/3</f>
        <v>642.33333333333337</v>
      </c>
    </row>
    <row r="699" spans="1:48" x14ac:dyDescent="0.3">
      <c r="A699" t="s">
        <v>1213</v>
      </c>
      <c r="B699" t="s">
        <v>1214</v>
      </c>
      <c r="C699" t="s">
        <v>10313</v>
      </c>
      <c r="D699" t="s">
        <v>21</v>
      </c>
      <c r="E699">
        <v>9802.4058840199996</v>
      </c>
      <c r="F699">
        <v>481.05</v>
      </c>
      <c r="G699">
        <v>-24.462607428764301</v>
      </c>
      <c r="H699">
        <f>(Table2[[#This Row],[1Y Return vs Nifty]]-AVERAGE(Table2[1Y Return vs Nifty]))/_xlfn.STDEV.P(Table2[1Y Return vs Nifty])</f>
        <v>-0.79739193660611052</v>
      </c>
      <c r="I699">
        <v>-6.1526773047236496</v>
      </c>
      <c r="J699">
        <f>(Table2[[#This Row],[1M Return vs Nifty]]-AVERAGE(Table2[1M Return vs Nifty]))/_xlfn.STDEV.P(Table2[1M Return vs Nifty])</f>
        <v>-0.82845161300794457</v>
      </c>
      <c r="K699">
        <v>-19.846937240751402</v>
      </c>
      <c r="L699">
        <f>(Table2[[#This Row],[6M Return vs Nifty]]-AVERAGE(Table2[6M Return vs Nifty]))/_xlfn.STDEV.P(Table2[6M Return vs Nifty])</f>
        <v>-0.9556790071424931</v>
      </c>
      <c r="M699">
        <v>-5.8776561641234597</v>
      </c>
      <c r="N699">
        <f>(Table2[[#This Row],[1W Return vs Nifty]]-AVERAGE(Table2[1W Return vs Nifty]))/_xlfn.STDEV.P(Table2[1W Return vs Nifty])</f>
        <v>-1.1562697217431201</v>
      </c>
      <c r="O699">
        <v>494.14</v>
      </c>
      <c r="P699">
        <v>500.76097413287602</v>
      </c>
      <c r="Q699">
        <v>482.91452697978201</v>
      </c>
      <c r="R699">
        <v>28.348093619347502</v>
      </c>
      <c r="S699" s="2">
        <f>(Table2[[#This Row],[Close Price]]-Table2[[#This Row],[20D EMA]])/Table2[[#This Row],[20D EMA]]</f>
        <v>-2.6490468288339286E-2</v>
      </c>
      <c r="T699" s="2">
        <f>(Table2[[#This Row],[Close Price]]-Table2[[#This Row],[50D EMA]])/Table2[[#This Row],[50D EMA]]</f>
        <v>-3.9362041275296612E-2</v>
      </c>
      <c r="U699" s="2">
        <f>(Table2[[#This Row],[Close Price]]-Table2[[#This Row],[200D EMA]])/Table2[[#This Row],[200D EMA]]</f>
        <v>-3.8609875570383505E-3</v>
      </c>
      <c r="V699">
        <v>1.11358957883095</v>
      </c>
      <c r="W699">
        <v>473.6</v>
      </c>
      <c r="X699">
        <v>485.05</v>
      </c>
      <c r="Y699">
        <v>473.6</v>
      </c>
      <c r="Z699">
        <v>488.25</v>
      </c>
      <c r="AA699">
        <v>473.6</v>
      </c>
      <c r="AB699">
        <v>488.25</v>
      </c>
      <c r="AC699" s="2">
        <f>(Table2[[#This Row],[Close Price]]/Table2[[#This Row],[Day Low]])-1</f>
        <v>1.5730574324324342E-2</v>
      </c>
      <c r="AD699" s="2">
        <f>(Table2[[#This Row],[Day High]]/Table2[[#This Row],[Close Price]])-1</f>
        <v>8.3151439559296936E-3</v>
      </c>
      <c r="AE699" s="2">
        <f>(Table2[[#This Row],[Close Price]]/Table2[[#This Row],[Current Week Low]])-1</f>
        <v>1.5730574324324342E-2</v>
      </c>
      <c r="AF699" s="2">
        <f>(Table2[[#This Row],[Current Week High]]/Table2[[#This Row],[Close Price]])-1</f>
        <v>1.4967259120673537E-2</v>
      </c>
      <c r="AG699" s="2">
        <f>(Table2[[#This Row],[Close Price]]/Table2[[#This Row],[Current Month Low]])-1</f>
        <v>1.5730574324324342E-2</v>
      </c>
      <c r="AH699" s="2">
        <f>(Table2[[#This Row],[Current Month High]]/Table2[[#This Row],[Close Price]])-1</f>
        <v>1.4967259120673537E-2</v>
      </c>
      <c r="AI699">
        <v>19.530194366489901</v>
      </c>
      <c r="AJ699">
        <v>22.451317296678099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</v>
      </c>
      <c r="AM699">
        <v>0</v>
      </c>
      <c r="AN699">
        <v>-2.82</v>
      </c>
      <c r="AO699" t="s">
        <v>10358</v>
      </c>
      <c r="AP699">
        <v>-8.5388624320018994E-2</v>
      </c>
      <c r="AQ699">
        <f>(Table2[[#This Row],[Sharpe Ratio]]-AVERAGE(Table2[Sharpe Ratio]))/_xlfn.STDEV.P(Table2[Sharpe Ratio])</f>
        <v>-1.7042735125073092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591</v>
      </c>
      <c r="AT699">
        <f>_xlfn.RANK.AVG(Table2[[#This Row],[6M Return vs Nifty Z-Score]],Table2[6M Return vs Nifty Z-Score])</f>
        <v>629</v>
      </c>
      <c r="AU699">
        <f>_xlfn.RANK.AVG(Table2[[#This Row],[Sharpe Ratio Z-Score]],Table2[Sharpe Ratio Z-Score])</f>
        <v>709</v>
      </c>
      <c r="AV699">
        <f>(Table2[[#This Row],[Rank 1Y]]+Table2[[#This Row],[Rank 6M]]+Table2[[#This Row],[Rank Sharpe]])/3</f>
        <v>643</v>
      </c>
    </row>
    <row r="700" spans="1:48" x14ac:dyDescent="0.3">
      <c r="A700" t="s">
        <v>1583</v>
      </c>
      <c r="B700" t="s">
        <v>1584</v>
      </c>
      <c r="C700" t="s">
        <v>10325</v>
      </c>
      <c r="D700" t="s">
        <v>257</v>
      </c>
      <c r="E700">
        <v>6073.0466040399997</v>
      </c>
      <c r="F700">
        <v>1350.4</v>
      </c>
      <c r="G700">
        <v>-51.147222571564001</v>
      </c>
      <c r="H700">
        <f>(Table2[[#This Row],[1Y Return vs Nifty]]-AVERAGE(Table2[1Y Return vs Nifty]))/_xlfn.STDEV.P(Table2[1Y Return vs Nifty])</f>
        <v>-1.2432978127219005</v>
      </c>
      <c r="I700">
        <v>-7.1439994929789403</v>
      </c>
      <c r="J700">
        <f>(Table2[[#This Row],[1M Return vs Nifty]]-AVERAGE(Table2[1M Return vs Nifty]))/_xlfn.STDEV.P(Table2[1M Return vs Nifty])</f>
        <v>-0.92891865041284161</v>
      </c>
      <c r="K700">
        <v>-12.690658465094099</v>
      </c>
      <c r="L700">
        <f>(Table2[[#This Row],[6M Return vs Nifty]]-AVERAGE(Table2[6M Return vs Nifty]))/_xlfn.STDEV.P(Table2[6M Return vs Nifty])</f>
        <v>-0.71152375793219802</v>
      </c>
      <c r="M700">
        <v>-2.66091180869739</v>
      </c>
      <c r="N700">
        <f>(Table2[[#This Row],[1W Return vs Nifty]]-AVERAGE(Table2[1W Return vs Nifty]))/_xlfn.STDEV.P(Table2[1W Return vs Nifty])</f>
        <v>-0.37519128658336759</v>
      </c>
      <c r="O700">
        <v>1363.48</v>
      </c>
      <c r="P700">
        <v>1369.3240679277999</v>
      </c>
      <c r="Q700">
        <v>1415.2771248254101</v>
      </c>
      <c r="R700">
        <v>45.386314956565798</v>
      </c>
      <c r="S700" s="2">
        <f>(Table2[[#This Row],[Close Price]]-Table2[[#This Row],[20D EMA]])/Table2[[#This Row],[20D EMA]]</f>
        <v>-9.593100008800955E-3</v>
      </c>
      <c r="T700" s="2">
        <f>(Table2[[#This Row],[Close Price]]-Table2[[#This Row],[50D EMA]])/Table2[[#This Row],[50D EMA]]</f>
        <v>-1.3820006798272097E-2</v>
      </c>
      <c r="U700" s="2">
        <f>(Table2[[#This Row],[Close Price]]-Table2[[#This Row],[200D EMA]])/Table2[[#This Row],[200D EMA]]</f>
        <v>-4.5840580397576387E-2</v>
      </c>
      <c r="V700">
        <v>2.9421351717831099</v>
      </c>
      <c r="W700">
        <v>1348</v>
      </c>
      <c r="X700">
        <v>1376.9</v>
      </c>
      <c r="Y700">
        <v>1345</v>
      </c>
      <c r="Z700">
        <v>1389.9</v>
      </c>
      <c r="AA700">
        <v>1345</v>
      </c>
      <c r="AB700">
        <v>1389.9</v>
      </c>
      <c r="AC700" s="2">
        <f>(Table2[[#This Row],[Close Price]]/Table2[[#This Row],[Day Low]])-1</f>
        <v>1.7804154302671904E-3</v>
      </c>
      <c r="AD700" s="2">
        <f>(Table2[[#This Row],[Day High]]/Table2[[#This Row],[Close Price]])-1</f>
        <v>1.9623815165876746E-2</v>
      </c>
      <c r="AE700" s="2">
        <f>(Table2[[#This Row],[Close Price]]/Table2[[#This Row],[Current Week Low]])-1</f>
        <v>4.0148698884758804E-3</v>
      </c>
      <c r="AF700" s="2">
        <f>(Table2[[#This Row],[Current Week High]]/Table2[[#This Row],[Close Price]])-1</f>
        <v>2.9250592417061627E-2</v>
      </c>
      <c r="AG700" s="2">
        <f>(Table2[[#This Row],[Close Price]]/Table2[[#This Row],[Current Month Low]])-1</f>
        <v>4.0148698884758804E-3</v>
      </c>
      <c r="AH700" s="2">
        <f>(Table2[[#This Row],[Current Month High]]/Table2[[#This Row],[Close Price]])-1</f>
        <v>2.9250592417061627E-2</v>
      </c>
      <c r="AI700">
        <v>40.547245260663502</v>
      </c>
      <c r="AJ700">
        <v>18.1348963345289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-0.04</v>
      </c>
      <c r="AM700" t="s">
        <v>10358</v>
      </c>
      <c r="AN700">
        <v>5.01</v>
      </c>
      <c r="AO700" t="s">
        <v>10359</v>
      </c>
      <c r="AP700">
        <v>-5.3731143924417003E-2</v>
      </c>
      <c r="AQ700">
        <f>(Table2[[#This Row],[Sharpe Ratio]]-AVERAGE(Table2[Sharpe Ratio]))/_xlfn.STDEV.P(Table2[Sharpe Ratio])</f>
        <v>-1.3420704223056472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709</v>
      </c>
      <c r="AT700">
        <f>_xlfn.RANK.AVG(Table2[[#This Row],[6M Return vs Nifty Z-Score]],Table2[6M Return vs Nifty Z-Score])</f>
        <v>553</v>
      </c>
      <c r="AU700">
        <f>_xlfn.RANK.AVG(Table2[[#This Row],[Sharpe Ratio Z-Score]],Table2[Sharpe Ratio Z-Score])</f>
        <v>669</v>
      </c>
      <c r="AV700">
        <f>(Table2[[#This Row],[Rank 1Y]]+Table2[[#This Row],[Rank 6M]]+Table2[[#This Row],[Rank Sharpe]])/3</f>
        <v>643.66666666666663</v>
      </c>
    </row>
    <row r="701" spans="1:48" x14ac:dyDescent="0.3">
      <c r="A701" t="s">
        <v>719</v>
      </c>
      <c r="B701" t="s">
        <v>720</v>
      </c>
      <c r="C701" t="s">
        <v>10324</v>
      </c>
      <c r="D701" t="s">
        <v>104</v>
      </c>
      <c r="E701">
        <v>24089.767060999999</v>
      </c>
      <c r="F701">
        <v>298.7</v>
      </c>
      <c r="G701">
        <v>-42.283437176375102</v>
      </c>
      <c r="H701">
        <f>(Table2[[#This Row],[1Y Return vs Nifty]]-AVERAGE(Table2[1Y Return vs Nifty]))/_xlfn.STDEV.P(Table2[1Y Return vs Nifty])</f>
        <v>-1.0951819800148086</v>
      </c>
      <c r="I701">
        <v>-2.5253272082243798</v>
      </c>
      <c r="J701">
        <f>(Table2[[#This Row],[1M Return vs Nifty]]-AVERAGE(Table2[1M Return vs Nifty]))/_xlfn.STDEV.P(Table2[1M Return vs Nifty])</f>
        <v>-0.46083236455045012</v>
      </c>
      <c r="K701">
        <v>-9.7518588736383993</v>
      </c>
      <c r="L701">
        <f>(Table2[[#This Row],[6M Return vs Nifty]]-AVERAGE(Table2[6M Return vs Nifty]))/_xlfn.STDEV.P(Table2[6M Return vs Nifty])</f>
        <v>-0.61125888995756061</v>
      </c>
      <c r="M701">
        <v>0.192364219773247</v>
      </c>
      <c r="N701">
        <f>(Table2[[#This Row],[1W Return vs Nifty]]-AVERAGE(Table2[1W Return vs Nifty]))/_xlfn.STDEV.P(Table2[1W Return vs Nifty])</f>
        <v>0.31763106084296006</v>
      </c>
      <c r="O701">
        <v>295.11</v>
      </c>
      <c r="P701">
        <v>289.29618376025297</v>
      </c>
      <c r="Q701">
        <v>292.150563755848</v>
      </c>
      <c r="R701">
        <v>57.090860607585903</v>
      </c>
      <c r="S701" s="2">
        <f>(Table2[[#This Row],[Close Price]]-Table2[[#This Row],[20D EMA]])/Table2[[#This Row],[20D EMA]]</f>
        <v>1.2164955440344193E-2</v>
      </c>
      <c r="T701" s="2">
        <f>(Table2[[#This Row],[Close Price]]-Table2[[#This Row],[50D EMA]])/Table2[[#This Row],[50D EMA]]</f>
        <v>3.2505842688682667E-2</v>
      </c>
      <c r="U701" s="2">
        <f>(Table2[[#This Row],[Close Price]]-Table2[[#This Row],[200D EMA]])/Table2[[#This Row],[200D EMA]]</f>
        <v>2.241801679227768E-2</v>
      </c>
      <c r="V701">
        <v>0.71467119581540295</v>
      </c>
      <c r="W701">
        <v>297</v>
      </c>
      <c r="X701">
        <v>300.39999999999998</v>
      </c>
      <c r="Y701">
        <v>296.8</v>
      </c>
      <c r="Z701">
        <v>302.7</v>
      </c>
      <c r="AA701">
        <v>296.8</v>
      </c>
      <c r="AB701">
        <v>302.7</v>
      </c>
      <c r="AC701" s="2">
        <f>(Table2[[#This Row],[Close Price]]/Table2[[#This Row],[Day Low]])-1</f>
        <v>5.7239057239055757E-3</v>
      </c>
      <c r="AD701" s="2">
        <f>(Table2[[#This Row],[Day High]]/Table2[[#This Row],[Close Price]])-1</f>
        <v>5.6913290927351756E-3</v>
      </c>
      <c r="AE701" s="2">
        <f>(Table2[[#This Row],[Close Price]]/Table2[[#This Row],[Current Week Low]])-1</f>
        <v>6.4016172506737856E-3</v>
      </c>
      <c r="AF701" s="2">
        <f>(Table2[[#This Row],[Current Week High]]/Table2[[#This Row],[Close Price]])-1</f>
        <v>1.3391362571141707E-2</v>
      </c>
      <c r="AG701" s="2">
        <f>(Table2[[#This Row],[Close Price]]/Table2[[#This Row],[Current Month Low]])-1</f>
        <v>6.4016172506737856E-3</v>
      </c>
      <c r="AH701" s="2">
        <f>(Table2[[#This Row],[Current Month High]]/Table2[[#This Row],[Close Price]])-1</f>
        <v>1.3391362571141707E-2</v>
      </c>
      <c r="AI701">
        <v>19.6183461667224</v>
      </c>
      <c r="AJ701">
        <v>18.602342664284201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0.02</v>
      </c>
      <c r="AM701" t="s">
        <v>10359</v>
      </c>
      <c r="AN701">
        <v>2.96</v>
      </c>
      <c r="AO701" t="s">
        <v>10359</v>
      </c>
      <c r="AP701">
        <v>-0.10527488254734101</v>
      </c>
      <c r="AQ701">
        <f>(Table2[[#This Row],[Sharpe Ratio]]-AVERAGE(Table2[Sharpe Ratio]))/_xlfn.STDEV.P(Table2[Sharpe Ratio])</f>
        <v>-1.9317983847484028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687</v>
      </c>
      <c r="AT701">
        <f>_xlfn.RANK.AVG(Table2[[#This Row],[6M Return vs Nifty Z-Score]],Table2[6M Return vs Nifty Z-Score])</f>
        <v>521</v>
      </c>
      <c r="AU701">
        <f>_xlfn.RANK.AVG(Table2[[#This Row],[Sharpe Ratio Z-Score]],Table2[Sharpe Ratio Z-Score])</f>
        <v>726</v>
      </c>
      <c r="AV701">
        <f>(Table2[[#This Row],[Rank 1Y]]+Table2[[#This Row],[Rank 6M]]+Table2[[#This Row],[Rank Sharpe]])/3</f>
        <v>644.66666666666663</v>
      </c>
    </row>
    <row r="702" spans="1:48" x14ac:dyDescent="0.3">
      <c r="A702" t="s">
        <v>2504</v>
      </c>
      <c r="B702" t="s">
        <v>2505</v>
      </c>
      <c r="C702" t="s">
        <v>10317</v>
      </c>
      <c r="D702" t="s">
        <v>121</v>
      </c>
      <c r="E702">
        <v>1934.22136432</v>
      </c>
      <c r="F702">
        <v>7.88</v>
      </c>
      <c r="G702">
        <v>-70.823707764675405</v>
      </c>
      <c r="H702">
        <f>(Table2[[#This Row],[1Y Return vs Nifty]]-AVERAGE(Table2[1Y Return vs Nifty]))/_xlfn.STDEV.P(Table2[1Y Return vs Nifty])</f>
        <v>-1.572096272881861</v>
      </c>
      <c r="I702">
        <v>-21.5365762650869</v>
      </c>
      <c r="J702">
        <f>(Table2[[#This Row],[1M Return vs Nifty]]-AVERAGE(Table2[1M Return vs Nifty]))/_xlfn.STDEV.P(Table2[1M Return vs Nifty])</f>
        <v>-2.3875559794744659</v>
      </c>
      <c r="K702">
        <v>-70.370809545111499</v>
      </c>
      <c r="L702">
        <f>(Table2[[#This Row],[6M Return vs Nifty]]-AVERAGE(Table2[6M Return vs Nifty]))/_xlfn.STDEV.P(Table2[6M Return vs Nifty])</f>
        <v>-2.6794336316131044</v>
      </c>
      <c r="M702">
        <v>-1.0476561641234601</v>
      </c>
      <c r="N702">
        <f>(Table2[[#This Row],[1W Return vs Nifty]]-AVERAGE(Table2[1W Return vs Nifty]))/_xlfn.STDEV.P(Table2[1W Return vs Nifty])</f>
        <v>1.6533717068512935E-2</v>
      </c>
      <c r="O702">
        <v>8.6999999999999993</v>
      </c>
      <c r="P702">
        <v>10.068827011112999</v>
      </c>
      <c r="Q702">
        <v>14.049341937747901</v>
      </c>
      <c r="R702">
        <v>16.163370013851299</v>
      </c>
      <c r="S702" s="2">
        <f>(Table2[[#This Row],[Close Price]]-Table2[[#This Row],[20D EMA]])/Table2[[#This Row],[20D EMA]]</f>
        <v>-9.4252873563218334E-2</v>
      </c>
      <c r="T702" s="2">
        <f>(Table2[[#This Row],[Close Price]]-Table2[[#This Row],[50D EMA]])/Table2[[#This Row],[50D EMA]]</f>
        <v>-0.21738649484167155</v>
      </c>
      <c r="U702" s="2">
        <f>(Table2[[#This Row],[Close Price]]-Table2[[#This Row],[200D EMA]])/Table2[[#This Row],[200D EMA]]</f>
        <v>-0.43911963742387511</v>
      </c>
      <c r="V702">
        <v>6.43439683318838E-2</v>
      </c>
      <c r="W702">
        <v>0</v>
      </c>
      <c r="X702">
        <v>0</v>
      </c>
      <c r="Y702">
        <v>7.88</v>
      </c>
      <c r="Z702">
        <v>7.88</v>
      </c>
      <c r="AA702">
        <v>7.88</v>
      </c>
      <c r="AB702">
        <v>7.88</v>
      </c>
      <c r="AC702" s="2" t="e">
        <f>(Table2[[#This Row],[Close Price]]/Table2[[#This Row],[Day Low]])-1</f>
        <v>#DIV/0!</v>
      </c>
      <c r="AD702" s="2">
        <f>(Table2[[#This Row],[Day High]]/Table2[[#This Row],[Close Price]])-1</f>
        <v>-1</v>
      </c>
      <c r="AE702" s="2">
        <f>(Table2[[#This Row],[Close Price]]/Table2[[#This Row],[Current Week Low]])-1</f>
        <v>0</v>
      </c>
      <c r="AF702" s="2">
        <f>(Table2[[#This Row],[Current Week High]]/Table2[[#This Row],[Close Price]])-1</f>
        <v>0</v>
      </c>
      <c r="AG702" s="2">
        <f>(Table2[[#This Row],[Close Price]]/Table2[[#This Row],[Current Month Low]])-1</f>
        <v>0</v>
      </c>
      <c r="AH702" s="2">
        <f>(Table2[[#This Row],[Current Month High]]/Table2[[#This Row],[Close Price]])-1</f>
        <v>0</v>
      </c>
      <c r="AI702">
        <v>244.54314720812101</v>
      </c>
      <c r="AJ702">
        <v>17.436661698956701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-0.53</v>
      </c>
      <c r="AM702" t="s">
        <v>10358</v>
      </c>
      <c r="AN702">
        <v>-7.29</v>
      </c>
      <c r="AO702" t="s">
        <v>10358</v>
      </c>
      <c r="AP702">
        <v>2.2016370678496999E-2</v>
      </c>
      <c r="AQ702">
        <f>(Table2[[#This Row],[Sharpe Ratio]]-AVERAGE(Table2[Sharpe Ratio]))/_xlfn.STDEV.P(Table2[Sharpe Ratio])</f>
        <v>-0.47541952269449239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734</v>
      </c>
      <c r="AT702">
        <f>_xlfn.RANK.AVG(Table2[[#This Row],[6M Return vs Nifty Z-Score]],Table2[6M Return vs Nifty Z-Score])</f>
        <v>737</v>
      </c>
      <c r="AU702">
        <f>_xlfn.RANK.AVG(Table2[[#This Row],[Sharpe Ratio Z-Score]],Table2[Sharpe Ratio Z-Score])</f>
        <v>467</v>
      </c>
      <c r="AV702">
        <f>(Table2[[#This Row],[Rank 1Y]]+Table2[[#This Row],[Rank 6M]]+Table2[[#This Row],[Rank Sharpe]])/3</f>
        <v>646</v>
      </c>
    </row>
    <row r="703" spans="1:48" x14ac:dyDescent="0.3">
      <c r="A703" t="s">
        <v>1560</v>
      </c>
      <c r="B703" t="s">
        <v>1561</v>
      </c>
      <c r="C703" t="s">
        <v>10325</v>
      </c>
      <c r="D703" t="s">
        <v>443</v>
      </c>
      <c r="E703">
        <v>6317.4600540599904</v>
      </c>
      <c r="F703">
        <v>584.4</v>
      </c>
      <c r="G703">
        <v>-49.398167104632101</v>
      </c>
      <c r="H703">
        <f>(Table2[[#This Row],[1Y Return vs Nifty]]-AVERAGE(Table2[1Y Return vs Nifty]))/_xlfn.STDEV.P(Table2[1Y Return vs Nifty])</f>
        <v>-1.2140707054099247</v>
      </c>
      <c r="I703">
        <v>-10.857594518052901</v>
      </c>
      <c r="J703">
        <f>(Table2[[#This Row],[1M Return vs Nifty]]-AVERAGE(Table2[1M Return vs Nifty]))/_xlfn.STDEV.P(Table2[1M Return vs Nifty])</f>
        <v>-1.3052785208071314</v>
      </c>
      <c r="K703">
        <v>-11.647789715295501</v>
      </c>
      <c r="L703">
        <f>(Table2[[#This Row],[6M Return vs Nifty]]-AVERAGE(Table2[6M Return vs Nifty]))/_xlfn.STDEV.P(Table2[6M Return vs Nifty])</f>
        <v>-0.67594355102818193</v>
      </c>
      <c r="M703">
        <v>-4.6739000501076102</v>
      </c>
      <c r="N703">
        <f>(Table2[[#This Row],[1W Return vs Nifty]]-AVERAGE(Table2[1W Return vs Nifty]))/_xlfn.STDEV.P(Table2[1W Return vs Nifty])</f>
        <v>-0.86397793913270271</v>
      </c>
      <c r="O703">
        <v>600.14</v>
      </c>
      <c r="P703">
        <v>623.17377389669105</v>
      </c>
      <c r="Q703">
        <v>639.29636319985002</v>
      </c>
      <c r="R703">
        <v>27.4364788770987</v>
      </c>
      <c r="S703" s="2">
        <f>(Table2[[#This Row],[Close Price]]-Table2[[#This Row],[20D EMA]])/Table2[[#This Row],[20D EMA]]</f>
        <v>-2.6227213650148313E-2</v>
      </c>
      <c r="T703" s="2">
        <f>(Table2[[#This Row],[Close Price]]-Table2[[#This Row],[50D EMA]])/Table2[[#This Row],[50D EMA]]</f>
        <v>-6.2219842234758321E-2</v>
      </c>
      <c r="U703" s="2">
        <f>(Table2[[#This Row],[Close Price]]-Table2[[#This Row],[200D EMA]])/Table2[[#This Row],[200D EMA]]</f>
        <v>-8.5869975741890661E-2</v>
      </c>
      <c r="V703">
        <v>0.735284191028023</v>
      </c>
      <c r="W703">
        <v>574.20000000000005</v>
      </c>
      <c r="X703">
        <v>587.5</v>
      </c>
      <c r="Y703">
        <v>569.65</v>
      </c>
      <c r="Z703">
        <v>596</v>
      </c>
      <c r="AA703">
        <v>569.65</v>
      </c>
      <c r="AB703">
        <v>596</v>
      </c>
      <c r="AC703" s="2">
        <f>(Table2[[#This Row],[Close Price]]/Table2[[#This Row],[Day Low]])-1</f>
        <v>1.7763845350052154E-2</v>
      </c>
      <c r="AD703" s="2">
        <f>(Table2[[#This Row],[Day High]]/Table2[[#This Row],[Close Price]])-1</f>
        <v>5.304585900068437E-3</v>
      </c>
      <c r="AE703" s="2">
        <f>(Table2[[#This Row],[Close Price]]/Table2[[#This Row],[Current Week Low]])-1</f>
        <v>2.5893092249626992E-2</v>
      </c>
      <c r="AF703" s="2">
        <f>(Table2[[#This Row],[Current Week High]]/Table2[[#This Row],[Close Price]])-1</f>
        <v>1.9849418206707714E-2</v>
      </c>
      <c r="AG703" s="2">
        <f>(Table2[[#This Row],[Close Price]]/Table2[[#This Row],[Current Month Low]])-1</f>
        <v>2.5893092249626992E-2</v>
      </c>
      <c r="AH703" s="2">
        <f>(Table2[[#This Row],[Current Month High]]/Table2[[#This Row],[Close Price]])-1</f>
        <v>1.9849418206707714E-2</v>
      </c>
      <c r="AI703">
        <v>32.785763175906901</v>
      </c>
      <c r="AJ703">
        <v>12.093603145679401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-0.23</v>
      </c>
      <c r="AM703" t="s">
        <v>10358</v>
      </c>
      <c r="AN703">
        <v>-2.46</v>
      </c>
      <c r="AO703" t="s">
        <v>10358</v>
      </c>
      <c r="AP703">
        <v>-7.5935800035772993E-2</v>
      </c>
      <c r="AQ703">
        <f>(Table2[[#This Row],[Sharpe Ratio]]-AVERAGE(Table2[Sharpe Ratio]))/_xlfn.STDEV.P(Table2[Sharpe Ratio])</f>
        <v>-1.5961208066033086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707</v>
      </c>
      <c r="AT703">
        <f>_xlfn.RANK.AVG(Table2[[#This Row],[6M Return vs Nifty Z-Score]],Table2[6M Return vs Nifty Z-Score])</f>
        <v>539</v>
      </c>
      <c r="AU703">
        <f>_xlfn.RANK.AVG(Table2[[#This Row],[Sharpe Ratio Z-Score]],Table2[Sharpe Ratio Z-Score])</f>
        <v>695</v>
      </c>
      <c r="AV703">
        <f>(Table2[[#This Row],[Rank 1Y]]+Table2[[#This Row],[Rank 6M]]+Table2[[#This Row],[Rank Sharpe]])/3</f>
        <v>647</v>
      </c>
    </row>
    <row r="704" spans="1:48" x14ac:dyDescent="0.3">
      <c r="A704" t="s">
        <v>2060</v>
      </c>
      <c r="B704" t="s">
        <v>2061</v>
      </c>
      <c r="C704" t="s">
        <v>10325</v>
      </c>
      <c r="D704" t="s">
        <v>92</v>
      </c>
      <c r="E704">
        <v>3059.7157634999999</v>
      </c>
      <c r="F704">
        <v>712.8</v>
      </c>
      <c r="G704">
        <v>-58.0500032700348</v>
      </c>
      <c r="H704">
        <f>(Table2[[#This Row],[1Y Return vs Nifty]]-AVERAGE(Table2[1Y Return vs Nifty]))/_xlfn.STDEV.P(Table2[1Y Return vs Nifty])</f>
        <v>-1.3586448191716942</v>
      </c>
      <c r="I704">
        <v>-2.7709930902136701</v>
      </c>
      <c r="J704">
        <f>(Table2[[#This Row],[1M Return vs Nifty]]-AVERAGE(Table2[1M Return vs Nifty]))/_xlfn.STDEV.P(Table2[1M Return vs Nifty])</f>
        <v>-0.48572974266559515</v>
      </c>
      <c r="K704">
        <v>-24.192753289715402</v>
      </c>
      <c r="L704">
        <f>(Table2[[#This Row],[6M Return vs Nifty]]-AVERAGE(Table2[6M Return vs Nifty]))/_xlfn.STDEV.P(Table2[6M Return vs Nifty])</f>
        <v>-1.1039479376467336</v>
      </c>
      <c r="M704">
        <v>-3.0796164892371101</v>
      </c>
      <c r="N704">
        <f>(Table2[[#This Row],[1W Return vs Nifty]]-AVERAGE(Table2[1W Return vs Nifty]))/_xlfn.STDEV.P(Table2[1W Return vs Nifty])</f>
        <v>-0.4768596694370964</v>
      </c>
      <c r="O704">
        <v>717.93</v>
      </c>
      <c r="P704">
        <v>733.73978087709304</v>
      </c>
      <c r="Q704">
        <v>784.77234694255105</v>
      </c>
      <c r="R704">
        <v>48.187619076572197</v>
      </c>
      <c r="S704" s="2">
        <f>(Table2[[#This Row],[Close Price]]-Table2[[#This Row],[20D EMA]])/Table2[[#This Row],[20D EMA]]</f>
        <v>-7.1455434373824686E-3</v>
      </c>
      <c r="T704" s="2">
        <f>(Table2[[#This Row],[Close Price]]-Table2[[#This Row],[50D EMA]])/Table2[[#This Row],[50D EMA]]</f>
        <v>-2.8538429321717063E-2</v>
      </c>
      <c r="U704" s="2">
        <f>(Table2[[#This Row],[Close Price]]-Table2[[#This Row],[200D EMA]])/Table2[[#This Row],[200D EMA]]</f>
        <v>-9.1711114978698161E-2</v>
      </c>
      <c r="V704">
        <v>0.27104692586932499</v>
      </c>
      <c r="W704">
        <v>710.15</v>
      </c>
      <c r="X704">
        <v>727</v>
      </c>
      <c r="Y704">
        <v>706</v>
      </c>
      <c r="Z704">
        <v>727</v>
      </c>
      <c r="AA704">
        <v>706</v>
      </c>
      <c r="AB704">
        <v>727</v>
      </c>
      <c r="AC704" s="2">
        <f>(Table2[[#This Row],[Close Price]]/Table2[[#This Row],[Day Low]])-1</f>
        <v>3.7316059987326788E-3</v>
      </c>
      <c r="AD704" s="2">
        <f>(Table2[[#This Row],[Day High]]/Table2[[#This Row],[Close Price]])-1</f>
        <v>1.9921436588103303E-2</v>
      </c>
      <c r="AE704" s="2">
        <f>(Table2[[#This Row],[Close Price]]/Table2[[#This Row],[Current Week Low]])-1</f>
        <v>9.6317280453257492E-3</v>
      </c>
      <c r="AF704" s="2">
        <f>(Table2[[#This Row],[Current Week High]]/Table2[[#This Row],[Close Price]])-1</f>
        <v>1.9921436588103303E-2</v>
      </c>
      <c r="AG704" s="2">
        <f>(Table2[[#This Row],[Close Price]]/Table2[[#This Row],[Current Month Low]])-1</f>
        <v>9.6317280453257492E-3</v>
      </c>
      <c r="AH704" s="2">
        <f>(Table2[[#This Row],[Current Month High]]/Table2[[#This Row],[Close Price]])-1</f>
        <v>1.9921436588103303E-2</v>
      </c>
      <c r="AI704">
        <v>47.586980920314197</v>
      </c>
      <c r="AJ704">
        <v>15.1906916612798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-0.04</v>
      </c>
      <c r="AM704" t="s">
        <v>10358</v>
      </c>
      <c r="AN704">
        <v>3.91</v>
      </c>
      <c r="AO704" t="s">
        <v>10359</v>
      </c>
      <c r="AQ704">
        <f>(Table2[[#This Row],[Sharpe Ratio]]-AVERAGE(Table2[Sharpe Ratio]))/_xlfn.STDEV.P(Table2[Sharpe Ratio])</f>
        <v>-0.72731567472953296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724</v>
      </c>
      <c r="AT704">
        <f>_xlfn.RANK.AVG(Table2[[#This Row],[6M Return vs Nifty Z-Score]],Table2[6M Return vs Nifty Z-Score])</f>
        <v>669</v>
      </c>
      <c r="AU704">
        <f>_xlfn.RANK.AVG(Table2[[#This Row],[Sharpe Ratio Z-Score]],Table2[Sharpe Ratio Z-Score])</f>
        <v>548</v>
      </c>
      <c r="AV704">
        <f>(Table2[[#This Row],[Rank 1Y]]+Table2[[#This Row],[Rank 6M]]+Table2[[#This Row],[Rank Sharpe]])/3</f>
        <v>647</v>
      </c>
    </row>
    <row r="705" spans="1:48" x14ac:dyDescent="0.3">
      <c r="A705" t="s">
        <v>2381</v>
      </c>
      <c r="B705" t="s">
        <v>2382</v>
      </c>
      <c r="C705" t="s">
        <v>10319</v>
      </c>
      <c r="D705" t="s">
        <v>257</v>
      </c>
      <c r="E705">
        <v>2227.9514982999999</v>
      </c>
      <c r="F705">
        <v>497.75</v>
      </c>
      <c r="G705">
        <v>-51.698343574795899</v>
      </c>
      <c r="H705">
        <f>(Table2[[#This Row],[1Y Return vs Nifty]]-AVERAGE(Table2[1Y Return vs Nifty]))/_xlfn.STDEV.P(Table2[1Y Return vs Nifty])</f>
        <v>-1.2525071677182846</v>
      </c>
      <c r="I705">
        <v>-2.7640852614884199</v>
      </c>
      <c r="J705">
        <f>(Table2[[#This Row],[1M Return vs Nifty]]-AVERAGE(Table2[1M Return vs Nifty]))/_xlfn.STDEV.P(Table2[1M Return vs Nifty])</f>
        <v>-0.48502965837902456</v>
      </c>
      <c r="K705">
        <v>-26.362533326308998</v>
      </c>
      <c r="L705">
        <f>(Table2[[#This Row],[6M Return vs Nifty]]-AVERAGE(Table2[6M Return vs Nifty]))/_xlfn.STDEV.P(Table2[6M Return vs Nifty])</f>
        <v>-1.1779756833751518</v>
      </c>
      <c r="M705">
        <v>-1.8053074451522699</v>
      </c>
      <c r="N705">
        <f>(Table2[[#This Row],[1W Return vs Nifty]]-AVERAGE(Table2[1W Return vs Nifty]))/_xlfn.STDEV.P(Table2[1W Return vs Nifty])</f>
        <v>-0.16743647502478465</v>
      </c>
      <c r="O705">
        <v>493.91</v>
      </c>
      <c r="P705">
        <v>501.65019424568902</v>
      </c>
      <c r="Q705">
        <v>530.82138521739103</v>
      </c>
      <c r="R705">
        <v>57.429750147560704</v>
      </c>
      <c r="S705" s="2">
        <f>(Table2[[#This Row],[Close Price]]-Table2[[#This Row],[20D EMA]])/Table2[[#This Row],[20D EMA]]</f>
        <v>7.7746957947803742E-3</v>
      </c>
      <c r="T705" s="2">
        <f>(Table2[[#This Row],[Close Price]]-Table2[[#This Row],[50D EMA]])/Table2[[#This Row],[50D EMA]]</f>
        <v>-7.7747288657060831E-3</v>
      </c>
      <c r="U705" s="2">
        <f>(Table2[[#This Row],[Close Price]]-Table2[[#This Row],[200D EMA]])/Table2[[#This Row],[200D EMA]]</f>
        <v>-6.2302284983953814E-2</v>
      </c>
      <c r="V705">
        <v>1.1348499754202299</v>
      </c>
      <c r="W705">
        <v>492.75</v>
      </c>
      <c r="X705">
        <v>501.2</v>
      </c>
      <c r="Y705">
        <v>492.75</v>
      </c>
      <c r="Z705">
        <v>504.7</v>
      </c>
      <c r="AA705">
        <v>492.75</v>
      </c>
      <c r="AB705">
        <v>504.7</v>
      </c>
      <c r="AC705" s="2">
        <f>(Table2[[#This Row],[Close Price]]/Table2[[#This Row],[Day Low]])-1</f>
        <v>1.0147133434804667E-2</v>
      </c>
      <c r="AD705" s="2">
        <f>(Table2[[#This Row],[Day High]]/Table2[[#This Row],[Close Price]])-1</f>
        <v>6.9311903566047217E-3</v>
      </c>
      <c r="AE705" s="2">
        <f>(Table2[[#This Row],[Close Price]]/Table2[[#This Row],[Current Week Low]])-1</f>
        <v>1.0147133434804667E-2</v>
      </c>
      <c r="AF705" s="2">
        <f>(Table2[[#This Row],[Current Week High]]/Table2[[#This Row],[Close Price]])-1</f>
        <v>1.3962832747363096E-2</v>
      </c>
      <c r="AG705" s="2">
        <f>(Table2[[#This Row],[Close Price]]/Table2[[#This Row],[Current Month Low]])-1</f>
        <v>1.0147133434804667E-2</v>
      </c>
      <c r="AH705" s="2">
        <f>(Table2[[#This Row],[Current Month High]]/Table2[[#This Row],[Close Price]])-1</f>
        <v>1.3962832747363096E-2</v>
      </c>
      <c r="AI705">
        <v>29.593169261677499</v>
      </c>
      <c r="AJ705">
        <v>9.6365638766519908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-0.08</v>
      </c>
      <c r="AM705" t="s">
        <v>10358</v>
      </c>
      <c r="AN705">
        <v>3.9</v>
      </c>
      <c r="AO705" t="s">
        <v>10359</v>
      </c>
      <c r="AQ705">
        <f>(Table2[[#This Row],[Sharpe Ratio]]-AVERAGE(Table2[Sharpe Ratio]))/_xlfn.STDEV.P(Table2[Sharpe Ratio])</f>
        <v>-0.72731567472953296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711</v>
      </c>
      <c r="AT705">
        <f>_xlfn.RANK.AVG(Table2[[#This Row],[6M Return vs Nifty Z-Score]],Table2[6M Return vs Nifty Z-Score])</f>
        <v>682</v>
      </c>
      <c r="AU705">
        <f>_xlfn.RANK.AVG(Table2[[#This Row],[Sharpe Ratio Z-Score]],Table2[Sharpe Ratio Z-Score])</f>
        <v>548</v>
      </c>
      <c r="AV705">
        <f>(Table2[[#This Row],[Rank 1Y]]+Table2[[#This Row],[Rank 6M]]+Table2[[#This Row],[Rank Sharpe]])/3</f>
        <v>647</v>
      </c>
    </row>
    <row r="706" spans="1:48" x14ac:dyDescent="0.3">
      <c r="A706" t="s">
        <v>1616</v>
      </c>
      <c r="B706" t="s">
        <v>1617</v>
      </c>
      <c r="C706" t="s">
        <v>10327</v>
      </c>
      <c r="D706" t="s">
        <v>276</v>
      </c>
      <c r="E706">
        <v>5625.717826954</v>
      </c>
      <c r="F706">
        <v>167</v>
      </c>
      <c r="G706">
        <v>-32.582044060757099</v>
      </c>
      <c r="H706">
        <f>(Table2[[#This Row],[1Y Return vs Nifty]]-AVERAGE(Table2[1Y Return vs Nifty]))/_xlfn.STDEV.P(Table2[1Y Return vs Nifty])</f>
        <v>-0.93306953531160686</v>
      </c>
      <c r="I706">
        <v>-0.68293035707507299</v>
      </c>
      <c r="J706">
        <f>(Table2[[#This Row],[1M Return vs Nifty]]-AVERAGE(Table2[1M Return vs Nifty]))/_xlfn.STDEV.P(Table2[1M Return vs Nifty])</f>
        <v>-0.27411188602988473</v>
      </c>
      <c r="K706">
        <v>-18.4549344170122</v>
      </c>
      <c r="L706">
        <f>(Table2[[#This Row],[6M Return vs Nifty]]-AVERAGE(Table2[6M Return vs Nifty]))/_xlfn.STDEV.P(Table2[6M Return vs Nifty])</f>
        <v>-0.90818717416813233</v>
      </c>
      <c r="M706">
        <v>-4.72192476582814</v>
      </c>
      <c r="N706">
        <f>(Table2[[#This Row],[1W Return vs Nifty]]-AVERAGE(Table2[1W Return vs Nifty]))/_xlfn.STDEV.P(Table2[1W Return vs Nifty])</f>
        <v>-0.87563912997017435</v>
      </c>
      <c r="O706">
        <v>165.13</v>
      </c>
      <c r="P706">
        <v>164.782035303496</v>
      </c>
      <c r="Q706">
        <v>165.458437209408</v>
      </c>
      <c r="R706">
        <v>54.715724663915502</v>
      </c>
      <c r="S706" s="2">
        <f>(Table2[[#This Row],[Close Price]]-Table2[[#This Row],[20D EMA]])/Table2[[#This Row],[20D EMA]]</f>
        <v>1.1324411070066036E-2</v>
      </c>
      <c r="T706" s="2">
        <f>(Table2[[#This Row],[Close Price]]-Table2[[#This Row],[50D EMA]])/Table2[[#This Row],[50D EMA]]</f>
        <v>1.3459990905070109E-2</v>
      </c>
      <c r="U706" s="2">
        <f>(Table2[[#This Row],[Close Price]]-Table2[[#This Row],[200D EMA]])/Table2[[#This Row],[200D EMA]]</f>
        <v>9.3169185965473536E-3</v>
      </c>
      <c r="V706">
        <v>1.0079344295720201</v>
      </c>
      <c r="W706">
        <v>166.16</v>
      </c>
      <c r="X706">
        <v>169.3</v>
      </c>
      <c r="Y706">
        <v>166.01</v>
      </c>
      <c r="Z706">
        <v>172.5</v>
      </c>
      <c r="AA706">
        <v>166.01</v>
      </c>
      <c r="AB706">
        <v>172.5</v>
      </c>
      <c r="AC706" s="2">
        <f>(Table2[[#This Row],[Close Price]]/Table2[[#This Row],[Day Low]])-1</f>
        <v>5.0553683196918886E-3</v>
      </c>
      <c r="AD706" s="2">
        <f>(Table2[[#This Row],[Day High]]/Table2[[#This Row],[Close Price]])-1</f>
        <v>1.377245508982039E-2</v>
      </c>
      <c r="AE706" s="2">
        <f>(Table2[[#This Row],[Close Price]]/Table2[[#This Row],[Current Week Low]])-1</f>
        <v>5.9634961749293058E-3</v>
      </c>
      <c r="AF706" s="2">
        <f>(Table2[[#This Row],[Current Week High]]/Table2[[#This Row],[Close Price]])-1</f>
        <v>3.2934131736527039E-2</v>
      </c>
      <c r="AG706" s="2">
        <f>(Table2[[#This Row],[Close Price]]/Table2[[#This Row],[Current Month Low]])-1</f>
        <v>5.9634961749293058E-3</v>
      </c>
      <c r="AH706" s="2">
        <f>(Table2[[#This Row],[Current Month High]]/Table2[[#This Row],[Close Price]])-1</f>
        <v>3.2934131736527039E-2</v>
      </c>
      <c r="AI706">
        <v>31.497005988023901</v>
      </c>
      <c r="AJ706">
        <v>28.412149173394798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-0.05</v>
      </c>
      <c r="AM706" t="s">
        <v>10358</v>
      </c>
      <c r="AN706">
        <v>7.85</v>
      </c>
      <c r="AO706" t="s">
        <v>10359</v>
      </c>
      <c r="AP706">
        <v>-6.7186550315315993E-2</v>
      </c>
      <c r="AQ706">
        <f>(Table2[[#This Row],[Sharpe Ratio]]-AVERAGE(Table2[Sharpe Ratio]))/_xlfn.STDEV.P(Table2[Sharpe Ratio])</f>
        <v>-1.4960179163513161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647</v>
      </c>
      <c r="AT706">
        <f>_xlfn.RANK.AVG(Table2[[#This Row],[6M Return vs Nifty Z-Score]],Table2[6M Return vs Nifty Z-Score])</f>
        <v>613</v>
      </c>
      <c r="AU706">
        <f>_xlfn.RANK.AVG(Table2[[#This Row],[Sharpe Ratio Z-Score]],Table2[Sharpe Ratio Z-Score])</f>
        <v>682</v>
      </c>
      <c r="AV706">
        <f>(Table2[[#This Row],[Rank 1Y]]+Table2[[#This Row],[Rank 6M]]+Table2[[#This Row],[Rank Sharpe]])/3</f>
        <v>647.33333333333337</v>
      </c>
    </row>
    <row r="707" spans="1:48" x14ac:dyDescent="0.3">
      <c r="A707" t="s">
        <v>1642</v>
      </c>
      <c r="B707" t="s">
        <v>1643</v>
      </c>
      <c r="C707" t="s">
        <v>10322</v>
      </c>
      <c r="D707" t="s">
        <v>496</v>
      </c>
      <c r="E707">
        <v>5405.9715204059903</v>
      </c>
      <c r="F707">
        <v>108.07</v>
      </c>
      <c r="G707">
        <v>-41.235001102829699</v>
      </c>
      <c r="H707">
        <f>(Table2[[#This Row],[1Y Return vs Nifty]]-AVERAGE(Table2[1Y Return vs Nifty]))/_xlfn.STDEV.P(Table2[1Y Return vs Nifty])</f>
        <v>-1.0776623791727553</v>
      </c>
      <c r="I707">
        <v>-4.1373543494397396</v>
      </c>
      <c r="J707">
        <f>(Table2[[#This Row],[1M Return vs Nifty]]-AVERAGE(Table2[1M Return vs Nifty]))/_xlfn.STDEV.P(Table2[1M Return vs Nifty])</f>
        <v>-0.62420567850726938</v>
      </c>
      <c r="K707">
        <v>-13.407596677707</v>
      </c>
      <c r="L707">
        <f>(Table2[[#This Row],[6M Return vs Nifty]]-AVERAGE(Table2[6M Return vs Nifty]))/_xlfn.STDEV.P(Table2[6M Return vs Nifty])</f>
        <v>-0.73598398837547185</v>
      </c>
      <c r="M707">
        <v>-3.32611437737995</v>
      </c>
      <c r="N707">
        <f>(Table2[[#This Row],[1W Return vs Nifty]]-AVERAGE(Table2[1W Return vs Nifty]))/_xlfn.STDEV.P(Table2[1W Return vs Nifty])</f>
        <v>-0.53671341081882062</v>
      </c>
      <c r="O707">
        <v>109.22</v>
      </c>
      <c r="P707">
        <v>108.488075933934</v>
      </c>
      <c r="Q707">
        <v>108.809289082303</v>
      </c>
      <c r="R707">
        <v>42.475054949906102</v>
      </c>
      <c r="S707" s="2">
        <f>(Table2[[#This Row],[Close Price]]-Table2[[#This Row],[20D EMA]])/Table2[[#This Row],[20D EMA]]</f>
        <v>-1.052920710492589E-2</v>
      </c>
      <c r="T707" s="2">
        <f>(Table2[[#This Row],[Close Price]]-Table2[[#This Row],[50D EMA]])/Table2[[#This Row],[50D EMA]]</f>
        <v>-3.8536579281634731E-3</v>
      </c>
      <c r="U707" s="2">
        <f>(Table2[[#This Row],[Close Price]]-Table2[[#This Row],[200D EMA]])/Table2[[#This Row],[200D EMA]]</f>
        <v>-6.7943563324249553E-3</v>
      </c>
      <c r="V707">
        <v>0.88136493557969298</v>
      </c>
      <c r="W707">
        <v>107.36</v>
      </c>
      <c r="X707">
        <v>109.5</v>
      </c>
      <c r="Y707">
        <v>107.01</v>
      </c>
      <c r="Z707">
        <v>112.27</v>
      </c>
      <c r="AA707">
        <v>107.01</v>
      </c>
      <c r="AB707">
        <v>112.27</v>
      </c>
      <c r="AC707" s="2">
        <f>(Table2[[#This Row],[Close Price]]/Table2[[#This Row],[Day Low]])-1</f>
        <v>6.6132637853948406E-3</v>
      </c>
      <c r="AD707" s="2">
        <f>(Table2[[#This Row],[Day High]]/Table2[[#This Row],[Close Price]])-1</f>
        <v>1.3232164337929175E-2</v>
      </c>
      <c r="AE707" s="2">
        <f>(Table2[[#This Row],[Close Price]]/Table2[[#This Row],[Current Week Low]])-1</f>
        <v>9.9056162975421636E-3</v>
      </c>
      <c r="AF707" s="2">
        <f>(Table2[[#This Row],[Current Week High]]/Table2[[#This Row],[Close Price]])-1</f>
        <v>3.8863699454057654E-2</v>
      </c>
      <c r="AG707" s="2">
        <f>(Table2[[#This Row],[Close Price]]/Table2[[#This Row],[Current Month Low]])-1</f>
        <v>9.9056162975421636E-3</v>
      </c>
      <c r="AH707" s="2">
        <f>(Table2[[#This Row],[Current Month High]]/Table2[[#This Row],[Close Price]])-1</f>
        <v>3.8863699454057654E-2</v>
      </c>
      <c r="AI707">
        <v>27.417414638660102</v>
      </c>
      <c r="AJ707">
        <v>18.109289617486301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-0.08</v>
      </c>
      <c r="AM707" t="s">
        <v>10358</v>
      </c>
      <c r="AN707">
        <v>0.78</v>
      </c>
      <c r="AO707" t="s">
        <v>10359</v>
      </c>
      <c r="AP707">
        <v>-9.2432682461234997E-2</v>
      </c>
      <c r="AQ707">
        <f>(Table2[[#This Row],[Sharpe Ratio]]-AVERAGE(Table2[Sharpe Ratio]))/_xlfn.STDEV.P(Table2[Sharpe Ratio])</f>
        <v>-1.784866774966158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682</v>
      </c>
      <c r="AT707">
        <f>_xlfn.RANK.AVG(Table2[[#This Row],[6M Return vs Nifty Z-Score]],Table2[6M Return vs Nifty Z-Score])</f>
        <v>563</v>
      </c>
      <c r="AU707">
        <f>_xlfn.RANK.AVG(Table2[[#This Row],[Sharpe Ratio Z-Score]],Table2[Sharpe Ratio Z-Score])</f>
        <v>714</v>
      </c>
      <c r="AV707">
        <f>(Table2[[#This Row],[Rank 1Y]]+Table2[[#This Row],[Rank 6M]]+Table2[[#This Row],[Rank Sharpe]])/3</f>
        <v>653</v>
      </c>
    </row>
    <row r="708" spans="1:48" x14ac:dyDescent="0.3">
      <c r="A708" t="s">
        <v>1202</v>
      </c>
      <c r="B708" t="s">
        <v>1203</v>
      </c>
      <c r="C708" t="s">
        <v>10325</v>
      </c>
      <c r="D708" t="s">
        <v>231</v>
      </c>
      <c r="E708">
        <v>10000.299778889999</v>
      </c>
      <c r="F708">
        <v>511.75</v>
      </c>
      <c r="G708">
        <v>-23.910641466526801</v>
      </c>
      <c r="H708">
        <f>(Table2[[#This Row],[1Y Return vs Nifty]]-AVERAGE(Table2[1Y Return vs Nifty]))/_xlfn.STDEV.P(Table2[1Y Return vs Nifty])</f>
        <v>-0.7881684621561138</v>
      </c>
      <c r="I708">
        <v>-0.20029574090220301</v>
      </c>
      <c r="J708">
        <f>(Table2[[#This Row],[1M Return vs Nifty]]-AVERAGE(Table2[1M Return vs Nifty]))/_xlfn.STDEV.P(Table2[1M Return vs Nifty])</f>
        <v>-0.22519855531822439</v>
      </c>
      <c r="K708">
        <v>-31.883252511725399</v>
      </c>
      <c r="L708">
        <f>(Table2[[#This Row],[6M Return vs Nifty]]-AVERAGE(Table2[6M Return vs Nifty]))/_xlfn.STDEV.P(Table2[6M Return vs Nifty])</f>
        <v>-1.3663295207243111</v>
      </c>
      <c r="M708">
        <v>-4.3535974128247004</v>
      </c>
      <c r="N708">
        <f>(Table2[[#This Row],[1W Return vs Nifty]]-AVERAGE(Table2[1W Return vs Nifty]))/_xlfn.STDEV.P(Table2[1W Return vs Nifty])</f>
        <v>-0.78620319079609147</v>
      </c>
      <c r="O708">
        <v>525.5</v>
      </c>
      <c r="P708">
        <v>539.36952760588099</v>
      </c>
      <c r="Q708">
        <v>545.81581761899201</v>
      </c>
      <c r="R708">
        <v>30.669861013850198</v>
      </c>
      <c r="S708" s="2">
        <f>(Table2[[#This Row],[Close Price]]-Table2[[#This Row],[20D EMA]])/Table2[[#This Row],[20D EMA]]</f>
        <v>-2.6165556612749764E-2</v>
      </c>
      <c r="T708" s="2">
        <f>(Table2[[#This Row],[Close Price]]-Table2[[#This Row],[50D EMA]])/Table2[[#This Row],[50D EMA]]</f>
        <v>-5.1207059710022526E-2</v>
      </c>
      <c r="U708" s="2">
        <f>(Table2[[#This Row],[Close Price]]-Table2[[#This Row],[200D EMA]])/Table2[[#This Row],[200D EMA]]</f>
        <v>-6.241266104671913E-2</v>
      </c>
      <c r="V708">
        <v>0.53537719660232497</v>
      </c>
      <c r="W708">
        <v>510.7</v>
      </c>
      <c r="X708">
        <v>520.9</v>
      </c>
      <c r="Y708">
        <v>509.9</v>
      </c>
      <c r="Z708">
        <v>520.9</v>
      </c>
      <c r="AA708">
        <v>509.9</v>
      </c>
      <c r="AB708">
        <v>520.9</v>
      </c>
      <c r="AC708" s="2">
        <f>(Table2[[#This Row],[Close Price]]/Table2[[#This Row],[Day Low]])-1</f>
        <v>2.05600156647745E-3</v>
      </c>
      <c r="AD708" s="2">
        <f>(Table2[[#This Row],[Day High]]/Table2[[#This Row],[Close Price]])-1</f>
        <v>1.7879824132877253E-2</v>
      </c>
      <c r="AE708" s="2">
        <f>(Table2[[#This Row],[Close Price]]/Table2[[#This Row],[Current Week Low]])-1</f>
        <v>3.6281623847813638E-3</v>
      </c>
      <c r="AF708" s="2">
        <f>(Table2[[#This Row],[Current Week High]]/Table2[[#This Row],[Close Price]])-1</f>
        <v>1.7879824132877253E-2</v>
      </c>
      <c r="AG708" s="2">
        <f>(Table2[[#This Row],[Close Price]]/Table2[[#This Row],[Current Month Low]])-1</f>
        <v>3.6281623847813638E-3</v>
      </c>
      <c r="AH708" s="2">
        <f>(Table2[[#This Row],[Current Month High]]/Table2[[#This Row],[Close Price]])-1</f>
        <v>1.7879824132877253E-2</v>
      </c>
      <c r="AI708">
        <v>38.6223742061553</v>
      </c>
      <c r="AJ708">
        <v>17.860432980193401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-0.15</v>
      </c>
      <c r="AM708" t="s">
        <v>10358</v>
      </c>
      <c r="AN708">
        <v>-3.23</v>
      </c>
      <c r="AO708" t="s">
        <v>10358</v>
      </c>
      <c r="AP708">
        <v>-5.2184796046802998E-2</v>
      </c>
      <c r="AQ708">
        <f>(Table2[[#This Row],[Sharpe Ratio]]-AVERAGE(Table2[Sharpe Ratio]))/_xlfn.STDEV.P(Table2[Sharpe Ratio])</f>
        <v>-1.3243781747610075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585</v>
      </c>
      <c r="AT708">
        <f>_xlfn.RANK.AVG(Table2[[#This Row],[6M Return vs Nifty Z-Score]],Table2[6M Return vs Nifty Z-Score])</f>
        <v>713</v>
      </c>
      <c r="AU708">
        <f>_xlfn.RANK.AVG(Table2[[#This Row],[Sharpe Ratio Z-Score]],Table2[Sharpe Ratio Z-Score])</f>
        <v>667</v>
      </c>
      <c r="AV708">
        <f>(Table2[[#This Row],[Rank 1Y]]+Table2[[#This Row],[Rank 6M]]+Table2[[#This Row],[Rank Sharpe]])/3</f>
        <v>655</v>
      </c>
    </row>
    <row r="709" spans="1:48" x14ac:dyDescent="0.3">
      <c r="A709" t="s">
        <v>2302</v>
      </c>
      <c r="B709" t="s">
        <v>2303</v>
      </c>
      <c r="C709" t="s">
        <v>10319</v>
      </c>
      <c r="D709" t="s">
        <v>1570</v>
      </c>
      <c r="E709">
        <v>2371.5676158000001</v>
      </c>
      <c r="F709">
        <v>593.45000000000005</v>
      </c>
      <c r="G709">
        <v>-47.2282460175457</v>
      </c>
      <c r="H709">
        <f>(Table2[[#This Row],[1Y Return vs Nifty]]-AVERAGE(Table2[1Y Return vs Nifty]))/_xlfn.STDEV.P(Table2[1Y Return vs Nifty])</f>
        <v>-1.1778108396310296</v>
      </c>
      <c r="I709">
        <v>-10.473625235595501</v>
      </c>
      <c r="J709">
        <f>(Table2[[#This Row],[1M Return vs Nifty]]-AVERAGE(Table2[1M Return vs Nifty]))/_xlfn.STDEV.P(Table2[1M Return vs Nifty])</f>
        <v>-1.2663645766626221</v>
      </c>
      <c r="K709">
        <v>-33.928312843175497</v>
      </c>
      <c r="L709">
        <f>(Table2[[#This Row],[6M Return vs Nifty]]-AVERAGE(Table2[6M Return vs Nifty]))/_xlfn.STDEV.P(Table2[6M Return vs Nifty])</f>
        <v>-1.4361021260864362</v>
      </c>
      <c r="M709">
        <v>-6.0869610875823001</v>
      </c>
      <c r="N709">
        <f>(Table2[[#This Row],[1W Return vs Nifty]]-AVERAGE(Table2[1W Return vs Nifty]))/_xlfn.STDEV.P(Table2[1W Return vs Nifty])</f>
        <v>-1.2070923995884066</v>
      </c>
      <c r="O709">
        <v>594.19000000000005</v>
      </c>
      <c r="P709">
        <v>627.67379631144195</v>
      </c>
      <c r="Q709">
        <v>692.30427328639701</v>
      </c>
      <c r="R709">
        <v>39.021809785132398</v>
      </c>
      <c r="S709" s="2">
        <f>(Table2[[#This Row],[Close Price]]-Table2[[#This Row],[20D EMA]])/Table2[[#This Row],[20D EMA]]</f>
        <v>-1.2453928877968479E-3</v>
      </c>
      <c r="T709" s="2">
        <f>(Table2[[#This Row],[Close Price]]-Table2[[#This Row],[50D EMA]])/Table2[[#This Row],[50D EMA]]</f>
        <v>-5.45248129084882E-2</v>
      </c>
      <c r="U709" s="2">
        <f>(Table2[[#This Row],[Close Price]]-Table2[[#This Row],[200D EMA]])/Table2[[#This Row],[200D EMA]]</f>
        <v>-0.14279021103991116</v>
      </c>
      <c r="V709">
        <v>0.86555922029350196</v>
      </c>
      <c r="W709">
        <v>574.04999999999995</v>
      </c>
      <c r="X709">
        <v>599</v>
      </c>
      <c r="Y709">
        <v>572.20000000000005</v>
      </c>
      <c r="Z709">
        <v>599</v>
      </c>
      <c r="AA709">
        <v>572.20000000000005</v>
      </c>
      <c r="AB709">
        <v>599</v>
      </c>
      <c r="AC709" s="2">
        <f>(Table2[[#This Row],[Close Price]]/Table2[[#This Row],[Day Low]])-1</f>
        <v>3.3794965595331572E-2</v>
      </c>
      <c r="AD709" s="2">
        <f>(Table2[[#This Row],[Day High]]/Table2[[#This Row],[Close Price]])-1</f>
        <v>9.3520936894431195E-3</v>
      </c>
      <c r="AE709" s="2">
        <f>(Table2[[#This Row],[Close Price]]/Table2[[#This Row],[Current Week Low]])-1</f>
        <v>3.7137364557846997E-2</v>
      </c>
      <c r="AF709" s="2">
        <f>(Table2[[#This Row],[Current Week High]]/Table2[[#This Row],[Close Price]])-1</f>
        <v>9.3520936894431195E-3</v>
      </c>
      <c r="AG709" s="2">
        <f>(Table2[[#This Row],[Close Price]]/Table2[[#This Row],[Current Month Low]])-1</f>
        <v>3.7137364557846997E-2</v>
      </c>
      <c r="AH709" s="2">
        <f>(Table2[[#This Row],[Current Month High]]/Table2[[#This Row],[Close Price]])-1</f>
        <v>9.3520936894431195E-3</v>
      </c>
      <c r="AI709">
        <v>52.4981043053332</v>
      </c>
      <c r="AJ709">
        <v>9.6544715447154292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-0.16</v>
      </c>
      <c r="AM709" t="s">
        <v>10358</v>
      </c>
      <c r="AN709">
        <v>8.19</v>
      </c>
      <c r="AO709" t="s">
        <v>10359</v>
      </c>
      <c r="AQ709">
        <f>(Table2[[#This Row],[Sharpe Ratio]]-AVERAGE(Table2[Sharpe Ratio]))/_xlfn.STDEV.P(Table2[Sharpe Ratio])</f>
        <v>-0.72731567472953296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701</v>
      </c>
      <c r="AT709">
        <f>_xlfn.RANK.AVG(Table2[[#This Row],[6M Return vs Nifty Z-Score]],Table2[6M Return vs Nifty Z-Score])</f>
        <v>718</v>
      </c>
      <c r="AU709">
        <f>_xlfn.RANK.AVG(Table2[[#This Row],[Sharpe Ratio Z-Score]],Table2[Sharpe Ratio Z-Score])</f>
        <v>548</v>
      </c>
      <c r="AV709">
        <f>(Table2[[#This Row],[Rank 1Y]]+Table2[[#This Row],[Rank 6M]]+Table2[[#This Row],[Rank Sharpe]])/3</f>
        <v>655.66666666666663</v>
      </c>
    </row>
    <row r="710" spans="1:48" x14ac:dyDescent="0.3">
      <c r="A710" t="s">
        <v>1366</v>
      </c>
      <c r="B710" t="s">
        <v>1367</v>
      </c>
      <c r="C710" t="s">
        <v>10322</v>
      </c>
      <c r="D710" t="s">
        <v>135</v>
      </c>
      <c r="E710">
        <v>8202.31783645</v>
      </c>
      <c r="F710">
        <v>698.75</v>
      </c>
      <c r="G710">
        <v>-45.910430895899999</v>
      </c>
      <c r="H710">
        <f>(Table2[[#This Row],[1Y Return vs Nifty]]-AVERAGE(Table2[1Y Return vs Nifty]))/_xlfn.STDEV.P(Table2[1Y Return vs Nifty])</f>
        <v>-1.15578985475898</v>
      </c>
      <c r="I710">
        <v>-0.55588995284053699</v>
      </c>
      <c r="J710">
        <f>(Table2[[#This Row],[1M Return vs Nifty]]-AVERAGE(Table2[1M Return vs Nifty]))/_xlfn.STDEV.P(Table2[1M Return vs Nifty])</f>
        <v>-0.26123678528526439</v>
      </c>
      <c r="K710">
        <v>-12.685553393437401</v>
      </c>
      <c r="L710">
        <f>(Table2[[#This Row],[6M Return vs Nifty]]-AVERAGE(Table2[6M Return vs Nifty]))/_xlfn.STDEV.P(Table2[6M Return vs Nifty])</f>
        <v>-0.71134958500215262</v>
      </c>
      <c r="M710">
        <v>5.2613700009175597</v>
      </c>
      <c r="N710">
        <f>(Table2[[#This Row],[1W Return vs Nifty]]-AVERAGE(Table2[1W Return vs Nifty]))/_xlfn.STDEV.P(Table2[1W Return vs Nifty])</f>
        <v>1.5484690342346992</v>
      </c>
      <c r="O710">
        <v>663.15</v>
      </c>
      <c r="P710">
        <v>668.28876879971199</v>
      </c>
      <c r="Q710">
        <v>701.05242160742</v>
      </c>
      <c r="R710">
        <v>75.395450583953604</v>
      </c>
      <c r="S710" s="2">
        <f>(Table2[[#This Row],[Close Price]]-Table2[[#This Row],[20D EMA]])/Table2[[#This Row],[20D EMA]]</f>
        <v>5.3683178768001244E-2</v>
      </c>
      <c r="T710" s="2">
        <f>(Table2[[#This Row],[Close Price]]-Table2[[#This Row],[50D EMA]])/Table2[[#This Row],[50D EMA]]</f>
        <v>4.5580941387056782E-2</v>
      </c>
      <c r="U710" s="2">
        <f>(Table2[[#This Row],[Close Price]]-Table2[[#This Row],[200D EMA]])/Table2[[#This Row],[200D EMA]]</f>
        <v>-3.2842360092571318E-3</v>
      </c>
      <c r="V710">
        <v>4.5557066376066704</v>
      </c>
      <c r="W710">
        <v>680</v>
      </c>
      <c r="X710">
        <v>708.65</v>
      </c>
      <c r="Y710">
        <v>675</v>
      </c>
      <c r="Z710">
        <v>708.65</v>
      </c>
      <c r="AA710">
        <v>675</v>
      </c>
      <c r="AB710">
        <v>708.65</v>
      </c>
      <c r="AC710" s="2">
        <f>(Table2[[#This Row],[Close Price]]/Table2[[#This Row],[Day Low]])-1</f>
        <v>2.7573529411764719E-2</v>
      </c>
      <c r="AD710" s="2">
        <f>(Table2[[#This Row],[Day High]]/Table2[[#This Row],[Close Price]])-1</f>
        <v>1.4168157423971373E-2</v>
      </c>
      <c r="AE710" s="2">
        <f>(Table2[[#This Row],[Close Price]]/Table2[[#This Row],[Current Week Low]])-1</f>
        <v>3.5185185185185208E-2</v>
      </c>
      <c r="AF710" s="2">
        <f>(Table2[[#This Row],[Current Week High]]/Table2[[#This Row],[Close Price]])-1</f>
        <v>1.4168157423971373E-2</v>
      </c>
      <c r="AG710" s="2">
        <f>(Table2[[#This Row],[Close Price]]/Table2[[#This Row],[Current Month Low]])-1</f>
        <v>3.5185185185185208E-2</v>
      </c>
      <c r="AH710" s="2">
        <f>(Table2[[#This Row],[Current Month High]]/Table2[[#This Row],[Close Price]])-1</f>
        <v>1.4168157423971373E-2</v>
      </c>
      <c r="AI710">
        <v>21.5026833631484</v>
      </c>
      <c r="AJ710">
        <v>16.730704978282599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-0.14000000000000001</v>
      </c>
      <c r="AM710" t="s">
        <v>10358</v>
      </c>
      <c r="AN710">
        <v>8.81</v>
      </c>
      <c r="AO710" t="s">
        <v>10359</v>
      </c>
      <c r="AP710">
        <v>-0.103921094780417</v>
      </c>
      <c r="AQ710">
        <f>(Table2[[#This Row],[Sharpe Ratio]]-AVERAGE(Table2[Sharpe Ratio]))/_xlfn.STDEV.P(Table2[Sharpe Ratio])</f>
        <v>-1.9163092773864281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695</v>
      </c>
      <c r="AT710">
        <f>_xlfn.RANK.AVG(Table2[[#This Row],[6M Return vs Nifty Z-Score]],Table2[6M Return vs Nifty Z-Score])</f>
        <v>552</v>
      </c>
      <c r="AU710">
        <f>_xlfn.RANK.AVG(Table2[[#This Row],[Sharpe Ratio Z-Score]],Table2[Sharpe Ratio Z-Score])</f>
        <v>723</v>
      </c>
      <c r="AV710">
        <f>(Table2[[#This Row],[Rank 1Y]]+Table2[[#This Row],[Rank 6M]]+Table2[[#This Row],[Rank Sharpe]])/3</f>
        <v>656.66666666666663</v>
      </c>
    </row>
    <row r="711" spans="1:48" x14ac:dyDescent="0.3">
      <c r="A711" t="s">
        <v>820</v>
      </c>
      <c r="B711" t="s">
        <v>821</v>
      </c>
      <c r="C711" t="s">
        <v>6744</v>
      </c>
      <c r="D711" t="s">
        <v>77</v>
      </c>
      <c r="E711">
        <v>19654.800168400001</v>
      </c>
      <c r="F711">
        <v>833.2</v>
      </c>
      <c r="G711">
        <v>-39.693262060437597</v>
      </c>
      <c r="H711">
        <f>(Table2[[#This Row],[1Y Return vs Nifty]]-AVERAGE(Table2[1Y Return vs Nifty]))/_xlfn.STDEV.P(Table2[1Y Return vs Nifty])</f>
        <v>-1.0518995755962057</v>
      </c>
      <c r="I711">
        <v>-1.1312850741703599</v>
      </c>
      <c r="J711">
        <f>(Table2[[#This Row],[1M Return vs Nifty]]-AVERAGE(Table2[1M Return vs Nifty]))/_xlfn.STDEV.P(Table2[1M Return vs Nifty])</f>
        <v>-0.31955106883719425</v>
      </c>
      <c r="K711">
        <v>-14.7338549767728</v>
      </c>
      <c r="L711">
        <f>(Table2[[#This Row],[6M Return vs Nifty]]-AVERAGE(Table2[6M Return vs Nifty]))/_xlfn.STDEV.P(Table2[6M Return vs Nifty])</f>
        <v>-0.78123277418676662</v>
      </c>
      <c r="M711">
        <v>-0.22341373988104701</v>
      </c>
      <c r="N711">
        <f>(Table2[[#This Row],[1W Return vs Nifty]]-AVERAGE(Table2[1W Return vs Nifty]))/_xlfn.STDEV.P(Table2[1W Return vs Nifty])</f>
        <v>0.21667333395587096</v>
      </c>
      <c r="O711">
        <v>818.76</v>
      </c>
      <c r="P711">
        <v>814.91251892638695</v>
      </c>
      <c r="Q711">
        <v>841.37860491141601</v>
      </c>
      <c r="R711">
        <v>65.755385138513802</v>
      </c>
      <c r="S711" s="2">
        <f>(Table2[[#This Row],[Close Price]]-Table2[[#This Row],[20D EMA]])/Table2[[#This Row],[20D EMA]]</f>
        <v>1.7636425814646604E-2</v>
      </c>
      <c r="T711" s="2">
        <f>(Table2[[#This Row],[Close Price]]-Table2[[#This Row],[50D EMA]])/Table2[[#This Row],[50D EMA]]</f>
        <v>2.2441035876717273E-2</v>
      </c>
      <c r="U711" s="2">
        <f>(Table2[[#This Row],[Close Price]]-Table2[[#This Row],[200D EMA]])/Table2[[#This Row],[200D EMA]]</f>
        <v>-9.7204812003474205E-3</v>
      </c>
      <c r="V711">
        <v>0.78301397227592795</v>
      </c>
      <c r="W711">
        <v>830.4</v>
      </c>
      <c r="X711">
        <v>838.65</v>
      </c>
      <c r="Y711">
        <v>827.15</v>
      </c>
      <c r="Z711">
        <v>844.4</v>
      </c>
      <c r="AA711">
        <v>827.15</v>
      </c>
      <c r="AB711">
        <v>844.4</v>
      </c>
      <c r="AC711" s="2">
        <f>(Table2[[#This Row],[Close Price]]/Table2[[#This Row],[Day Low]])-1</f>
        <v>3.3718689788053702E-3</v>
      </c>
      <c r="AD711" s="2">
        <f>(Table2[[#This Row],[Day High]]/Table2[[#This Row],[Close Price]])-1</f>
        <v>6.5410465674506924E-3</v>
      </c>
      <c r="AE711" s="2">
        <f>(Table2[[#This Row],[Close Price]]/Table2[[#This Row],[Current Week Low]])-1</f>
        <v>7.3142718974794629E-3</v>
      </c>
      <c r="AF711" s="2">
        <f>(Table2[[#This Row],[Current Week High]]/Table2[[#This Row],[Close Price]])-1</f>
        <v>1.3442150744118919E-2</v>
      </c>
      <c r="AG711" s="2">
        <f>(Table2[[#This Row],[Close Price]]/Table2[[#This Row],[Current Month Low]])-1</f>
        <v>7.3142718974794629E-3</v>
      </c>
      <c r="AH711" s="2">
        <f>(Table2[[#This Row],[Current Month High]]/Table2[[#This Row],[Close Price]])-1</f>
        <v>1.3442150744118919E-2</v>
      </c>
      <c r="AI711">
        <v>27.0043206913106</v>
      </c>
      <c r="AJ711">
        <v>19.0285714285714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-0.08</v>
      </c>
      <c r="AM711" t="s">
        <v>10358</v>
      </c>
      <c r="AN711">
        <v>3.51</v>
      </c>
      <c r="AO711" t="s">
        <v>10359</v>
      </c>
      <c r="AP711">
        <v>-9.2557708120199006E-2</v>
      </c>
      <c r="AQ711">
        <f>(Table2[[#This Row],[Sharpe Ratio]]-AVERAGE(Table2[Sharpe Ratio]))/_xlfn.STDEV.P(Table2[Sharpe Ratio])</f>
        <v>-1.7862972324588382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678</v>
      </c>
      <c r="AT711">
        <f>_xlfn.RANK.AVG(Table2[[#This Row],[6M Return vs Nifty Z-Score]],Table2[6M Return vs Nifty Z-Score])</f>
        <v>580</v>
      </c>
      <c r="AU711">
        <f>_xlfn.RANK.AVG(Table2[[#This Row],[Sharpe Ratio Z-Score]],Table2[Sharpe Ratio Z-Score])</f>
        <v>715</v>
      </c>
      <c r="AV711">
        <f>(Table2[[#This Row],[Rank 1Y]]+Table2[[#This Row],[Rank 6M]]+Table2[[#This Row],[Rank Sharpe]])/3</f>
        <v>657.66666666666663</v>
      </c>
    </row>
    <row r="712" spans="1:48" x14ac:dyDescent="0.3">
      <c r="A712" t="s">
        <v>2221</v>
      </c>
      <c r="B712" t="s">
        <v>2222</v>
      </c>
      <c r="C712" t="s">
        <v>10314</v>
      </c>
      <c r="D712" t="s">
        <v>24</v>
      </c>
      <c r="E712">
        <v>2573.3845101419902</v>
      </c>
      <c r="F712">
        <v>50.24</v>
      </c>
      <c r="G712">
        <v>-57.312957681647397</v>
      </c>
      <c r="H712">
        <f>(Table2[[#This Row],[1Y Return vs Nifty]]-AVERAGE(Table2[1Y Return vs Nifty]))/_xlfn.STDEV.P(Table2[1Y Return vs Nifty])</f>
        <v>-1.3463286228515148</v>
      </c>
      <c r="I712">
        <v>-3.2841821732187801</v>
      </c>
      <c r="J712">
        <f>(Table2[[#This Row],[1M Return vs Nifty]]-AVERAGE(Table2[1M Return vs Nifty]))/_xlfn.STDEV.P(Table2[1M Return vs Nifty])</f>
        <v>-0.53773966175032928</v>
      </c>
      <c r="K712">
        <v>-31.473108924783102</v>
      </c>
      <c r="L712">
        <f>(Table2[[#This Row],[6M Return vs Nifty]]-AVERAGE(Table2[6M Return vs Nifty]))/_xlfn.STDEV.P(Table2[6M Return vs Nifty])</f>
        <v>-1.3523363948524501</v>
      </c>
      <c r="M712">
        <v>-4.8019880855712804</v>
      </c>
      <c r="N712">
        <f>(Table2[[#This Row],[1W Return vs Nifty]]-AVERAGE(Table2[1W Return vs Nifty]))/_xlfn.STDEV.P(Table2[1W Return vs Nifty])</f>
        <v>-0.89507982080194048</v>
      </c>
      <c r="O712">
        <v>50.86</v>
      </c>
      <c r="P712">
        <v>51.777066189082603</v>
      </c>
      <c r="Q712">
        <v>60.1343689302429</v>
      </c>
      <c r="R712">
        <v>40.6538082323287</v>
      </c>
      <c r="S712" s="2">
        <f>(Table2[[#This Row],[Close Price]]-Table2[[#This Row],[20D EMA]])/Table2[[#This Row],[20D EMA]]</f>
        <v>-1.219032638615803E-2</v>
      </c>
      <c r="T712" s="2">
        <f>(Table2[[#This Row],[Close Price]]-Table2[[#This Row],[50D EMA]])/Table2[[#This Row],[50D EMA]]</f>
        <v>-2.9686235667920054E-2</v>
      </c>
      <c r="U712" s="2">
        <f>(Table2[[#This Row],[Close Price]]-Table2[[#This Row],[200D EMA]])/Table2[[#This Row],[200D EMA]]</f>
        <v>-0.1645376696597676</v>
      </c>
      <c r="V712">
        <v>0.88713263399336895</v>
      </c>
      <c r="W712">
        <v>50.08</v>
      </c>
      <c r="X712">
        <v>50.5</v>
      </c>
      <c r="Y712">
        <v>49.93</v>
      </c>
      <c r="Z712">
        <v>51.16</v>
      </c>
      <c r="AA712">
        <v>49.93</v>
      </c>
      <c r="AB712">
        <v>51.16</v>
      </c>
      <c r="AC712" s="2">
        <f>(Table2[[#This Row],[Close Price]]/Table2[[#This Row],[Day Low]])-1</f>
        <v>3.1948881789138905E-3</v>
      </c>
      <c r="AD712" s="2">
        <f>(Table2[[#This Row],[Day High]]/Table2[[#This Row],[Close Price]])-1</f>
        <v>5.1751592356688025E-3</v>
      </c>
      <c r="AE712" s="2">
        <f>(Table2[[#This Row],[Close Price]]/Table2[[#This Row],[Current Week Low]])-1</f>
        <v>6.2086921690367447E-3</v>
      </c>
      <c r="AF712" s="2">
        <f>(Table2[[#This Row],[Current Week High]]/Table2[[#This Row],[Close Price]])-1</f>
        <v>1.8312101910827883E-2</v>
      </c>
      <c r="AG712" s="2">
        <f>(Table2[[#This Row],[Close Price]]/Table2[[#This Row],[Current Month Low]])-1</f>
        <v>6.2086921690367447E-3</v>
      </c>
      <c r="AH712" s="2">
        <f>(Table2[[#This Row],[Current Month High]]/Table2[[#This Row],[Close Price]])-1</f>
        <v>1.8312101910827883E-2</v>
      </c>
      <c r="AI712">
        <v>64.012738853503095</v>
      </c>
      <c r="AJ712">
        <v>2.5306122448979602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-0.09</v>
      </c>
      <c r="AM712" t="s">
        <v>10358</v>
      </c>
      <c r="AN712">
        <v>0.18</v>
      </c>
      <c r="AO712" t="s">
        <v>10359</v>
      </c>
      <c r="AQ712">
        <f>(Table2[[#This Row],[Sharpe Ratio]]-AVERAGE(Table2[Sharpe Ratio]))/_xlfn.STDEV.P(Table2[Sharpe Ratio])</f>
        <v>-0.72731567472953296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723</v>
      </c>
      <c r="AT712">
        <f>_xlfn.RANK.AVG(Table2[[#This Row],[6M Return vs Nifty Z-Score]],Table2[6M Return vs Nifty Z-Score])</f>
        <v>706</v>
      </c>
      <c r="AU712">
        <f>_xlfn.RANK.AVG(Table2[[#This Row],[Sharpe Ratio Z-Score]],Table2[Sharpe Ratio Z-Score])</f>
        <v>548</v>
      </c>
      <c r="AV712">
        <f>(Table2[[#This Row],[Rank 1Y]]+Table2[[#This Row],[Rank 6M]]+Table2[[#This Row],[Rank Sharpe]])/3</f>
        <v>659</v>
      </c>
    </row>
    <row r="713" spans="1:48" x14ac:dyDescent="0.3">
      <c r="A713" t="s">
        <v>613</v>
      </c>
      <c r="B713" t="s">
        <v>614</v>
      </c>
      <c r="C713" t="s">
        <v>10323</v>
      </c>
      <c r="D713" t="s">
        <v>410</v>
      </c>
      <c r="E713">
        <v>30763.667745454899</v>
      </c>
      <c r="F713">
        <v>425.1</v>
      </c>
      <c r="G713">
        <v>-34.747240107136001</v>
      </c>
      <c r="H713">
        <f>(Table2[[#This Row],[1Y Return vs Nifty]]-AVERAGE(Table2[1Y Return vs Nifty]))/_xlfn.STDEV.P(Table2[1Y Return vs Nifty])</f>
        <v>-0.96925044460546039</v>
      </c>
      <c r="I713">
        <v>0.23896262616936301</v>
      </c>
      <c r="J713">
        <f>(Table2[[#This Row],[1M Return vs Nifty]]-AVERAGE(Table2[1M Return vs Nifty]))/_xlfn.STDEV.P(Table2[1M Return vs Nifty])</f>
        <v>-0.18068125577844235</v>
      </c>
      <c r="K713">
        <v>-20.280350176989401</v>
      </c>
      <c r="L713">
        <f>(Table2[[#This Row],[6M Return vs Nifty]]-AVERAGE(Table2[6M Return vs Nifty]))/_xlfn.STDEV.P(Table2[6M Return vs Nifty])</f>
        <v>-0.97046602799166826</v>
      </c>
      <c r="M713">
        <v>-4.1792044761141502</v>
      </c>
      <c r="N713">
        <f>(Table2[[#This Row],[1W Return vs Nifty]]-AVERAGE(Table2[1W Return vs Nifty]))/_xlfn.STDEV.P(Table2[1W Return vs Nifty])</f>
        <v>-0.74385771752930208</v>
      </c>
      <c r="O713">
        <v>418.03</v>
      </c>
      <c r="P713">
        <v>411.40294953973802</v>
      </c>
      <c r="Q713">
        <v>415.98187857662703</v>
      </c>
      <c r="R713">
        <v>44.339056079374103</v>
      </c>
      <c r="S713" s="2">
        <f>(Table2[[#This Row],[Close Price]]-Table2[[#This Row],[20D EMA]])/Table2[[#This Row],[20D EMA]]</f>
        <v>1.6912661770686434E-2</v>
      </c>
      <c r="T713" s="2">
        <f>(Table2[[#This Row],[Close Price]]-Table2[[#This Row],[50D EMA]])/Table2[[#This Row],[50D EMA]]</f>
        <v>3.3293515458714493E-2</v>
      </c>
      <c r="U713" s="2">
        <f>(Table2[[#This Row],[Close Price]]-Table2[[#This Row],[200D EMA]])/Table2[[#This Row],[200D EMA]]</f>
        <v>2.1919515952407938E-2</v>
      </c>
      <c r="V713">
        <v>0.97626887380399596</v>
      </c>
      <c r="W713">
        <v>417.7</v>
      </c>
      <c r="X713">
        <v>427.7</v>
      </c>
      <c r="Y713">
        <v>415</v>
      </c>
      <c r="Z713">
        <v>427.7</v>
      </c>
      <c r="AA713">
        <v>415</v>
      </c>
      <c r="AB713">
        <v>427.7</v>
      </c>
      <c r="AC713" s="2">
        <f>(Table2[[#This Row],[Close Price]]/Table2[[#This Row],[Day Low]])-1</f>
        <v>1.7716064160881118E-2</v>
      </c>
      <c r="AD713" s="2">
        <f>(Table2[[#This Row],[Day High]]/Table2[[#This Row],[Close Price]])-1</f>
        <v>6.1162079510701517E-3</v>
      </c>
      <c r="AE713" s="2">
        <f>(Table2[[#This Row],[Close Price]]/Table2[[#This Row],[Current Week Low]])-1</f>
        <v>2.4337349397590469E-2</v>
      </c>
      <c r="AF713" s="2">
        <f>(Table2[[#This Row],[Current Week High]]/Table2[[#This Row],[Close Price]])-1</f>
        <v>6.1162079510701517E-3</v>
      </c>
      <c r="AG713" s="2">
        <f>(Table2[[#This Row],[Close Price]]/Table2[[#This Row],[Current Month Low]])-1</f>
        <v>2.4337349397590469E-2</v>
      </c>
      <c r="AH713" s="2">
        <f>(Table2[[#This Row],[Current Month High]]/Table2[[#This Row],[Close Price]])-1</f>
        <v>6.1162079510701517E-3</v>
      </c>
      <c r="AI713">
        <v>14.796518466243199</v>
      </c>
      <c r="AJ713">
        <v>20.016939582156901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0.04</v>
      </c>
      <c r="AM713" t="s">
        <v>10359</v>
      </c>
      <c r="AN713">
        <v>2.0499999999999998</v>
      </c>
      <c r="AO713" t="s">
        <v>10359</v>
      </c>
      <c r="AP713">
        <v>-7.0304334470998001E-2</v>
      </c>
      <c r="AQ713">
        <f>(Table2[[#This Row],[Sharpe Ratio]]-AVERAGE(Table2[Sharpe Ratio]))/_xlfn.STDEV.P(Table2[Sharpe Ratio])</f>
        <v>-1.531689455641811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658</v>
      </c>
      <c r="AT713">
        <f>_xlfn.RANK.AVG(Table2[[#This Row],[6M Return vs Nifty Z-Score]],Table2[6M Return vs Nifty Z-Score])</f>
        <v>636</v>
      </c>
      <c r="AU713">
        <f>_xlfn.RANK.AVG(Table2[[#This Row],[Sharpe Ratio Z-Score]],Table2[Sharpe Ratio Z-Score])</f>
        <v>689</v>
      </c>
      <c r="AV713">
        <f>(Table2[[#This Row],[Rank 1Y]]+Table2[[#This Row],[Rank 6M]]+Table2[[#This Row],[Rank Sharpe]])/3</f>
        <v>661</v>
      </c>
    </row>
    <row r="714" spans="1:48" x14ac:dyDescent="0.3">
      <c r="A714" t="s">
        <v>559</v>
      </c>
      <c r="B714" t="s">
        <v>560</v>
      </c>
      <c r="C714" t="s">
        <v>6744</v>
      </c>
      <c r="D714" t="s">
        <v>77</v>
      </c>
      <c r="E714">
        <v>36009.144767999998</v>
      </c>
      <c r="F714">
        <v>1915.5</v>
      </c>
      <c r="G714">
        <v>-45.3526772472053</v>
      </c>
      <c r="H714">
        <f>(Table2[[#This Row],[1Y Return vs Nifty]]-AVERAGE(Table2[1Y Return vs Nifty]))/_xlfn.STDEV.P(Table2[1Y Return vs Nifty])</f>
        <v>-1.1464696667762391</v>
      </c>
      <c r="I714">
        <v>5.1833933656419298</v>
      </c>
      <c r="J714">
        <f>(Table2[[#This Row],[1M Return vs Nifty]]-AVERAGE(Table2[1M Return vs Nifty]))/_xlfn.STDEV.P(Table2[1M Return vs Nifty])</f>
        <v>0.32041951038395744</v>
      </c>
      <c r="K714">
        <v>-18.468475104901799</v>
      </c>
      <c r="L714">
        <f>(Table2[[#This Row],[6M Return vs Nifty]]-AVERAGE(Table2[6M Return vs Nifty]))/_xlfn.STDEV.P(Table2[6M Return vs Nifty])</f>
        <v>-0.90864915030542448</v>
      </c>
      <c r="M714">
        <v>4.3310485559643404</v>
      </c>
      <c r="N714">
        <f>(Table2[[#This Row],[1W Return vs Nifty]]-AVERAGE(Table2[1W Return vs Nifty]))/_xlfn.STDEV.P(Table2[1W Return vs Nifty])</f>
        <v>1.3225716864414603</v>
      </c>
      <c r="O714">
        <v>1825.48</v>
      </c>
      <c r="P714">
        <v>1821.53638686</v>
      </c>
      <c r="Q714">
        <v>1923.5625971279501</v>
      </c>
      <c r="R714">
        <v>86.174777711413995</v>
      </c>
      <c r="S714" s="2">
        <f>(Table2[[#This Row],[Close Price]]-Table2[[#This Row],[20D EMA]])/Table2[[#This Row],[20D EMA]]</f>
        <v>4.9313057387645978E-2</v>
      </c>
      <c r="T714" s="2">
        <f>(Table2[[#This Row],[Close Price]]-Table2[[#This Row],[50D EMA]])/Table2[[#This Row],[50D EMA]]</f>
        <v>5.1584812588880709E-2</v>
      </c>
      <c r="U714" s="2">
        <f>(Table2[[#This Row],[Close Price]]-Table2[[#This Row],[200D EMA]])/Table2[[#This Row],[200D EMA]]</f>
        <v>-4.1914919431206756E-3</v>
      </c>
      <c r="V714">
        <v>0.96238816924022097</v>
      </c>
      <c r="W714">
        <v>1904</v>
      </c>
      <c r="X714">
        <v>1930</v>
      </c>
      <c r="Y714">
        <v>1900</v>
      </c>
      <c r="Z714">
        <v>1940</v>
      </c>
      <c r="AA714">
        <v>1900</v>
      </c>
      <c r="AB714">
        <v>1940</v>
      </c>
      <c r="AC714" s="2">
        <f>(Table2[[#This Row],[Close Price]]/Table2[[#This Row],[Day Low]])-1</f>
        <v>6.0399159663866442E-3</v>
      </c>
      <c r="AD714" s="2">
        <f>(Table2[[#This Row],[Day High]]/Table2[[#This Row],[Close Price]])-1</f>
        <v>7.5698251109370673E-3</v>
      </c>
      <c r="AE714" s="2">
        <f>(Table2[[#This Row],[Close Price]]/Table2[[#This Row],[Current Week Low]])-1</f>
        <v>8.1578947368421417E-3</v>
      </c>
      <c r="AF714" s="2">
        <f>(Table2[[#This Row],[Current Week High]]/Table2[[#This Row],[Close Price]])-1</f>
        <v>1.279039415296257E-2</v>
      </c>
      <c r="AG714" s="2">
        <f>(Table2[[#This Row],[Close Price]]/Table2[[#This Row],[Current Month Low]])-1</f>
        <v>8.1578947368421417E-3</v>
      </c>
      <c r="AH714" s="2">
        <f>(Table2[[#This Row],[Current Month High]]/Table2[[#This Row],[Close Price]])-1</f>
        <v>1.279039415296257E-2</v>
      </c>
      <c r="AI714">
        <v>26.896371704515701</v>
      </c>
      <c r="AJ714">
        <v>15.9924912195712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-0.04</v>
      </c>
      <c r="AM714" t="s">
        <v>10358</v>
      </c>
      <c r="AN714">
        <v>9.41</v>
      </c>
      <c r="AO714" t="s">
        <v>10359</v>
      </c>
      <c r="AP714">
        <v>-6.6028084666424E-2</v>
      </c>
      <c r="AQ714">
        <f>(Table2[[#This Row],[Sharpe Ratio]]-AVERAGE(Table2[Sharpe Ratio]))/_xlfn.STDEV.P(Table2[Sharpe Ratio])</f>
        <v>-1.4827635501579961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692</v>
      </c>
      <c r="AT714">
        <f>_xlfn.RANK.AVG(Table2[[#This Row],[6M Return vs Nifty Z-Score]],Table2[6M Return vs Nifty Z-Score])</f>
        <v>614</v>
      </c>
      <c r="AU714">
        <f>_xlfn.RANK.AVG(Table2[[#This Row],[Sharpe Ratio Z-Score]],Table2[Sharpe Ratio Z-Score])</f>
        <v>678</v>
      </c>
      <c r="AV714">
        <f>(Table2[[#This Row],[Rank 1Y]]+Table2[[#This Row],[Rank 6M]]+Table2[[#This Row],[Rank Sharpe]])/3</f>
        <v>661.33333333333337</v>
      </c>
    </row>
    <row r="715" spans="1:48" x14ac:dyDescent="0.3">
      <c r="A715" t="s">
        <v>2077</v>
      </c>
      <c r="B715" t="s">
        <v>2078</v>
      </c>
      <c r="C715" t="s">
        <v>6744</v>
      </c>
      <c r="D715" t="s">
        <v>77</v>
      </c>
      <c r="E715">
        <v>2997.1240756399998</v>
      </c>
      <c r="F715">
        <v>230.73</v>
      </c>
      <c r="G715">
        <v>-35.199295170690498</v>
      </c>
      <c r="H715">
        <f>(Table2[[#This Row],[1Y Return vs Nifty]]-AVERAGE(Table2[1Y Return vs Nifty]))/_xlfn.STDEV.P(Table2[1Y Return vs Nifty])</f>
        <v>-0.97680438563433214</v>
      </c>
      <c r="I715">
        <v>-7.5222150674172896</v>
      </c>
      <c r="J715">
        <f>(Table2[[#This Row],[1M Return vs Nifty]]-AVERAGE(Table2[1M Return vs Nifty]))/_xlfn.STDEV.P(Table2[1M Return vs Nifty])</f>
        <v>-0.96724947636871828</v>
      </c>
      <c r="K715">
        <v>-21.387710152803901</v>
      </c>
      <c r="L715">
        <f>(Table2[[#This Row],[6M Return vs Nifty]]-AVERAGE(Table2[6M Return vs Nifty]))/_xlfn.STDEV.P(Table2[6M Return vs Nifty])</f>
        <v>-1.0082465224827681</v>
      </c>
      <c r="M715">
        <v>-3.0603906626491599</v>
      </c>
      <c r="N715">
        <f>(Table2[[#This Row],[1W Return vs Nifty]]-AVERAGE(Table2[1W Return vs Nifty]))/_xlfn.STDEV.P(Table2[1W Return vs Nifty])</f>
        <v>-0.47219132253516183</v>
      </c>
      <c r="O715">
        <v>232.25</v>
      </c>
      <c r="P715">
        <v>234.62806378120001</v>
      </c>
      <c r="Q715">
        <v>235.64362593728401</v>
      </c>
      <c r="R715">
        <v>43.845041854933001</v>
      </c>
      <c r="S715" s="2">
        <f>(Table2[[#This Row],[Close Price]]-Table2[[#This Row],[20D EMA]])/Table2[[#This Row],[20D EMA]]</f>
        <v>-6.5446716899892794E-3</v>
      </c>
      <c r="T715" s="2">
        <f>(Table2[[#This Row],[Close Price]]-Table2[[#This Row],[50D EMA]])/Table2[[#This Row],[50D EMA]]</f>
        <v>-1.6613800235061062E-2</v>
      </c>
      <c r="U715" s="2">
        <f>(Table2[[#This Row],[Close Price]]-Table2[[#This Row],[200D EMA]])/Table2[[#This Row],[200D EMA]]</f>
        <v>-2.0851936553513119E-2</v>
      </c>
      <c r="V715">
        <v>0.234338534331889</v>
      </c>
      <c r="W715">
        <v>229</v>
      </c>
      <c r="X715">
        <v>232.34</v>
      </c>
      <c r="Y715">
        <v>225.21</v>
      </c>
      <c r="Z715">
        <v>234.99</v>
      </c>
      <c r="AA715">
        <v>225.21</v>
      </c>
      <c r="AB715">
        <v>234.99</v>
      </c>
      <c r="AC715" s="2">
        <f>(Table2[[#This Row],[Close Price]]/Table2[[#This Row],[Day Low]])-1</f>
        <v>7.5545851528384667E-3</v>
      </c>
      <c r="AD715" s="2">
        <f>(Table2[[#This Row],[Day High]]/Table2[[#This Row],[Close Price]])-1</f>
        <v>6.9778529016599755E-3</v>
      </c>
      <c r="AE715" s="2">
        <f>(Table2[[#This Row],[Close Price]]/Table2[[#This Row],[Current Week Low]])-1</f>
        <v>2.4510456906886802E-2</v>
      </c>
      <c r="AF715" s="2">
        <f>(Table2[[#This Row],[Current Week High]]/Table2[[#This Row],[Close Price]])-1</f>
        <v>1.8463138733584739E-2</v>
      </c>
      <c r="AG715" s="2">
        <f>(Table2[[#This Row],[Close Price]]/Table2[[#This Row],[Current Month Low]])-1</f>
        <v>2.4510456906886802E-2</v>
      </c>
      <c r="AH715" s="2">
        <f>(Table2[[#This Row],[Current Month High]]/Table2[[#This Row],[Close Price]])-1</f>
        <v>1.8463138733584739E-2</v>
      </c>
      <c r="AI715">
        <v>32.189138820266102</v>
      </c>
      <c r="AJ715">
        <v>18.932989690721602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-0.13</v>
      </c>
      <c r="AM715" t="s">
        <v>10358</v>
      </c>
      <c r="AN715">
        <v>1.43</v>
      </c>
      <c r="AO715" t="s">
        <v>10359</v>
      </c>
      <c r="AP715">
        <v>-5.5718739976774997E-2</v>
      </c>
      <c r="AQ715">
        <f>(Table2[[#This Row],[Sharpe Ratio]]-AVERAGE(Table2[Sharpe Ratio]))/_xlfn.STDEV.P(Table2[Sharpe Ratio])</f>
        <v>-1.3648111276062722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661</v>
      </c>
      <c r="AT715">
        <f>_xlfn.RANK.AVG(Table2[[#This Row],[6M Return vs Nifty Z-Score]],Table2[6M Return vs Nifty Z-Score])</f>
        <v>651</v>
      </c>
      <c r="AU715">
        <f>_xlfn.RANK.AVG(Table2[[#This Row],[Sharpe Ratio Z-Score]],Table2[Sharpe Ratio Z-Score])</f>
        <v>672</v>
      </c>
      <c r="AV715">
        <f>(Table2[[#This Row],[Rank 1Y]]+Table2[[#This Row],[Rank 6M]]+Table2[[#This Row],[Rank Sharpe]])/3</f>
        <v>661.33333333333337</v>
      </c>
    </row>
    <row r="716" spans="1:48" x14ac:dyDescent="0.3">
      <c r="A716" t="s">
        <v>2191</v>
      </c>
      <c r="B716" t="s">
        <v>2192</v>
      </c>
      <c r="C716" t="s">
        <v>10324</v>
      </c>
      <c r="D716" t="s">
        <v>1199</v>
      </c>
      <c r="E716">
        <v>2653.6391784749999</v>
      </c>
      <c r="F716">
        <v>370.35</v>
      </c>
      <c r="G716">
        <v>-68.0833771490326</v>
      </c>
      <c r="H716">
        <f>(Table2[[#This Row],[1Y Return vs Nifty]]-AVERAGE(Table2[1Y Return vs Nifty]))/_xlfn.STDEV.P(Table2[1Y Return vs Nifty])</f>
        <v>-1.5263047365424345</v>
      </c>
      <c r="I716">
        <v>-15.254366531626101</v>
      </c>
      <c r="J716">
        <f>(Table2[[#This Row],[1M Return vs Nifty]]-AVERAGE(Table2[1M Return vs Nifty]))/_xlfn.STDEV.P(Table2[1M Return vs Nifty])</f>
        <v>-1.750875990108107</v>
      </c>
      <c r="K716">
        <v>-20.076013620518701</v>
      </c>
      <c r="L716">
        <f>(Table2[[#This Row],[6M Return vs Nifty]]-AVERAGE(Table2[6M Return vs Nifty]))/_xlfn.STDEV.P(Table2[6M Return vs Nifty])</f>
        <v>-0.96349454959739689</v>
      </c>
      <c r="M716">
        <v>-4.4809631885907102</v>
      </c>
      <c r="N716">
        <f>(Table2[[#This Row],[1W Return vs Nifty]]-AVERAGE(Table2[1W Return vs Nifty]))/_xlfn.STDEV.P(Table2[1W Return vs Nifty])</f>
        <v>-0.81712969593176188</v>
      </c>
      <c r="O716">
        <v>388.76</v>
      </c>
      <c r="P716">
        <v>403.45618747167998</v>
      </c>
      <c r="Q716">
        <v>424.32722579091802</v>
      </c>
      <c r="R716">
        <v>28.710676849276702</v>
      </c>
      <c r="S716" s="2">
        <f>(Table2[[#This Row],[Close Price]]-Table2[[#This Row],[20D EMA]])/Table2[[#This Row],[20D EMA]]</f>
        <v>-4.7355695030352835E-2</v>
      </c>
      <c r="T716" s="2">
        <f>(Table2[[#This Row],[Close Price]]-Table2[[#This Row],[50D EMA]])/Table2[[#This Row],[50D EMA]]</f>
        <v>-8.2056462386027484E-2</v>
      </c>
      <c r="U716" s="2">
        <f>(Table2[[#This Row],[Close Price]]-Table2[[#This Row],[200D EMA]])/Table2[[#This Row],[200D EMA]]</f>
        <v>-0.12720660497404568</v>
      </c>
      <c r="V716">
        <v>0.64329918700571898</v>
      </c>
      <c r="W716">
        <v>367.6</v>
      </c>
      <c r="X716">
        <v>373.05</v>
      </c>
      <c r="Y716">
        <v>365</v>
      </c>
      <c r="Z716">
        <v>374.7</v>
      </c>
      <c r="AA716">
        <v>365</v>
      </c>
      <c r="AB716">
        <v>374.7</v>
      </c>
      <c r="AC716" s="2">
        <f>(Table2[[#This Row],[Close Price]]/Table2[[#This Row],[Day Low]])-1</f>
        <v>7.480957562568058E-3</v>
      </c>
      <c r="AD716" s="2">
        <f>(Table2[[#This Row],[Day High]]/Table2[[#This Row],[Close Price]])-1</f>
        <v>7.2904009720533569E-3</v>
      </c>
      <c r="AE716" s="2">
        <f>(Table2[[#This Row],[Close Price]]/Table2[[#This Row],[Current Week Low]])-1</f>
        <v>1.4657534246575343E-2</v>
      </c>
      <c r="AF716" s="2">
        <f>(Table2[[#This Row],[Current Week High]]/Table2[[#This Row],[Close Price]])-1</f>
        <v>1.1745646010530519E-2</v>
      </c>
      <c r="AG716" s="2">
        <f>(Table2[[#This Row],[Close Price]]/Table2[[#This Row],[Current Month Low]])-1</f>
        <v>1.4657534246575343E-2</v>
      </c>
      <c r="AH716" s="2">
        <f>(Table2[[#This Row],[Current Month High]]/Table2[[#This Row],[Close Price]])-1</f>
        <v>1.1745646010530519E-2</v>
      </c>
      <c r="AI716">
        <v>66.045632509788007</v>
      </c>
      <c r="AJ716">
        <v>17.571428571428498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</v>
      </c>
      <c r="AM716" t="s">
        <v>10358</v>
      </c>
      <c r="AN716">
        <v>1.34</v>
      </c>
      <c r="AO716" t="s">
        <v>10359</v>
      </c>
      <c r="AP716">
        <v>-2.5988112783663E-2</v>
      </c>
      <c r="AQ716">
        <f>(Table2[[#This Row],[Sharpe Ratio]]-AVERAGE(Table2[Sharpe Ratio]))/_xlfn.STDEV.P(Table2[Sharpe Ratio])</f>
        <v>-1.0246537648467664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732</v>
      </c>
      <c r="AT716">
        <f>_xlfn.RANK.AVG(Table2[[#This Row],[6M Return vs Nifty Z-Score]],Table2[6M Return vs Nifty Z-Score])</f>
        <v>633</v>
      </c>
      <c r="AU716">
        <f>_xlfn.RANK.AVG(Table2[[#This Row],[Sharpe Ratio Z-Score]],Table2[Sharpe Ratio Z-Score])</f>
        <v>621</v>
      </c>
      <c r="AV716">
        <f>(Table2[[#This Row],[Rank 1Y]]+Table2[[#This Row],[Rank 6M]]+Table2[[#This Row],[Rank Sharpe]])/3</f>
        <v>662</v>
      </c>
    </row>
    <row r="717" spans="1:48" x14ac:dyDescent="0.3">
      <c r="A717" t="s">
        <v>2237</v>
      </c>
      <c r="B717" t="s">
        <v>2238</v>
      </c>
      <c r="C717" t="s">
        <v>10316</v>
      </c>
      <c r="D717" t="s">
        <v>357</v>
      </c>
      <c r="E717">
        <v>2524.8811803399999</v>
      </c>
      <c r="F717">
        <v>50.67</v>
      </c>
      <c r="G717">
        <v>-66.424045123585799</v>
      </c>
      <c r="H717">
        <f>(Table2[[#This Row],[1Y Return vs Nifty]]-AVERAGE(Table2[1Y Return vs Nifty]))/_xlfn.STDEV.P(Table2[1Y Return vs Nifty])</f>
        <v>-1.4985769279675563</v>
      </c>
      <c r="I717">
        <v>-5.2194207403863802</v>
      </c>
      <c r="J717">
        <f>(Table2[[#This Row],[1M Return vs Nifty]]-AVERAGE(Table2[1M Return vs Nifty]))/_xlfn.STDEV.P(Table2[1M Return vs Nifty])</f>
        <v>-0.7338693235479895</v>
      </c>
      <c r="K717">
        <v>-31.5023816316675</v>
      </c>
      <c r="L717">
        <f>(Table2[[#This Row],[6M Return vs Nifty]]-AVERAGE(Table2[6M Return vs Nifty]))/_xlfn.STDEV.P(Table2[6M Return vs Nifty])</f>
        <v>-1.3533351101440807</v>
      </c>
      <c r="M717">
        <v>-2.78221083182956</v>
      </c>
      <c r="N717">
        <f>(Table2[[#This Row],[1W Return vs Nifty]]-AVERAGE(Table2[1W Return vs Nifty]))/_xlfn.STDEV.P(Table2[1W Return vs Nifty])</f>
        <v>-0.40464468439991025</v>
      </c>
      <c r="O717">
        <v>51.19</v>
      </c>
      <c r="P717">
        <v>52.397513401973903</v>
      </c>
      <c r="Q717">
        <v>59.0943063212002</v>
      </c>
      <c r="R717">
        <v>38.728250445752799</v>
      </c>
      <c r="S717" s="2">
        <f>(Table2[[#This Row],[Close Price]]-Table2[[#This Row],[20D EMA]])/Table2[[#This Row],[20D EMA]]</f>
        <v>-1.0158234030083924E-2</v>
      </c>
      <c r="T717" s="2">
        <f>(Table2[[#This Row],[Close Price]]-Table2[[#This Row],[50D EMA]])/Table2[[#This Row],[50D EMA]]</f>
        <v>-3.2969377548912902E-2</v>
      </c>
      <c r="U717" s="2">
        <f>(Table2[[#This Row],[Close Price]]-Table2[[#This Row],[200D EMA]])/Table2[[#This Row],[200D EMA]]</f>
        <v>-0.14255698806938971</v>
      </c>
      <c r="V717">
        <v>1.0935926405202001</v>
      </c>
      <c r="W717">
        <v>50.4</v>
      </c>
      <c r="X717">
        <v>51.45</v>
      </c>
      <c r="Y717">
        <v>50.17</v>
      </c>
      <c r="Z717">
        <v>51.5</v>
      </c>
      <c r="AA717">
        <v>50.17</v>
      </c>
      <c r="AB717">
        <v>51.5</v>
      </c>
      <c r="AC717" s="2">
        <f>(Table2[[#This Row],[Close Price]]/Table2[[#This Row],[Day Low]])-1</f>
        <v>5.3571428571428381E-3</v>
      </c>
      <c r="AD717" s="2">
        <f>(Table2[[#This Row],[Day High]]/Table2[[#This Row],[Close Price]])-1</f>
        <v>1.5393724097098938E-2</v>
      </c>
      <c r="AE717" s="2">
        <f>(Table2[[#This Row],[Close Price]]/Table2[[#This Row],[Current Week Low]])-1</f>
        <v>9.9661152082917148E-3</v>
      </c>
      <c r="AF717" s="2">
        <f>(Table2[[#This Row],[Current Week High]]/Table2[[#This Row],[Close Price]])-1</f>
        <v>1.6380501282810211E-2</v>
      </c>
      <c r="AG717" s="2">
        <f>(Table2[[#This Row],[Close Price]]/Table2[[#This Row],[Current Month Low]])-1</f>
        <v>9.9661152082917148E-3</v>
      </c>
      <c r="AH717" s="2">
        <f>(Table2[[#This Row],[Current Month High]]/Table2[[#This Row],[Close Price]])-1</f>
        <v>1.6380501282810211E-2</v>
      </c>
      <c r="AI717">
        <v>65.877244918097404</v>
      </c>
      <c r="AJ717">
        <v>5.5625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-0.17</v>
      </c>
      <c r="AM717" t="s">
        <v>10358</v>
      </c>
      <c r="AN717">
        <v>2.38</v>
      </c>
      <c r="AO717" t="s">
        <v>10359</v>
      </c>
      <c r="AQ717">
        <f>(Table2[[#This Row],[Sharpe Ratio]]-AVERAGE(Table2[Sharpe Ratio]))/_xlfn.STDEV.P(Table2[Sharpe Ratio])</f>
        <v>-0.72731567472953296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731</v>
      </c>
      <c r="AT717">
        <f>_xlfn.RANK.AVG(Table2[[#This Row],[6M Return vs Nifty Z-Score]],Table2[6M Return vs Nifty Z-Score])</f>
        <v>707</v>
      </c>
      <c r="AU717">
        <f>_xlfn.RANK.AVG(Table2[[#This Row],[Sharpe Ratio Z-Score]],Table2[Sharpe Ratio Z-Score])</f>
        <v>548</v>
      </c>
      <c r="AV717">
        <f>(Table2[[#This Row],[Rank 1Y]]+Table2[[#This Row],[Rank 6M]]+Table2[[#This Row],[Rank Sharpe]])/3</f>
        <v>662</v>
      </c>
    </row>
    <row r="718" spans="1:48" x14ac:dyDescent="0.3">
      <c r="A718" t="s">
        <v>1238</v>
      </c>
      <c r="B718" t="s">
        <v>1239</v>
      </c>
      <c r="C718" t="s">
        <v>10314</v>
      </c>
      <c r="D718" t="s">
        <v>552</v>
      </c>
      <c r="E718">
        <v>9468.317955941</v>
      </c>
      <c r="F718">
        <v>160.66999999999999</v>
      </c>
      <c r="G718">
        <v>-38.226000307572598</v>
      </c>
      <c r="H718">
        <f>(Table2[[#This Row],[1Y Return vs Nifty]]-AVERAGE(Table2[1Y Return vs Nifty]))/_xlfn.STDEV.P(Table2[1Y Return vs Nifty])</f>
        <v>-1.0273813041539812</v>
      </c>
      <c r="I718">
        <v>-3.51384917526509</v>
      </c>
      <c r="J718">
        <f>(Table2[[#This Row],[1M Return vs Nifty]]-AVERAGE(Table2[1M Return vs Nifty]))/_xlfn.STDEV.P(Table2[1M Return vs Nifty])</f>
        <v>-0.56101560932683503</v>
      </c>
      <c r="K718">
        <v>-27.2061300537707</v>
      </c>
      <c r="L718">
        <f>(Table2[[#This Row],[6M Return vs Nifty]]-AVERAGE(Table2[6M Return vs Nifty]))/_xlfn.STDEV.P(Table2[6M Return vs Nifty])</f>
        <v>-1.2067572017708605</v>
      </c>
      <c r="M718">
        <v>-5.2500371165044202</v>
      </c>
      <c r="N718">
        <f>(Table2[[#This Row],[1W Return vs Nifty]]-AVERAGE(Table2[1W Return vs Nifty]))/_xlfn.STDEV.P(Table2[1W Return vs Nifty])</f>
        <v>-1.0038734945565173</v>
      </c>
      <c r="O718">
        <v>164.26</v>
      </c>
      <c r="P718">
        <v>165.41083394342999</v>
      </c>
      <c r="Q718">
        <v>165.01791939930399</v>
      </c>
      <c r="R718">
        <v>39.504037978227899</v>
      </c>
      <c r="S718" s="2">
        <f>(Table2[[#This Row],[Close Price]]-Table2[[#This Row],[20D EMA]])/Table2[[#This Row],[20D EMA]]</f>
        <v>-2.1855594788749565E-2</v>
      </c>
      <c r="T718" s="2">
        <f>(Table2[[#This Row],[Close Price]]-Table2[[#This Row],[50D EMA]])/Table2[[#This Row],[50D EMA]]</f>
        <v>-2.866096391879238E-2</v>
      </c>
      <c r="U718" s="2">
        <f>(Table2[[#This Row],[Close Price]]-Table2[[#This Row],[200D EMA]])/Table2[[#This Row],[200D EMA]]</f>
        <v>-2.6348165187945902E-2</v>
      </c>
      <c r="V718">
        <v>1.06069873557574</v>
      </c>
      <c r="W718">
        <v>160</v>
      </c>
      <c r="X718">
        <v>164.6</v>
      </c>
      <c r="Y718">
        <v>158.75</v>
      </c>
      <c r="Z718">
        <v>164.6</v>
      </c>
      <c r="AA718">
        <v>158.75</v>
      </c>
      <c r="AB718">
        <v>164.6</v>
      </c>
      <c r="AC718" s="2">
        <f>(Table2[[#This Row],[Close Price]]/Table2[[#This Row],[Day Low]])-1</f>
        <v>4.1875000000000107E-3</v>
      </c>
      <c r="AD718" s="2">
        <f>(Table2[[#This Row],[Day High]]/Table2[[#This Row],[Close Price]])-1</f>
        <v>2.4460073442459818E-2</v>
      </c>
      <c r="AE718" s="2">
        <f>(Table2[[#This Row],[Close Price]]/Table2[[#This Row],[Current Week Low]])-1</f>
        <v>1.2094488188976404E-2</v>
      </c>
      <c r="AF718" s="2">
        <f>(Table2[[#This Row],[Current Week High]]/Table2[[#This Row],[Close Price]])-1</f>
        <v>2.4460073442459818E-2</v>
      </c>
      <c r="AG718" s="2">
        <f>(Table2[[#This Row],[Close Price]]/Table2[[#This Row],[Current Month Low]])-1</f>
        <v>1.2094488188976404E-2</v>
      </c>
      <c r="AH718" s="2">
        <f>(Table2[[#This Row],[Current Month High]]/Table2[[#This Row],[Close Price]])-1</f>
        <v>2.4460073442459818E-2</v>
      </c>
      <c r="AI718">
        <v>30.265375164718701</v>
      </c>
      <c r="AJ718">
        <v>22.043296619825199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-0.13</v>
      </c>
      <c r="AM718" t="s">
        <v>10358</v>
      </c>
      <c r="AN718">
        <v>4.78</v>
      </c>
      <c r="AO718" t="s">
        <v>10359</v>
      </c>
      <c r="AP718">
        <v>-2.9587960343578999E-2</v>
      </c>
      <c r="AQ718">
        <f>(Table2[[#This Row],[Sharpe Ratio]]-AVERAGE(Table2[Sharpe Ratio]))/_xlfn.STDEV.P(Table2[Sharpe Ratio])</f>
        <v>-1.0658407416422293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673</v>
      </c>
      <c r="AT718">
        <f>_xlfn.RANK.AVG(Table2[[#This Row],[6M Return vs Nifty Z-Score]],Table2[6M Return vs Nifty Z-Score])</f>
        <v>687</v>
      </c>
      <c r="AU718">
        <f>_xlfn.RANK.AVG(Table2[[#This Row],[Sharpe Ratio Z-Score]],Table2[Sharpe Ratio Z-Score])</f>
        <v>630</v>
      </c>
      <c r="AV718">
        <f>(Table2[[#This Row],[Rank 1Y]]+Table2[[#This Row],[Rank 6M]]+Table2[[#This Row],[Rank Sharpe]])/3</f>
        <v>663.33333333333337</v>
      </c>
    </row>
    <row r="719" spans="1:48" x14ac:dyDescent="0.3">
      <c r="A719" t="s">
        <v>1933</v>
      </c>
      <c r="B719" t="s">
        <v>1934</v>
      </c>
      <c r="C719" t="s">
        <v>10329</v>
      </c>
      <c r="D719" t="s">
        <v>410</v>
      </c>
      <c r="E719">
        <v>3665.1647100599998</v>
      </c>
      <c r="F719">
        <v>23.78</v>
      </c>
      <c r="G719">
        <v>-51.199522924465398</v>
      </c>
      <c r="H719">
        <f>(Table2[[#This Row],[1Y Return vs Nifty]]-AVERAGE(Table2[1Y Return vs Nifty]))/_xlfn.STDEV.P(Table2[1Y Return vs Nifty])</f>
        <v>-1.2441717632944256</v>
      </c>
      <c r="I719">
        <v>27.9722941593459</v>
      </c>
      <c r="J719">
        <f>(Table2[[#This Row],[1M Return vs Nifty]]-AVERAGE(Table2[1M Return vs Nifty]))/_xlfn.STDEV.P(Table2[1M Return vs Nifty])</f>
        <v>2.6299949194516001</v>
      </c>
      <c r="K719">
        <v>-50.714095239182498</v>
      </c>
      <c r="L719">
        <f>(Table2[[#This Row],[6M Return vs Nifty]]-AVERAGE(Table2[6M Return vs Nifty]))/_xlfn.STDEV.P(Table2[6M Return vs Nifty])</f>
        <v>-2.0087931869807818</v>
      </c>
      <c r="M719">
        <v>16.219240727835</v>
      </c>
      <c r="N719">
        <f>(Table2[[#This Row],[1W Return vs Nifty]]-AVERAGE(Table2[1W Return vs Nifty]))/_xlfn.STDEV.P(Table2[1W Return vs Nifty])</f>
        <v>4.2092202703800625</v>
      </c>
      <c r="O719">
        <v>20.94</v>
      </c>
      <c r="P719">
        <v>20.740955051181</v>
      </c>
      <c r="Q719">
        <v>23.721832919426198</v>
      </c>
      <c r="R719">
        <v>81.092713450772806</v>
      </c>
      <c r="S719" s="2">
        <f>(Table2[[#This Row],[Close Price]]-Table2[[#This Row],[20D EMA]])/Table2[[#This Row],[20D EMA]]</f>
        <v>0.13562559694364851</v>
      </c>
      <c r="T719" s="2">
        <f>(Table2[[#This Row],[Close Price]]-Table2[[#This Row],[50D EMA]])/Table2[[#This Row],[50D EMA]]</f>
        <v>0.14652386745546495</v>
      </c>
      <c r="U719" s="2">
        <f>(Table2[[#This Row],[Close Price]]-Table2[[#This Row],[200D EMA]])/Table2[[#This Row],[200D EMA]]</f>
        <v>2.4520483206914778E-3</v>
      </c>
      <c r="V719">
        <v>1.2749526305985599</v>
      </c>
      <c r="W719">
        <v>23.35</v>
      </c>
      <c r="X719">
        <v>24.7</v>
      </c>
      <c r="Y719">
        <v>22.5</v>
      </c>
      <c r="Z719">
        <v>24.7</v>
      </c>
      <c r="AA719">
        <v>22.5</v>
      </c>
      <c r="AB719">
        <v>24.7</v>
      </c>
      <c r="AC719" s="2">
        <f>(Table2[[#This Row],[Close Price]]/Table2[[#This Row],[Day Low]])-1</f>
        <v>1.8415417558886427E-2</v>
      </c>
      <c r="AD719" s="2">
        <f>(Table2[[#This Row],[Day High]]/Table2[[#This Row],[Close Price]])-1</f>
        <v>3.8687973086627414E-2</v>
      </c>
      <c r="AE719" s="2">
        <f>(Table2[[#This Row],[Close Price]]/Table2[[#This Row],[Current Week Low]])-1</f>
        <v>5.6888888888888989E-2</v>
      </c>
      <c r="AF719" s="2">
        <f>(Table2[[#This Row],[Current Week High]]/Table2[[#This Row],[Close Price]])-1</f>
        <v>3.8687973086627414E-2</v>
      </c>
      <c r="AG719" s="2">
        <f>(Table2[[#This Row],[Close Price]]/Table2[[#This Row],[Current Month Low]])-1</f>
        <v>5.6888888888888989E-2</v>
      </c>
      <c r="AH719" s="2">
        <f>(Table2[[#This Row],[Current Month High]]/Table2[[#This Row],[Close Price]])-1</f>
        <v>3.8687973086627414E-2</v>
      </c>
      <c r="AI719">
        <v>89.865433137089894</v>
      </c>
      <c r="AJ719">
        <v>42.395209580838298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-0.05</v>
      </c>
      <c r="AM719" t="s">
        <v>10358</v>
      </c>
      <c r="AN719">
        <v>12.28</v>
      </c>
      <c r="AO719" t="s">
        <v>10359</v>
      </c>
      <c r="AQ719">
        <f>(Table2[[#This Row],[Sharpe Ratio]]-AVERAGE(Table2[Sharpe Ratio]))/_xlfn.STDEV.P(Table2[Sharpe Ratio])</f>
        <v>-0.72731567472953296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710</v>
      </c>
      <c r="AT719">
        <f>_xlfn.RANK.AVG(Table2[[#This Row],[6M Return vs Nifty Z-Score]],Table2[6M Return vs Nifty Z-Score])</f>
        <v>733</v>
      </c>
      <c r="AU719">
        <f>_xlfn.RANK.AVG(Table2[[#This Row],[Sharpe Ratio Z-Score]],Table2[Sharpe Ratio Z-Score])</f>
        <v>548</v>
      </c>
      <c r="AV719">
        <f>(Table2[[#This Row],[Rank 1Y]]+Table2[[#This Row],[Rank 6M]]+Table2[[#This Row],[Rank Sharpe]])/3</f>
        <v>663.66666666666663</v>
      </c>
    </row>
    <row r="720" spans="1:48" x14ac:dyDescent="0.3">
      <c r="A720" t="s">
        <v>1143</v>
      </c>
      <c r="B720" t="s">
        <v>1144</v>
      </c>
      <c r="C720" t="s">
        <v>10327</v>
      </c>
      <c r="D720" t="s">
        <v>573</v>
      </c>
      <c r="E720">
        <v>10737.772375160001</v>
      </c>
      <c r="F720">
        <v>2117.1</v>
      </c>
      <c r="G720">
        <v>-45.716812625642497</v>
      </c>
      <c r="H720">
        <f>(Table2[[#This Row],[1Y Return vs Nifty]]-AVERAGE(Table2[1Y Return vs Nifty]))/_xlfn.STDEV.P(Table2[1Y Return vs Nifty])</f>
        <v>-1.1525544502395899</v>
      </c>
      <c r="I720">
        <v>-1.82706254821279</v>
      </c>
      <c r="J720">
        <f>(Table2[[#This Row],[1M Return vs Nifty]]-AVERAGE(Table2[1M Return vs Nifty]))/_xlfn.STDEV.P(Table2[1M Return vs Nifty])</f>
        <v>-0.39006568289332977</v>
      </c>
      <c r="K720">
        <v>-13.3043393183532</v>
      </c>
      <c r="L720">
        <f>(Table2[[#This Row],[6M Return vs Nifty]]-AVERAGE(Table2[6M Return vs Nifty]))/_xlfn.STDEV.P(Table2[6M Return vs Nifty])</f>
        <v>-0.73246109231508061</v>
      </c>
      <c r="M720">
        <v>-0.81378269444348605</v>
      </c>
      <c r="N720">
        <f>(Table2[[#This Row],[1W Return vs Nifty]]-AVERAGE(Table2[1W Return vs Nifty]))/_xlfn.STDEV.P(Table2[1W Return vs Nifty])</f>
        <v>7.3322042014161343E-2</v>
      </c>
      <c r="O720">
        <v>2082.25</v>
      </c>
      <c r="P720">
        <v>2068.4612887056701</v>
      </c>
      <c r="Q720">
        <v>2140.0009788510401</v>
      </c>
      <c r="R720">
        <v>57.634015486989597</v>
      </c>
      <c r="S720" s="2">
        <f>(Table2[[#This Row],[Close Price]]-Table2[[#This Row],[20D EMA]])/Table2[[#This Row],[20D EMA]]</f>
        <v>1.673670308560447E-2</v>
      </c>
      <c r="T720" s="2">
        <f>(Table2[[#This Row],[Close Price]]-Table2[[#This Row],[50D EMA]])/Table2[[#This Row],[50D EMA]]</f>
        <v>2.3514441174176032E-2</v>
      </c>
      <c r="U720" s="2">
        <f>(Table2[[#This Row],[Close Price]]-Table2[[#This Row],[200D EMA]])/Table2[[#This Row],[200D EMA]]</f>
        <v>-1.0701387091577733E-2</v>
      </c>
      <c r="V720">
        <v>0.993344906302706</v>
      </c>
      <c r="W720">
        <v>2095</v>
      </c>
      <c r="X720">
        <v>2142.0500000000002</v>
      </c>
      <c r="Y720">
        <v>2079</v>
      </c>
      <c r="Z720">
        <v>2142.0500000000002</v>
      </c>
      <c r="AA720">
        <v>2079</v>
      </c>
      <c r="AB720">
        <v>2142.0500000000002</v>
      </c>
      <c r="AC720" s="2">
        <f>(Table2[[#This Row],[Close Price]]/Table2[[#This Row],[Day Low]])-1</f>
        <v>1.0548926014319671E-2</v>
      </c>
      <c r="AD720" s="2">
        <f>(Table2[[#This Row],[Day High]]/Table2[[#This Row],[Close Price]])-1</f>
        <v>1.178498889991042E-2</v>
      </c>
      <c r="AE720" s="2">
        <f>(Table2[[#This Row],[Close Price]]/Table2[[#This Row],[Current Week Low]])-1</f>
        <v>1.8326118326118301E-2</v>
      </c>
      <c r="AF720" s="2">
        <f>(Table2[[#This Row],[Current Week High]]/Table2[[#This Row],[Close Price]])-1</f>
        <v>1.178498889991042E-2</v>
      </c>
      <c r="AG720" s="2">
        <f>(Table2[[#This Row],[Close Price]]/Table2[[#This Row],[Current Month Low]])-1</f>
        <v>1.8326118326118301E-2</v>
      </c>
      <c r="AH720" s="2">
        <f>(Table2[[#This Row],[Current Month High]]/Table2[[#This Row],[Close Price]])-1</f>
        <v>1.178498889991042E-2</v>
      </c>
      <c r="AI720">
        <v>29.1861508667516</v>
      </c>
      <c r="AJ720">
        <v>17.096238938052998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0.02</v>
      </c>
      <c r="AM720" t="s">
        <v>10359</v>
      </c>
      <c r="AN720">
        <v>5.41</v>
      </c>
      <c r="AO720" t="s">
        <v>10359</v>
      </c>
      <c r="AP720">
        <v>-0.156278726002121</v>
      </c>
      <c r="AQ720">
        <f>(Table2[[#This Row],[Sharpe Ratio]]-AVERAGE(Table2[Sharpe Ratio]))/_xlfn.STDEV.P(Table2[Sharpe Ratio])</f>
        <v>-2.5153492384685738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694</v>
      </c>
      <c r="AT720">
        <f>_xlfn.RANK.AVG(Table2[[#This Row],[6M Return vs Nifty Z-Score]],Table2[6M Return vs Nifty Z-Score])</f>
        <v>561</v>
      </c>
      <c r="AU720">
        <f>_xlfn.RANK.AVG(Table2[[#This Row],[Sharpe Ratio Z-Score]],Table2[Sharpe Ratio Z-Score])</f>
        <v>737</v>
      </c>
      <c r="AV720">
        <f>(Table2[[#This Row],[Rank 1Y]]+Table2[[#This Row],[Rank 6M]]+Table2[[#This Row],[Rank Sharpe]])/3</f>
        <v>664</v>
      </c>
    </row>
    <row r="721" spans="1:48" x14ac:dyDescent="0.3">
      <c r="A721" t="s">
        <v>1939</v>
      </c>
      <c r="B721" t="s">
        <v>1940</v>
      </c>
      <c r="C721" t="s">
        <v>10322</v>
      </c>
      <c r="D721" t="s">
        <v>1484</v>
      </c>
      <c r="E721">
        <v>3615.7131227909999</v>
      </c>
      <c r="F721">
        <v>134.09</v>
      </c>
      <c r="G721">
        <v>-58.346767888909497</v>
      </c>
      <c r="H721">
        <f>(Table2[[#This Row],[1Y Return vs Nifty]]-AVERAGE(Table2[1Y Return vs Nifty]))/_xlfn.STDEV.P(Table2[1Y Return vs Nifty])</f>
        <v>-1.3636038222028921</v>
      </c>
      <c r="I721">
        <v>0.72343048736077398</v>
      </c>
      <c r="J721">
        <f>(Table2[[#This Row],[1M Return vs Nifty]]-AVERAGE(Table2[1M Return vs Nifty]))/_xlfn.STDEV.P(Table2[1M Return vs Nifty])</f>
        <v>-0.13158213209449493</v>
      </c>
      <c r="K721">
        <v>-15.5516736638616</v>
      </c>
      <c r="L721">
        <f>(Table2[[#This Row],[6M Return vs Nifty]]-AVERAGE(Table2[6M Return vs Nifty]))/_xlfn.STDEV.P(Table2[6M Return vs Nifty])</f>
        <v>-0.80913480701899954</v>
      </c>
      <c r="M721">
        <v>3.5051893643318102</v>
      </c>
      <c r="N721">
        <f>(Table2[[#This Row],[1W Return vs Nifty]]-AVERAGE(Table2[1W Return vs Nifty]))/_xlfn.STDEV.P(Table2[1W Return vs Nifty])</f>
        <v>1.1220394918408749</v>
      </c>
      <c r="O721">
        <v>131.91999999999999</v>
      </c>
      <c r="P721">
        <v>131.358456952002</v>
      </c>
      <c r="Q721">
        <v>138.22796620143899</v>
      </c>
      <c r="R721">
        <v>64.446039315963404</v>
      </c>
      <c r="S721" s="2">
        <f>(Table2[[#This Row],[Close Price]]-Table2[[#This Row],[20D EMA]])/Table2[[#This Row],[20D EMA]]</f>
        <v>1.6449363250454943E-2</v>
      </c>
      <c r="T721" s="2">
        <f>(Table2[[#This Row],[Close Price]]-Table2[[#This Row],[50D EMA]])/Table2[[#This Row],[50D EMA]]</f>
        <v>2.0794573195969408E-2</v>
      </c>
      <c r="U721" s="2">
        <f>(Table2[[#This Row],[Close Price]]-Table2[[#This Row],[200D EMA]])/Table2[[#This Row],[200D EMA]]</f>
        <v>-2.9935810495893035E-2</v>
      </c>
      <c r="V721">
        <v>0.54873144376427696</v>
      </c>
      <c r="W721">
        <v>133.53</v>
      </c>
      <c r="X721">
        <v>135.88999999999999</v>
      </c>
      <c r="Y721">
        <v>132.21</v>
      </c>
      <c r="Z721">
        <v>136.9</v>
      </c>
      <c r="AA721">
        <v>132.21</v>
      </c>
      <c r="AB721">
        <v>136.9</v>
      </c>
      <c r="AC721" s="2">
        <f>(Table2[[#This Row],[Close Price]]/Table2[[#This Row],[Day Low]])-1</f>
        <v>4.1938141241668614E-3</v>
      </c>
      <c r="AD721" s="2">
        <f>(Table2[[#This Row],[Day High]]/Table2[[#This Row],[Close Price]])-1</f>
        <v>1.3423819822507177E-2</v>
      </c>
      <c r="AE721" s="2">
        <f>(Table2[[#This Row],[Close Price]]/Table2[[#This Row],[Current Week Low]])-1</f>
        <v>1.4219801830421375E-2</v>
      </c>
      <c r="AF721" s="2">
        <f>(Table2[[#This Row],[Current Week High]]/Table2[[#This Row],[Close Price]])-1</f>
        <v>2.0956074278469794E-2</v>
      </c>
      <c r="AG721" s="2">
        <f>(Table2[[#This Row],[Close Price]]/Table2[[#This Row],[Current Month Low]])-1</f>
        <v>1.4219801830421375E-2</v>
      </c>
      <c r="AH721" s="2">
        <f>(Table2[[#This Row],[Current Month High]]/Table2[[#This Row],[Close Price]])-1</f>
        <v>2.0956074278469794E-2</v>
      </c>
      <c r="AI721">
        <v>42.292490118577</v>
      </c>
      <c r="AJ721">
        <v>28.377213977979899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-0.1</v>
      </c>
      <c r="AM721" t="s">
        <v>10358</v>
      </c>
      <c r="AN721">
        <v>7.27</v>
      </c>
      <c r="AO721" t="s">
        <v>10359</v>
      </c>
      <c r="AP721">
        <v>-6.9120134036702002E-2</v>
      </c>
      <c r="AQ721">
        <f>(Table2[[#This Row],[Sharpe Ratio]]-AVERAGE(Table2[Sharpe Ratio]))/_xlfn.STDEV.P(Table2[Sharpe Ratio])</f>
        <v>-1.5181406497558019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725</v>
      </c>
      <c r="AT721">
        <f>_xlfn.RANK.AVG(Table2[[#This Row],[6M Return vs Nifty Z-Score]],Table2[6M Return vs Nifty Z-Score])</f>
        <v>585</v>
      </c>
      <c r="AU721">
        <f>_xlfn.RANK.AVG(Table2[[#This Row],[Sharpe Ratio Z-Score]],Table2[Sharpe Ratio Z-Score])</f>
        <v>685</v>
      </c>
      <c r="AV721">
        <f>(Table2[[#This Row],[Rank 1Y]]+Table2[[#This Row],[Rank 6M]]+Table2[[#This Row],[Rank Sharpe]])/3</f>
        <v>665</v>
      </c>
    </row>
    <row r="722" spans="1:48" x14ac:dyDescent="0.3">
      <c r="A722" t="s">
        <v>2243</v>
      </c>
      <c r="B722" t="s">
        <v>2244</v>
      </c>
      <c r="C722" t="s">
        <v>10322</v>
      </c>
      <c r="D722" t="s">
        <v>627</v>
      </c>
      <c r="E722">
        <v>2508.3384882410001</v>
      </c>
      <c r="F722">
        <v>172.07</v>
      </c>
      <c r="G722">
        <v>-59.810496909853597</v>
      </c>
      <c r="H722">
        <f>(Table2[[#This Row],[1Y Return vs Nifty]]-AVERAGE(Table2[1Y Return vs Nifty]))/_xlfn.STDEV.P(Table2[1Y Return vs Nifty])</f>
        <v>-1.3880630609060707</v>
      </c>
      <c r="I722">
        <v>1.3665102932881199</v>
      </c>
      <c r="J722">
        <f>(Table2[[#This Row],[1M Return vs Nifty]]-AVERAGE(Table2[1M Return vs Nifty]))/_xlfn.STDEV.P(Table2[1M Return vs Nifty])</f>
        <v>-6.6408242432904621E-2</v>
      </c>
      <c r="K722">
        <v>-36.353649909964297</v>
      </c>
      <c r="L722">
        <f>(Table2[[#This Row],[6M Return vs Nifty]]-AVERAGE(Table2[6M Return vs Nifty]))/_xlfn.STDEV.P(Table2[6M Return vs Nifty])</f>
        <v>-1.5188488712209416</v>
      </c>
      <c r="M722">
        <v>-4.0283925142887496</v>
      </c>
      <c r="N722">
        <f>(Table2[[#This Row],[1W Return vs Nifty]]-AVERAGE(Table2[1W Return vs Nifty]))/_xlfn.STDEV.P(Table2[1W Return vs Nifty])</f>
        <v>-0.70723809279995253</v>
      </c>
      <c r="O722">
        <v>168.88</v>
      </c>
      <c r="P722">
        <v>171.48661977763999</v>
      </c>
      <c r="Q722">
        <v>209.92934669389101</v>
      </c>
      <c r="R722">
        <v>53.300856258295198</v>
      </c>
      <c r="S722" s="2">
        <f>(Table2[[#This Row],[Close Price]]-Table2[[#This Row],[20D EMA]])/Table2[[#This Row],[20D EMA]]</f>
        <v>1.8889152060634757E-2</v>
      </c>
      <c r="T722" s="2">
        <f>(Table2[[#This Row],[Close Price]]-Table2[[#This Row],[50D EMA]])/Table2[[#This Row],[50D EMA]]</f>
        <v>3.4018993616904479E-3</v>
      </c>
      <c r="U722" s="2">
        <f>(Table2[[#This Row],[Close Price]]-Table2[[#This Row],[200D EMA]])/Table2[[#This Row],[200D EMA]]</f>
        <v>-0.18034327877510004</v>
      </c>
      <c r="V722">
        <v>1.0463312846167701</v>
      </c>
      <c r="W722">
        <v>168.99</v>
      </c>
      <c r="X722">
        <v>173.2</v>
      </c>
      <c r="Y722">
        <v>168.31</v>
      </c>
      <c r="Z722">
        <v>173.2</v>
      </c>
      <c r="AA722">
        <v>168.31</v>
      </c>
      <c r="AB722">
        <v>173.2</v>
      </c>
      <c r="AC722" s="2">
        <f>(Table2[[#This Row],[Close Price]]/Table2[[#This Row],[Day Low]])-1</f>
        <v>1.8225930528433576E-2</v>
      </c>
      <c r="AD722" s="2">
        <f>(Table2[[#This Row],[Day High]]/Table2[[#This Row],[Close Price]])-1</f>
        <v>6.5670947870053453E-3</v>
      </c>
      <c r="AE722" s="2">
        <f>(Table2[[#This Row],[Close Price]]/Table2[[#This Row],[Current Week Low]])-1</f>
        <v>2.2339730259639978E-2</v>
      </c>
      <c r="AF722" s="2">
        <f>(Table2[[#This Row],[Current Week High]]/Table2[[#This Row],[Close Price]])-1</f>
        <v>6.5670947870053453E-3</v>
      </c>
      <c r="AG722" s="2">
        <f>(Table2[[#This Row],[Close Price]]/Table2[[#This Row],[Current Month Low]])-1</f>
        <v>2.2339730259639978E-2</v>
      </c>
      <c r="AH722" s="2">
        <f>(Table2[[#This Row],[Current Month High]]/Table2[[#This Row],[Close Price]])-1</f>
        <v>6.5670947870053453E-3</v>
      </c>
      <c r="AI722">
        <v>81.321555181030902</v>
      </c>
      <c r="AJ722">
        <v>19.559477487493002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-0.12</v>
      </c>
      <c r="AM722" t="s">
        <v>10358</v>
      </c>
      <c r="AN722">
        <v>13.28</v>
      </c>
      <c r="AO722" t="s">
        <v>10359</v>
      </c>
      <c r="AQ722">
        <f>(Table2[[#This Row],[Sharpe Ratio]]-AVERAGE(Table2[Sharpe Ratio]))/_xlfn.STDEV.P(Table2[Sharpe Ratio])</f>
        <v>-0.72731567472953296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726</v>
      </c>
      <c r="AT722">
        <f>_xlfn.RANK.AVG(Table2[[#This Row],[6M Return vs Nifty Z-Score]],Table2[6M Return vs Nifty Z-Score])</f>
        <v>722</v>
      </c>
      <c r="AU722">
        <f>_xlfn.RANK.AVG(Table2[[#This Row],[Sharpe Ratio Z-Score]],Table2[Sharpe Ratio Z-Score])</f>
        <v>548</v>
      </c>
      <c r="AV722">
        <f>(Table2[[#This Row],[Rank 1Y]]+Table2[[#This Row],[Rank 6M]]+Table2[[#This Row],[Rank Sharpe]])/3</f>
        <v>665.33333333333337</v>
      </c>
    </row>
    <row r="723" spans="1:48" x14ac:dyDescent="0.3">
      <c r="A723" t="s">
        <v>1014</v>
      </c>
      <c r="B723" t="s">
        <v>1015</v>
      </c>
      <c r="C723" t="s">
        <v>10330</v>
      </c>
      <c r="D723" t="s">
        <v>603</v>
      </c>
      <c r="E723">
        <v>13639.375764</v>
      </c>
      <c r="F723">
        <v>142</v>
      </c>
      <c r="G723">
        <v>-76.618035481199897</v>
      </c>
      <c r="H723">
        <f>(Table2[[#This Row],[1Y Return vs Nifty]]-AVERAGE(Table2[1Y Return vs Nifty]))/_xlfn.STDEV.P(Table2[1Y Return vs Nifty])</f>
        <v>-1.6689207825520342</v>
      </c>
      <c r="I723">
        <v>-0.33601844083694499</v>
      </c>
      <c r="J723">
        <f>(Table2[[#This Row],[1M Return vs Nifty]]-AVERAGE(Table2[1M Return vs Nifty]))/_xlfn.STDEV.P(Table2[1M Return vs Nifty])</f>
        <v>-0.23895357637251538</v>
      </c>
      <c r="K723">
        <v>-21.293357658105101</v>
      </c>
      <c r="L723">
        <f>(Table2[[#This Row],[6M Return vs Nifty]]-AVERAGE(Table2[6M Return vs Nifty]))/_xlfn.STDEV.P(Table2[6M Return vs Nifty])</f>
        <v>-1.0050274392722089</v>
      </c>
      <c r="M723">
        <v>3.5795174285673599</v>
      </c>
      <c r="N723">
        <f>(Table2[[#This Row],[1W Return vs Nifty]]-AVERAGE(Table2[1W Return vs Nifty]))/_xlfn.STDEV.P(Table2[1W Return vs Nifty])</f>
        <v>1.1400875683078864</v>
      </c>
      <c r="O723">
        <v>140.15</v>
      </c>
      <c r="P723">
        <v>142.984579568237</v>
      </c>
      <c r="Q723">
        <v>170.31741862778301</v>
      </c>
      <c r="R723">
        <v>53.473769545798497</v>
      </c>
      <c r="S723" s="2">
        <f>(Table2[[#This Row],[Close Price]]-Table2[[#This Row],[20D EMA]])/Table2[[#This Row],[20D EMA]]</f>
        <v>1.320014270424541E-2</v>
      </c>
      <c r="T723" s="2">
        <f>(Table2[[#This Row],[Close Price]]-Table2[[#This Row],[50D EMA]])/Table2[[#This Row],[50D EMA]]</f>
        <v>-6.8859143497157415E-3</v>
      </c>
      <c r="U723" s="2">
        <f>(Table2[[#This Row],[Close Price]]-Table2[[#This Row],[200D EMA]])/Table2[[#This Row],[200D EMA]]</f>
        <v>-0.16626261045952545</v>
      </c>
      <c r="V723">
        <v>1.2363855538850499</v>
      </c>
      <c r="W723">
        <v>136.71</v>
      </c>
      <c r="X723">
        <v>142.87</v>
      </c>
      <c r="Y723">
        <v>136.71</v>
      </c>
      <c r="Z723">
        <v>143.05000000000001</v>
      </c>
      <c r="AA723">
        <v>136.71</v>
      </c>
      <c r="AB723">
        <v>143.05000000000001</v>
      </c>
      <c r="AC723" s="2">
        <f>(Table2[[#This Row],[Close Price]]/Table2[[#This Row],[Day Low]])-1</f>
        <v>3.8695047911637692E-2</v>
      </c>
      <c r="AD723" s="2">
        <f>(Table2[[#This Row],[Day High]]/Table2[[#This Row],[Close Price]])-1</f>
        <v>6.1267605633803512E-3</v>
      </c>
      <c r="AE723" s="2">
        <f>(Table2[[#This Row],[Close Price]]/Table2[[#This Row],[Current Week Low]])-1</f>
        <v>3.8695047911637692E-2</v>
      </c>
      <c r="AF723" s="2">
        <f>(Table2[[#This Row],[Current Week High]]/Table2[[#This Row],[Close Price]])-1</f>
        <v>7.3943661971831443E-3</v>
      </c>
      <c r="AG723" s="2">
        <f>(Table2[[#This Row],[Close Price]]/Table2[[#This Row],[Current Month Low]])-1</f>
        <v>3.8695047911637692E-2</v>
      </c>
      <c r="AH723" s="2">
        <f>(Table2[[#This Row],[Current Month High]]/Table2[[#This Row],[Close Price]])-1</f>
        <v>7.3943661971831443E-3</v>
      </c>
      <c r="AI723">
        <v>111.05633802816899</v>
      </c>
      <c r="AJ723">
        <v>13.147410358565701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-0.17</v>
      </c>
      <c r="AM723" t="s">
        <v>10358</v>
      </c>
      <c r="AN723">
        <v>1.85</v>
      </c>
      <c r="AO723" t="s">
        <v>10359</v>
      </c>
      <c r="AP723">
        <v>-2.6077716508164001E-2</v>
      </c>
      <c r="AQ723">
        <f>(Table2[[#This Row],[Sharpe Ratio]]-AVERAGE(Table2[Sharpe Ratio]))/_xlfn.STDEV.P(Table2[Sharpe Ratio])</f>
        <v>-1.0256789489581446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736</v>
      </c>
      <c r="AT723">
        <f>_xlfn.RANK.AVG(Table2[[#This Row],[6M Return vs Nifty Z-Score]],Table2[6M Return vs Nifty Z-Score])</f>
        <v>649</v>
      </c>
      <c r="AU723">
        <f>_xlfn.RANK.AVG(Table2[[#This Row],[Sharpe Ratio Z-Score]],Table2[Sharpe Ratio Z-Score])</f>
        <v>622</v>
      </c>
      <c r="AV723">
        <f>(Table2[[#This Row],[Rank 1Y]]+Table2[[#This Row],[Rank 6M]]+Table2[[#This Row],[Rank Sharpe]])/3</f>
        <v>669</v>
      </c>
    </row>
    <row r="724" spans="1:48" x14ac:dyDescent="0.3">
      <c r="A724" t="s">
        <v>1079</v>
      </c>
      <c r="B724" t="s">
        <v>1080</v>
      </c>
      <c r="C724" t="s">
        <v>10313</v>
      </c>
      <c r="D724" t="s">
        <v>21</v>
      </c>
      <c r="E724">
        <v>12130.85483511</v>
      </c>
      <c r="F724">
        <v>809.9</v>
      </c>
      <c r="G724">
        <v>-41.712674672453304</v>
      </c>
      <c r="H724">
        <f>(Table2[[#This Row],[1Y Return vs Nifty]]-AVERAGE(Table2[1Y Return vs Nifty]))/_xlfn.STDEV.P(Table2[1Y Return vs Nifty])</f>
        <v>-1.0856444111571231</v>
      </c>
      <c r="I724">
        <v>6.6117504742944894E-2</v>
      </c>
      <c r="J724">
        <f>(Table2[[#This Row],[1M Return vs Nifty]]-AVERAGE(Table2[1M Return vs Nifty]))/_xlfn.STDEV.P(Table2[1M Return vs Nifty])</f>
        <v>-0.19819850444425141</v>
      </c>
      <c r="K724">
        <v>-16.5372579318242</v>
      </c>
      <c r="L724">
        <f>(Table2[[#This Row],[6M Return vs Nifty]]-AVERAGE(Table2[6M Return vs Nifty]))/_xlfn.STDEV.P(Table2[6M Return vs Nifty])</f>
        <v>-0.84276060334497527</v>
      </c>
      <c r="M724">
        <v>-0.20852140529701199</v>
      </c>
      <c r="N724">
        <f>(Table2[[#This Row],[1W Return vs Nifty]]-AVERAGE(Table2[1W Return vs Nifty]))/_xlfn.STDEV.P(Table2[1W Return vs Nifty])</f>
        <v>0.22028943772648993</v>
      </c>
      <c r="O724">
        <v>799.27</v>
      </c>
      <c r="P724">
        <v>805.98511776542705</v>
      </c>
      <c r="Q724">
        <v>832.57408829152098</v>
      </c>
      <c r="R724">
        <v>62.719685487178602</v>
      </c>
      <c r="S724" s="2">
        <f>(Table2[[#This Row],[Close Price]]-Table2[[#This Row],[20D EMA]])/Table2[[#This Row],[20D EMA]]</f>
        <v>1.3299635917774964E-2</v>
      </c>
      <c r="T724" s="2">
        <f>(Table2[[#This Row],[Close Price]]-Table2[[#This Row],[50D EMA]])/Table2[[#This Row],[50D EMA]]</f>
        <v>4.8572636743304124E-3</v>
      </c>
      <c r="U724" s="2">
        <f>(Table2[[#This Row],[Close Price]]-Table2[[#This Row],[200D EMA]])/Table2[[#This Row],[200D EMA]]</f>
        <v>-2.7233718428649682E-2</v>
      </c>
      <c r="V724">
        <v>0.48846047023785899</v>
      </c>
      <c r="W724">
        <v>807</v>
      </c>
      <c r="X724">
        <v>817.9</v>
      </c>
      <c r="Y724">
        <v>807</v>
      </c>
      <c r="Z724">
        <v>825.8</v>
      </c>
      <c r="AA724">
        <v>807</v>
      </c>
      <c r="AB724">
        <v>825.8</v>
      </c>
      <c r="AC724" s="2">
        <f>(Table2[[#This Row],[Close Price]]/Table2[[#This Row],[Day Low]])-1</f>
        <v>3.5935563816604787E-3</v>
      </c>
      <c r="AD724" s="2">
        <f>(Table2[[#This Row],[Day High]]/Table2[[#This Row],[Close Price]])-1</f>
        <v>9.8777626867514456E-3</v>
      </c>
      <c r="AE724" s="2">
        <f>(Table2[[#This Row],[Close Price]]/Table2[[#This Row],[Current Week Low]])-1</f>
        <v>3.5935563816604787E-3</v>
      </c>
      <c r="AF724" s="2">
        <f>(Table2[[#This Row],[Current Week High]]/Table2[[#This Row],[Close Price]])-1</f>
        <v>1.9632053339918576E-2</v>
      </c>
      <c r="AG724" s="2">
        <f>(Table2[[#This Row],[Close Price]]/Table2[[#This Row],[Current Month Low]])-1</f>
        <v>3.5935563816604787E-3</v>
      </c>
      <c r="AH724" s="2">
        <f>(Table2[[#This Row],[Current Month High]]/Table2[[#This Row],[Close Price]])-1</f>
        <v>1.9632053339918576E-2</v>
      </c>
      <c r="AI724">
        <v>19.767872576861301</v>
      </c>
      <c r="AJ724">
        <v>9.2982456140350909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-0.26</v>
      </c>
      <c r="AM724" t="s">
        <v>10358</v>
      </c>
      <c r="AN724">
        <v>5.72</v>
      </c>
      <c r="AO724" t="s">
        <v>10359</v>
      </c>
      <c r="AP724">
        <v>-0.15176721398904999</v>
      </c>
      <c r="AQ724">
        <f>(Table2[[#This Row],[Sharpe Ratio]]-AVERAGE(Table2[Sharpe Ratio]))/_xlfn.STDEV.P(Table2[Sharpe Ratio])</f>
        <v>-2.4637316248051926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685</v>
      </c>
      <c r="AT724">
        <f>_xlfn.RANK.AVG(Table2[[#This Row],[6M Return vs Nifty Z-Score]],Table2[6M Return vs Nifty Z-Score])</f>
        <v>596</v>
      </c>
      <c r="AU724">
        <f>_xlfn.RANK.AVG(Table2[[#This Row],[Sharpe Ratio Z-Score]],Table2[Sharpe Ratio Z-Score])</f>
        <v>736</v>
      </c>
      <c r="AV724">
        <f>(Table2[[#This Row],[Rank 1Y]]+Table2[[#This Row],[Rank 6M]]+Table2[[#This Row],[Rank Sharpe]])/3</f>
        <v>672.33333333333337</v>
      </c>
    </row>
    <row r="725" spans="1:48" x14ac:dyDescent="0.3">
      <c r="A725" t="s">
        <v>2026</v>
      </c>
      <c r="B725" t="s">
        <v>2027</v>
      </c>
      <c r="C725" t="s">
        <v>10314</v>
      </c>
      <c r="D725" t="s">
        <v>51</v>
      </c>
      <c r="E725">
        <v>3195.1685345999999</v>
      </c>
      <c r="F725">
        <v>314.60000000000002</v>
      </c>
      <c r="G725">
        <v>-79.338075444882193</v>
      </c>
      <c r="H725">
        <f>(Table2[[#This Row],[1Y Return vs Nifty]]-AVERAGE(Table2[1Y Return vs Nifty]))/_xlfn.STDEV.P(Table2[1Y Return vs Nifty])</f>
        <v>-1.714373257567511</v>
      </c>
      <c r="I725">
        <v>-28.440114419542599</v>
      </c>
      <c r="J725">
        <f>(Table2[[#This Row],[1M Return vs Nifty]]-AVERAGE(Table2[1M Return vs Nifty]))/_xlfn.STDEV.P(Table2[1M Return vs Nifty])</f>
        <v>-3.0872054316979849</v>
      </c>
      <c r="K725">
        <v>-55.3832681462953</v>
      </c>
      <c r="L725">
        <f>(Table2[[#This Row],[6M Return vs Nifty]]-AVERAGE(Table2[6M Return vs Nifty]))/_xlfn.STDEV.P(Table2[6M Return vs Nifty])</f>
        <v>-2.1680942861246422</v>
      </c>
      <c r="M725">
        <v>0.357870109634711</v>
      </c>
      <c r="N725">
        <f>(Table2[[#This Row],[1W Return vs Nifty]]-AVERAGE(Table2[1W Return vs Nifty]))/_xlfn.STDEV.P(Table2[1W Return vs Nifty])</f>
        <v>0.35781861296989681</v>
      </c>
      <c r="O725">
        <v>325.83</v>
      </c>
      <c r="P725">
        <v>373.37881175238499</v>
      </c>
      <c r="Q725">
        <v>461.90797308692299</v>
      </c>
      <c r="R725">
        <v>51.441828308877902</v>
      </c>
      <c r="S725" s="2">
        <f>(Table2[[#This Row],[Close Price]]-Table2[[#This Row],[20D EMA]])/Table2[[#This Row],[20D EMA]]</f>
        <v>-3.4465825737347577E-2</v>
      </c>
      <c r="T725" s="2">
        <f>(Table2[[#This Row],[Close Price]]-Table2[[#This Row],[50D EMA]])/Table2[[#This Row],[50D EMA]]</f>
        <v>-0.15742406880700432</v>
      </c>
      <c r="U725" s="2">
        <f>(Table2[[#This Row],[Close Price]]-Table2[[#This Row],[200D EMA]])/Table2[[#This Row],[200D EMA]]</f>
        <v>-0.31891195144882722</v>
      </c>
      <c r="V725">
        <v>1.2767906926082</v>
      </c>
      <c r="W725">
        <v>313.5</v>
      </c>
      <c r="X725">
        <v>321.85000000000002</v>
      </c>
      <c r="Y725">
        <v>313.5</v>
      </c>
      <c r="Z725">
        <v>325</v>
      </c>
      <c r="AA725">
        <v>313.5</v>
      </c>
      <c r="AB725">
        <v>325</v>
      </c>
      <c r="AC725" s="2">
        <f>(Table2[[#This Row],[Close Price]]/Table2[[#This Row],[Day Low]])-1</f>
        <v>3.5087719298245723E-3</v>
      </c>
      <c r="AD725" s="2">
        <f>(Table2[[#This Row],[Day High]]/Table2[[#This Row],[Close Price]])-1</f>
        <v>2.3045136681500322E-2</v>
      </c>
      <c r="AE725" s="2">
        <f>(Table2[[#This Row],[Close Price]]/Table2[[#This Row],[Current Week Low]])-1</f>
        <v>3.5087719298245723E-3</v>
      </c>
      <c r="AF725" s="2">
        <f>(Table2[[#This Row],[Current Week High]]/Table2[[#This Row],[Close Price]])-1</f>
        <v>3.3057851239669311E-2</v>
      </c>
      <c r="AG725" s="2">
        <f>(Table2[[#This Row],[Close Price]]/Table2[[#This Row],[Current Month Low]])-1</f>
        <v>3.5087719298245723E-3</v>
      </c>
      <c r="AH725" s="2">
        <f>(Table2[[#This Row],[Current Month High]]/Table2[[#This Row],[Close Price]])-1</f>
        <v>3.3057851239669311E-2</v>
      </c>
      <c r="AI725">
        <v>114.51048951048899</v>
      </c>
      <c r="AJ725">
        <v>11.877667140825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-0.41</v>
      </c>
      <c r="AM725" t="s">
        <v>10358</v>
      </c>
      <c r="AN725">
        <v>10.44</v>
      </c>
      <c r="AO725" t="s">
        <v>10359</v>
      </c>
      <c r="AQ725">
        <f>(Table2[[#This Row],[Sharpe Ratio]]-AVERAGE(Table2[Sharpe Ratio]))/_xlfn.STDEV.P(Table2[Sharpe Ratio])</f>
        <v>-0.72731567472953296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737</v>
      </c>
      <c r="AT725">
        <f>_xlfn.RANK.AVG(Table2[[#This Row],[6M Return vs Nifty Z-Score]],Table2[6M Return vs Nifty Z-Score])</f>
        <v>736</v>
      </c>
      <c r="AU725">
        <f>_xlfn.RANK.AVG(Table2[[#This Row],[Sharpe Ratio Z-Score]],Table2[Sharpe Ratio Z-Score])</f>
        <v>548</v>
      </c>
      <c r="AV725">
        <f>(Table2[[#This Row],[Rank 1Y]]+Table2[[#This Row],[Rank 6M]]+Table2[[#This Row],[Rank Sharpe]])/3</f>
        <v>673.66666666666663</v>
      </c>
    </row>
    <row r="726" spans="1:48" x14ac:dyDescent="0.3">
      <c r="A726" t="s">
        <v>2298</v>
      </c>
      <c r="B726" t="s">
        <v>2299</v>
      </c>
      <c r="C726" t="s">
        <v>10318</v>
      </c>
      <c r="D726" t="s">
        <v>723</v>
      </c>
      <c r="E726">
        <v>2376.1925094599901</v>
      </c>
      <c r="F726">
        <v>450.9</v>
      </c>
      <c r="G726">
        <v>-44.899935356700396</v>
      </c>
      <c r="H726">
        <f>(Table2[[#This Row],[1Y Return vs Nifty]]-AVERAGE(Table2[1Y Return vs Nifty]))/_xlfn.STDEV.P(Table2[1Y Return vs Nifty])</f>
        <v>-1.1389042487156984</v>
      </c>
      <c r="I726">
        <v>-12.052058960897501</v>
      </c>
      <c r="J726">
        <f>(Table2[[#This Row],[1M Return vs Nifty]]-AVERAGE(Table2[1M Return vs Nifty]))/_xlfn.STDEV.P(Table2[1M Return vs Nifty])</f>
        <v>-1.4263333153833462</v>
      </c>
      <c r="K726">
        <v>-17.617550470854301</v>
      </c>
      <c r="L726">
        <f>(Table2[[#This Row],[6M Return vs Nifty]]-AVERAGE(Table2[6M Return vs Nifty]))/_xlfn.STDEV.P(Table2[6M Return vs Nifty])</f>
        <v>-0.87961762112691455</v>
      </c>
      <c r="M726">
        <v>-3.74918121858969</v>
      </c>
      <c r="N726">
        <f>(Table2[[#This Row],[1W Return vs Nifty]]-AVERAGE(Table2[1W Return vs Nifty]))/_xlfn.STDEV.P(Table2[1W Return vs Nifty])</f>
        <v>-0.63944099802750776</v>
      </c>
      <c r="O726">
        <v>463.5</v>
      </c>
      <c r="P726">
        <v>472.77956080272298</v>
      </c>
      <c r="Q726">
        <v>483.49241608581201</v>
      </c>
      <c r="R726">
        <v>36.716622010913703</v>
      </c>
      <c r="S726" s="2">
        <f>(Table2[[#This Row],[Close Price]]-Table2[[#This Row],[20D EMA]])/Table2[[#This Row],[20D EMA]]</f>
        <v>-2.7184466019417524E-2</v>
      </c>
      <c r="T726" s="2">
        <f>(Table2[[#This Row],[Close Price]]-Table2[[#This Row],[50D EMA]])/Table2[[#This Row],[50D EMA]]</f>
        <v>-4.6278567469317279E-2</v>
      </c>
      <c r="U726" s="2">
        <f>(Table2[[#This Row],[Close Price]]-Table2[[#This Row],[200D EMA]])/Table2[[#This Row],[200D EMA]]</f>
        <v>-6.7410397767288688E-2</v>
      </c>
      <c r="V726">
        <v>0.425513369768729</v>
      </c>
      <c r="W726">
        <v>441</v>
      </c>
      <c r="X726">
        <v>456</v>
      </c>
      <c r="Y726">
        <v>441</v>
      </c>
      <c r="Z726">
        <v>457.15</v>
      </c>
      <c r="AA726">
        <v>441</v>
      </c>
      <c r="AB726">
        <v>457.15</v>
      </c>
      <c r="AC726" s="2">
        <f>(Table2[[#This Row],[Close Price]]/Table2[[#This Row],[Day Low]])-1</f>
        <v>2.2448979591836782E-2</v>
      </c>
      <c r="AD726" s="2">
        <f>(Table2[[#This Row],[Day High]]/Table2[[#This Row],[Close Price]])-1</f>
        <v>1.1310711909514382E-2</v>
      </c>
      <c r="AE726" s="2">
        <f>(Table2[[#This Row],[Close Price]]/Table2[[#This Row],[Current Week Low]])-1</f>
        <v>2.2448979591836782E-2</v>
      </c>
      <c r="AF726" s="2">
        <f>(Table2[[#This Row],[Current Week High]]/Table2[[#This Row],[Close Price]])-1</f>
        <v>1.3861166555777293E-2</v>
      </c>
      <c r="AG726" s="2">
        <f>(Table2[[#This Row],[Close Price]]/Table2[[#This Row],[Current Month Low]])-1</f>
        <v>2.2448979591836782E-2</v>
      </c>
      <c r="AH726" s="2">
        <f>(Table2[[#This Row],[Current Month High]]/Table2[[#This Row],[Close Price]])-1</f>
        <v>1.3861166555777293E-2</v>
      </c>
      <c r="AI726">
        <v>27.389665114216001</v>
      </c>
      <c r="AJ726">
        <v>15.882806476484101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-0.15</v>
      </c>
      <c r="AM726" t="s">
        <v>10358</v>
      </c>
      <c r="AN726">
        <v>6.56</v>
      </c>
      <c r="AO726" t="s">
        <v>10359</v>
      </c>
      <c r="AP726">
        <v>-0.107760946818586</v>
      </c>
      <c r="AQ726">
        <f>(Table2[[#This Row],[Sharpe Ratio]]-AVERAGE(Table2[Sharpe Ratio]))/_xlfn.STDEV.P(Table2[Sharpe Ratio])</f>
        <v>-1.9602422201463068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690</v>
      </c>
      <c r="AT726">
        <f>_xlfn.RANK.AVG(Table2[[#This Row],[6M Return vs Nifty Z-Score]],Table2[6M Return vs Nifty Z-Score])</f>
        <v>605</v>
      </c>
      <c r="AU726">
        <f>_xlfn.RANK.AVG(Table2[[#This Row],[Sharpe Ratio Z-Score]],Table2[Sharpe Ratio Z-Score])</f>
        <v>727</v>
      </c>
      <c r="AV726">
        <f>(Table2[[#This Row],[Rank 1Y]]+Table2[[#This Row],[Rank 6M]]+Table2[[#This Row],[Rank Sharpe]])/3</f>
        <v>674</v>
      </c>
    </row>
    <row r="727" spans="1:48" x14ac:dyDescent="0.3">
      <c r="A727" t="s">
        <v>1554</v>
      </c>
      <c r="B727" t="s">
        <v>1555</v>
      </c>
      <c r="C727" t="s">
        <v>10315</v>
      </c>
      <c r="D727" t="s">
        <v>640</v>
      </c>
      <c r="E727">
        <v>6407.81767098</v>
      </c>
      <c r="F727">
        <v>132.08000000000001</v>
      </c>
      <c r="G727">
        <v>-53.1021310957303</v>
      </c>
      <c r="H727">
        <f>(Table2[[#This Row],[1Y Return vs Nifty]]-AVERAGE(Table2[1Y Return vs Nifty]))/_xlfn.STDEV.P(Table2[1Y Return vs Nifty])</f>
        <v>-1.2759647705749468</v>
      </c>
      <c r="I727">
        <v>-3.8399415322096</v>
      </c>
      <c r="J727">
        <f>(Table2[[#This Row],[1M Return vs Nifty]]-AVERAGE(Table2[1M Return vs Nifty]))/_xlfn.STDEV.P(Table2[1M Return vs Nifty])</f>
        <v>-0.59406392944993736</v>
      </c>
      <c r="K727">
        <v>-16.4862222551188</v>
      </c>
      <c r="L727">
        <f>(Table2[[#This Row],[6M Return vs Nifty]]-AVERAGE(Table2[6M Return vs Nifty]))/_xlfn.STDEV.P(Table2[6M Return vs Nifty])</f>
        <v>-0.84101938716890778</v>
      </c>
      <c r="M727">
        <v>-6.4812653760701897</v>
      </c>
      <c r="N727">
        <f>(Table2[[#This Row],[1W Return vs Nifty]]-AVERAGE(Table2[1W Return vs Nifty]))/_xlfn.STDEV.P(Table2[1W Return vs Nifty])</f>
        <v>-1.3028359659397051</v>
      </c>
      <c r="O727">
        <v>135.94999999999999</v>
      </c>
      <c r="P727">
        <v>136.877331162941</v>
      </c>
      <c r="Q727">
        <v>139.03948052896899</v>
      </c>
      <c r="R727">
        <v>31.285406871280401</v>
      </c>
      <c r="S727" s="2">
        <f>(Table2[[#This Row],[Close Price]]-Table2[[#This Row],[20D EMA]])/Table2[[#This Row],[20D EMA]]</f>
        <v>-2.8466347922029987E-2</v>
      </c>
      <c r="T727" s="2">
        <f>(Table2[[#This Row],[Close Price]]-Table2[[#This Row],[50D EMA]])/Table2[[#This Row],[50D EMA]]</f>
        <v>-3.5048397877002514E-2</v>
      </c>
      <c r="U727" s="2">
        <f>(Table2[[#This Row],[Close Price]]-Table2[[#This Row],[200D EMA]])/Table2[[#This Row],[200D EMA]]</f>
        <v>-5.0053988280824795E-2</v>
      </c>
      <c r="V727">
        <v>0.48253308941754602</v>
      </c>
      <c r="W727">
        <v>131.5</v>
      </c>
      <c r="X727">
        <v>134.5</v>
      </c>
      <c r="Y727">
        <v>130.30000000000001</v>
      </c>
      <c r="Z727">
        <v>134.5</v>
      </c>
      <c r="AA727">
        <v>130.30000000000001</v>
      </c>
      <c r="AB727">
        <v>134.5</v>
      </c>
      <c r="AC727" s="2">
        <f>(Table2[[#This Row],[Close Price]]/Table2[[#This Row],[Day Low]])-1</f>
        <v>4.4106463878328395E-3</v>
      </c>
      <c r="AD727" s="2">
        <f>(Table2[[#This Row],[Day High]]/Table2[[#This Row],[Close Price]])-1</f>
        <v>1.8322228952150077E-2</v>
      </c>
      <c r="AE727" s="2">
        <f>(Table2[[#This Row],[Close Price]]/Table2[[#This Row],[Current Week Low]])-1</f>
        <v>1.3660782808902594E-2</v>
      </c>
      <c r="AF727" s="2">
        <f>(Table2[[#This Row],[Current Week High]]/Table2[[#This Row],[Close Price]])-1</f>
        <v>1.8322228952150077E-2</v>
      </c>
      <c r="AG727" s="2">
        <f>(Table2[[#This Row],[Close Price]]/Table2[[#This Row],[Current Month Low]])-1</f>
        <v>1.3660782808902594E-2</v>
      </c>
      <c r="AH727" s="2">
        <f>(Table2[[#This Row],[Current Month High]]/Table2[[#This Row],[Close Price]])-1</f>
        <v>1.8322228952150077E-2</v>
      </c>
      <c r="AI727">
        <v>35.561780738945998</v>
      </c>
      <c r="AJ727">
        <v>20.621004566210001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-0.09</v>
      </c>
      <c r="AM727" t="s">
        <v>10358</v>
      </c>
      <c r="AN727">
        <v>-0.85</v>
      </c>
      <c r="AO727" t="s">
        <v>10358</v>
      </c>
      <c r="AP727">
        <v>-9.9156704108127006E-2</v>
      </c>
      <c r="AQ727">
        <f>(Table2[[#This Row],[Sharpe Ratio]]-AVERAGE(Table2[Sharpe Ratio]))/_xlfn.STDEV.P(Table2[Sharpe Ratio])</f>
        <v>-1.8617984002456449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713</v>
      </c>
      <c r="AT727">
        <f>_xlfn.RANK.AVG(Table2[[#This Row],[6M Return vs Nifty Z-Score]],Table2[6M Return vs Nifty Z-Score])</f>
        <v>595</v>
      </c>
      <c r="AU727">
        <f>_xlfn.RANK.AVG(Table2[[#This Row],[Sharpe Ratio Z-Score]],Table2[Sharpe Ratio Z-Score])</f>
        <v>720</v>
      </c>
      <c r="AV727">
        <f>(Table2[[#This Row],[Rank 1Y]]+Table2[[#This Row],[Rank 6M]]+Table2[[#This Row],[Rank Sharpe]])/3</f>
        <v>676</v>
      </c>
    </row>
    <row r="728" spans="1:48" x14ac:dyDescent="0.3">
      <c r="A728" t="s">
        <v>2175</v>
      </c>
      <c r="B728" t="s">
        <v>2176</v>
      </c>
      <c r="C728" t="s">
        <v>10330</v>
      </c>
      <c r="D728" t="s">
        <v>1922</v>
      </c>
      <c r="E728">
        <v>2690.0752409940001</v>
      </c>
      <c r="F728">
        <v>14.42</v>
      </c>
      <c r="G728">
        <v>-48.832391445709</v>
      </c>
      <c r="H728">
        <f>(Table2[[#This Row],[1Y Return vs Nifty]]-AVERAGE(Table2[1Y Return vs Nifty]))/_xlfn.STDEV.P(Table2[1Y Return vs Nifty])</f>
        <v>-1.2046164678454319</v>
      </c>
      <c r="I728">
        <v>-8.1982992127398706</v>
      </c>
      <c r="J728">
        <f>(Table2[[#This Row],[1M Return vs Nifty]]-AVERAGE(Table2[1M Return vs Nifty]))/_xlfn.STDEV.P(Table2[1M Return vs Nifty])</f>
        <v>-1.0357682404211266</v>
      </c>
      <c r="K728">
        <v>-43.638481062783001</v>
      </c>
      <c r="L728">
        <f>(Table2[[#This Row],[6M Return vs Nifty]]-AVERAGE(Table2[6M Return vs Nifty]))/_xlfn.STDEV.P(Table2[6M Return vs Nifty])</f>
        <v>-1.7673900224714394</v>
      </c>
      <c r="M728">
        <v>-2.7961430504718101</v>
      </c>
      <c r="N728">
        <f>(Table2[[#This Row],[1W Return vs Nifty]]-AVERAGE(Table2[1W Return vs Nifty]))/_xlfn.STDEV.P(Table2[1W Return vs Nifty])</f>
        <v>-0.40802765622887638</v>
      </c>
      <c r="O728">
        <v>14.93</v>
      </c>
      <c r="P728">
        <v>15.2989844305344</v>
      </c>
      <c r="Q728">
        <v>16.8553700929846</v>
      </c>
      <c r="R728">
        <v>40.0346249587272</v>
      </c>
      <c r="S728" s="2">
        <f>(Table2[[#This Row],[Close Price]]-Table2[[#This Row],[20D EMA]])/Table2[[#This Row],[20D EMA]]</f>
        <v>-3.4159410582719346E-2</v>
      </c>
      <c r="T728" s="2">
        <f>(Table2[[#This Row],[Close Price]]-Table2[[#This Row],[50D EMA]])/Table2[[#This Row],[50D EMA]]</f>
        <v>-5.745377639446992E-2</v>
      </c>
      <c r="U728" s="2">
        <f>(Table2[[#This Row],[Close Price]]-Table2[[#This Row],[200D EMA]])/Table2[[#This Row],[200D EMA]]</f>
        <v>-0.14448630196486931</v>
      </c>
      <c r="V728">
        <v>0.68572596113363005</v>
      </c>
      <c r="W728">
        <v>14.39</v>
      </c>
      <c r="X728">
        <v>14.74</v>
      </c>
      <c r="Y728">
        <v>14.39</v>
      </c>
      <c r="Z728">
        <v>14.9</v>
      </c>
      <c r="AA728">
        <v>14.39</v>
      </c>
      <c r="AB728">
        <v>14.9</v>
      </c>
      <c r="AC728" s="2">
        <f>(Table2[[#This Row],[Close Price]]/Table2[[#This Row],[Day Low]])-1</f>
        <v>2.0847810979847115E-3</v>
      </c>
      <c r="AD728" s="2">
        <f>(Table2[[#This Row],[Day High]]/Table2[[#This Row],[Close Price]])-1</f>
        <v>2.2191400832177521E-2</v>
      </c>
      <c r="AE728" s="2">
        <f>(Table2[[#This Row],[Close Price]]/Table2[[#This Row],[Current Week Low]])-1</f>
        <v>2.0847810979847115E-3</v>
      </c>
      <c r="AF728" s="2">
        <f>(Table2[[#This Row],[Current Week High]]/Table2[[#This Row],[Close Price]])-1</f>
        <v>3.3287101248266282E-2</v>
      </c>
      <c r="AG728" s="2">
        <f>(Table2[[#This Row],[Close Price]]/Table2[[#This Row],[Current Month Low]])-1</f>
        <v>2.0847810979847115E-3</v>
      </c>
      <c r="AH728" s="2">
        <f>(Table2[[#This Row],[Current Month High]]/Table2[[#This Row],[Close Price]])-1</f>
        <v>3.3287101248266282E-2</v>
      </c>
      <c r="AI728">
        <v>80.651872399445196</v>
      </c>
      <c r="AJ728">
        <v>12.217898832684799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-0.13</v>
      </c>
      <c r="AM728" t="s">
        <v>10358</v>
      </c>
      <c r="AN728">
        <v>-0.62</v>
      </c>
      <c r="AO728" t="s">
        <v>10358</v>
      </c>
      <c r="AP728">
        <v>-1.4186603580523E-2</v>
      </c>
      <c r="AQ728">
        <f>(Table2[[#This Row],[Sharpe Ratio]]-AVERAGE(Table2[Sharpe Ratio]))/_xlfn.STDEV.P(Table2[Sharpe Ratio])</f>
        <v>-0.88962902349007578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703</v>
      </c>
      <c r="AT728">
        <f>_xlfn.RANK.AVG(Table2[[#This Row],[6M Return vs Nifty Z-Score]],Table2[6M Return vs Nifty Z-Score])</f>
        <v>730</v>
      </c>
      <c r="AU728">
        <f>_xlfn.RANK.AVG(Table2[[#This Row],[Sharpe Ratio Z-Score]],Table2[Sharpe Ratio Z-Score])</f>
        <v>601</v>
      </c>
      <c r="AV728">
        <f>(Table2[[#This Row],[Rank 1Y]]+Table2[[#This Row],[Rank 6M]]+Table2[[#This Row],[Rank Sharpe]])/3</f>
        <v>678</v>
      </c>
    </row>
    <row r="729" spans="1:48" x14ac:dyDescent="0.3">
      <c r="A729" t="s">
        <v>1783</v>
      </c>
      <c r="B729" t="s">
        <v>1784</v>
      </c>
      <c r="C729" t="s">
        <v>10314</v>
      </c>
      <c r="D729" t="s">
        <v>51</v>
      </c>
      <c r="E729">
        <v>4405.9448477599999</v>
      </c>
      <c r="F729">
        <v>614.45000000000005</v>
      </c>
      <c r="G729">
        <v>-53.1598240599197</v>
      </c>
      <c r="H729">
        <f>(Table2[[#This Row],[1Y Return vs Nifty]]-AVERAGE(Table2[1Y Return vs Nifty]))/_xlfn.STDEV.P(Table2[1Y Return vs Nifty])</f>
        <v>-1.2769288328859423</v>
      </c>
      <c r="I729">
        <v>-5.8780253328857697</v>
      </c>
      <c r="J729">
        <f>(Table2[[#This Row],[1M Return vs Nifty]]-AVERAGE(Table2[1M Return vs Nifty]))/_xlfn.STDEV.P(Table2[1M Return vs Nifty])</f>
        <v>-0.80061659604284563</v>
      </c>
      <c r="K729">
        <v>-46.516826222543799</v>
      </c>
      <c r="L729">
        <f>(Table2[[#This Row],[6M Return vs Nifty]]-AVERAGE(Table2[6M Return vs Nifty]))/_xlfn.STDEV.P(Table2[6M Return vs Nifty])</f>
        <v>-1.8655923287014808</v>
      </c>
      <c r="M729">
        <v>-2.6559364189005401</v>
      </c>
      <c r="N729">
        <f>(Table2[[#This Row],[1W Return vs Nifty]]-AVERAGE(Table2[1W Return vs Nifty]))/_xlfn.STDEV.P(Table2[1W Return vs Nifty])</f>
        <v>-0.37398318011066084</v>
      </c>
      <c r="O729">
        <v>624.83000000000004</v>
      </c>
      <c r="P729">
        <v>666.25532032971898</v>
      </c>
      <c r="Q729">
        <v>778.78145950625105</v>
      </c>
      <c r="R729">
        <v>47.2597058652822</v>
      </c>
      <c r="S729" s="2">
        <f>(Table2[[#This Row],[Close Price]]-Table2[[#This Row],[20D EMA]])/Table2[[#This Row],[20D EMA]]</f>
        <v>-1.6612518605060567E-2</v>
      </c>
      <c r="T729" s="2">
        <f>(Table2[[#This Row],[Close Price]]-Table2[[#This Row],[50D EMA]])/Table2[[#This Row],[50D EMA]]</f>
        <v>-7.7755957436979745E-2</v>
      </c>
      <c r="U729" s="2">
        <f>(Table2[[#This Row],[Close Price]]-Table2[[#This Row],[200D EMA]])/Table2[[#This Row],[200D EMA]]</f>
        <v>-0.21101100636170445</v>
      </c>
      <c r="V729">
        <v>0.73821459641295795</v>
      </c>
      <c r="W729">
        <v>612.54999999999995</v>
      </c>
      <c r="X729">
        <v>625.1</v>
      </c>
      <c r="Y729">
        <v>612.54999999999995</v>
      </c>
      <c r="Z729">
        <v>636.29999999999995</v>
      </c>
      <c r="AA729">
        <v>612.54999999999995</v>
      </c>
      <c r="AB729">
        <v>636.29999999999995</v>
      </c>
      <c r="AC729" s="2">
        <f>(Table2[[#This Row],[Close Price]]/Table2[[#This Row],[Day Low]])-1</f>
        <v>3.1017876091750107E-3</v>
      </c>
      <c r="AD729" s="2">
        <f>(Table2[[#This Row],[Day High]]/Table2[[#This Row],[Close Price]])-1</f>
        <v>1.7332573846529309E-2</v>
      </c>
      <c r="AE729" s="2">
        <f>(Table2[[#This Row],[Close Price]]/Table2[[#This Row],[Current Week Low]])-1</f>
        <v>3.1017876091750107E-3</v>
      </c>
      <c r="AF729" s="2">
        <f>(Table2[[#This Row],[Current Week High]]/Table2[[#This Row],[Close Price]])-1</f>
        <v>3.5560257140532014E-2</v>
      </c>
      <c r="AG729" s="2">
        <f>(Table2[[#This Row],[Close Price]]/Table2[[#This Row],[Current Month Low]])-1</f>
        <v>3.1017876091750107E-3</v>
      </c>
      <c r="AH729" s="2">
        <f>(Table2[[#This Row],[Current Month High]]/Table2[[#This Row],[Close Price]])-1</f>
        <v>3.5560257140532014E-2</v>
      </c>
      <c r="AI729">
        <v>102.32728456343</v>
      </c>
      <c r="AJ729">
        <v>4.7923595122367297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-0.26</v>
      </c>
      <c r="AM729" t="s">
        <v>10358</v>
      </c>
      <c r="AN729">
        <v>4.5</v>
      </c>
      <c r="AO729" t="s">
        <v>10359</v>
      </c>
      <c r="AP729">
        <v>-8.3768707769740006E-3</v>
      </c>
      <c r="AQ729">
        <f>(Table2[[#This Row],[Sharpe Ratio]]-AVERAGE(Table2[Sharpe Ratio]))/_xlfn.STDEV.P(Table2[Sharpe Ratio])</f>
        <v>-0.8231580615437879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714</v>
      </c>
      <c r="AT729">
        <f>_xlfn.RANK.AVG(Table2[[#This Row],[6M Return vs Nifty Z-Score]],Table2[6M Return vs Nifty Z-Score])</f>
        <v>732</v>
      </c>
      <c r="AU729">
        <f>_xlfn.RANK.AVG(Table2[[#This Row],[Sharpe Ratio Z-Score]],Table2[Sharpe Ratio Z-Score])</f>
        <v>592</v>
      </c>
      <c r="AV729">
        <f>(Table2[[#This Row],[Rank 1Y]]+Table2[[#This Row],[Rank 6M]]+Table2[[#This Row],[Rank Sharpe]])/3</f>
        <v>679.33333333333337</v>
      </c>
    </row>
    <row r="730" spans="1:48" x14ac:dyDescent="0.3">
      <c r="A730" t="s">
        <v>1494</v>
      </c>
      <c r="B730" t="s">
        <v>1495</v>
      </c>
      <c r="C730" t="s">
        <v>10324</v>
      </c>
      <c r="D730" t="s">
        <v>474</v>
      </c>
      <c r="E730">
        <v>6958.8298281099997</v>
      </c>
      <c r="F730">
        <v>490.15</v>
      </c>
      <c r="G730">
        <v>-55.693982845396903</v>
      </c>
      <c r="H730">
        <f>(Table2[[#This Row],[1Y Return vs Nifty]]-AVERAGE(Table2[1Y Return vs Nifty]))/_xlfn.STDEV.P(Table2[1Y Return vs Nifty])</f>
        <v>-1.319275191917455</v>
      </c>
      <c r="I730">
        <v>6.1899808217485504</v>
      </c>
      <c r="J730">
        <f>(Table2[[#This Row],[1M Return vs Nifty]]-AVERAGE(Table2[1M Return vs Nifty]))/_xlfn.STDEV.P(Table2[1M Return vs Nifty])</f>
        <v>0.4224336293072401</v>
      </c>
      <c r="K730">
        <v>-25.5010929334249</v>
      </c>
      <c r="L730">
        <f>(Table2[[#This Row],[6M Return vs Nifty]]-AVERAGE(Table2[6M Return vs Nifty]))/_xlfn.STDEV.P(Table2[6M Return vs Nifty])</f>
        <v>-1.1485853814601574</v>
      </c>
      <c r="M730">
        <v>4.5881196979454897</v>
      </c>
      <c r="N730">
        <f>(Table2[[#This Row],[1W Return vs Nifty]]-AVERAGE(Table2[1W Return vs Nifty]))/_xlfn.STDEV.P(Table2[1W Return vs Nifty])</f>
        <v>1.3849927877529977</v>
      </c>
      <c r="O730">
        <v>467.45</v>
      </c>
      <c r="P730">
        <v>469.950271644748</v>
      </c>
      <c r="Q730">
        <v>521.09597162167495</v>
      </c>
      <c r="R730">
        <v>79.630029875409306</v>
      </c>
      <c r="S730" s="2">
        <f>(Table2[[#This Row],[Close Price]]-Table2[[#This Row],[20D EMA]])/Table2[[#This Row],[20D EMA]]</f>
        <v>4.8561343459193475E-2</v>
      </c>
      <c r="T730" s="2">
        <f>(Table2[[#This Row],[Close Price]]-Table2[[#This Row],[50D EMA]])/Table2[[#This Row],[50D EMA]]</f>
        <v>4.2982693221042895E-2</v>
      </c>
      <c r="U730" s="2">
        <f>(Table2[[#This Row],[Close Price]]-Table2[[#This Row],[200D EMA]])/Table2[[#This Row],[200D EMA]]</f>
        <v>-5.9386319040943006E-2</v>
      </c>
      <c r="V730">
        <v>1.4192136064895</v>
      </c>
      <c r="W730">
        <v>486.2</v>
      </c>
      <c r="X730">
        <v>497.8</v>
      </c>
      <c r="Y730">
        <v>483.15</v>
      </c>
      <c r="Z730">
        <v>497.8</v>
      </c>
      <c r="AA730">
        <v>483.15</v>
      </c>
      <c r="AB730">
        <v>497.8</v>
      </c>
      <c r="AC730" s="2">
        <f>(Table2[[#This Row],[Close Price]]/Table2[[#This Row],[Day Low]])-1</f>
        <v>8.1242287124638768E-3</v>
      </c>
      <c r="AD730" s="2">
        <f>(Table2[[#This Row],[Day High]]/Table2[[#This Row],[Close Price]])-1</f>
        <v>1.5607467101907746E-2</v>
      </c>
      <c r="AE730" s="2">
        <f>(Table2[[#This Row],[Close Price]]/Table2[[#This Row],[Current Week Low]])-1</f>
        <v>1.4488254165373027E-2</v>
      </c>
      <c r="AF730" s="2">
        <f>(Table2[[#This Row],[Current Week High]]/Table2[[#This Row],[Close Price]])-1</f>
        <v>1.5607467101907746E-2</v>
      </c>
      <c r="AG730" s="2">
        <f>(Table2[[#This Row],[Close Price]]/Table2[[#This Row],[Current Month Low]])-1</f>
        <v>1.4488254165373027E-2</v>
      </c>
      <c r="AH730" s="2">
        <f>(Table2[[#This Row],[Current Month High]]/Table2[[#This Row],[Close Price]])-1</f>
        <v>1.5607467101907746E-2</v>
      </c>
      <c r="AI730">
        <v>47.4752626746914</v>
      </c>
      <c r="AJ730">
        <v>14.387397899649899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-7.0000000000000007E-2</v>
      </c>
      <c r="AM730" t="s">
        <v>10358</v>
      </c>
      <c r="AN730">
        <v>11.77</v>
      </c>
      <c r="AO730" t="s">
        <v>10359</v>
      </c>
      <c r="AP730">
        <v>-3.4656423525035E-2</v>
      </c>
      <c r="AQ730">
        <f>(Table2[[#This Row],[Sharpe Ratio]]-AVERAGE(Table2[Sharpe Ratio]))/_xlfn.STDEV.P(Table2[Sharpe Ratio])</f>
        <v>-1.1238306070375739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721</v>
      </c>
      <c r="AT730">
        <f>_xlfn.RANK.AVG(Table2[[#This Row],[6M Return vs Nifty Z-Score]],Table2[6M Return vs Nifty Z-Score])</f>
        <v>677</v>
      </c>
      <c r="AU730">
        <f>_xlfn.RANK.AVG(Table2[[#This Row],[Sharpe Ratio Z-Score]],Table2[Sharpe Ratio Z-Score])</f>
        <v>644</v>
      </c>
      <c r="AV730">
        <f>(Table2[[#This Row],[Rank 1Y]]+Table2[[#This Row],[Rank 6M]]+Table2[[#This Row],[Rank Sharpe]])/3</f>
        <v>680.66666666666663</v>
      </c>
    </row>
    <row r="731" spans="1:48" x14ac:dyDescent="0.3">
      <c r="A731" t="s">
        <v>1338</v>
      </c>
      <c r="B731" t="s">
        <v>1339</v>
      </c>
      <c r="C731" t="s">
        <v>10327</v>
      </c>
      <c r="D731" t="s">
        <v>573</v>
      </c>
      <c r="E731">
        <v>8441.8941196800006</v>
      </c>
      <c r="F731">
        <v>777.8</v>
      </c>
      <c r="G731">
        <v>-52.330698630144902</v>
      </c>
      <c r="H731">
        <f>(Table2[[#This Row],[1Y Return vs Nifty]]-AVERAGE(Table2[1Y Return vs Nifty]))/_xlfn.STDEV.P(Table2[1Y Return vs Nifty])</f>
        <v>-1.2630739618602542</v>
      </c>
      <c r="I731">
        <v>-2.55323025869551</v>
      </c>
      <c r="J731">
        <f>(Table2[[#This Row],[1M Return vs Nifty]]-AVERAGE(Table2[1M Return vs Nifty]))/_xlfn.STDEV.P(Table2[1M Return vs Nifty])</f>
        <v>-0.46366024114658239</v>
      </c>
      <c r="K731">
        <v>-31.665101014379399</v>
      </c>
      <c r="L731">
        <f>(Table2[[#This Row],[6M Return vs Nifty]]-AVERAGE(Table2[6M Return vs Nifty]))/_xlfn.STDEV.P(Table2[6M Return vs Nifty])</f>
        <v>-1.3588867093317072</v>
      </c>
      <c r="M731">
        <v>-2.3827010935201201</v>
      </c>
      <c r="N731">
        <f>(Table2[[#This Row],[1W Return vs Nifty]]-AVERAGE(Table2[1W Return vs Nifty]))/_xlfn.STDEV.P(Table2[1W Return vs Nifty])</f>
        <v>-0.30763714921811997</v>
      </c>
      <c r="O731">
        <v>782.41</v>
      </c>
      <c r="P731">
        <v>784.40885647331299</v>
      </c>
      <c r="Q731">
        <v>840.41405003189595</v>
      </c>
      <c r="R731">
        <v>34.814484757585802</v>
      </c>
      <c r="S731" s="2">
        <f>(Table2[[#This Row],[Close Price]]-Table2[[#This Row],[20D EMA]])/Table2[[#This Row],[20D EMA]]</f>
        <v>-5.8920514819596039E-3</v>
      </c>
      <c r="T731" s="2">
        <f>(Table2[[#This Row],[Close Price]]-Table2[[#This Row],[50D EMA]])/Table2[[#This Row],[50D EMA]]</f>
        <v>-8.4252700855856344E-3</v>
      </c>
      <c r="U731" s="2">
        <f>(Table2[[#This Row],[Close Price]]-Table2[[#This Row],[200D EMA]])/Table2[[#This Row],[200D EMA]]</f>
        <v>-7.4503811578970666E-2</v>
      </c>
      <c r="V731">
        <v>0.40318303107114201</v>
      </c>
      <c r="W731">
        <v>764</v>
      </c>
      <c r="X731">
        <v>785</v>
      </c>
      <c r="Y731">
        <v>764</v>
      </c>
      <c r="Z731">
        <v>785.5</v>
      </c>
      <c r="AA731">
        <v>764</v>
      </c>
      <c r="AB731">
        <v>785.5</v>
      </c>
      <c r="AC731" s="2">
        <f>(Table2[[#This Row],[Close Price]]/Table2[[#This Row],[Day Low]])-1</f>
        <v>1.8062827225130862E-2</v>
      </c>
      <c r="AD731" s="2">
        <f>(Table2[[#This Row],[Day High]]/Table2[[#This Row],[Close Price]])-1</f>
        <v>9.2568783749036321E-3</v>
      </c>
      <c r="AE731" s="2">
        <f>(Table2[[#This Row],[Close Price]]/Table2[[#This Row],[Current Week Low]])-1</f>
        <v>1.8062827225130862E-2</v>
      </c>
      <c r="AF731" s="2">
        <f>(Table2[[#This Row],[Current Week High]]/Table2[[#This Row],[Close Price]])-1</f>
        <v>9.899717150938514E-3</v>
      </c>
      <c r="AG731" s="2">
        <f>(Table2[[#This Row],[Close Price]]/Table2[[#This Row],[Current Month Low]])-1</f>
        <v>1.8062827225130862E-2</v>
      </c>
      <c r="AH731" s="2">
        <f>(Table2[[#This Row],[Current Month High]]/Table2[[#This Row],[Close Price]])-1</f>
        <v>9.899717150938514E-3</v>
      </c>
      <c r="AI731">
        <v>42.234507585497497</v>
      </c>
      <c r="AJ731">
        <v>7.9677956690727303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-0.04</v>
      </c>
      <c r="AM731" t="s">
        <v>10358</v>
      </c>
      <c r="AN731">
        <v>-3.32</v>
      </c>
      <c r="AO731" t="s">
        <v>10358</v>
      </c>
      <c r="AP731">
        <v>-2.8920252904044999E-2</v>
      </c>
      <c r="AQ731">
        <f>(Table2[[#This Row],[Sharpe Ratio]]-AVERAGE(Table2[Sharpe Ratio]))/_xlfn.STDEV.P(Table2[Sharpe Ratio])</f>
        <v>-1.0582012929265492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712</v>
      </c>
      <c r="AT731">
        <f>_xlfn.RANK.AVG(Table2[[#This Row],[6M Return vs Nifty Z-Score]],Table2[6M Return vs Nifty Z-Score])</f>
        <v>710</v>
      </c>
      <c r="AU731">
        <f>_xlfn.RANK.AVG(Table2[[#This Row],[Sharpe Ratio Z-Score]],Table2[Sharpe Ratio Z-Score])</f>
        <v>627</v>
      </c>
      <c r="AV731">
        <f>(Table2[[#This Row],[Rank 1Y]]+Table2[[#This Row],[Rank 6M]]+Table2[[#This Row],[Rank Sharpe]])/3</f>
        <v>683</v>
      </c>
    </row>
    <row r="732" spans="1:48" x14ac:dyDescent="0.3">
      <c r="A732" t="s">
        <v>1451</v>
      </c>
      <c r="B732" t="s">
        <v>1452</v>
      </c>
      <c r="C732" t="s">
        <v>10318</v>
      </c>
      <c r="D732" t="s">
        <v>54</v>
      </c>
      <c r="E732">
        <v>7382.5416054119996</v>
      </c>
      <c r="F732">
        <v>220.77</v>
      </c>
      <c r="G732">
        <v>-41.533628747199899</v>
      </c>
      <c r="H732">
        <f>(Table2[[#This Row],[1Y Return vs Nifty]]-AVERAGE(Table2[1Y Return vs Nifty]))/_xlfn.STDEV.P(Table2[1Y Return vs Nifty])</f>
        <v>-1.0826525137758853</v>
      </c>
      <c r="I732">
        <v>0.19869178985319699</v>
      </c>
      <c r="J732">
        <f>(Table2[[#This Row],[1M Return vs Nifty]]-AVERAGE(Table2[1M Return vs Nifty]))/_xlfn.STDEV.P(Table2[1M Return vs Nifty])</f>
        <v>-0.18476256422330167</v>
      </c>
      <c r="K732">
        <v>-55.028125567340297</v>
      </c>
      <c r="L732">
        <f>(Table2[[#This Row],[6M Return vs Nifty]]-AVERAGE(Table2[6M Return vs Nifty]))/_xlfn.STDEV.P(Table2[6M Return vs Nifty])</f>
        <v>-2.1559776641220312</v>
      </c>
      <c r="M732">
        <v>-2.9281823664094202</v>
      </c>
      <c r="N732">
        <f>(Table2[[#This Row],[1W Return vs Nifty]]-AVERAGE(Table2[1W Return vs Nifty]))/_xlfn.STDEV.P(Table2[1W Return vs Nifty])</f>
        <v>-0.44008897378373452</v>
      </c>
      <c r="O732">
        <v>222.9</v>
      </c>
      <c r="P732">
        <v>228.40672230475801</v>
      </c>
      <c r="Q732">
        <v>259.544598570365</v>
      </c>
      <c r="R732">
        <v>58.640396961842903</v>
      </c>
      <c r="S732" s="2">
        <f>(Table2[[#This Row],[Close Price]]-Table2[[#This Row],[20D EMA]])/Table2[[#This Row],[20D EMA]]</f>
        <v>-9.5558546433377987E-3</v>
      </c>
      <c r="T732" s="2">
        <f>(Table2[[#This Row],[Close Price]]-Table2[[#This Row],[50D EMA]])/Table2[[#This Row],[50D EMA]]</f>
        <v>-3.3434752829071671E-2</v>
      </c>
      <c r="U732" s="2">
        <f>(Table2[[#This Row],[Close Price]]-Table2[[#This Row],[200D EMA]])/Table2[[#This Row],[200D EMA]]</f>
        <v>-0.14939474288405516</v>
      </c>
      <c r="V732">
        <v>1.1795094668750099</v>
      </c>
      <c r="W732">
        <v>220</v>
      </c>
      <c r="X732">
        <v>231.5</v>
      </c>
      <c r="Y732">
        <v>219.79</v>
      </c>
      <c r="Z732">
        <v>231.5</v>
      </c>
      <c r="AA732">
        <v>219.79</v>
      </c>
      <c r="AB732">
        <v>231.5</v>
      </c>
      <c r="AC732" s="2">
        <f>(Table2[[#This Row],[Close Price]]/Table2[[#This Row],[Day Low]])-1</f>
        <v>3.5000000000000586E-3</v>
      </c>
      <c r="AD732" s="2">
        <f>(Table2[[#This Row],[Day High]]/Table2[[#This Row],[Close Price]])-1</f>
        <v>4.8602618109344409E-2</v>
      </c>
      <c r="AE732" s="2">
        <f>(Table2[[#This Row],[Close Price]]/Table2[[#This Row],[Current Week Low]])-1</f>
        <v>4.4588015833295636E-3</v>
      </c>
      <c r="AF732" s="2">
        <f>(Table2[[#This Row],[Current Week High]]/Table2[[#This Row],[Close Price]])-1</f>
        <v>4.8602618109344409E-2</v>
      </c>
      <c r="AG732" s="2">
        <f>(Table2[[#This Row],[Close Price]]/Table2[[#This Row],[Current Month Low]])-1</f>
        <v>4.4588015833295636E-3</v>
      </c>
      <c r="AH732" s="2">
        <f>(Table2[[#This Row],[Current Month High]]/Table2[[#This Row],[Close Price]])-1</f>
        <v>4.8602618109344409E-2</v>
      </c>
      <c r="AI732">
        <v>114.159532545182</v>
      </c>
      <c r="AJ732">
        <v>12.580316165221801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-0.19</v>
      </c>
      <c r="AM732" t="s">
        <v>10358</v>
      </c>
      <c r="AN732">
        <v>3.51</v>
      </c>
      <c r="AO732" t="s">
        <v>10359</v>
      </c>
      <c r="AP732">
        <v>-2.9983563804300999E-2</v>
      </c>
      <c r="AQ732">
        <f>(Table2[[#This Row],[Sharpe Ratio]]-AVERAGE(Table2[Sharpe Ratio]))/_xlfn.STDEV.P(Table2[Sharpe Ratio])</f>
        <v>-1.070366964012974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684</v>
      </c>
      <c r="AT732">
        <f>_xlfn.RANK.AVG(Table2[[#This Row],[6M Return vs Nifty Z-Score]],Table2[6M Return vs Nifty Z-Score])</f>
        <v>735</v>
      </c>
      <c r="AU732">
        <f>_xlfn.RANK.AVG(Table2[[#This Row],[Sharpe Ratio Z-Score]],Table2[Sharpe Ratio Z-Score])</f>
        <v>634</v>
      </c>
      <c r="AV732">
        <f>(Table2[[#This Row],[Rank 1Y]]+Table2[[#This Row],[Rank 6M]]+Table2[[#This Row],[Rank Sharpe]])/3</f>
        <v>684.33333333333337</v>
      </c>
    </row>
    <row r="733" spans="1:48" x14ac:dyDescent="0.3">
      <c r="A733" t="s">
        <v>1197</v>
      </c>
      <c r="B733" t="s">
        <v>1198</v>
      </c>
      <c r="C733" t="s">
        <v>10324</v>
      </c>
      <c r="D733" t="s">
        <v>1199</v>
      </c>
      <c r="E733">
        <v>10094.72205867</v>
      </c>
      <c r="F733">
        <v>928.65</v>
      </c>
      <c r="G733">
        <v>-49.231784539856001</v>
      </c>
      <c r="H733">
        <f>(Table2[[#This Row],[1Y Return vs Nifty]]-AVERAGE(Table2[1Y Return vs Nifty]))/_xlfn.STDEV.P(Table2[1Y Return vs Nifty])</f>
        <v>-1.2112904156092343</v>
      </c>
      <c r="I733">
        <v>-5.7759436935104604</v>
      </c>
      <c r="J733">
        <f>(Table2[[#This Row],[1M Return vs Nifty]]-AVERAGE(Table2[1M Return vs Nifty]))/_xlfn.STDEV.P(Table2[1M Return vs Nifty])</f>
        <v>-0.79027097884292963</v>
      </c>
      <c r="K733">
        <v>-23.8563507404833</v>
      </c>
      <c r="L733">
        <f>(Table2[[#This Row],[6M Return vs Nifty]]-AVERAGE(Table2[6M Return vs Nifty]))/_xlfn.STDEV.P(Table2[6M Return vs Nifty])</f>
        <v>-1.0924706809861731</v>
      </c>
      <c r="M733">
        <v>-2.6214996276389</v>
      </c>
      <c r="N733">
        <f>(Table2[[#This Row],[1W Return vs Nifty]]-AVERAGE(Table2[1W Return vs Nifty]))/_xlfn.STDEV.P(Table2[1W Return vs Nifty])</f>
        <v>-0.36562136081184304</v>
      </c>
      <c r="O733">
        <v>942.39</v>
      </c>
      <c r="P733">
        <v>955.15288010964696</v>
      </c>
      <c r="Q733">
        <v>1009.58627532152</v>
      </c>
      <c r="R733">
        <v>39.142756469728901</v>
      </c>
      <c r="S733" s="2">
        <f>(Table2[[#This Row],[Close Price]]-Table2[[#This Row],[20D EMA]])/Table2[[#This Row],[20D EMA]]</f>
        <v>-1.4579950975710703E-2</v>
      </c>
      <c r="T733" s="2">
        <f>(Table2[[#This Row],[Close Price]]-Table2[[#This Row],[50D EMA]])/Table2[[#This Row],[50D EMA]]</f>
        <v>-2.7747265031127351E-2</v>
      </c>
      <c r="U733" s="2">
        <f>(Table2[[#This Row],[Close Price]]-Table2[[#This Row],[200D EMA]])/Table2[[#This Row],[200D EMA]]</f>
        <v>-8.0167765053803353E-2</v>
      </c>
      <c r="V733">
        <v>0.33391764156007597</v>
      </c>
      <c r="W733">
        <v>922.6</v>
      </c>
      <c r="X733">
        <v>936.2</v>
      </c>
      <c r="Y733">
        <v>917</v>
      </c>
      <c r="Z733">
        <v>943.95</v>
      </c>
      <c r="AA733">
        <v>917</v>
      </c>
      <c r="AB733">
        <v>943.95</v>
      </c>
      <c r="AC733" s="2">
        <f>(Table2[[#This Row],[Close Price]]/Table2[[#This Row],[Day Low]])-1</f>
        <v>6.557554736613902E-3</v>
      </c>
      <c r="AD733" s="2">
        <f>(Table2[[#This Row],[Day High]]/Table2[[#This Row],[Close Price]])-1</f>
        <v>8.1300813008131634E-3</v>
      </c>
      <c r="AE733" s="2">
        <f>(Table2[[#This Row],[Close Price]]/Table2[[#This Row],[Current Week Low]])-1</f>
        <v>1.2704471101417703E-2</v>
      </c>
      <c r="AF733" s="2">
        <f>(Table2[[#This Row],[Current Week High]]/Table2[[#This Row],[Close Price]])-1</f>
        <v>1.6475528993700639E-2</v>
      </c>
      <c r="AG733" s="2">
        <f>(Table2[[#This Row],[Close Price]]/Table2[[#This Row],[Current Month Low]])-1</f>
        <v>1.2704471101417703E-2</v>
      </c>
      <c r="AH733" s="2">
        <f>(Table2[[#This Row],[Current Month High]]/Table2[[#This Row],[Close Price]])-1</f>
        <v>1.6475528993700639E-2</v>
      </c>
      <c r="AI733">
        <v>39.665105260324097</v>
      </c>
      <c r="AJ733">
        <v>8.7412177985948407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-0.1</v>
      </c>
      <c r="AM733" t="s">
        <v>10358</v>
      </c>
      <c r="AN733">
        <v>2.69</v>
      </c>
      <c r="AO733" t="s">
        <v>10359</v>
      </c>
      <c r="AP733">
        <v>-6.9843425058564002E-2</v>
      </c>
      <c r="AQ733">
        <f>(Table2[[#This Row],[Sharpe Ratio]]-AVERAGE(Table2[Sharpe Ratio]))/_xlfn.STDEV.P(Table2[Sharpe Ratio])</f>
        <v>-1.5264160475436159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705</v>
      </c>
      <c r="AT733">
        <f>_xlfn.RANK.AVG(Table2[[#This Row],[6M Return vs Nifty Z-Score]],Table2[6M Return vs Nifty Z-Score])</f>
        <v>666</v>
      </c>
      <c r="AU733">
        <f>_xlfn.RANK.AVG(Table2[[#This Row],[Sharpe Ratio Z-Score]],Table2[Sharpe Ratio Z-Score])</f>
        <v>687</v>
      </c>
      <c r="AV733">
        <f>(Table2[[#This Row],[Rank 1Y]]+Table2[[#This Row],[Rank 6M]]+Table2[[#This Row],[Rank Sharpe]])/3</f>
        <v>686</v>
      </c>
    </row>
    <row r="734" spans="1:48" x14ac:dyDescent="0.3">
      <c r="A734" t="s">
        <v>1324</v>
      </c>
      <c r="B734" t="s">
        <v>1325</v>
      </c>
      <c r="C734" t="s">
        <v>10324</v>
      </c>
      <c r="D734" t="s">
        <v>89</v>
      </c>
      <c r="E734">
        <v>8631.9249013649896</v>
      </c>
      <c r="F734">
        <v>293.64999999999998</v>
      </c>
      <c r="G734">
        <v>-72.611696962795506</v>
      </c>
      <c r="H734">
        <f>(Table2[[#This Row],[1Y Return vs Nifty]]-AVERAGE(Table2[1Y Return vs Nifty]))/_xlfn.STDEV.P(Table2[1Y Return vs Nifty])</f>
        <v>-1.6019739715335668</v>
      </c>
      <c r="I734">
        <v>-4.1702543374821799</v>
      </c>
      <c r="J734">
        <f>(Table2[[#This Row],[1M Return vs Nifty]]-AVERAGE(Table2[1M Return vs Nifty]))/_xlfn.STDEV.P(Table2[1M Return vs Nifty])</f>
        <v>-0.62753997725336919</v>
      </c>
      <c r="K734">
        <v>-19.237347963517099</v>
      </c>
      <c r="L734">
        <f>(Table2[[#This Row],[6M Return vs Nifty]]-AVERAGE(Table2[6M Return vs Nifty]))/_xlfn.STDEV.P(Table2[6M Return vs Nifty])</f>
        <v>-0.93488126762382895</v>
      </c>
      <c r="M734">
        <v>-1.3035415274806801</v>
      </c>
      <c r="N734">
        <f>(Table2[[#This Row],[1W Return vs Nifty]]-AVERAGE(Table2[1W Return vs Nifty]))/_xlfn.STDEV.P(Table2[1W Return vs Nifty])</f>
        <v>-4.5599457690682084E-2</v>
      </c>
      <c r="O734">
        <v>295.76</v>
      </c>
      <c r="P734">
        <v>297.410814177563</v>
      </c>
      <c r="Q734">
        <v>339.75007401209501</v>
      </c>
      <c r="R734">
        <v>41.774879486159499</v>
      </c>
      <c r="S734" s="2">
        <f>(Table2[[#This Row],[Close Price]]-Table2[[#This Row],[20D EMA]])/Table2[[#This Row],[20D EMA]]</f>
        <v>-7.1341628347309088E-3</v>
      </c>
      <c r="T734" s="2">
        <f>(Table2[[#This Row],[Close Price]]-Table2[[#This Row],[50D EMA]])/Table2[[#This Row],[50D EMA]]</f>
        <v>-1.2645183020539743E-2</v>
      </c>
      <c r="U734" s="2">
        <f>(Table2[[#This Row],[Close Price]]-Table2[[#This Row],[200D EMA]])/Table2[[#This Row],[200D EMA]]</f>
        <v>-0.13568819417079475</v>
      </c>
      <c r="V734">
        <v>0.58169075808258497</v>
      </c>
      <c r="W734">
        <v>292.39999999999998</v>
      </c>
      <c r="X734">
        <v>294.8</v>
      </c>
      <c r="Y734">
        <v>291.60000000000002</v>
      </c>
      <c r="Z734">
        <v>295.3</v>
      </c>
      <c r="AA734">
        <v>291.60000000000002</v>
      </c>
      <c r="AB734">
        <v>295.3</v>
      </c>
      <c r="AC734" s="2">
        <f>(Table2[[#This Row],[Close Price]]/Table2[[#This Row],[Day Low]])-1</f>
        <v>4.2749658002736446E-3</v>
      </c>
      <c r="AD734" s="2">
        <f>(Table2[[#This Row],[Day High]]/Table2[[#This Row],[Close Price]])-1</f>
        <v>3.9162268006129874E-3</v>
      </c>
      <c r="AE734" s="2">
        <f>(Table2[[#This Row],[Close Price]]/Table2[[#This Row],[Current Week Low]])-1</f>
        <v>7.0301783264745676E-3</v>
      </c>
      <c r="AF734" s="2">
        <f>(Table2[[#This Row],[Current Week High]]/Table2[[#This Row],[Close Price]])-1</f>
        <v>5.6189341052275132E-3</v>
      </c>
      <c r="AG734" s="2">
        <f>(Table2[[#This Row],[Close Price]]/Table2[[#This Row],[Current Month Low]])-1</f>
        <v>7.0301783264745676E-3</v>
      </c>
      <c r="AH734" s="2">
        <f>(Table2[[#This Row],[Current Month High]]/Table2[[#This Row],[Close Price]])-1</f>
        <v>5.6189341052275132E-3</v>
      </c>
      <c r="AI734">
        <v>81.508598671888294</v>
      </c>
      <c r="AJ734">
        <v>12.509578544061201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-0.06</v>
      </c>
      <c r="AM734" t="s">
        <v>10358</v>
      </c>
      <c r="AN734">
        <v>1.43</v>
      </c>
      <c r="AO734" t="s">
        <v>10359</v>
      </c>
      <c r="AP734">
        <v>-9.7191169226524002E-2</v>
      </c>
      <c r="AQ734">
        <f>(Table2[[#This Row],[Sharpe Ratio]]-AVERAGE(Table2[Sharpe Ratio]))/_xlfn.STDEV.P(Table2[Sharpe Ratio])</f>
        <v>-1.8393101036686794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735</v>
      </c>
      <c r="AT734">
        <f>_xlfn.RANK.AVG(Table2[[#This Row],[6M Return vs Nifty Z-Score]],Table2[6M Return vs Nifty Z-Score])</f>
        <v>624</v>
      </c>
      <c r="AU734">
        <f>_xlfn.RANK.AVG(Table2[[#This Row],[Sharpe Ratio Z-Score]],Table2[Sharpe Ratio Z-Score])</f>
        <v>719</v>
      </c>
      <c r="AV734">
        <f>(Table2[[#This Row],[Rank 1Y]]+Table2[[#This Row],[Rank 6M]]+Table2[[#This Row],[Rank Sharpe]])/3</f>
        <v>692.66666666666663</v>
      </c>
    </row>
    <row r="735" spans="1:48" x14ac:dyDescent="0.3">
      <c r="A735" t="s">
        <v>2627</v>
      </c>
      <c r="B735" t="s">
        <v>2628</v>
      </c>
      <c r="C735" t="s">
        <v>10327</v>
      </c>
      <c r="D735" t="s">
        <v>573</v>
      </c>
      <c r="E735">
        <v>1727.0430793769999</v>
      </c>
      <c r="F735">
        <v>104.03</v>
      </c>
      <c r="G735">
        <v>-70.198446770463306</v>
      </c>
      <c r="H735">
        <f>(Table2[[#This Row],[1Y Return vs Nifty]]-AVERAGE(Table2[1Y Return vs Nifty]))/_xlfn.STDEV.P(Table2[1Y Return vs Nifty])</f>
        <v>-1.5616480220851692</v>
      </c>
      <c r="I735">
        <v>-10.474067507906099</v>
      </c>
      <c r="J735">
        <f>(Table2[[#This Row],[1M Return vs Nifty]]-AVERAGE(Table2[1M Return vs Nifty]))/_xlfn.STDEV.P(Table2[1M Return vs Nifty])</f>
        <v>-1.2664093994147996</v>
      </c>
      <c r="K735">
        <v>-24.4668928679068</v>
      </c>
      <c r="L735">
        <f>(Table2[[#This Row],[6M Return vs Nifty]]-AVERAGE(Table2[6M Return vs Nifty]))/_xlfn.STDEV.P(Table2[6M Return vs Nifty])</f>
        <v>-1.113300929492077</v>
      </c>
      <c r="M735">
        <v>-3.0157109273864502</v>
      </c>
      <c r="N735">
        <f>(Table2[[#This Row],[1W Return vs Nifty]]-AVERAGE(Table2[1W Return vs Nifty]))/_xlfn.STDEV.P(Table2[1W Return vs Nifty])</f>
        <v>-0.46134234796760504</v>
      </c>
      <c r="O735">
        <v>105.91</v>
      </c>
      <c r="P735">
        <v>107.024017828681</v>
      </c>
      <c r="Q735">
        <v>115.810953886833</v>
      </c>
      <c r="R735">
        <v>39.050312771673802</v>
      </c>
      <c r="S735" s="2">
        <f>(Table2[[#This Row],[Close Price]]-Table2[[#This Row],[20D EMA]])/Table2[[#This Row],[20D EMA]]</f>
        <v>-1.775092059295624E-2</v>
      </c>
      <c r="T735" s="2">
        <f>(Table2[[#This Row],[Close Price]]-Table2[[#This Row],[50D EMA]])/Table2[[#This Row],[50D EMA]]</f>
        <v>-2.797519556286588E-2</v>
      </c>
      <c r="U735" s="2">
        <f>(Table2[[#This Row],[Close Price]]-Table2[[#This Row],[200D EMA]])/Table2[[#This Row],[200D EMA]]</f>
        <v>-0.10172573052411776</v>
      </c>
      <c r="V735">
        <v>0.53909356319091795</v>
      </c>
      <c r="W735">
        <v>102.36</v>
      </c>
      <c r="X735">
        <v>107.19</v>
      </c>
      <c r="Y735">
        <v>102.36</v>
      </c>
      <c r="Z735">
        <v>107.19</v>
      </c>
      <c r="AA735">
        <v>102.36</v>
      </c>
      <c r="AB735">
        <v>107.19</v>
      </c>
      <c r="AC735" s="2">
        <f>(Table2[[#This Row],[Close Price]]/Table2[[#This Row],[Day Low]])-1</f>
        <v>1.6314966783899987E-2</v>
      </c>
      <c r="AD735" s="2">
        <f>(Table2[[#This Row],[Day High]]/Table2[[#This Row],[Close Price]])-1</f>
        <v>3.0375853119292584E-2</v>
      </c>
      <c r="AE735" s="2">
        <f>(Table2[[#This Row],[Close Price]]/Table2[[#This Row],[Current Week Low]])-1</f>
        <v>1.6314966783899987E-2</v>
      </c>
      <c r="AF735" s="2">
        <f>(Table2[[#This Row],[Current Week High]]/Table2[[#This Row],[Close Price]])-1</f>
        <v>3.0375853119292584E-2</v>
      </c>
      <c r="AG735" s="2">
        <f>(Table2[[#This Row],[Close Price]]/Table2[[#This Row],[Current Month Low]])-1</f>
        <v>1.6314966783899987E-2</v>
      </c>
      <c r="AH735" s="2">
        <f>(Table2[[#This Row],[Current Month High]]/Table2[[#This Row],[Close Price]])-1</f>
        <v>3.0375853119292584E-2</v>
      </c>
      <c r="AI735">
        <v>79.131019898106302</v>
      </c>
      <c r="AJ735">
        <v>30.118824265165699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-0.08</v>
      </c>
      <c r="AM735" t="s">
        <v>10358</v>
      </c>
      <c r="AN735">
        <v>0.88</v>
      </c>
      <c r="AO735" t="s">
        <v>10359</v>
      </c>
      <c r="AP735">
        <v>-7.0045929766229004E-2</v>
      </c>
      <c r="AQ735">
        <f>(Table2[[#This Row],[Sharpe Ratio]]-AVERAGE(Table2[Sharpe Ratio]))/_xlfn.STDEV.P(Table2[Sharpe Ratio])</f>
        <v>-1.5287329669566605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733</v>
      </c>
      <c r="AT735">
        <f>_xlfn.RANK.AVG(Table2[[#This Row],[6M Return vs Nifty Z-Score]],Table2[6M Return vs Nifty Z-Score])</f>
        <v>671</v>
      </c>
      <c r="AU735">
        <f>_xlfn.RANK.AVG(Table2[[#This Row],[Sharpe Ratio Z-Score]],Table2[Sharpe Ratio Z-Score])</f>
        <v>688</v>
      </c>
      <c r="AV735">
        <f>(Table2[[#This Row],[Rank 1Y]]+Table2[[#This Row],[Rank 6M]]+Table2[[#This Row],[Rank Sharpe]])/3</f>
        <v>697.33333333333337</v>
      </c>
    </row>
    <row r="736" spans="1:48" x14ac:dyDescent="0.3">
      <c r="A736" t="s">
        <v>2239</v>
      </c>
      <c r="B736" t="s">
        <v>2240</v>
      </c>
      <c r="C736" t="s">
        <v>10327</v>
      </c>
      <c r="D736" t="s">
        <v>384</v>
      </c>
      <c r="E736">
        <v>2524.1537683439901</v>
      </c>
      <c r="F736">
        <v>225.22</v>
      </c>
      <c r="G736">
        <v>-53.971135380852203</v>
      </c>
      <c r="H736">
        <f>(Table2[[#This Row],[1Y Return vs Nifty]]-AVERAGE(Table2[1Y Return vs Nifty]))/_xlfn.STDEV.P(Table2[1Y Return vs Nifty])</f>
        <v>-1.2904860261760498</v>
      </c>
      <c r="I736">
        <v>-2.6198299691523199</v>
      </c>
      <c r="J736">
        <f>(Table2[[#This Row],[1M Return vs Nifty]]-AVERAGE(Table2[1M Return vs Nifty]))/_xlfn.STDEV.P(Table2[1M Return vs Nifty])</f>
        <v>-0.47040988892093089</v>
      </c>
      <c r="K736">
        <v>-52.584707088767701</v>
      </c>
      <c r="L736">
        <f>(Table2[[#This Row],[6M Return vs Nifty]]-AVERAGE(Table2[6M Return vs Nifty]))/_xlfn.STDEV.P(Table2[6M Return vs Nifty])</f>
        <v>-2.0726140241265871</v>
      </c>
      <c r="M736">
        <v>1.54068926063665</v>
      </c>
      <c r="N736">
        <f>(Table2[[#This Row],[1W Return vs Nifty]]-AVERAGE(Table2[1W Return vs Nifty]))/_xlfn.STDEV.P(Table2[1W Return vs Nifty])</f>
        <v>0.64502655661116604</v>
      </c>
      <c r="O736">
        <v>217.28</v>
      </c>
      <c r="P736">
        <v>219.72412937388799</v>
      </c>
      <c r="Q736">
        <v>252.150805204417</v>
      </c>
      <c r="R736">
        <v>54.283969423787703</v>
      </c>
      <c r="S736" s="2">
        <f>(Table2[[#This Row],[Close Price]]-Table2[[#This Row],[20D EMA]])/Table2[[#This Row],[20D EMA]]</f>
        <v>3.6542709867452124E-2</v>
      </c>
      <c r="T736" s="2">
        <f>(Table2[[#This Row],[Close Price]]-Table2[[#This Row],[50D EMA]])/Table2[[#This Row],[50D EMA]]</f>
        <v>2.5012594846877741E-2</v>
      </c>
      <c r="U736" s="2">
        <f>(Table2[[#This Row],[Close Price]]-Table2[[#This Row],[200D EMA]])/Table2[[#This Row],[200D EMA]]</f>
        <v>-0.10680435933006191</v>
      </c>
      <c r="V736">
        <v>1.1648521211231799</v>
      </c>
      <c r="W736">
        <v>218.28</v>
      </c>
      <c r="X736">
        <v>232</v>
      </c>
      <c r="Y736">
        <v>218.28</v>
      </c>
      <c r="Z736">
        <v>232</v>
      </c>
      <c r="AA736">
        <v>218.28</v>
      </c>
      <c r="AB736">
        <v>232</v>
      </c>
      <c r="AC736" s="2">
        <f>(Table2[[#This Row],[Close Price]]/Table2[[#This Row],[Day Low]])-1</f>
        <v>3.1794026021623623E-2</v>
      </c>
      <c r="AD736" s="2">
        <f>(Table2[[#This Row],[Day High]]/Table2[[#This Row],[Close Price]])-1</f>
        <v>3.0103898410443142E-2</v>
      </c>
      <c r="AE736" s="2">
        <f>(Table2[[#This Row],[Close Price]]/Table2[[#This Row],[Current Week Low]])-1</f>
        <v>3.1794026021623623E-2</v>
      </c>
      <c r="AF736" s="2">
        <f>(Table2[[#This Row],[Current Week High]]/Table2[[#This Row],[Close Price]])-1</f>
        <v>3.0103898410443142E-2</v>
      </c>
      <c r="AG736" s="2">
        <f>(Table2[[#This Row],[Close Price]]/Table2[[#This Row],[Current Month Low]])-1</f>
        <v>3.1794026021623623E-2</v>
      </c>
      <c r="AH736" s="2">
        <f>(Table2[[#This Row],[Current Month High]]/Table2[[#This Row],[Close Price]])-1</f>
        <v>3.0103898410443142E-2</v>
      </c>
      <c r="AI736">
        <v>91.701447473581396</v>
      </c>
      <c r="AJ736">
        <v>17.6083550913838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-0.08</v>
      </c>
      <c r="AM736" t="s">
        <v>10358</v>
      </c>
      <c r="AN736">
        <v>7.88</v>
      </c>
      <c r="AO736" t="s">
        <v>10359</v>
      </c>
      <c r="AP736">
        <v>-4.1338927090329998E-2</v>
      </c>
      <c r="AQ736">
        <f>(Table2[[#This Row],[Sharpe Ratio]]-AVERAGE(Table2[Sharpe Ratio]))/_xlfn.STDEV.P(Table2[Sharpe Ratio])</f>
        <v>-1.2002872110182785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718</v>
      </c>
      <c r="AT736">
        <f>_xlfn.RANK.AVG(Table2[[#This Row],[6M Return vs Nifty Z-Score]],Table2[6M Return vs Nifty Z-Score])</f>
        <v>734</v>
      </c>
      <c r="AU736">
        <f>_xlfn.RANK.AVG(Table2[[#This Row],[Sharpe Ratio Z-Score]],Table2[Sharpe Ratio Z-Score])</f>
        <v>653</v>
      </c>
      <c r="AV736">
        <f>(Table2[[#This Row],[Rank 1Y]]+Table2[[#This Row],[Rank 6M]]+Table2[[#This Row],[Rank Sharpe]])/3</f>
        <v>701.66666666666663</v>
      </c>
    </row>
    <row r="737" spans="1:48" x14ac:dyDescent="0.3">
      <c r="A737" t="s">
        <v>2151</v>
      </c>
      <c r="B737" t="s">
        <v>2152</v>
      </c>
      <c r="C737" t="s">
        <v>10325</v>
      </c>
      <c r="D737" t="s">
        <v>257</v>
      </c>
      <c r="E737">
        <v>2773.6264523999998</v>
      </c>
      <c r="F737">
        <v>407.7</v>
      </c>
      <c r="G737">
        <v>-60.373563256469303</v>
      </c>
      <c r="H737">
        <f>(Table2[[#This Row],[1Y Return vs Nifty]]-AVERAGE(Table2[1Y Return vs Nifty]))/_xlfn.STDEV.P(Table2[1Y Return vs Nifty])</f>
        <v>-1.3974720252570794</v>
      </c>
      <c r="I737">
        <v>-8.22335525719385</v>
      </c>
      <c r="J737">
        <f>(Table2[[#This Row],[1M Return vs Nifty]]-AVERAGE(Table2[1M Return vs Nifty]))/_xlfn.STDEV.P(Table2[1M Return vs Nifty])</f>
        <v>-1.0383075829125996</v>
      </c>
      <c r="K737">
        <v>-30.225678112308799</v>
      </c>
      <c r="L737">
        <f>(Table2[[#This Row],[6M Return vs Nifty]]-AVERAGE(Table2[6M Return vs Nifty]))/_xlfn.STDEV.P(Table2[6M Return vs Nifty])</f>
        <v>-1.3097770158175981</v>
      </c>
      <c r="M737">
        <v>-4.92747636757744</v>
      </c>
      <c r="N737">
        <f>(Table2[[#This Row],[1W Return vs Nifty]]-AVERAGE(Table2[1W Return vs Nifty]))/_xlfn.STDEV.P(Table2[1W Return vs Nifty])</f>
        <v>-0.92555043957365646</v>
      </c>
      <c r="O737">
        <v>416.21</v>
      </c>
      <c r="P737">
        <v>429.42127804012</v>
      </c>
      <c r="Q737">
        <v>475.03306141208901</v>
      </c>
      <c r="R737">
        <v>34.796949465246001</v>
      </c>
      <c r="S737" s="2">
        <f>(Table2[[#This Row],[Close Price]]-Table2[[#This Row],[20D EMA]])/Table2[[#This Row],[20D EMA]]</f>
        <v>-2.044640926455393E-2</v>
      </c>
      <c r="T737" s="2">
        <f>(Table2[[#This Row],[Close Price]]-Table2[[#This Row],[50D EMA]])/Table2[[#This Row],[50D EMA]]</f>
        <v>-5.058267754978512E-2</v>
      </c>
      <c r="U737" s="2">
        <f>(Table2[[#This Row],[Close Price]]-Table2[[#This Row],[200D EMA]])/Table2[[#This Row],[200D EMA]]</f>
        <v>-0.14174394769899584</v>
      </c>
      <c r="V737">
        <v>0.643010575976938</v>
      </c>
      <c r="W737">
        <v>405.3</v>
      </c>
      <c r="X737">
        <v>411.65</v>
      </c>
      <c r="Y737">
        <v>404.8</v>
      </c>
      <c r="Z737">
        <v>413</v>
      </c>
      <c r="AA737">
        <v>404.8</v>
      </c>
      <c r="AB737">
        <v>413</v>
      </c>
      <c r="AC737" s="2">
        <f>(Table2[[#This Row],[Close Price]]/Table2[[#This Row],[Day Low]])-1</f>
        <v>5.9215396002960663E-3</v>
      </c>
      <c r="AD737" s="2">
        <f>(Table2[[#This Row],[Day High]]/Table2[[#This Row],[Close Price]])-1</f>
        <v>9.688496443463368E-3</v>
      </c>
      <c r="AE737" s="2">
        <f>(Table2[[#This Row],[Close Price]]/Table2[[#This Row],[Current Week Low]])-1</f>
        <v>7.1640316205532351E-3</v>
      </c>
      <c r="AF737" s="2">
        <f>(Table2[[#This Row],[Current Week High]]/Table2[[#This Row],[Close Price]])-1</f>
        <v>1.2999754721608969E-2</v>
      </c>
      <c r="AG737" s="2">
        <f>(Table2[[#This Row],[Close Price]]/Table2[[#This Row],[Current Month Low]])-1</f>
        <v>7.1640316205532351E-3</v>
      </c>
      <c r="AH737" s="2">
        <f>(Table2[[#This Row],[Current Month High]]/Table2[[#This Row],[Close Price]])-1</f>
        <v>1.2999754721608969E-2</v>
      </c>
      <c r="AI737">
        <v>48.601913171449503</v>
      </c>
      <c r="AJ737">
        <v>2.46293038451872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-0.11</v>
      </c>
      <c r="AM737" t="s">
        <v>10358</v>
      </c>
      <c r="AN737">
        <v>-0.02</v>
      </c>
      <c r="AO737" t="s">
        <v>10358</v>
      </c>
      <c r="AP737">
        <v>-0.12944093906436999</v>
      </c>
      <c r="AQ737">
        <f>(Table2[[#This Row],[Sharpe Ratio]]-AVERAGE(Table2[Sharpe Ratio]))/_xlfn.STDEV.P(Table2[Sharpe Ratio])</f>
        <v>-2.2082897617965873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727</v>
      </c>
      <c r="AT737">
        <f>_xlfn.RANK.AVG(Table2[[#This Row],[6M Return vs Nifty Z-Score]],Table2[6M Return vs Nifty Z-Score])</f>
        <v>702</v>
      </c>
      <c r="AU737">
        <f>_xlfn.RANK.AVG(Table2[[#This Row],[Sharpe Ratio Z-Score]],Table2[Sharpe Ratio Z-Score])</f>
        <v>732</v>
      </c>
      <c r="AV737">
        <f>(Table2[[#This Row],[Rank 1Y]]+Table2[[#This Row],[Rank 6M]]+Table2[[#This Row],[Rank Sharpe]])/3</f>
        <v>720.33333333333337</v>
      </c>
    </row>
    <row r="738" spans="1:48" x14ac:dyDescent="0.3">
      <c r="A738" t="s">
        <v>1666</v>
      </c>
      <c r="B738" t="s">
        <v>1667</v>
      </c>
      <c r="C738" t="s">
        <v>10324</v>
      </c>
      <c r="D738" t="s">
        <v>474</v>
      </c>
      <c r="E738">
        <v>5214.8088587399998</v>
      </c>
      <c r="F738">
        <v>314.35000000000002</v>
      </c>
      <c r="G738">
        <v>-61.195842088214299</v>
      </c>
      <c r="H738">
        <f>(Table2[[#This Row],[1Y Return vs Nifty]]-AVERAGE(Table2[1Y Return vs Nifty]))/_xlfn.STDEV.P(Table2[1Y Return vs Nifty])</f>
        <v>-1.4112124881012533</v>
      </c>
      <c r="I738">
        <v>-4.0552529062880298</v>
      </c>
      <c r="J738">
        <f>(Table2[[#This Row],[1M Return vs Nifty]]-AVERAGE(Table2[1M Return vs Nifty]))/_xlfn.STDEV.P(Table2[1M Return vs Nifty])</f>
        <v>-0.61588498432949057</v>
      </c>
      <c r="K738">
        <v>-40.642845759400103</v>
      </c>
      <c r="L738">
        <f>(Table2[[#This Row],[6M Return vs Nifty]]-AVERAGE(Table2[6M Return vs Nifty]))/_xlfn.STDEV.P(Table2[6M Return vs Nifty])</f>
        <v>-1.6651860548830708</v>
      </c>
      <c r="M738">
        <v>-6.5205173879995701</v>
      </c>
      <c r="N738">
        <f>(Table2[[#This Row],[1W Return vs Nifty]]-AVERAGE(Table2[1W Return vs Nifty]))/_xlfn.STDEV.P(Table2[1W Return vs Nifty])</f>
        <v>-1.3123670000123868</v>
      </c>
      <c r="O738">
        <v>319.5</v>
      </c>
      <c r="P738">
        <v>325.48581354533502</v>
      </c>
      <c r="Q738">
        <v>361.86529095587701</v>
      </c>
      <c r="R738">
        <v>42.927662650320002</v>
      </c>
      <c r="S738" s="2">
        <f>(Table2[[#This Row],[Close Price]]-Table2[[#This Row],[20D EMA]])/Table2[[#This Row],[20D EMA]]</f>
        <v>-1.6118935837245624E-2</v>
      </c>
      <c r="T738" s="2">
        <f>(Table2[[#This Row],[Close Price]]-Table2[[#This Row],[50D EMA]])/Table2[[#This Row],[50D EMA]]</f>
        <v>-3.4212899862021036E-2</v>
      </c>
      <c r="U738" s="2">
        <f>(Table2[[#This Row],[Close Price]]-Table2[[#This Row],[200D EMA]])/Table2[[#This Row],[200D EMA]]</f>
        <v>-0.1313065722063701</v>
      </c>
      <c r="V738">
        <v>1.98822645783268</v>
      </c>
      <c r="W738">
        <v>311.95</v>
      </c>
      <c r="X738">
        <v>315.89999999999998</v>
      </c>
      <c r="Y738">
        <v>311.95</v>
      </c>
      <c r="Z738">
        <v>322.95</v>
      </c>
      <c r="AA738">
        <v>311.95</v>
      </c>
      <c r="AB738">
        <v>322.95</v>
      </c>
      <c r="AC738" s="2">
        <f>(Table2[[#This Row],[Close Price]]/Table2[[#This Row],[Day Low]])-1</f>
        <v>7.6935406315115085E-3</v>
      </c>
      <c r="AD738" s="2">
        <f>(Table2[[#This Row],[Day High]]/Table2[[#This Row],[Close Price]])-1</f>
        <v>4.9308096071256635E-3</v>
      </c>
      <c r="AE738" s="2">
        <f>(Table2[[#This Row],[Close Price]]/Table2[[#This Row],[Current Week Low]])-1</f>
        <v>7.6935406315115085E-3</v>
      </c>
      <c r="AF738" s="2">
        <f>(Table2[[#This Row],[Current Week High]]/Table2[[#This Row],[Close Price]])-1</f>
        <v>2.73580404008269E-2</v>
      </c>
      <c r="AG738" s="2">
        <f>(Table2[[#This Row],[Close Price]]/Table2[[#This Row],[Current Month Low]])-1</f>
        <v>7.6935406315115085E-3</v>
      </c>
      <c r="AH738" s="2">
        <f>(Table2[[#This Row],[Current Month High]]/Table2[[#This Row],[Close Price]])-1</f>
        <v>2.73580404008269E-2</v>
      </c>
      <c r="AI738">
        <v>72.546524574518799</v>
      </c>
      <c r="AJ738">
        <v>19.6839901008947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-0.12</v>
      </c>
      <c r="AM738" t="s">
        <v>10358</v>
      </c>
      <c r="AN738">
        <v>2.69</v>
      </c>
      <c r="AO738" t="s">
        <v>10359</v>
      </c>
      <c r="AP738">
        <v>-0.117503199637172</v>
      </c>
      <c r="AQ738">
        <f>(Table2[[#This Row],[Sharpe Ratio]]-AVERAGE(Table2[Sharpe Ratio]))/_xlfn.STDEV.P(Table2[Sharpe Ratio])</f>
        <v>-2.0717063680292798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729</v>
      </c>
      <c r="AT738">
        <f>_xlfn.RANK.AVG(Table2[[#This Row],[6M Return vs Nifty Z-Score]],Table2[6M Return vs Nifty Z-Score])</f>
        <v>725</v>
      </c>
      <c r="AU738">
        <f>_xlfn.RANK.AVG(Table2[[#This Row],[Sharpe Ratio Z-Score]],Table2[Sharpe Ratio Z-Score])</f>
        <v>731</v>
      </c>
      <c r="AV738">
        <f>(Table2[[#This Row],[Rank 1Y]]+Table2[[#This Row],[Rank 6M]]+Table2[[#This Row],[Rank Sharpe]])/3</f>
        <v>728.33333333333337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99017-3678-47C0-B62B-86B230D48D76}">
  <dimension ref="A1:Q5040"/>
  <sheetViews>
    <sheetView topLeftCell="F982" workbookViewId="0">
      <selection sqref="A1:Q1233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50.44140625" bestFit="1" customWidth="1"/>
    <col min="4" max="4" width="12.6640625" customWidth="1"/>
    <col min="5" max="5" width="11.88671875" customWidth="1"/>
    <col min="6" max="6" width="17.77734375" customWidth="1"/>
    <col min="7" max="9" width="18.5546875" customWidth="1"/>
    <col min="10" max="11" width="12" bestFit="1" customWidth="1"/>
    <col min="12" max="12" width="22.88671875" customWidth="1"/>
    <col min="13" max="13" width="16.5546875" customWidth="1"/>
    <col min="14" max="14" width="22.6640625" customWidth="1"/>
    <col min="15" max="15" width="22.33203125" customWidth="1"/>
    <col min="16" max="16" width="13.5546875" customWidth="1"/>
  </cols>
  <sheetData>
    <row r="1" spans="1:17" x14ac:dyDescent="0.3">
      <c r="A1" t="s">
        <v>0</v>
      </c>
      <c r="B1" t="s">
        <v>1</v>
      </c>
      <c r="C1" t="s">
        <v>10311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10312</v>
      </c>
      <c r="D2" t="s">
        <v>18</v>
      </c>
      <c r="E2">
        <v>2051732.3664869999</v>
      </c>
      <c r="F2">
        <v>3018.25</v>
      </c>
      <c r="G2">
        <v>-4.8696046448440899</v>
      </c>
      <c r="H2">
        <v>0.23564867405929499</v>
      </c>
      <c r="I2">
        <v>-12.850968687934801</v>
      </c>
      <c r="J2">
        <v>-0.84112993529240498</v>
      </c>
      <c r="K2">
        <v>2997.3215686046001</v>
      </c>
      <c r="L2">
        <v>2845.9541517937</v>
      </c>
      <c r="M2">
        <v>61.532231289674499</v>
      </c>
      <c r="N2">
        <v>1.13883352371396</v>
      </c>
      <c r="O2">
        <v>6.6048206742317497</v>
      </c>
      <c r="P2">
        <v>35.938837094086303</v>
      </c>
      <c r="Q2">
        <v>3.1017511291580001E-3</v>
      </c>
    </row>
    <row r="3" spans="1:17" x14ac:dyDescent="0.3">
      <c r="A3" t="s">
        <v>19</v>
      </c>
      <c r="B3" t="s">
        <v>20</v>
      </c>
      <c r="C3" t="s">
        <v>10313</v>
      </c>
      <c r="D3" t="s">
        <v>21</v>
      </c>
      <c r="E3">
        <v>1635755.4573253901</v>
      </c>
      <c r="F3">
        <v>4512.3500000000004</v>
      </c>
      <c r="G3">
        <v>1.9261242528409099</v>
      </c>
      <c r="H3">
        <v>4.8164642511839402</v>
      </c>
      <c r="I3">
        <v>-2.3875621028006799</v>
      </c>
      <c r="J3">
        <v>-0.50167595729592995</v>
      </c>
      <c r="K3">
        <v>4274.6322564264701</v>
      </c>
      <c r="L3">
        <v>3963.2111438024999</v>
      </c>
      <c r="M3">
        <v>63.290505255074798</v>
      </c>
      <c r="N3">
        <v>0.73785118857257204</v>
      </c>
      <c r="O3">
        <v>1.77069597881369</v>
      </c>
      <c r="P3">
        <v>36.283600120809403</v>
      </c>
      <c r="Q3">
        <v>-2.4912300068603E-2</v>
      </c>
    </row>
    <row r="4" spans="1:17" x14ac:dyDescent="0.3">
      <c r="A4" t="s">
        <v>22</v>
      </c>
      <c r="B4" t="s">
        <v>23</v>
      </c>
      <c r="C4" t="s">
        <v>10314</v>
      </c>
      <c r="D4" t="s">
        <v>24</v>
      </c>
      <c r="E4">
        <v>1240278.3524627599</v>
      </c>
      <c r="F4">
        <v>1637.35</v>
      </c>
      <c r="G4">
        <v>-26.7396517377633</v>
      </c>
      <c r="H4">
        <v>-3.0760615623649299</v>
      </c>
      <c r="I4">
        <v>1.3188144685160901</v>
      </c>
      <c r="J4">
        <v>-1.9581866471005001</v>
      </c>
      <c r="K4">
        <v>1621.5210197082899</v>
      </c>
      <c r="L4">
        <v>1573.6697962420201</v>
      </c>
      <c r="M4">
        <v>44.8908208163067</v>
      </c>
      <c r="N4">
        <v>1.4128366872048099</v>
      </c>
      <c r="O4">
        <v>9.5672886065899299</v>
      </c>
      <c r="P4">
        <v>20.079938396098399</v>
      </c>
      <c r="Q4">
        <v>-8.6788308422027005E-2</v>
      </c>
    </row>
    <row r="5" spans="1:17" x14ac:dyDescent="0.3">
      <c r="A5" t="s">
        <v>25</v>
      </c>
      <c r="B5" t="s">
        <v>26</v>
      </c>
      <c r="C5" t="s">
        <v>10315</v>
      </c>
      <c r="D5" t="s">
        <v>27</v>
      </c>
      <c r="E5">
        <v>940031.88169982505</v>
      </c>
      <c r="F5">
        <v>1560.6</v>
      </c>
      <c r="G5">
        <v>50.281806512175798</v>
      </c>
      <c r="H5">
        <v>3.7547336616845302</v>
      </c>
      <c r="I5">
        <v>24.7143488377971</v>
      </c>
      <c r="J5">
        <v>2.4634271335281199</v>
      </c>
      <c r="K5">
        <v>1469.64286391115</v>
      </c>
      <c r="L5">
        <v>1277.9652597868101</v>
      </c>
      <c r="M5">
        <v>72.629979827530093</v>
      </c>
      <c r="N5">
        <v>1.1376889866469</v>
      </c>
      <c r="O5">
        <v>3.0629245162117198</v>
      </c>
      <c r="P5">
        <v>81.803355079217098</v>
      </c>
      <c r="Q5">
        <v>0.15053370345237299</v>
      </c>
    </row>
    <row r="6" spans="1:17" x14ac:dyDescent="0.3">
      <c r="A6" t="s">
        <v>28</v>
      </c>
      <c r="B6" t="s">
        <v>29</v>
      </c>
      <c r="C6" t="s">
        <v>10314</v>
      </c>
      <c r="D6" t="s">
        <v>24</v>
      </c>
      <c r="E6">
        <v>866307.17626853497</v>
      </c>
      <c r="F6">
        <v>1247.7</v>
      </c>
      <c r="G6">
        <v>-1.09059066427986</v>
      </c>
      <c r="H6">
        <v>1.52334740880393</v>
      </c>
      <c r="I6">
        <v>1.2562281210161801</v>
      </c>
      <c r="J6">
        <v>0.42918060003643499</v>
      </c>
      <c r="K6">
        <v>1193.8613042075499</v>
      </c>
      <c r="L6">
        <v>1108.0179300830901</v>
      </c>
      <c r="M6">
        <v>73.207592485325804</v>
      </c>
      <c r="N6">
        <v>0.79986490527431697</v>
      </c>
      <c r="O6">
        <v>0.80948946060750404</v>
      </c>
      <c r="P6">
        <v>38.787541713014399</v>
      </c>
      <c r="Q6">
        <v>7.4612041498147999E-2</v>
      </c>
    </row>
    <row r="7" spans="1:17" x14ac:dyDescent="0.3">
      <c r="A7" t="s">
        <v>30</v>
      </c>
      <c r="B7" t="s">
        <v>31</v>
      </c>
      <c r="C7" t="s">
        <v>10313</v>
      </c>
      <c r="D7" t="s">
        <v>21</v>
      </c>
      <c r="E7">
        <v>813673.93080005003</v>
      </c>
      <c r="F7">
        <v>1941.25</v>
      </c>
      <c r="G7">
        <v>2.4276600241228601</v>
      </c>
      <c r="H7">
        <v>7.7324384943356996</v>
      </c>
      <c r="I7">
        <v>5.6059371747331497</v>
      </c>
      <c r="J7">
        <v>3.50541869151398</v>
      </c>
      <c r="K7">
        <v>1781.2162500355601</v>
      </c>
      <c r="L7">
        <v>1610.11594222392</v>
      </c>
      <c r="M7">
        <v>81.182024128141194</v>
      </c>
      <c r="N7">
        <v>0.69351063501104604</v>
      </c>
      <c r="O7">
        <v>1.7772054088860101</v>
      </c>
      <c r="P7">
        <v>43.620759812081502</v>
      </c>
      <c r="Q7">
        <v>-2.9612522253699002E-2</v>
      </c>
    </row>
    <row r="8" spans="1:17" x14ac:dyDescent="0.3">
      <c r="A8" t="s">
        <v>32</v>
      </c>
      <c r="B8" t="s">
        <v>33</v>
      </c>
      <c r="C8" t="s">
        <v>10314</v>
      </c>
      <c r="D8" t="s">
        <v>34</v>
      </c>
      <c r="E8">
        <v>733737.01126130996</v>
      </c>
      <c r="F8">
        <v>824.8</v>
      </c>
      <c r="G8">
        <v>13.234574506026</v>
      </c>
      <c r="H8">
        <v>-2.9867985431825699</v>
      </c>
      <c r="I8">
        <v>-6.13294510207903</v>
      </c>
      <c r="J8">
        <v>-0.42961675646223102</v>
      </c>
      <c r="K8">
        <v>827.60775614887496</v>
      </c>
      <c r="L8">
        <v>762.187733936423</v>
      </c>
      <c r="M8">
        <v>56.2267918131896</v>
      </c>
      <c r="N8">
        <v>0.56543475819468203</v>
      </c>
      <c r="O8">
        <v>10.572259941804001</v>
      </c>
      <c r="P8">
        <v>51.840942562591998</v>
      </c>
      <c r="Q8">
        <v>8.4989684334058999E-2</v>
      </c>
    </row>
    <row r="9" spans="1:17" x14ac:dyDescent="0.3">
      <c r="A9" t="s">
        <v>35</v>
      </c>
      <c r="B9" t="s">
        <v>36</v>
      </c>
      <c r="C9" t="s">
        <v>10314</v>
      </c>
      <c r="D9" t="s">
        <v>37</v>
      </c>
      <c r="E9">
        <v>669564.25662786001</v>
      </c>
      <c r="F9">
        <v>1062.3</v>
      </c>
      <c r="G9">
        <v>31.224861882947899</v>
      </c>
      <c r="H9">
        <v>-10.141992236209401</v>
      </c>
      <c r="I9">
        <v>-10.5157947270337</v>
      </c>
      <c r="J9">
        <v>-1.26915576353909</v>
      </c>
      <c r="K9">
        <v>1069.6572428550801</v>
      </c>
      <c r="L9">
        <v>957.68530027066504</v>
      </c>
      <c r="M9">
        <v>41.591385745528797</v>
      </c>
      <c r="N9">
        <v>0.34851022484386601</v>
      </c>
      <c r="O9">
        <v>15.033418055163301</v>
      </c>
      <c r="P9">
        <v>77.835439859378894</v>
      </c>
      <c r="Q9">
        <v>-1.4734025943115001E-2</v>
      </c>
    </row>
    <row r="10" spans="1:17" x14ac:dyDescent="0.3">
      <c r="A10" t="s">
        <v>38</v>
      </c>
      <c r="B10" t="s">
        <v>39</v>
      </c>
      <c r="C10" t="s">
        <v>10316</v>
      </c>
      <c r="D10" t="s">
        <v>40</v>
      </c>
      <c r="E10">
        <v>655312.75092810998</v>
      </c>
      <c r="F10">
        <v>2794.3</v>
      </c>
      <c r="G10">
        <v>-18.362385353346099</v>
      </c>
      <c r="H10">
        <v>1.45221899353567</v>
      </c>
      <c r="I10">
        <v>2.4061895844887502</v>
      </c>
      <c r="J10">
        <v>-1.68535900884815</v>
      </c>
      <c r="K10">
        <v>2681.9995273218501</v>
      </c>
      <c r="L10">
        <v>2532.9811746916098</v>
      </c>
      <c r="M10">
        <v>58.503301129571</v>
      </c>
      <c r="N10">
        <v>0.78887643140221797</v>
      </c>
      <c r="O10">
        <v>1.4547471638692799</v>
      </c>
      <c r="P10">
        <v>28.648051380032602</v>
      </c>
      <c r="Q10">
        <v>-7.5137687782518003E-2</v>
      </c>
    </row>
    <row r="11" spans="1:17" x14ac:dyDescent="0.3">
      <c r="A11" t="s">
        <v>41</v>
      </c>
      <c r="B11" t="s">
        <v>42</v>
      </c>
      <c r="C11" t="s">
        <v>10316</v>
      </c>
      <c r="D11" t="s">
        <v>43</v>
      </c>
      <c r="E11">
        <v>637842.26094585401</v>
      </c>
      <c r="F11">
        <v>509.4</v>
      </c>
      <c r="G11">
        <v>-13.637542351141599</v>
      </c>
      <c r="H11">
        <v>3.19511501208286</v>
      </c>
      <c r="I11">
        <v>11.551828810672699</v>
      </c>
      <c r="J11">
        <v>-0.56499264954506001</v>
      </c>
      <c r="K11">
        <v>481.25877700036102</v>
      </c>
      <c r="L11">
        <v>449.42042101818299</v>
      </c>
      <c r="M11">
        <v>65.620289191094699</v>
      </c>
      <c r="N11">
        <v>0.64890667362656596</v>
      </c>
      <c r="O11">
        <v>1.2858264625049201</v>
      </c>
      <c r="P11">
        <v>27.557280580943999</v>
      </c>
      <c r="Q11">
        <v>0.13147280172206199</v>
      </c>
    </row>
    <row r="12" spans="1:17" x14ac:dyDescent="0.3">
      <c r="A12" t="s">
        <v>44</v>
      </c>
      <c r="B12" t="s">
        <v>45</v>
      </c>
      <c r="C12" t="s">
        <v>10317</v>
      </c>
      <c r="D12" t="s">
        <v>46</v>
      </c>
      <c r="E12">
        <v>506424.37161899998</v>
      </c>
      <c r="F12">
        <v>3690.15</v>
      </c>
      <c r="G12">
        <v>6.0408199372284104</v>
      </c>
      <c r="H12">
        <v>0.46212049052038501</v>
      </c>
      <c r="I12">
        <v>-11.7114426365986</v>
      </c>
      <c r="J12">
        <v>6.00234735129321E-2</v>
      </c>
      <c r="K12">
        <v>3624.3519285253101</v>
      </c>
      <c r="L12">
        <v>3436.1963512566599</v>
      </c>
      <c r="M12">
        <v>60.4085023751866</v>
      </c>
      <c r="N12">
        <v>0.62005440856194205</v>
      </c>
      <c r="O12">
        <v>6.2260341720526302</v>
      </c>
      <c r="P12">
        <v>36.419593345656097</v>
      </c>
      <c r="Q12">
        <v>0.13200071970168101</v>
      </c>
    </row>
    <row r="13" spans="1:17" x14ac:dyDescent="0.3">
      <c r="A13" t="s">
        <v>47</v>
      </c>
      <c r="B13" t="s">
        <v>48</v>
      </c>
      <c r="C13" t="s">
        <v>10313</v>
      </c>
      <c r="D13" t="s">
        <v>21</v>
      </c>
      <c r="E13">
        <v>488903.56343058398</v>
      </c>
      <c r="F13">
        <v>1790.45</v>
      </c>
      <c r="G13">
        <v>15.1979488108404</v>
      </c>
      <c r="H13">
        <v>11.7891066570216</v>
      </c>
      <c r="I13">
        <v>-3.6549856287625699</v>
      </c>
      <c r="J13">
        <v>3.5462186694317999</v>
      </c>
      <c r="K13">
        <v>1612.6714938709599</v>
      </c>
      <c r="L13">
        <v>1483.24608216823</v>
      </c>
      <c r="M13">
        <v>85.428646902680001</v>
      </c>
      <c r="N13">
        <v>0.89481821151671803</v>
      </c>
      <c r="O13">
        <v>1.49124521768271</v>
      </c>
      <c r="P13">
        <v>51.092827004219401</v>
      </c>
      <c r="Q13">
        <v>2.2740686778833001E-2</v>
      </c>
    </row>
    <row r="14" spans="1:17" x14ac:dyDescent="0.3">
      <c r="A14" t="s">
        <v>49</v>
      </c>
      <c r="B14" t="s">
        <v>50</v>
      </c>
      <c r="C14" t="s">
        <v>10314</v>
      </c>
      <c r="D14" t="s">
        <v>51</v>
      </c>
      <c r="E14">
        <v>460159.31392772502</v>
      </c>
      <c r="F14">
        <v>7353.8</v>
      </c>
      <c r="G14">
        <v>-28.922624117832601</v>
      </c>
      <c r="H14">
        <v>10.3965601322731</v>
      </c>
      <c r="I14">
        <v>-1.5855375750217999</v>
      </c>
      <c r="J14">
        <v>8.6245088147235105</v>
      </c>
      <c r="K14">
        <v>6879.3929441331202</v>
      </c>
      <c r="L14">
        <v>6955.3119163276697</v>
      </c>
      <c r="M14">
        <v>91.399236416382905</v>
      </c>
      <c r="N14">
        <v>1.2409212816634301</v>
      </c>
      <c r="O14">
        <v>11.398188691560801</v>
      </c>
      <c r="P14">
        <v>18.843530818707698</v>
      </c>
      <c r="Q14">
        <v>-6.6402408951769007E-2</v>
      </c>
    </row>
    <row r="15" spans="1:17" x14ac:dyDescent="0.3">
      <c r="A15" t="s">
        <v>52</v>
      </c>
      <c r="B15" t="s">
        <v>53</v>
      </c>
      <c r="C15" t="s">
        <v>10318</v>
      </c>
      <c r="D15" t="s">
        <v>54</v>
      </c>
      <c r="E15">
        <v>435707.23387714999</v>
      </c>
      <c r="F15">
        <v>1811.5</v>
      </c>
      <c r="G15">
        <v>33.288258506851399</v>
      </c>
      <c r="H15">
        <v>3.36562573950965</v>
      </c>
      <c r="I15">
        <v>3.7474365277766299</v>
      </c>
      <c r="J15">
        <v>1.3632393919333701</v>
      </c>
      <c r="K15">
        <v>1689.41845676348</v>
      </c>
      <c r="L15">
        <v>1500.4556762731399</v>
      </c>
      <c r="M15">
        <v>72.911063188801094</v>
      </c>
      <c r="N15">
        <v>0.88818940500782695</v>
      </c>
      <c r="O15">
        <v>1.5484405189069901</v>
      </c>
      <c r="P15">
        <v>69.560537277109503</v>
      </c>
      <c r="Q15">
        <v>0.12984113592299901</v>
      </c>
    </row>
    <row r="16" spans="1:17" x14ac:dyDescent="0.3">
      <c r="A16" t="s">
        <v>55</v>
      </c>
      <c r="B16" t="s">
        <v>56</v>
      </c>
      <c r="C16" t="s">
        <v>10312</v>
      </c>
      <c r="D16" t="s">
        <v>57</v>
      </c>
      <c r="E16">
        <v>410368.70769971999</v>
      </c>
      <c r="F16">
        <v>322.2</v>
      </c>
      <c r="G16">
        <v>46.041864200219003</v>
      </c>
      <c r="H16">
        <v>-1.7227891583733099E-2</v>
      </c>
      <c r="I16">
        <v>2.43574199209902</v>
      </c>
      <c r="J16">
        <v>-2.1392268130015801</v>
      </c>
      <c r="K16">
        <v>315.03254453768102</v>
      </c>
      <c r="L16">
        <v>269.634028315325</v>
      </c>
      <c r="M16">
        <v>47.0880023280478</v>
      </c>
      <c r="N16">
        <v>0.58065088490890304</v>
      </c>
      <c r="O16">
        <v>7.0763500931098697</v>
      </c>
      <c r="P16">
        <v>79.099499722067804</v>
      </c>
      <c r="Q16">
        <v>0.12861495378622301</v>
      </c>
    </row>
    <row r="17" spans="1:17" x14ac:dyDescent="0.3">
      <c r="A17" t="s">
        <v>58</v>
      </c>
      <c r="B17" t="s">
        <v>59</v>
      </c>
      <c r="C17" t="s">
        <v>10319</v>
      </c>
      <c r="D17" t="s">
        <v>60</v>
      </c>
      <c r="E17">
        <v>402191.80337179999</v>
      </c>
      <c r="F17">
        <v>1085.0999999999999</v>
      </c>
      <c r="G17">
        <v>48.105511836050397</v>
      </c>
      <c r="H17">
        <v>1.1131437116145899</v>
      </c>
      <c r="I17">
        <v>-3.04846734878232</v>
      </c>
      <c r="J17">
        <v>-0.85509277867574396</v>
      </c>
      <c r="K17">
        <v>1053.29482967431</v>
      </c>
      <c r="L17">
        <v>927.87172899912798</v>
      </c>
      <c r="M17">
        <v>52.473294099001599</v>
      </c>
      <c r="N17">
        <v>0.90963857778926505</v>
      </c>
      <c r="O17">
        <v>8.6535803151783295</v>
      </c>
      <c r="P17">
        <v>79.177675033024997</v>
      </c>
      <c r="Q17">
        <v>0.18141342364494401</v>
      </c>
    </row>
    <row r="18" spans="1:17" x14ac:dyDescent="0.3">
      <c r="A18" t="s">
        <v>61</v>
      </c>
      <c r="B18" t="s">
        <v>62</v>
      </c>
      <c r="C18" t="s">
        <v>10320</v>
      </c>
      <c r="D18" t="s">
        <v>63</v>
      </c>
      <c r="E18">
        <v>397563.31149400002</v>
      </c>
      <c r="F18">
        <v>406.4</v>
      </c>
      <c r="G18">
        <v>42.277620619899103</v>
      </c>
      <c r="H18">
        <v>-2.59035217752775</v>
      </c>
      <c r="I18">
        <v>1.8855213937119699</v>
      </c>
      <c r="J18">
        <v>-2.3238420538417399</v>
      </c>
      <c r="K18">
        <v>394.86814931131602</v>
      </c>
      <c r="L18">
        <v>343.66989832468602</v>
      </c>
      <c r="M18">
        <v>53.192970434028098</v>
      </c>
      <c r="N18">
        <v>0.63533955680258003</v>
      </c>
      <c r="O18">
        <v>4.8966535433071003</v>
      </c>
      <c r="P18">
        <v>78.441273326015306</v>
      </c>
      <c r="Q18">
        <v>0.20352320101145499</v>
      </c>
    </row>
    <row r="19" spans="1:17" x14ac:dyDescent="0.3">
      <c r="A19" t="s">
        <v>64</v>
      </c>
      <c r="B19" t="s">
        <v>65</v>
      </c>
      <c r="C19" t="s">
        <v>10319</v>
      </c>
      <c r="D19" t="s">
        <v>60</v>
      </c>
      <c r="E19">
        <v>390720.65481276001</v>
      </c>
      <c r="F19">
        <v>12397.1</v>
      </c>
      <c r="G19">
        <v>-10.4369926741829</v>
      </c>
      <c r="H19">
        <v>-1.6398194229034</v>
      </c>
      <c r="I19">
        <v>-6.0399287922248499</v>
      </c>
      <c r="J19">
        <v>0.45187829413295999</v>
      </c>
      <c r="K19">
        <v>12409.181057027299</v>
      </c>
      <c r="L19">
        <v>11769.3762136886</v>
      </c>
      <c r="M19">
        <v>55.627676162797897</v>
      </c>
      <c r="N19">
        <v>0.91815147021917898</v>
      </c>
      <c r="O19">
        <v>10.3483879294351</v>
      </c>
      <c r="P19">
        <v>27.311004195057301</v>
      </c>
      <c r="Q19">
        <v>6.5703294398562997E-2</v>
      </c>
    </row>
    <row r="20" spans="1:17" x14ac:dyDescent="0.3">
      <c r="A20" t="s">
        <v>66</v>
      </c>
      <c r="B20" t="s">
        <v>67</v>
      </c>
      <c r="C20" t="s">
        <v>10314</v>
      </c>
      <c r="D20" t="s">
        <v>24</v>
      </c>
      <c r="E20">
        <v>367605.93604896002</v>
      </c>
      <c r="F20">
        <v>1191.5999999999999</v>
      </c>
      <c r="G20">
        <v>-8.7585167902937204</v>
      </c>
      <c r="H20">
        <v>1.442347677463</v>
      </c>
      <c r="I20">
        <v>-5.2988127685744404</v>
      </c>
      <c r="J20">
        <v>0.39877469306815699</v>
      </c>
      <c r="K20">
        <v>1186.74200324922</v>
      </c>
      <c r="L20">
        <v>1127.4775158007501</v>
      </c>
      <c r="M20">
        <v>64.515544453304898</v>
      </c>
      <c r="N20">
        <v>0.66159172304009695</v>
      </c>
      <c r="O20">
        <v>12.4244712990936</v>
      </c>
      <c r="P20">
        <v>25.2470044145469</v>
      </c>
      <c r="Q20">
        <v>2.6327806677117999E-2</v>
      </c>
    </row>
    <row r="21" spans="1:17" x14ac:dyDescent="0.3">
      <c r="A21" t="s">
        <v>68</v>
      </c>
      <c r="B21" t="s">
        <v>69</v>
      </c>
      <c r="C21" t="s">
        <v>10314</v>
      </c>
      <c r="D21" t="s">
        <v>24</v>
      </c>
      <c r="E21">
        <v>353935.06513629999</v>
      </c>
      <c r="F21">
        <v>1783.8</v>
      </c>
      <c r="G21">
        <v>-28.846087513844001</v>
      </c>
      <c r="H21">
        <v>-2.9604545116182801</v>
      </c>
      <c r="I21">
        <v>-9.6884240563342008</v>
      </c>
      <c r="J21">
        <v>-2.7998636696422299</v>
      </c>
      <c r="K21">
        <v>1782.6834255102899</v>
      </c>
      <c r="L21">
        <v>1771.99844912609</v>
      </c>
      <c r="M21">
        <v>41.358666660361799</v>
      </c>
      <c r="N21">
        <v>0.74386998430163398</v>
      </c>
      <c r="O21">
        <v>7.9997757596143</v>
      </c>
      <c r="P21">
        <v>15.542313048547401</v>
      </c>
      <c r="Q21">
        <v>-8.456564490606E-2</v>
      </c>
    </row>
    <row r="22" spans="1:17" x14ac:dyDescent="0.3">
      <c r="A22" t="s">
        <v>70</v>
      </c>
      <c r="B22" t="s">
        <v>71</v>
      </c>
      <c r="C22" t="s">
        <v>10321</v>
      </c>
      <c r="D22" t="s">
        <v>72</v>
      </c>
      <c r="E22">
        <v>346805.44102501398</v>
      </c>
      <c r="F22">
        <v>3036.1</v>
      </c>
      <c r="G22">
        <v>-7.1826513472212303</v>
      </c>
      <c r="H22">
        <v>-4.1435757220056102</v>
      </c>
      <c r="I22">
        <v>-21.438038780888999</v>
      </c>
      <c r="J22">
        <v>-1.9741851812536599</v>
      </c>
      <c r="K22">
        <v>3097.7176379495099</v>
      </c>
      <c r="L22">
        <v>3002.5488911441798</v>
      </c>
      <c r="M22">
        <v>42.588462289024903</v>
      </c>
      <c r="N22">
        <v>0.62606112969054495</v>
      </c>
      <c r="O22">
        <v>23.312802608609701</v>
      </c>
      <c r="P22">
        <v>41.741363211951402</v>
      </c>
      <c r="Q22">
        <v>6.8724719467554998E-2</v>
      </c>
    </row>
    <row r="23" spans="1:17" x14ac:dyDescent="0.3">
      <c r="A23" t="s">
        <v>73</v>
      </c>
      <c r="B23" t="s">
        <v>74</v>
      </c>
      <c r="C23" t="s">
        <v>10319</v>
      </c>
      <c r="D23" t="s">
        <v>60</v>
      </c>
      <c r="E23">
        <v>332748.01779359998</v>
      </c>
      <c r="F23">
        <v>2784.85</v>
      </c>
      <c r="G23">
        <v>46.587014867838299</v>
      </c>
      <c r="H23">
        <v>0.260472449165563</v>
      </c>
      <c r="I23">
        <v>31.999588963024099</v>
      </c>
      <c r="J23">
        <v>-1.8301064124352999</v>
      </c>
      <c r="K23">
        <v>2742.5469439500898</v>
      </c>
      <c r="L23">
        <v>2291.2909045934298</v>
      </c>
      <c r="M23">
        <v>50.645061594959699</v>
      </c>
      <c r="N23">
        <v>0.71815285208095703</v>
      </c>
      <c r="O23">
        <v>8.2104960769879796</v>
      </c>
      <c r="P23">
        <v>92.0586206896551</v>
      </c>
      <c r="Q23">
        <v>0.204224528297274</v>
      </c>
    </row>
    <row r="24" spans="1:17" x14ac:dyDescent="0.3">
      <c r="A24" t="s">
        <v>75</v>
      </c>
      <c r="B24" t="s">
        <v>76</v>
      </c>
      <c r="C24" t="s">
        <v>6744</v>
      </c>
      <c r="D24" t="s">
        <v>77</v>
      </c>
      <c r="E24">
        <v>329265.15871902002</v>
      </c>
      <c r="F24">
        <v>11424.9</v>
      </c>
      <c r="G24">
        <v>3.0459516154367501</v>
      </c>
      <c r="H24">
        <v>-3.3252717644773599</v>
      </c>
      <c r="I24">
        <v>1.53090789428729</v>
      </c>
      <c r="J24">
        <v>-0.57452691541402501</v>
      </c>
      <c r="K24">
        <v>11245.479268958699</v>
      </c>
      <c r="L24">
        <v>10239.764297228399</v>
      </c>
      <c r="M24">
        <v>58.978872606113597</v>
      </c>
      <c r="N24">
        <v>0.71666407839470403</v>
      </c>
      <c r="O24">
        <v>5.7164614132290099</v>
      </c>
      <c r="P24">
        <v>42.011547473291003</v>
      </c>
      <c r="Q24">
        <v>1.6395685602274002E-2</v>
      </c>
    </row>
    <row r="25" spans="1:17" x14ac:dyDescent="0.3">
      <c r="A25" t="s">
        <v>78</v>
      </c>
      <c r="B25" t="s">
        <v>79</v>
      </c>
      <c r="C25" t="s">
        <v>10322</v>
      </c>
      <c r="D25" t="s">
        <v>80</v>
      </c>
      <c r="E25">
        <v>325356.77300397999</v>
      </c>
      <c r="F25">
        <v>4980.6000000000004</v>
      </c>
      <c r="G25">
        <v>2.5408325216724501</v>
      </c>
      <c r="H25">
        <v>0.856874642418326</v>
      </c>
      <c r="I25">
        <v>16.523591921494699</v>
      </c>
      <c r="J25">
        <v>-0.76283873811079494</v>
      </c>
      <c r="K25">
        <v>4925.1713143832603</v>
      </c>
      <c r="L25">
        <v>4495.2907110713104</v>
      </c>
      <c r="M25">
        <v>52.2580851473585</v>
      </c>
      <c r="N25">
        <v>0.91108028093083204</v>
      </c>
      <c r="O25">
        <v>4.7865718989679804</v>
      </c>
      <c r="P25">
        <v>37.737831858406999</v>
      </c>
      <c r="Q25">
        <v>7.3458335009000006E-5</v>
      </c>
    </row>
    <row r="26" spans="1:17" x14ac:dyDescent="0.3">
      <c r="A26" t="s">
        <v>81</v>
      </c>
      <c r="B26" t="s">
        <v>82</v>
      </c>
      <c r="C26" t="s">
        <v>10323</v>
      </c>
      <c r="D26" t="s">
        <v>83</v>
      </c>
      <c r="E26">
        <v>322832.76533025003</v>
      </c>
      <c r="F26">
        <v>1479.55</v>
      </c>
      <c r="G26">
        <v>54.629501439597298</v>
      </c>
      <c r="H26">
        <v>-6.1834948396490601</v>
      </c>
      <c r="I26">
        <v>-2.76504662443724</v>
      </c>
      <c r="J26">
        <v>-0.40792552439282598</v>
      </c>
      <c r="K26">
        <v>1480.34597015547</v>
      </c>
      <c r="L26">
        <v>1298.4513466805399</v>
      </c>
      <c r="M26">
        <v>53.162006278600202</v>
      </c>
      <c r="N26">
        <v>0.29415687173049998</v>
      </c>
      <c r="O26">
        <v>9.5873745395559595</v>
      </c>
      <c r="P26">
        <v>96.096752816434702</v>
      </c>
      <c r="Q26">
        <v>7.1361327419431006E-2</v>
      </c>
    </row>
    <row r="27" spans="1:17" x14ac:dyDescent="0.3">
      <c r="A27" t="s">
        <v>84</v>
      </c>
      <c r="B27" t="s">
        <v>85</v>
      </c>
      <c r="C27" t="s">
        <v>10312</v>
      </c>
      <c r="D27" t="s">
        <v>86</v>
      </c>
      <c r="E27">
        <v>320985.70491179498</v>
      </c>
      <c r="F27">
        <v>519.6</v>
      </c>
      <c r="G27">
        <v>79.613401958785701</v>
      </c>
      <c r="H27">
        <v>-0.585487743057308</v>
      </c>
      <c r="I27">
        <v>1.13209256648623</v>
      </c>
      <c r="J27">
        <v>-4.5850207349170597</v>
      </c>
      <c r="K27">
        <v>509.46081940623202</v>
      </c>
      <c r="L27">
        <v>442.62177232186002</v>
      </c>
      <c r="M27">
        <v>43.817703333355901</v>
      </c>
      <c r="N27">
        <v>0.86800988441218396</v>
      </c>
      <c r="O27">
        <v>4.6093148575827296</v>
      </c>
      <c r="P27">
        <v>118.181818181818</v>
      </c>
      <c r="Q27">
        <v>0.15678083059530401</v>
      </c>
    </row>
    <row r="28" spans="1:17" x14ac:dyDescent="0.3">
      <c r="A28" t="s">
        <v>87</v>
      </c>
      <c r="B28" t="s">
        <v>88</v>
      </c>
      <c r="C28" t="s">
        <v>10324</v>
      </c>
      <c r="D28" t="s">
        <v>89</v>
      </c>
      <c r="E28">
        <v>318237.76995779999</v>
      </c>
      <c r="F28">
        <v>3621.15</v>
      </c>
      <c r="G28">
        <v>-13.271840967404501</v>
      </c>
      <c r="H28">
        <v>5.62033694292343</v>
      </c>
      <c r="I28">
        <v>-15.9460600179614</v>
      </c>
      <c r="J28">
        <v>-2.20618602967338</v>
      </c>
      <c r="K28">
        <v>3449.7384682913198</v>
      </c>
      <c r="L28">
        <v>3408.4562227956699</v>
      </c>
      <c r="M28">
        <v>64.221751174744995</v>
      </c>
      <c r="N28">
        <v>0.757751501825212</v>
      </c>
      <c r="O28">
        <v>7.3402096019220302</v>
      </c>
      <c r="P28">
        <v>18.5067007019783</v>
      </c>
      <c r="Q28">
        <v>6.5862386226333003E-2</v>
      </c>
    </row>
    <row r="29" spans="1:17" x14ac:dyDescent="0.3">
      <c r="A29" t="s">
        <v>90</v>
      </c>
      <c r="B29" t="s">
        <v>91</v>
      </c>
      <c r="C29" t="s">
        <v>10325</v>
      </c>
      <c r="D29" t="s">
        <v>92</v>
      </c>
      <c r="E29">
        <v>313521.71999999997</v>
      </c>
      <c r="F29">
        <v>4832.3500000000004</v>
      </c>
      <c r="G29">
        <v>113.601667049605</v>
      </c>
      <c r="H29">
        <v>0.80286176825498101</v>
      </c>
      <c r="I29">
        <v>37.343309837183099</v>
      </c>
      <c r="J29">
        <v>-3.1770924898019599</v>
      </c>
      <c r="K29">
        <v>4810.1318822687699</v>
      </c>
      <c r="L29">
        <v>3952.4330330580101</v>
      </c>
      <c r="M29">
        <v>44.847370779766102</v>
      </c>
      <c r="N29">
        <v>0.452013910110318</v>
      </c>
      <c r="O29">
        <v>17.432512131778498</v>
      </c>
      <c r="P29">
        <v>173.35388618622</v>
      </c>
      <c r="Q29">
        <v>0.24963162894279001</v>
      </c>
    </row>
    <row r="30" spans="1:17" x14ac:dyDescent="0.3">
      <c r="A30" t="s">
        <v>93</v>
      </c>
      <c r="B30" t="s">
        <v>94</v>
      </c>
      <c r="C30" t="s">
        <v>10320</v>
      </c>
      <c r="D30" t="s">
        <v>95</v>
      </c>
      <c r="E30">
        <v>312081.761146545</v>
      </c>
      <c r="F30">
        <v>334.65</v>
      </c>
      <c r="G30">
        <v>44.634514925958698</v>
      </c>
      <c r="H30">
        <v>-6.9881815096851501</v>
      </c>
      <c r="I30">
        <v>0.61002433475509499</v>
      </c>
      <c r="J30">
        <v>-2.32744433711551</v>
      </c>
      <c r="K30">
        <v>334.80461752686102</v>
      </c>
      <c r="L30">
        <v>292.33920147536003</v>
      </c>
      <c r="M30">
        <v>45.370302999274301</v>
      </c>
      <c r="N30">
        <v>0.69187513989677196</v>
      </c>
      <c r="O30">
        <v>8.3221275959958199</v>
      </c>
      <c r="P30">
        <v>77.910685805422602</v>
      </c>
      <c r="Q30">
        <v>0.124133835135014</v>
      </c>
    </row>
    <row r="31" spans="1:17" x14ac:dyDescent="0.3">
      <c r="A31" t="s">
        <v>96</v>
      </c>
      <c r="B31" t="s">
        <v>97</v>
      </c>
      <c r="C31" t="s">
        <v>10319</v>
      </c>
      <c r="D31" t="s">
        <v>98</v>
      </c>
      <c r="E31">
        <v>310704.80723688001</v>
      </c>
      <c r="F31">
        <v>11043.65</v>
      </c>
      <c r="G31">
        <v>108.084151361591</v>
      </c>
      <c r="H31">
        <v>16.087855188495201</v>
      </c>
      <c r="I31">
        <v>21.5934641848342</v>
      </c>
      <c r="J31">
        <v>5.9366463431483396</v>
      </c>
      <c r="K31">
        <v>9877.9195077223194</v>
      </c>
      <c r="L31">
        <v>8479.1975944491005</v>
      </c>
      <c r="M31">
        <v>92.310957767863897</v>
      </c>
      <c r="N31">
        <v>1.2380940733611601</v>
      </c>
      <c r="O31">
        <v>1.0001222421934699</v>
      </c>
      <c r="P31">
        <v>138.915931118033</v>
      </c>
      <c r="Q31">
        <v>0.16794617748225901</v>
      </c>
    </row>
    <row r="32" spans="1:17" x14ac:dyDescent="0.3">
      <c r="A32" t="s">
        <v>99</v>
      </c>
      <c r="B32" t="s">
        <v>100</v>
      </c>
      <c r="C32" t="s">
        <v>10320</v>
      </c>
      <c r="D32" t="s">
        <v>101</v>
      </c>
      <c r="E32">
        <v>308205.19924445997</v>
      </c>
      <c r="F32">
        <v>1897.9</v>
      </c>
      <c r="G32">
        <v>67.790974269852001</v>
      </c>
      <c r="H32">
        <v>4.1935710740621603</v>
      </c>
      <c r="I32">
        <v>-15.1707939475074</v>
      </c>
      <c r="J32">
        <v>2.0112172170571698</v>
      </c>
      <c r="K32">
        <v>1832.3932686988901</v>
      </c>
      <c r="L32">
        <v>1695.69828443195</v>
      </c>
      <c r="M32">
        <v>68.541914748944293</v>
      </c>
      <c r="N32">
        <v>0.53117319801074603</v>
      </c>
      <c r="O32">
        <v>14.552926919226399</v>
      </c>
      <c r="P32">
        <v>132.71411930598899</v>
      </c>
      <c r="Q32">
        <v>4.7834640784557E-2</v>
      </c>
    </row>
    <row r="33" spans="1:17" x14ac:dyDescent="0.3">
      <c r="A33" t="s">
        <v>102</v>
      </c>
      <c r="B33" t="s">
        <v>103</v>
      </c>
      <c r="C33" t="s">
        <v>10324</v>
      </c>
      <c r="D33" t="s">
        <v>104</v>
      </c>
      <c r="E33">
        <v>302071.682201905</v>
      </c>
      <c r="F33">
        <v>3154.85</v>
      </c>
      <c r="G33">
        <v>-32.565994435905303</v>
      </c>
      <c r="H33">
        <v>0.40433388816331001</v>
      </c>
      <c r="I33">
        <v>-1.55549860425985</v>
      </c>
      <c r="J33">
        <v>-1.2772173065463599</v>
      </c>
      <c r="K33">
        <v>3038.4163212793601</v>
      </c>
      <c r="L33">
        <v>3006.3551401386098</v>
      </c>
      <c r="M33">
        <v>60.791738216141702</v>
      </c>
      <c r="N33">
        <v>0.65220791835388603</v>
      </c>
      <c r="O33">
        <v>8.4980268475521807</v>
      </c>
      <c r="P33">
        <v>18.154750758398499</v>
      </c>
      <c r="Q33">
        <v>-7.6994508988482993E-2</v>
      </c>
    </row>
    <row r="34" spans="1:17" x14ac:dyDescent="0.3">
      <c r="A34" t="s">
        <v>105</v>
      </c>
      <c r="B34" t="s">
        <v>106</v>
      </c>
      <c r="C34" t="s">
        <v>10314</v>
      </c>
      <c r="D34" t="s">
        <v>37</v>
      </c>
      <c r="E34">
        <v>293321.77727298503</v>
      </c>
      <c r="F34">
        <v>1865.6</v>
      </c>
      <c r="G34">
        <v>-6.5303407467067203</v>
      </c>
      <c r="H34">
        <v>12.893256282074301</v>
      </c>
      <c r="I34">
        <v>2.24487190549858</v>
      </c>
      <c r="J34">
        <v>7.9444679550214303</v>
      </c>
      <c r="K34">
        <v>1634.6289168471701</v>
      </c>
      <c r="L34">
        <v>1601.7804075515301</v>
      </c>
      <c r="M34">
        <v>91.021726122557197</v>
      </c>
      <c r="N34">
        <v>1.5631103194631</v>
      </c>
      <c r="O34">
        <v>0.28677101200687</v>
      </c>
      <c r="P34">
        <v>31.468235791550601</v>
      </c>
      <c r="Q34">
        <v>-4.0894651954731E-2</v>
      </c>
    </row>
    <row r="35" spans="1:17" x14ac:dyDescent="0.3">
      <c r="A35" t="s">
        <v>107</v>
      </c>
      <c r="B35" t="s">
        <v>108</v>
      </c>
      <c r="C35" t="s">
        <v>10313</v>
      </c>
      <c r="D35" t="s">
        <v>21</v>
      </c>
      <c r="E35">
        <v>278210.00240173499</v>
      </c>
      <c r="F35">
        <v>532.45000000000005</v>
      </c>
      <c r="G35">
        <v>-7.4157580354803097</v>
      </c>
      <c r="H35">
        <v>5.7496587641311896</v>
      </c>
      <c r="I35">
        <v>-10.669534783317999</v>
      </c>
      <c r="J35">
        <v>1.15004057292068</v>
      </c>
      <c r="K35">
        <v>512.04015481157603</v>
      </c>
      <c r="L35">
        <v>480.71327782562003</v>
      </c>
      <c r="M35">
        <v>61.406709940570799</v>
      </c>
      <c r="N35">
        <v>0.86574961478025403</v>
      </c>
      <c r="O35">
        <v>8.9116348952953093</v>
      </c>
      <c r="P35">
        <v>41.967737634982001</v>
      </c>
      <c r="Q35">
        <v>-0.110033118927442</v>
      </c>
    </row>
    <row r="36" spans="1:17" x14ac:dyDescent="0.3">
      <c r="A36" t="s">
        <v>109</v>
      </c>
      <c r="B36" t="s">
        <v>110</v>
      </c>
      <c r="C36" t="s">
        <v>10320</v>
      </c>
      <c r="D36" t="s">
        <v>63</v>
      </c>
      <c r="E36">
        <v>258492.04782581999</v>
      </c>
      <c r="F36">
        <v>659.1</v>
      </c>
      <c r="G36">
        <v>62.788449915552903</v>
      </c>
      <c r="H36">
        <v>-7.0821783495141997</v>
      </c>
      <c r="I36">
        <v>4.7520454048553997</v>
      </c>
      <c r="J36">
        <v>-0.26570127690541401</v>
      </c>
      <c r="K36">
        <v>686.16290095868499</v>
      </c>
      <c r="L36">
        <v>600.61178036649801</v>
      </c>
      <c r="M36">
        <v>51.395501457228498</v>
      </c>
      <c r="N36">
        <v>0.69199163701303401</v>
      </c>
      <c r="O36">
        <v>35.9201942042178</v>
      </c>
      <c r="P36">
        <v>127.786417833074</v>
      </c>
      <c r="Q36">
        <v>0.165607298159548</v>
      </c>
    </row>
    <row r="37" spans="1:17" x14ac:dyDescent="0.3">
      <c r="A37" t="s">
        <v>111</v>
      </c>
      <c r="B37" t="s">
        <v>112</v>
      </c>
      <c r="C37" t="s">
        <v>10322</v>
      </c>
      <c r="D37" t="s">
        <v>113</v>
      </c>
      <c r="E37">
        <v>254109.54687202</v>
      </c>
      <c r="F37">
        <v>7148.2</v>
      </c>
      <c r="G37">
        <v>221.813571166629</v>
      </c>
      <c r="H37">
        <v>29.6234953645322</v>
      </c>
      <c r="I37">
        <v>69.395940826873698</v>
      </c>
      <c r="J37">
        <v>1.5097509908776401</v>
      </c>
      <c r="K37">
        <v>6007.0355473233703</v>
      </c>
      <c r="L37">
        <v>4493.4648136281003</v>
      </c>
      <c r="M37">
        <v>75.509723074998504</v>
      </c>
      <c r="N37">
        <v>1.06927373487508</v>
      </c>
      <c r="O37">
        <v>2.4733499342491898</v>
      </c>
      <c r="P37">
        <v>267.51670951156802</v>
      </c>
      <c r="Q37">
        <v>0.27371635514189901</v>
      </c>
    </row>
    <row r="38" spans="1:17" x14ac:dyDescent="0.3">
      <c r="A38" t="s">
        <v>114</v>
      </c>
      <c r="B38" t="s">
        <v>115</v>
      </c>
      <c r="C38" t="s">
        <v>10312</v>
      </c>
      <c r="D38" t="s">
        <v>18</v>
      </c>
      <c r="E38">
        <v>252388.89361935799</v>
      </c>
      <c r="F38">
        <v>176.13</v>
      </c>
      <c r="G38">
        <v>65.519510080047397</v>
      </c>
      <c r="H38">
        <v>1.36134446920538</v>
      </c>
      <c r="I38">
        <v>-12.4632643394208</v>
      </c>
      <c r="J38">
        <v>2.3481554753535501</v>
      </c>
      <c r="K38">
        <v>171.55294828180101</v>
      </c>
      <c r="L38">
        <v>154.898037628243</v>
      </c>
      <c r="M38">
        <v>74.579651896929505</v>
      </c>
      <c r="N38">
        <v>0.613797606807852</v>
      </c>
      <c r="O38">
        <v>11.7356498041219</v>
      </c>
      <c r="P38">
        <v>106</v>
      </c>
      <c r="Q38">
        <v>0.11189925714747299</v>
      </c>
    </row>
    <row r="39" spans="1:17" x14ac:dyDescent="0.3">
      <c r="A39" t="s">
        <v>116</v>
      </c>
      <c r="B39" t="s">
        <v>117</v>
      </c>
      <c r="C39" t="s">
        <v>10316</v>
      </c>
      <c r="D39" t="s">
        <v>118</v>
      </c>
      <c r="E39">
        <v>241993.80558839999</v>
      </c>
      <c r="F39">
        <v>2530.75</v>
      </c>
      <c r="G39">
        <v>-13.6523453115654</v>
      </c>
      <c r="H39">
        <v>-1.0829170611208601</v>
      </c>
      <c r="I39">
        <v>-15.2190830242606</v>
      </c>
      <c r="J39">
        <v>-1.50375198390612</v>
      </c>
      <c r="K39">
        <v>2519.69875021187</v>
      </c>
      <c r="L39">
        <v>2476.56982126203</v>
      </c>
      <c r="M39">
        <v>49.023491327518201</v>
      </c>
      <c r="N39">
        <v>0.89075191413936206</v>
      </c>
      <c r="O39">
        <v>9.4260594685369998</v>
      </c>
      <c r="P39">
        <v>16.9883277476019</v>
      </c>
      <c r="Q39">
        <v>-3.3447802271573998E-2</v>
      </c>
    </row>
    <row r="40" spans="1:17" x14ac:dyDescent="0.3">
      <c r="A40" t="s">
        <v>119</v>
      </c>
      <c r="B40" t="s">
        <v>120</v>
      </c>
      <c r="C40" t="s">
        <v>10325</v>
      </c>
      <c r="D40" t="s">
        <v>121</v>
      </c>
      <c r="E40">
        <v>241435.2880798</v>
      </c>
      <c r="F40">
        <v>6768.8</v>
      </c>
      <c r="G40">
        <v>43.832725855826403</v>
      </c>
      <c r="H40">
        <v>-1.0325784899017201</v>
      </c>
      <c r="I40">
        <v>31.383312059219001</v>
      </c>
      <c r="J40">
        <v>-5.0213677708173599</v>
      </c>
      <c r="K40">
        <v>6998.8315923293203</v>
      </c>
      <c r="L40">
        <v>5907.4615466402702</v>
      </c>
      <c r="M40">
        <v>29.144121859511198</v>
      </c>
      <c r="N40">
        <v>0.59407343681844604</v>
      </c>
      <c r="O40">
        <v>17.726923531497398</v>
      </c>
      <c r="P40">
        <v>108.52741836105901</v>
      </c>
      <c r="Q40">
        <v>0.15659027929276401</v>
      </c>
    </row>
    <row r="41" spans="1:17" x14ac:dyDescent="0.3">
      <c r="A41" t="s">
        <v>122</v>
      </c>
      <c r="B41" t="s">
        <v>123</v>
      </c>
      <c r="C41" t="s">
        <v>10314</v>
      </c>
      <c r="D41" t="s">
        <v>124</v>
      </c>
      <c r="E41">
        <v>232018.25552400001</v>
      </c>
      <c r="F41">
        <v>178.46</v>
      </c>
      <c r="G41">
        <v>137.48439382362801</v>
      </c>
      <c r="H41">
        <v>-4.3697923775611596</v>
      </c>
      <c r="I41">
        <v>9.6453825315408501</v>
      </c>
      <c r="J41">
        <v>-3.2294743459416502</v>
      </c>
      <c r="K41">
        <v>182.04507424501099</v>
      </c>
      <c r="L41">
        <v>149.86071151737499</v>
      </c>
      <c r="M41">
        <v>33.148533278629699</v>
      </c>
      <c r="N41">
        <v>0.23634043225562701</v>
      </c>
      <c r="O41">
        <v>28.3200717247562</v>
      </c>
      <c r="P41">
        <v>212.26596675415499</v>
      </c>
      <c r="Q41">
        <v>0.17653943800511199</v>
      </c>
    </row>
    <row r="42" spans="1:17" x14ac:dyDescent="0.3">
      <c r="A42" t="s">
        <v>125</v>
      </c>
      <c r="B42" t="s">
        <v>126</v>
      </c>
      <c r="C42" t="s">
        <v>10321</v>
      </c>
      <c r="D42" t="s">
        <v>127</v>
      </c>
      <c r="E42">
        <v>229202.60461251999</v>
      </c>
      <c r="F42">
        <v>930.95</v>
      </c>
      <c r="G42">
        <v>-15.1113439952865</v>
      </c>
      <c r="H42">
        <v>4.3889829656836596</v>
      </c>
      <c r="I42">
        <v>-2.7153502802079201E-2</v>
      </c>
      <c r="J42">
        <v>-3.56139100397005</v>
      </c>
      <c r="K42">
        <v>917.63152892961898</v>
      </c>
      <c r="L42">
        <v>868.20851572323102</v>
      </c>
      <c r="M42">
        <v>56.284022211428599</v>
      </c>
      <c r="N42">
        <v>0.81941229834796903</v>
      </c>
      <c r="O42">
        <v>4.0764810140179399</v>
      </c>
      <c r="P42">
        <v>28.762102351313899</v>
      </c>
      <c r="Q42">
        <v>8.0188853855699994E-3</v>
      </c>
    </row>
    <row r="43" spans="1:17" x14ac:dyDescent="0.3">
      <c r="A43" t="s">
        <v>128</v>
      </c>
      <c r="B43" t="s">
        <v>129</v>
      </c>
      <c r="C43" t="s">
        <v>10314</v>
      </c>
      <c r="D43" t="s">
        <v>51</v>
      </c>
      <c r="E43">
        <v>219124.77164411999</v>
      </c>
      <c r="F43">
        <v>350.2</v>
      </c>
      <c r="G43">
        <v>8.1013816406290893</v>
      </c>
      <c r="H43">
        <v>5.7263450889954397</v>
      </c>
      <c r="I43">
        <v>-4.4099174689063902</v>
      </c>
      <c r="J43">
        <v>5.4358263922210801</v>
      </c>
      <c r="K43">
        <v>335.40366208979401</v>
      </c>
      <c r="L43">
        <v>305.20086756307802</v>
      </c>
      <c r="M43">
        <v>71.582625257761507</v>
      </c>
      <c r="N43">
        <v>1.48891219678206</v>
      </c>
      <c r="O43">
        <v>12.7070245573957</v>
      </c>
      <c r="P43">
        <v>71.456548347613193</v>
      </c>
    </row>
    <row r="44" spans="1:17" x14ac:dyDescent="0.3">
      <c r="A44" t="s">
        <v>130</v>
      </c>
      <c r="B44" t="s">
        <v>131</v>
      </c>
      <c r="C44" t="s">
        <v>10325</v>
      </c>
      <c r="D44" t="s">
        <v>132</v>
      </c>
      <c r="E44">
        <v>217027.33343301</v>
      </c>
      <c r="F44">
        <v>297.14999999999998</v>
      </c>
      <c r="G44">
        <v>81.347595627208705</v>
      </c>
      <c r="H44">
        <v>-3.5989172100495397E-2</v>
      </c>
      <c r="I44">
        <v>28.804634028232702</v>
      </c>
      <c r="J44">
        <v>-4.1639883553455297</v>
      </c>
      <c r="K44">
        <v>299.698776047546</v>
      </c>
      <c r="L44">
        <v>244.44290550692801</v>
      </c>
      <c r="M44">
        <v>39.723710541429199</v>
      </c>
      <c r="N44">
        <v>0.40152019540978601</v>
      </c>
      <c r="O44">
        <v>14.5885916203937</v>
      </c>
      <c r="P44">
        <v>133.976377952755</v>
      </c>
      <c r="Q44">
        <v>0.21400085289777299</v>
      </c>
    </row>
    <row r="45" spans="1:17" x14ac:dyDescent="0.3">
      <c r="A45" t="s">
        <v>133</v>
      </c>
      <c r="B45" t="s">
        <v>134</v>
      </c>
      <c r="C45" t="s">
        <v>10322</v>
      </c>
      <c r="D45" t="s">
        <v>135</v>
      </c>
      <c r="E45">
        <v>212823.5933677</v>
      </c>
      <c r="F45">
        <v>244.45</v>
      </c>
      <c r="G45">
        <v>119.23974766124201</v>
      </c>
      <c r="H45">
        <v>-5.7910162636376299</v>
      </c>
      <c r="I45">
        <v>30.998082314946299</v>
      </c>
      <c r="J45">
        <v>-7.2988546300870301</v>
      </c>
      <c r="K45">
        <v>235.808158248853</v>
      </c>
      <c r="L45">
        <v>183.113753504665</v>
      </c>
      <c r="M45">
        <v>29.742346541596099</v>
      </c>
      <c r="N45">
        <v>1.0193478520105199</v>
      </c>
      <c r="O45">
        <v>14.9110247494375</v>
      </c>
      <c r="P45">
        <v>153.31606217616499</v>
      </c>
      <c r="Q45">
        <v>5.6234389426827E-2</v>
      </c>
    </row>
    <row r="46" spans="1:17" x14ac:dyDescent="0.3">
      <c r="A46" t="s">
        <v>136</v>
      </c>
      <c r="B46" t="s">
        <v>137</v>
      </c>
      <c r="C46" t="s">
        <v>10326</v>
      </c>
      <c r="D46" t="s">
        <v>138</v>
      </c>
      <c r="E46">
        <v>209968.31546144999</v>
      </c>
      <c r="F46">
        <v>847.6</v>
      </c>
      <c r="G46">
        <v>34.862984154849002</v>
      </c>
      <c r="H46">
        <v>0.17137099079326301</v>
      </c>
      <c r="I46">
        <v>-22.001678018220801</v>
      </c>
      <c r="J46">
        <v>-1.11245352510366</v>
      </c>
      <c r="K46">
        <v>843.44265306143905</v>
      </c>
      <c r="L46">
        <v>787.65782885991496</v>
      </c>
      <c r="M46">
        <v>52.693244599798803</v>
      </c>
      <c r="N46">
        <v>0.64253287066347198</v>
      </c>
      <c r="O46">
        <v>14.157621519584699</v>
      </c>
      <c r="P46">
        <v>68.174603174603106</v>
      </c>
      <c r="Q46">
        <v>0.12619044982387201</v>
      </c>
    </row>
    <row r="47" spans="1:17" x14ac:dyDescent="0.3">
      <c r="A47" t="s">
        <v>139</v>
      </c>
      <c r="B47" t="s">
        <v>140</v>
      </c>
      <c r="C47" t="s">
        <v>10321</v>
      </c>
      <c r="D47" t="s">
        <v>141</v>
      </c>
      <c r="E47">
        <v>208667.378815</v>
      </c>
      <c r="F47">
        <v>492.55</v>
      </c>
      <c r="G47">
        <v>22.1847407135525</v>
      </c>
      <c r="H47">
        <v>-23.516606356550898</v>
      </c>
      <c r="I47">
        <v>44.802052618782</v>
      </c>
      <c r="J47">
        <v>-8.1488600768397905</v>
      </c>
      <c r="K47">
        <v>574.50199405268097</v>
      </c>
      <c r="L47">
        <v>489.33719584118597</v>
      </c>
      <c r="M47">
        <v>28.937359985427399</v>
      </c>
      <c r="N47">
        <v>2.6081015417989901</v>
      </c>
      <c r="O47">
        <v>63.983351943965097</v>
      </c>
      <c r="P47">
        <v>73.067463106113806</v>
      </c>
      <c r="Q47">
        <v>3.2297288611113001E-2</v>
      </c>
    </row>
    <row r="48" spans="1:17" x14ac:dyDescent="0.3">
      <c r="A48" t="s">
        <v>142</v>
      </c>
      <c r="B48" t="s">
        <v>143</v>
      </c>
      <c r="C48" t="s">
        <v>10316</v>
      </c>
      <c r="D48" t="s">
        <v>144</v>
      </c>
      <c r="E48">
        <v>197704.57864373899</v>
      </c>
      <c r="F48">
        <v>1499.85</v>
      </c>
      <c r="G48">
        <v>32.416661182175702</v>
      </c>
      <c r="H48">
        <v>-2.0866083265413402</v>
      </c>
      <c r="I48">
        <v>-8.3842933772335897</v>
      </c>
      <c r="J48">
        <v>-4.8446843019672796</v>
      </c>
      <c r="K48">
        <v>1537.5994551916499</v>
      </c>
      <c r="L48">
        <v>1381.7953589563101</v>
      </c>
      <c r="M48">
        <v>47.670668051433303</v>
      </c>
      <c r="N48">
        <v>0.88700358110334998</v>
      </c>
      <c r="O48">
        <v>13.5313531353135</v>
      </c>
      <c r="P48">
        <v>81.108494837891598</v>
      </c>
      <c r="Q48">
        <v>0.19551707613710201</v>
      </c>
    </row>
    <row r="49" spans="1:17" x14ac:dyDescent="0.3">
      <c r="A49" t="s">
        <v>145</v>
      </c>
      <c r="B49" t="s">
        <v>146</v>
      </c>
      <c r="C49" t="s">
        <v>10321</v>
      </c>
      <c r="D49" t="s">
        <v>127</v>
      </c>
      <c r="E49">
        <v>190848.23019880801</v>
      </c>
      <c r="F49">
        <v>152.15</v>
      </c>
      <c r="G49">
        <v>-14.587957097685299</v>
      </c>
      <c r="H49">
        <v>-2.3265824383499099</v>
      </c>
      <c r="I49">
        <v>-13.5859136106401</v>
      </c>
      <c r="J49">
        <v>-2.94074478633999</v>
      </c>
      <c r="K49">
        <v>158.85795955482601</v>
      </c>
      <c r="L49">
        <v>152.651628652179</v>
      </c>
      <c r="M49">
        <v>45.675694744273301</v>
      </c>
      <c r="N49">
        <v>0.74356658096515904</v>
      </c>
      <c r="O49">
        <v>21.327637200131399</v>
      </c>
      <c r="P49">
        <v>32.7661431064572</v>
      </c>
      <c r="Q49">
        <v>-2.9077589199988998E-2</v>
      </c>
    </row>
    <row r="50" spans="1:17" x14ac:dyDescent="0.3">
      <c r="A50" t="s">
        <v>147</v>
      </c>
      <c r="B50" t="s">
        <v>148</v>
      </c>
      <c r="C50" t="s">
        <v>10314</v>
      </c>
      <c r="D50" t="s">
        <v>37</v>
      </c>
      <c r="E50">
        <v>189212.822013875</v>
      </c>
      <c r="F50">
        <v>1928.65</v>
      </c>
      <c r="G50">
        <v>15.1195748027926</v>
      </c>
      <c r="H50">
        <v>7.9372432515993996</v>
      </c>
      <c r="I50">
        <v>14.090823008750601</v>
      </c>
      <c r="J50">
        <v>4.2866810172941898</v>
      </c>
      <c r="K50">
        <v>1689.8749779566799</v>
      </c>
      <c r="L50">
        <v>1517.0530934942699</v>
      </c>
      <c r="M50">
        <v>83.9254231123317</v>
      </c>
      <c r="N50">
        <v>1.3873677707190399</v>
      </c>
      <c r="O50">
        <v>0.38109558499468399</v>
      </c>
      <c r="P50">
        <v>52.540831257167703</v>
      </c>
      <c r="Q50">
        <v>3.8948793460817997E-2</v>
      </c>
    </row>
    <row r="51" spans="1:17" x14ac:dyDescent="0.3">
      <c r="A51" t="s">
        <v>149</v>
      </c>
      <c r="B51" t="s">
        <v>150</v>
      </c>
      <c r="C51" t="s">
        <v>10323</v>
      </c>
      <c r="D51" t="s">
        <v>151</v>
      </c>
      <c r="E51">
        <v>185123.46174716001</v>
      </c>
      <c r="F51">
        <v>4813.3999999999996</v>
      </c>
      <c r="G51">
        <v>65.965396770135797</v>
      </c>
      <c r="H51">
        <v>10.278260791754001</v>
      </c>
      <c r="I51">
        <v>38.824195683698903</v>
      </c>
      <c r="J51">
        <v>1.19644294314318</v>
      </c>
      <c r="K51">
        <v>4411.5960998310102</v>
      </c>
      <c r="L51">
        <v>3754.3933969172399</v>
      </c>
      <c r="M51">
        <v>69.686410358314504</v>
      </c>
      <c r="N51">
        <v>1.55802483822939</v>
      </c>
      <c r="O51">
        <v>2.7091037520255901</v>
      </c>
      <c r="P51">
        <v>106.2870979493</v>
      </c>
      <c r="Q51">
        <v>0.11466038484271</v>
      </c>
    </row>
    <row r="52" spans="1:17" x14ac:dyDescent="0.3">
      <c r="A52" t="s">
        <v>152</v>
      </c>
      <c r="B52" t="s">
        <v>153</v>
      </c>
      <c r="C52" t="s">
        <v>10313</v>
      </c>
      <c r="D52" t="s">
        <v>21</v>
      </c>
      <c r="E52">
        <v>182194.52082785001</v>
      </c>
      <c r="F52">
        <v>6145.7</v>
      </c>
      <c r="G52">
        <v>-15.5350481485478</v>
      </c>
      <c r="H52">
        <v>12.354458431648601</v>
      </c>
      <c r="I52">
        <v>4.8394014422063103</v>
      </c>
      <c r="J52">
        <v>6.6647140856621103</v>
      </c>
      <c r="K52">
        <v>5582.7129105118402</v>
      </c>
      <c r="L52">
        <v>5307.3359334070401</v>
      </c>
      <c r="M52">
        <v>83.484658213952699</v>
      </c>
      <c r="N52">
        <v>1.3794921790785399</v>
      </c>
      <c r="O52">
        <v>4.8212571391379404</v>
      </c>
      <c r="P52">
        <v>36.161114865239099</v>
      </c>
      <c r="Q52">
        <v>-1.7454485384066E-2</v>
      </c>
    </row>
    <row r="53" spans="1:17" x14ac:dyDescent="0.3">
      <c r="A53" t="s">
        <v>154</v>
      </c>
      <c r="B53" t="s">
        <v>155</v>
      </c>
      <c r="C53" t="s">
        <v>10321</v>
      </c>
      <c r="D53" t="s">
        <v>156</v>
      </c>
      <c r="E53">
        <v>180843.71826170001</v>
      </c>
      <c r="F53">
        <v>464.55</v>
      </c>
      <c r="G53">
        <v>62.129247648267302</v>
      </c>
      <c r="H53">
        <v>6.9441556906277198</v>
      </c>
      <c r="I53">
        <v>55.1366403690689</v>
      </c>
      <c r="J53">
        <v>-0.97204588112497303</v>
      </c>
      <c r="K53">
        <v>443.85349087897401</v>
      </c>
      <c r="L53">
        <v>374.55337124948898</v>
      </c>
      <c r="M53">
        <v>60.842937601188403</v>
      </c>
      <c r="N53">
        <v>0.69062989131063701</v>
      </c>
      <c r="O53">
        <v>9.0840598428586699</v>
      </c>
      <c r="P53">
        <v>123.341346153846</v>
      </c>
      <c r="Q53">
        <v>3.6941136612505997E-2</v>
      </c>
    </row>
    <row r="54" spans="1:17" x14ac:dyDescent="0.3">
      <c r="A54" t="s">
        <v>157</v>
      </c>
      <c r="B54" t="s">
        <v>158</v>
      </c>
      <c r="C54" t="s">
        <v>6744</v>
      </c>
      <c r="D54" t="s">
        <v>77</v>
      </c>
      <c r="E54">
        <v>180601.56616364</v>
      </c>
      <c r="F54">
        <v>2706.85</v>
      </c>
      <c r="G54">
        <v>17.5402958312322</v>
      </c>
      <c r="H54">
        <v>-1.5178968500111001</v>
      </c>
      <c r="I54">
        <v>8.1925306453351503</v>
      </c>
      <c r="J54">
        <v>-2.89521858546982</v>
      </c>
      <c r="K54">
        <v>2650.4438573776001</v>
      </c>
      <c r="L54">
        <v>2373.1463374487398</v>
      </c>
      <c r="M54">
        <v>51.929750930132897</v>
      </c>
      <c r="N54">
        <v>0.95228778021801597</v>
      </c>
      <c r="O54">
        <v>6.3136117627500701</v>
      </c>
      <c r="P54">
        <v>49.730744187297603</v>
      </c>
      <c r="Q54">
        <v>6.2306949539905003E-2</v>
      </c>
    </row>
    <row r="55" spans="1:17" x14ac:dyDescent="0.3">
      <c r="A55" t="s">
        <v>159</v>
      </c>
      <c r="B55" t="s">
        <v>160</v>
      </c>
      <c r="C55" t="s">
        <v>10314</v>
      </c>
      <c r="D55" t="s">
        <v>124</v>
      </c>
      <c r="E55">
        <v>180565.06779840001</v>
      </c>
      <c r="F55">
        <v>558.85</v>
      </c>
      <c r="G55">
        <v>134.34738177606701</v>
      </c>
      <c r="H55">
        <v>4.3826388948529198</v>
      </c>
      <c r="I55">
        <v>19.604872221342301</v>
      </c>
      <c r="J55">
        <v>5.19506228247847</v>
      </c>
      <c r="K55">
        <v>516.59002553898802</v>
      </c>
      <c r="L55">
        <v>434.658740124725</v>
      </c>
      <c r="M55">
        <v>67.963854582777699</v>
      </c>
      <c r="N55">
        <v>0.58597598811641005</v>
      </c>
      <c r="O55">
        <v>3.7845575735886201</v>
      </c>
      <c r="P55">
        <v>174.147657591366</v>
      </c>
      <c r="Q55">
        <v>0.20243593174107299</v>
      </c>
    </row>
    <row r="56" spans="1:17" x14ac:dyDescent="0.3">
      <c r="A56" t="s">
        <v>161</v>
      </c>
      <c r="B56" t="s">
        <v>162</v>
      </c>
      <c r="C56" t="s">
        <v>10325</v>
      </c>
      <c r="D56" t="s">
        <v>163</v>
      </c>
      <c r="E56">
        <v>163153.55562187501</v>
      </c>
      <c r="F56">
        <v>7767.9</v>
      </c>
      <c r="G56">
        <v>50.187146710058201</v>
      </c>
      <c r="H56">
        <v>1.75628246073675</v>
      </c>
      <c r="I56">
        <v>24.969977771135401</v>
      </c>
      <c r="J56">
        <v>-3.7212332585835299</v>
      </c>
      <c r="K56">
        <v>7866.3309330847997</v>
      </c>
      <c r="L56">
        <v>6710.3165845222802</v>
      </c>
      <c r="M56">
        <v>39.944946747282103</v>
      </c>
      <c r="N56">
        <v>0.57349120890822403</v>
      </c>
      <c r="O56">
        <v>17.791809884267298</v>
      </c>
      <c r="P56">
        <v>101.763636363636</v>
      </c>
      <c r="Q56">
        <v>0.17696728497050801</v>
      </c>
    </row>
    <row r="57" spans="1:17" x14ac:dyDescent="0.3">
      <c r="A57" t="s">
        <v>164</v>
      </c>
      <c r="B57" t="s">
        <v>165</v>
      </c>
      <c r="C57" t="s">
        <v>10314</v>
      </c>
      <c r="D57" t="s">
        <v>124</v>
      </c>
      <c r="E57">
        <v>162509.41915999999</v>
      </c>
      <c r="F57">
        <v>629.4</v>
      </c>
      <c r="G57">
        <v>128.302556171025</v>
      </c>
      <c r="H57">
        <v>1.85090862622726</v>
      </c>
      <c r="I57">
        <v>22.403990418848501</v>
      </c>
      <c r="J57">
        <v>3.5008784792781902</v>
      </c>
      <c r="K57">
        <v>587.82190790088896</v>
      </c>
      <c r="L57">
        <v>486.59696086460099</v>
      </c>
      <c r="M57">
        <v>61.134286410729203</v>
      </c>
      <c r="N57">
        <v>0.499521250958604</v>
      </c>
      <c r="O57">
        <v>3.9084842707340401</v>
      </c>
      <c r="P57">
        <v>169.37727369997799</v>
      </c>
      <c r="Q57">
        <v>0.20068079494231</v>
      </c>
    </row>
    <row r="58" spans="1:17" x14ac:dyDescent="0.3">
      <c r="A58" t="s">
        <v>166</v>
      </c>
      <c r="B58" t="s">
        <v>167</v>
      </c>
      <c r="C58" t="s">
        <v>10313</v>
      </c>
      <c r="D58" t="s">
        <v>21</v>
      </c>
      <c r="E58">
        <v>161077.33990605001</v>
      </c>
      <c r="F58">
        <v>1644.1</v>
      </c>
      <c r="G58">
        <v>0.74973549136597395</v>
      </c>
      <c r="H58">
        <v>9.1967450827886896</v>
      </c>
      <c r="I58">
        <v>15.474891161258601</v>
      </c>
      <c r="J58">
        <v>-0.66971108807725699</v>
      </c>
      <c r="K58">
        <v>1523.12412336124</v>
      </c>
      <c r="L58">
        <v>1364.69216909137</v>
      </c>
      <c r="M58">
        <v>68.032491101957902</v>
      </c>
      <c r="N58">
        <v>0.81387927369526403</v>
      </c>
      <c r="O58">
        <v>1.27121221336903</v>
      </c>
      <c r="P58">
        <v>49.715430496744403</v>
      </c>
      <c r="Q58">
        <v>-1.3249639755480999E-2</v>
      </c>
    </row>
    <row r="59" spans="1:17" x14ac:dyDescent="0.3">
      <c r="A59" t="s">
        <v>168</v>
      </c>
      <c r="B59" t="s">
        <v>169</v>
      </c>
      <c r="C59" t="s">
        <v>10327</v>
      </c>
      <c r="D59" t="s">
        <v>170</v>
      </c>
      <c r="E59">
        <v>160833.76255109999</v>
      </c>
      <c r="F59">
        <v>3173.55</v>
      </c>
      <c r="G59">
        <v>-1.83981400396905</v>
      </c>
      <c r="H59">
        <v>-0.170666452973361</v>
      </c>
      <c r="I59">
        <v>4.48430996625045</v>
      </c>
      <c r="J59">
        <v>0.69786741251064899</v>
      </c>
      <c r="K59">
        <v>3099.4974043017501</v>
      </c>
      <c r="L59">
        <v>2919.6343623841599</v>
      </c>
      <c r="M59">
        <v>66.580747444177504</v>
      </c>
      <c r="N59">
        <v>0.78897003533820598</v>
      </c>
      <c r="O59">
        <v>3.3212018087000099</v>
      </c>
      <c r="P59">
        <v>38.428823798826599</v>
      </c>
      <c r="Q59">
        <v>-3.0422441905930001E-3</v>
      </c>
    </row>
    <row r="60" spans="1:17" x14ac:dyDescent="0.3">
      <c r="A60" t="s">
        <v>171</v>
      </c>
      <c r="B60" t="s">
        <v>172</v>
      </c>
      <c r="C60" t="s">
        <v>10314</v>
      </c>
      <c r="D60" t="s">
        <v>37</v>
      </c>
      <c r="E60">
        <v>160310.08520162999</v>
      </c>
      <c r="F60">
        <v>758.75</v>
      </c>
      <c r="G60">
        <v>-11.5264019268444</v>
      </c>
      <c r="H60">
        <v>5.04806023814883</v>
      </c>
      <c r="I60">
        <v>11.358698760506799</v>
      </c>
      <c r="J60">
        <v>1.90144253053775</v>
      </c>
      <c r="K60">
        <v>681.09951886666602</v>
      </c>
      <c r="L60">
        <v>630.60582355072097</v>
      </c>
      <c r="M60">
        <v>73.773793675512294</v>
      </c>
      <c r="N60">
        <v>0.83455885709728295</v>
      </c>
      <c r="O60">
        <v>0.32289950576607201</v>
      </c>
      <c r="P60">
        <v>48.367227219397698</v>
      </c>
      <c r="Q60">
        <v>-5.4011293753953998E-2</v>
      </c>
    </row>
    <row r="61" spans="1:17" x14ac:dyDescent="0.3">
      <c r="A61" t="s">
        <v>173</v>
      </c>
      <c r="B61" t="s">
        <v>174</v>
      </c>
      <c r="C61" t="s">
        <v>10312</v>
      </c>
      <c r="D61" t="s">
        <v>18</v>
      </c>
      <c r="E61">
        <v>155513.72921736</v>
      </c>
      <c r="F61">
        <v>355.4</v>
      </c>
      <c r="G61">
        <v>76.136469004488504</v>
      </c>
      <c r="H61">
        <v>3.0902102924828001</v>
      </c>
      <c r="I61">
        <v>-1.98094009099039</v>
      </c>
      <c r="J61">
        <v>2.0292669127996001</v>
      </c>
      <c r="K61">
        <v>332.66052276367498</v>
      </c>
      <c r="L61">
        <v>290.28590579050302</v>
      </c>
      <c r="M61">
        <v>72.333160508436606</v>
      </c>
      <c r="N61">
        <v>0.76532639305675398</v>
      </c>
      <c r="O61">
        <v>3.3202025886325202</v>
      </c>
      <c r="P61">
        <v>114.45165183285501</v>
      </c>
      <c r="Q61">
        <v>3.5254303306604E-2</v>
      </c>
    </row>
    <row r="62" spans="1:17" x14ac:dyDescent="0.3">
      <c r="A62" t="s">
        <v>175</v>
      </c>
      <c r="B62" t="s">
        <v>176</v>
      </c>
      <c r="C62" t="s">
        <v>10312</v>
      </c>
      <c r="D62" t="s">
        <v>177</v>
      </c>
      <c r="E62">
        <v>153896.314124058</v>
      </c>
      <c r="F62">
        <v>232.53</v>
      </c>
      <c r="G62">
        <v>59.439174379560399</v>
      </c>
      <c r="H62">
        <v>-0.34952939771653202</v>
      </c>
      <c r="I62">
        <v>8.8737365466968008</v>
      </c>
      <c r="J62">
        <v>-1.5535010100320701</v>
      </c>
      <c r="K62">
        <v>227.381497267393</v>
      </c>
      <c r="L62">
        <v>193.81267451474901</v>
      </c>
      <c r="M62">
        <v>50.568682430994002</v>
      </c>
      <c r="N62">
        <v>0.52882776160633005</v>
      </c>
      <c r="O62">
        <v>5.9218165398013198</v>
      </c>
      <c r="P62">
        <v>100.19801980198</v>
      </c>
      <c r="Q62">
        <v>0.111149000729151</v>
      </c>
    </row>
    <row r="63" spans="1:17" x14ac:dyDescent="0.3">
      <c r="A63" t="s">
        <v>178</v>
      </c>
      <c r="B63" t="s">
        <v>179</v>
      </c>
      <c r="C63" t="s">
        <v>10321</v>
      </c>
      <c r="D63" t="s">
        <v>180</v>
      </c>
      <c r="E63">
        <v>153013.41991117</v>
      </c>
      <c r="F63">
        <v>678.9</v>
      </c>
      <c r="G63">
        <v>9.43294949544803</v>
      </c>
      <c r="H63">
        <v>6.9313076392355004</v>
      </c>
      <c r="I63">
        <v>16.361198393868399</v>
      </c>
      <c r="J63">
        <v>-4.83212436896308</v>
      </c>
      <c r="K63">
        <v>667.93459851417595</v>
      </c>
      <c r="L63">
        <v>609.37741786405195</v>
      </c>
      <c r="M63">
        <v>51.825737830326901</v>
      </c>
      <c r="N63">
        <v>0.98743754590109001</v>
      </c>
      <c r="O63">
        <v>5.3542495212844203</v>
      </c>
      <c r="P63">
        <v>51.286908077994397</v>
      </c>
      <c r="Q63">
        <v>3.2306743315580998E-2</v>
      </c>
    </row>
    <row r="64" spans="1:17" x14ac:dyDescent="0.3">
      <c r="A64" t="s">
        <v>181</v>
      </c>
      <c r="B64" t="s">
        <v>182</v>
      </c>
      <c r="C64" t="s">
        <v>6744</v>
      </c>
      <c r="D64" t="s">
        <v>77</v>
      </c>
      <c r="E64">
        <v>152812.18057512</v>
      </c>
      <c r="F64">
        <v>617.79999999999995</v>
      </c>
      <c r="G64">
        <v>9.9712411853943692</v>
      </c>
      <c r="H64">
        <v>-6.3410818634970898</v>
      </c>
      <c r="I64">
        <v>-12.860081284646499</v>
      </c>
      <c r="J64">
        <v>-2.38353402671888</v>
      </c>
      <c r="K64">
        <v>641.73654061545699</v>
      </c>
      <c r="L64">
        <v>595.03741436431505</v>
      </c>
      <c r="M64">
        <v>40.748056852137303</v>
      </c>
      <c r="N64">
        <v>1.0025524920136599</v>
      </c>
      <c r="O64">
        <v>14.4302363224344</v>
      </c>
      <c r="P64">
        <v>52.901868580621198</v>
      </c>
      <c r="Q64">
        <v>2.2341181703380002E-2</v>
      </c>
    </row>
    <row r="65" spans="1:17" x14ac:dyDescent="0.3">
      <c r="A65" t="s">
        <v>183</v>
      </c>
      <c r="B65" t="s">
        <v>184</v>
      </c>
      <c r="C65" t="s">
        <v>10316</v>
      </c>
      <c r="D65" t="s">
        <v>185</v>
      </c>
      <c r="E65">
        <v>150370.67168373501</v>
      </c>
      <c r="F65">
        <v>1460.75</v>
      </c>
      <c r="G65">
        <v>15.828092030457499</v>
      </c>
      <c r="H65">
        <v>-0.17329493502976601</v>
      </c>
      <c r="I65">
        <v>3.57295000286038</v>
      </c>
      <c r="J65">
        <v>0.33160661991846302</v>
      </c>
      <c r="K65">
        <v>1424.72482546326</v>
      </c>
      <c r="L65">
        <v>1282.87733286703</v>
      </c>
      <c r="M65">
        <v>60.641905083970201</v>
      </c>
      <c r="N65">
        <v>0.71289293871199499</v>
      </c>
      <c r="O65">
        <v>4.3984254663700098</v>
      </c>
      <c r="P65">
        <v>52.193165242758901</v>
      </c>
      <c r="Q65">
        <v>3.6044477373509999E-3</v>
      </c>
    </row>
    <row r="66" spans="1:17" x14ac:dyDescent="0.3">
      <c r="A66" t="s">
        <v>186</v>
      </c>
      <c r="B66" t="s">
        <v>187</v>
      </c>
      <c r="C66" t="s">
        <v>10316</v>
      </c>
      <c r="D66" t="s">
        <v>118</v>
      </c>
      <c r="E66">
        <v>142645.81791563999</v>
      </c>
      <c r="F66">
        <v>5916.05</v>
      </c>
      <c r="G66">
        <v>1.1859372877853001</v>
      </c>
      <c r="H66">
        <v>1.4420385744963</v>
      </c>
      <c r="I66">
        <v>9.2948202914662499</v>
      </c>
      <c r="J66">
        <v>0.70400185450132002</v>
      </c>
      <c r="K66">
        <v>5688.3229917845201</v>
      </c>
      <c r="L66">
        <v>5249.2065760851601</v>
      </c>
      <c r="M66">
        <v>68.9653203118297</v>
      </c>
      <c r="N66">
        <v>0.76902043265822495</v>
      </c>
      <c r="O66">
        <v>1.5035369883621601</v>
      </c>
      <c r="P66">
        <v>36.073096119787401</v>
      </c>
      <c r="Q66">
        <v>1.132015739443E-2</v>
      </c>
    </row>
    <row r="67" spans="1:17" x14ac:dyDescent="0.3">
      <c r="A67" t="s">
        <v>188</v>
      </c>
      <c r="B67" t="s">
        <v>189</v>
      </c>
      <c r="C67" t="s">
        <v>10320</v>
      </c>
      <c r="D67" t="s">
        <v>95</v>
      </c>
      <c r="E67">
        <v>138422.10917603999</v>
      </c>
      <c r="F67">
        <v>433.95</v>
      </c>
      <c r="G67">
        <v>37.379454975282599</v>
      </c>
      <c r="H67">
        <v>-5.4265279973384297</v>
      </c>
      <c r="I67">
        <v>-2.1932280069684098</v>
      </c>
      <c r="J67">
        <v>1.70376698578164</v>
      </c>
      <c r="K67">
        <v>429.50654069662897</v>
      </c>
      <c r="L67">
        <v>389.80566291308901</v>
      </c>
      <c r="M67">
        <v>61.629825636222698</v>
      </c>
      <c r="N67">
        <v>0.70424058020482905</v>
      </c>
      <c r="O67">
        <v>8.5378499827169101</v>
      </c>
      <c r="P67">
        <v>88.019930675909805</v>
      </c>
      <c r="Q67">
        <v>0.14869818311376701</v>
      </c>
    </row>
    <row r="68" spans="1:17" x14ac:dyDescent="0.3">
      <c r="A68" t="s">
        <v>190</v>
      </c>
      <c r="B68" t="s">
        <v>191</v>
      </c>
      <c r="C68" t="s">
        <v>10319</v>
      </c>
      <c r="D68" t="s">
        <v>192</v>
      </c>
      <c r="E68">
        <v>134617.25044845001</v>
      </c>
      <c r="F68">
        <v>4865.8</v>
      </c>
      <c r="G68">
        <v>11.616799396972301</v>
      </c>
      <c r="H68">
        <v>3.35905215021354</v>
      </c>
      <c r="I68">
        <v>16.7391101147821</v>
      </c>
      <c r="J68">
        <v>-0.185224311640381</v>
      </c>
      <c r="K68">
        <v>4814.8828763295296</v>
      </c>
      <c r="L68">
        <v>4372.8834398346298</v>
      </c>
      <c r="M68">
        <v>54.695083250398</v>
      </c>
      <c r="N68">
        <v>0.626302470468596</v>
      </c>
      <c r="O68">
        <v>3.9685149410168798</v>
      </c>
      <c r="P68">
        <v>48.574045801526701</v>
      </c>
      <c r="Q68">
        <v>6.0207191016466002E-2</v>
      </c>
    </row>
    <row r="69" spans="1:17" x14ac:dyDescent="0.3">
      <c r="A69" t="s">
        <v>193</v>
      </c>
      <c r="B69" t="s">
        <v>194</v>
      </c>
      <c r="C69" t="s">
        <v>10318</v>
      </c>
      <c r="D69" t="s">
        <v>195</v>
      </c>
      <c r="E69">
        <v>133712.54171729999</v>
      </c>
      <c r="F69">
        <v>5066</v>
      </c>
      <c r="G69">
        <v>9.5123950048193997</v>
      </c>
      <c r="H69">
        <v>0.47558876924709098</v>
      </c>
      <c r="I69">
        <v>32.513158878988399</v>
      </c>
      <c r="J69">
        <v>1.4940783635638299</v>
      </c>
      <c r="K69">
        <v>4731.0308235350403</v>
      </c>
      <c r="L69">
        <v>4189.1236283138896</v>
      </c>
      <c r="M69">
        <v>63.1988908770522</v>
      </c>
      <c r="N69">
        <v>0.97292969386196904</v>
      </c>
      <c r="O69">
        <v>1.3215554678246999</v>
      </c>
      <c r="P69">
        <v>53.734106151185003</v>
      </c>
      <c r="Q69">
        <v>-3.5844763826987001E-2</v>
      </c>
    </row>
    <row r="70" spans="1:17" x14ac:dyDescent="0.3">
      <c r="A70" t="s">
        <v>196</v>
      </c>
      <c r="B70" t="s">
        <v>197</v>
      </c>
      <c r="C70" t="s">
        <v>10318</v>
      </c>
      <c r="D70" t="s">
        <v>54</v>
      </c>
      <c r="E70">
        <v>132976.8542268</v>
      </c>
      <c r="F70">
        <v>1653.2</v>
      </c>
      <c r="G70">
        <v>3.3745132995482501</v>
      </c>
      <c r="H70">
        <v>7.51702432428121</v>
      </c>
      <c r="I70">
        <v>-0.61745986515634799</v>
      </c>
      <c r="J70">
        <v>2.6456687729042399</v>
      </c>
      <c r="K70">
        <v>1553.7691697743601</v>
      </c>
      <c r="L70">
        <v>1426.3495201082901</v>
      </c>
      <c r="M70">
        <v>73.9571661840708</v>
      </c>
      <c r="N70">
        <v>0.865353834136253</v>
      </c>
      <c r="O70">
        <v>1.7178804742317799</v>
      </c>
      <c r="P70">
        <v>46.042402826855103</v>
      </c>
      <c r="Q70">
        <v>5.0203570422672997E-2</v>
      </c>
    </row>
    <row r="71" spans="1:17" x14ac:dyDescent="0.3">
      <c r="A71" t="s">
        <v>198</v>
      </c>
      <c r="B71" t="s">
        <v>199</v>
      </c>
      <c r="C71" t="s">
        <v>10319</v>
      </c>
      <c r="D71" t="s">
        <v>98</v>
      </c>
      <c r="E71">
        <v>132582.56090397999</v>
      </c>
      <c r="F71">
        <v>2790.7</v>
      </c>
      <c r="G71">
        <v>62.012695457303799</v>
      </c>
      <c r="H71">
        <v>7.6195934747785801</v>
      </c>
      <c r="I71">
        <v>12.046354769067101</v>
      </c>
      <c r="J71">
        <v>-0.77097632222623902</v>
      </c>
      <c r="K71">
        <v>2543.2529876702902</v>
      </c>
      <c r="L71">
        <v>2174.61070759016</v>
      </c>
      <c r="M71">
        <v>70.888055552491906</v>
      </c>
      <c r="N71">
        <v>1.01623959087442</v>
      </c>
      <c r="O71">
        <v>2.4832479306267299</v>
      </c>
      <c r="P71">
        <v>93.906336853807602</v>
      </c>
      <c r="Q71">
        <v>0.26629035701154402</v>
      </c>
    </row>
    <row r="72" spans="1:17" x14ac:dyDescent="0.3">
      <c r="A72" t="s">
        <v>200</v>
      </c>
      <c r="B72" t="s">
        <v>201</v>
      </c>
      <c r="C72" t="s">
        <v>10314</v>
      </c>
      <c r="D72" t="s">
        <v>34</v>
      </c>
      <c r="E72">
        <v>131300.88572481001</v>
      </c>
      <c r="F72">
        <v>250.7</v>
      </c>
      <c r="G72">
        <v>-1.8037288073050499</v>
      </c>
      <c r="H72">
        <v>4.9243677508046497</v>
      </c>
      <c r="I72">
        <v>-21.201128883483499</v>
      </c>
      <c r="J72">
        <v>-0.33365378411552798</v>
      </c>
      <c r="K72">
        <v>254.09548902394201</v>
      </c>
      <c r="L72">
        <v>246.863531169255</v>
      </c>
      <c r="M72">
        <v>64.401959280153804</v>
      </c>
      <c r="N72">
        <v>0.66405749887852095</v>
      </c>
      <c r="O72">
        <v>19.545273234942101</v>
      </c>
      <c r="P72">
        <v>33.457545914293298</v>
      </c>
      <c r="Q72">
        <v>0.14889859358348201</v>
      </c>
    </row>
    <row r="73" spans="1:17" x14ac:dyDescent="0.3">
      <c r="A73" t="s">
        <v>202</v>
      </c>
      <c r="B73" t="s">
        <v>203</v>
      </c>
      <c r="C73" t="s">
        <v>10319</v>
      </c>
      <c r="D73" t="s">
        <v>204</v>
      </c>
      <c r="E73">
        <v>130934.013633852</v>
      </c>
      <c r="F73">
        <v>192.75</v>
      </c>
      <c r="G73">
        <v>58.252549071846701</v>
      </c>
      <c r="H73">
        <v>0.61176780516562301</v>
      </c>
      <c r="I73">
        <v>48.196803218153399</v>
      </c>
      <c r="J73">
        <v>-3.7076057862897098</v>
      </c>
      <c r="K73">
        <v>186.34363439529901</v>
      </c>
      <c r="L73">
        <v>147.86369319953599</v>
      </c>
      <c r="M73">
        <v>49.709983467546103</v>
      </c>
      <c r="N73">
        <v>0.57925663340252098</v>
      </c>
      <c r="O73">
        <v>8.3683527885862503</v>
      </c>
      <c r="P73">
        <v>122.06221198156599</v>
      </c>
      <c r="Q73">
        <v>4.8395318576667998E-2</v>
      </c>
    </row>
    <row r="74" spans="1:17" x14ac:dyDescent="0.3">
      <c r="A74" t="s">
        <v>205</v>
      </c>
      <c r="B74" t="s">
        <v>206</v>
      </c>
      <c r="C74" t="s">
        <v>10314</v>
      </c>
      <c r="D74" t="s">
        <v>34</v>
      </c>
      <c r="E74">
        <v>128300.353281815</v>
      </c>
      <c r="F74">
        <v>115.59</v>
      </c>
      <c r="G74">
        <v>41.426688255047402</v>
      </c>
      <c r="H74">
        <v>-3.1083237363112701</v>
      </c>
      <c r="I74">
        <v>-21.263698467353802</v>
      </c>
      <c r="J74">
        <v>-0.96176026994721298</v>
      </c>
      <c r="K74">
        <v>118.622866703231</v>
      </c>
      <c r="L74">
        <v>111.32863110603201</v>
      </c>
      <c r="M74">
        <v>53.178078180028102</v>
      </c>
      <c r="N74">
        <v>0.45548792380640302</v>
      </c>
      <c r="O74">
        <v>23.626611298555201</v>
      </c>
      <c r="P74">
        <v>76.473282442748001</v>
      </c>
      <c r="Q74">
        <v>0.136301372934475</v>
      </c>
    </row>
    <row r="75" spans="1:17" x14ac:dyDescent="0.3">
      <c r="A75" t="s">
        <v>207</v>
      </c>
      <c r="B75" t="s">
        <v>208</v>
      </c>
      <c r="C75" t="s">
        <v>10317</v>
      </c>
      <c r="D75" t="s">
        <v>124</v>
      </c>
      <c r="E75">
        <v>125351.408412</v>
      </c>
      <c r="F75">
        <v>600.5</v>
      </c>
      <c r="G75">
        <v>258.853042400893</v>
      </c>
      <c r="H75">
        <v>4.5677305460431796</v>
      </c>
      <c r="I75">
        <v>134.61241486668399</v>
      </c>
      <c r="J75">
        <v>2.7596476431803501</v>
      </c>
      <c r="K75">
        <v>536.62481146051505</v>
      </c>
      <c r="L75">
        <v>368.31724501672198</v>
      </c>
      <c r="M75">
        <v>66.377367277238093</v>
      </c>
      <c r="N75">
        <v>0.628447969488523</v>
      </c>
      <c r="O75">
        <v>7.7435470441298904</v>
      </c>
      <c r="P75">
        <v>322.44108336264497</v>
      </c>
      <c r="Q75">
        <v>0.22775197276665701</v>
      </c>
    </row>
    <row r="76" spans="1:17" x14ac:dyDescent="0.3">
      <c r="A76" t="s">
        <v>209</v>
      </c>
      <c r="B76" t="s">
        <v>210</v>
      </c>
      <c r="C76" t="s">
        <v>10314</v>
      </c>
      <c r="D76" t="s">
        <v>51</v>
      </c>
      <c r="E76">
        <v>124908.97690518</v>
      </c>
      <c r="F76">
        <v>1500</v>
      </c>
      <c r="G76">
        <v>5.8038909435857402</v>
      </c>
      <c r="H76">
        <v>6.0566226069676796</v>
      </c>
      <c r="I76">
        <v>26.498126147123799</v>
      </c>
      <c r="J76">
        <v>5.3103530669760204</v>
      </c>
      <c r="K76">
        <v>1388.0697201732301</v>
      </c>
      <c r="L76">
        <v>1265.26647166421</v>
      </c>
      <c r="M76">
        <v>74.811839014016002</v>
      </c>
      <c r="N76">
        <v>1.14299732898607</v>
      </c>
      <c r="O76">
        <v>0.429999999999997</v>
      </c>
      <c r="P76">
        <v>48.338607594936697</v>
      </c>
      <c r="Q76">
        <v>0.11885242779736301</v>
      </c>
    </row>
    <row r="77" spans="1:17" x14ac:dyDescent="0.3">
      <c r="A77" t="s">
        <v>211</v>
      </c>
      <c r="B77" t="s">
        <v>212</v>
      </c>
      <c r="C77" t="s">
        <v>10326</v>
      </c>
      <c r="D77" t="s">
        <v>138</v>
      </c>
      <c r="E77">
        <v>124819.65936036</v>
      </c>
      <c r="F77">
        <v>1229.5999999999999</v>
      </c>
      <c r="G77">
        <v>45.147267053917098</v>
      </c>
      <c r="H77">
        <v>2.0901873003418401</v>
      </c>
      <c r="I77">
        <v>-9.2016910595373602</v>
      </c>
      <c r="J77">
        <v>1.8399566332514301</v>
      </c>
      <c r="K77">
        <v>1307.07087444019</v>
      </c>
      <c r="L77">
        <v>1181.4578217943299</v>
      </c>
      <c r="M77">
        <v>51.163158406245103</v>
      </c>
      <c r="N77">
        <v>1.03174725479322</v>
      </c>
      <c r="O77">
        <v>34.185914118412498</v>
      </c>
      <c r="P77">
        <v>81.330187288010606</v>
      </c>
      <c r="Q77">
        <v>8.6454625560790005E-2</v>
      </c>
    </row>
    <row r="78" spans="1:17" x14ac:dyDescent="0.3">
      <c r="A78" t="s">
        <v>213</v>
      </c>
      <c r="B78" t="s">
        <v>214</v>
      </c>
      <c r="C78" t="s">
        <v>10320</v>
      </c>
      <c r="D78" t="s">
        <v>215</v>
      </c>
      <c r="E78">
        <v>124224.63800922</v>
      </c>
      <c r="F78">
        <v>1029.2</v>
      </c>
      <c r="G78">
        <v>-4.1912018423353503</v>
      </c>
      <c r="H78">
        <v>-15.0195033069015</v>
      </c>
      <c r="I78">
        <v>-16.267889224499601</v>
      </c>
      <c r="J78">
        <v>-3.2095370477982001</v>
      </c>
      <c r="K78">
        <v>1061.3063760120399</v>
      </c>
      <c r="L78">
        <v>1058.95863075221</v>
      </c>
      <c r="M78">
        <v>41.278136924459602</v>
      </c>
      <c r="N78">
        <v>0.63340314932842401</v>
      </c>
      <c r="O78">
        <v>30.975514963078101</v>
      </c>
      <c r="P78">
        <v>50.029154518950399</v>
      </c>
      <c r="Q78">
        <v>-3.3492911422038002E-2</v>
      </c>
    </row>
    <row r="79" spans="1:17" x14ac:dyDescent="0.3">
      <c r="A79" t="s">
        <v>216</v>
      </c>
      <c r="B79" t="s">
        <v>217</v>
      </c>
      <c r="C79" t="s">
        <v>10320</v>
      </c>
      <c r="D79" t="s">
        <v>63</v>
      </c>
      <c r="E79">
        <v>123121.90384304</v>
      </c>
      <c r="F79">
        <v>692.7</v>
      </c>
      <c r="G79">
        <v>60.439723089688101</v>
      </c>
      <c r="H79">
        <v>-0.39048471974916099</v>
      </c>
      <c r="I79">
        <v>21.045042755244499</v>
      </c>
      <c r="J79">
        <v>-2.7468205095273701</v>
      </c>
      <c r="K79">
        <v>693.51424077021795</v>
      </c>
      <c r="L79">
        <v>584.117283116968</v>
      </c>
      <c r="M79">
        <v>47.953066023964404</v>
      </c>
      <c r="N79">
        <v>0.71165000129446898</v>
      </c>
      <c r="O79">
        <v>8.56070448967807</v>
      </c>
      <c r="P79">
        <v>99.3381294964028</v>
      </c>
      <c r="Q79">
        <v>9.2659683491895004E-2</v>
      </c>
    </row>
    <row r="80" spans="1:17" x14ac:dyDescent="0.3">
      <c r="A80" t="s">
        <v>218</v>
      </c>
      <c r="B80" t="s">
        <v>219</v>
      </c>
      <c r="C80" t="s">
        <v>10314</v>
      </c>
      <c r="D80" t="s">
        <v>51</v>
      </c>
      <c r="E80">
        <v>121256.90215625</v>
      </c>
      <c r="F80">
        <v>3271.6</v>
      </c>
      <c r="G80">
        <v>42.672245011292603</v>
      </c>
      <c r="H80">
        <v>8.9719246667698496</v>
      </c>
      <c r="I80">
        <v>20.760326495895701</v>
      </c>
      <c r="J80">
        <v>0.76911941437197695</v>
      </c>
      <c r="K80">
        <v>2945.86301389133</v>
      </c>
      <c r="L80">
        <v>2515.4343846864899</v>
      </c>
      <c r="M80">
        <v>72.296477904594198</v>
      </c>
      <c r="N80">
        <v>0.788114029285092</v>
      </c>
      <c r="O80">
        <v>0.34998166034967398</v>
      </c>
      <c r="P80">
        <v>85.7966323082602</v>
      </c>
      <c r="Q80">
        <v>0.107436006071107</v>
      </c>
    </row>
    <row r="81" spans="1:17" x14ac:dyDescent="0.3">
      <c r="A81" t="s">
        <v>220</v>
      </c>
      <c r="B81" t="s">
        <v>221</v>
      </c>
      <c r="C81" t="s">
        <v>10316</v>
      </c>
      <c r="D81" t="s">
        <v>222</v>
      </c>
      <c r="E81">
        <v>118698.74353358999</v>
      </c>
      <c r="F81">
        <v>1199</v>
      </c>
      <c r="G81">
        <v>13.407064861805701</v>
      </c>
      <c r="H81">
        <v>0.36506518296655599</v>
      </c>
      <c r="I81">
        <v>-12.080037540009</v>
      </c>
      <c r="J81">
        <v>-2.7115905903529698</v>
      </c>
      <c r="K81">
        <v>1171.14502127693</v>
      </c>
      <c r="L81">
        <v>1088.26903058434</v>
      </c>
      <c r="M81">
        <v>53.247666214354801</v>
      </c>
      <c r="N81">
        <v>0.76304616024232097</v>
      </c>
      <c r="O81">
        <v>4.5388155815800602</v>
      </c>
      <c r="P81">
        <v>45.030247743232401</v>
      </c>
      <c r="Q81">
        <v>7.5494408872799996E-3</v>
      </c>
    </row>
    <row r="82" spans="1:17" x14ac:dyDescent="0.3">
      <c r="A82" t="s">
        <v>223</v>
      </c>
      <c r="B82" t="s">
        <v>224</v>
      </c>
      <c r="C82" t="s">
        <v>10314</v>
      </c>
      <c r="D82" t="s">
        <v>225</v>
      </c>
      <c r="E82">
        <v>118318.91281875</v>
      </c>
      <c r="F82">
        <v>10903.9</v>
      </c>
      <c r="G82">
        <v>20.812745007850001</v>
      </c>
      <c r="H82">
        <v>11.0048877034012</v>
      </c>
      <c r="I82">
        <v>10.164592698452701</v>
      </c>
      <c r="J82">
        <v>6.0148164565845796</v>
      </c>
      <c r="K82">
        <v>9519.3404135904893</v>
      </c>
      <c r="L82">
        <v>8567.9653178385997</v>
      </c>
      <c r="M82">
        <v>89.503692025840493</v>
      </c>
      <c r="N82">
        <v>1.46646468687391</v>
      </c>
      <c r="O82">
        <v>0.68966149726246095</v>
      </c>
      <c r="P82">
        <v>64.515155629988399</v>
      </c>
      <c r="Q82">
        <v>0.10313110999351401</v>
      </c>
    </row>
    <row r="83" spans="1:17" x14ac:dyDescent="0.3">
      <c r="A83" t="s">
        <v>226</v>
      </c>
      <c r="B83" t="s">
        <v>227</v>
      </c>
      <c r="C83" t="s">
        <v>10315</v>
      </c>
      <c r="D83" t="s">
        <v>228</v>
      </c>
      <c r="E83">
        <v>118253.392360414</v>
      </c>
      <c r="F83">
        <v>441.4</v>
      </c>
      <c r="G83">
        <v>116.38266663027299</v>
      </c>
      <c r="H83">
        <v>3.12852827779989</v>
      </c>
      <c r="I83">
        <v>51.674655539518</v>
      </c>
      <c r="J83">
        <v>-8.1583708689311502E-2</v>
      </c>
      <c r="K83">
        <v>410.29219567390197</v>
      </c>
      <c r="L83">
        <v>322.79247959908201</v>
      </c>
      <c r="M83">
        <v>54.0428273686842</v>
      </c>
      <c r="N83">
        <v>0.33908565186044098</v>
      </c>
      <c r="O83">
        <v>4.2931581332125104</v>
      </c>
      <c r="P83">
        <v>164.787042591481</v>
      </c>
      <c r="Q83">
        <v>6.3616559013362994E-2</v>
      </c>
    </row>
    <row r="84" spans="1:17" x14ac:dyDescent="0.3">
      <c r="A84" t="s">
        <v>229</v>
      </c>
      <c r="B84" t="s">
        <v>230</v>
      </c>
      <c r="C84" t="s">
        <v>10324</v>
      </c>
      <c r="D84" t="s">
        <v>231</v>
      </c>
      <c r="E84">
        <v>118199.3214578</v>
      </c>
      <c r="F84">
        <v>1901.95</v>
      </c>
      <c r="G84">
        <v>9.8597493330423394</v>
      </c>
      <c r="H84">
        <v>3.1790439469210501</v>
      </c>
      <c r="I84">
        <v>9.4291387992558704</v>
      </c>
      <c r="J84">
        <v>-2.8446247562376299</v>
      </c>
      <c r="K84">
        <v>1846.35256594764</v>
      </c>
      <c r="L84">
        <v>1651.49952614976</v>
      </c>
      <c r="M84">
        <v>52.510827503601298</v>
      </c>
      <c r="N84">
        <v>0.68490076341234896</v>
      </c>
      <c r="O84">
        <v>4.3876021977444299</v>
      </c>
      <c r="P84">
        <v>54.272620351218698</v>
      </c>
      <c r="Q84">
        <v>-1.3122374276999999E-4</v>
      </c>
    </row>
    <row r="85" spans="1:17" x14ac:dyDescent="0.3">
      <c r="A85" t="s">
        <v>232</v>
      </c>
      <c r="B85" t="s">
        <v>233</v>
      </c>
      <c r="C85" t="s">
        <v>10312</v>
      </c>
      <c r="D85" t="s">
        <v>57</v>
      </c>
      <c r="E85">
        <v>118132.390821375</v>
      </c>
      <c r="F85">
        <v>729.85</v>
      </c>
      <c r="G85">
        <v>263.802969560044</v>
      </c>
      <c r="H85">
        <v>20.975612749845801</v>
      </c>
      <c r="I85">
        <v>62.2266265852098</v>
      </c>
      <c r="J85">
        <v>1.42147963834566</v>
      </c>
      <c r="K85">
        <v>610.54847823974899</v>
      </c>
      <c r="L85">
        <v>439.96094403121498</v>
      </c>
      <c r="M85">
        <v>68.651692901592796</v>
      </c>
      <c r="N85">
        <v>1.2612025215964999</v>
      </c>
      <c r="O85">
        <v>5.2134000137014302</v>
      </c>
      <c r="P85">
        <v>304.72273567467602</v>
      </c>
      <c r="Q85">
        <v>0.17178165996344499</v>
      </c>
    </row>
    <row r="86" spans="1:17" x14ac:dyDescent="0.3">
      <c r="A86" t="s">
        <v>234</v>
      </c>
      <c r="B86" t="s">
        <v>235</v>
      </c>
      <c r="C86" t="s">
        <v>10318</v>
      </c>
      <c r="D86" t="s">
        <v>54</v>
      </c>
      <c r="E86">
        <v>116078.324784</v>
      </c>
      <c r="F86">
        <v>3426.1</v>
      </c>
      <c r="G86">
        <v>57.454170839881897</v>
      </c>
      <c r="H86">
        <v>5.5811882425001196</v>
      </c>
      <c r="I86">
        <v>14.358675612045101</v>
      </c>
      <c r="J86">
        <v>1.5534566754122401</v>
      </c>
      <c r="K86">
        <v>3177.4579850919099</v>
      </c>
      <c r="L86">
        <v>2708.73244632665</v>
      </c>
      <c r="M86">
        <v>63.998867138816799</v>
      </c>
      <c r="N86">
        <v>1.00648440872283</v>
      </c>
      <c r="O86">
        <v>4.3168617378360299</v>
      </c>
      <c r="P86">
        <v>90.826556756154602</v>
      </c>
      <c r="Q86">
        <v>0.103838366258221</v>
      </c>
    </row>
    <row r="87" spans="1:17" x14ac:dyDescent="0.3">
      <c r="A87" t="s">
        <v>236</v>
      </c>
      <c r="B87" t="s">
        <v>237</v>
      </c>
      <c r="C87" t="s">
        <v>10314</v>
      </c>
      <c r="D87" t="s">
        <v>34</v>
      </c>
      <c r="E87">
        <v>114548.61827136</v>
      </c>
      <c r="F87">
        <v>60.47</v>
      </c>
      <c r="G87">
        <v>60.384864847958397</v>
      </c>
      <c r="H87">
        <v>-5.7005760038369004</v>
      </c>
      <c r="I87">
        <v>-17.2092679560165</v>
      </c>
      <c r="J87">
        <v>-2.4469402513346599</v>
      </c>
      <c r="K87">
        <v>63.006139155299998</v>
      </c>
      <c r="L87">
        <v>57.721653643032397</v>
      </c>
      <c r="M87">
        <v>34.643292698049699</v>
      </c>
      <c r="N87">
        <v>0.31802495881218101</v>
      </c>
      <c r="O87">
        <v>38.498428973044497</v>
      </c>
      <c r="P87">
        <v>98.587848932676494</v>
      </c>
      <c r="Q87">
        <v>0.109288156445321</v>
      </c>
    </row>
    <row r="88" spans="1:17" x14ac:dyDescent="0.3">
      <c r="A88" t="s">
        <v>238</v>
      </c>
      <c r="B88" t="s">
        <v>239</v>
      </c>
      <c r="C88" t="s">
        <v>10318</v>
      </c>
      <c r="D88" t="s">
        <v>54</v>
      </c>
      <c r="E88">
        <v>114472.960262055</v>
      </c>
      <c r="F88">
        <v>6853.85</v>
      </c>
      <c r="G88">
        <v>-8.9673037741976103</v>
      </c>
      <c r="H88">
        <v>-2.8364284845233398</v>
      </c>
      <c r="I88">
        <v>-4.7768988280299096</v>
      </c>
      <c r="J88">
        <v>-1.79650076262145</v>
      </c>
      <c r="K88">
        <v>6725.4560853923404</v>
      </c>
      <c r="L88">
        <v>6188.72063238186</v>
      </c>
      <c r="M88">
        <v>43.444886765285602</v>
      </c>
      <c r="N88">
        <v>0.754196574678202</v>
      </c>
      <c r="O88">
        <v>3.7001101570649899</v>
      </c>
      <c r="P88">
        <v>31.664281391975798</v>
      </c>
      <c r="Q88">
        <v>1.2429400179539E-2</v>
      </c>
    </row>
    <row r="89" spans="1:17" x14ac:dyDescent="0.3">
      <c r="A89" t="s">
        <v>240</v>
      </c>
      <c r="B89" t="s">
        <v>241</v>
      </c>
      <c r="C89" t="s">
        <v>10314</v>
      </c>
      <c r="D89" t="s">
        <v>24</v>
      </c>
      <c r="E89">
        <v>112856.168861064</v>
      </c>
      <c r="F89">
        <v>1436.7</v>
      </c>
      <c r="G89">
        <v>-29.023860700115701</v>
      </c>
      <c r="H89">
        <v>2.0114331025944998</v>
      </c>
      <c r="I89">
        <v>-19.143161600686899</v>
      </c>
      <c r="J89">
        <v>3.78125217704704</v>
      </c>
      <c r="K89">
        <v>1413.40123616757</v>
      </c>
      <c r="L89">
        <v>1440.9251855933701</v>
      </c>
      <c r="M89">
        <v>80.757640696766501</v>
      </c>
      <c r="N89">
        <v>0.84274553415383102</v>
      </c>
      <c r="O89">
        <v>17.943899213475301</v>
      </c>
      <c r="P89">
        <v>8.0875714715618496</v>
      </c>
      <c r="Q89">
        <v>2.2229134348566999E-2</v>
      </c>
    </row>
    <row r="90" spans="1:17" x14ac:dyDescent="0.3">
      <c r="A90" t="s">
        <v>242</v>
      </c>
      <c r="B90" t="s">
        <v>243</v>
      </c>
      <c r="C90" t="s">
        <v>10316</v>
      </c>
      <c r="D90" t="s">
        <v>185</v>
      </c>
      <c r="E90">
        <v>112834.204071364</v>
      </c>
      <c r="F90">
        <v>638.20000000000005</v>
      </c>
      <c r="G90">
        <v>-15.678567624488</v>
      </c>
      <c r="H90">
        <v>0.80189464461437399</v>
      </c>
      <c r="I90">
        <v>5.8136764484196997</v>
      </c>
      <c r="J90">
        <v>-3.7674972520599099</v>
      </c>
      <c r="K90">
        <v>622.78058164157301</v>
      </c>
      <c r="L90">
        <v>579.22935935915802</v>
      </c>
      <c r="M90">
        <v>49.6676253626866</v>
      </c>
      <c r="N90">
        <v>0.597513103668315</v>
      </c>
      <c r="O90">
        <v>3.7840802256345798</v>
      </c>
      <c r="P90">
        <v>30.4578904333606</v>
      </c>
      <c r="Q90">
        <v>-8.1232734777793997E-2</v>
      </c>
    </row>
    <row r="91" spans="1:17" x14ac:dyDescent="0.3">
      <c r="A91" t="s">
        <v>244</v>
      </c>
      <c r="B91" t="s">
        <v>245</v>
      </c>
      <c r="C91" t="s">
        <v>10318</v>
      </c>
      <c r="D91" t="s">
        <v>54</v>
      </c>
      <c r="E91">
        <v>111847.93915845</v>
      </c>
      <c r="F91">
        <v>1111.55</v>
      </c>
      <c r="G91">
        <v>49.065964037715197</v>
      </c>
      <c r="H91">
        <v>-11.794020702859299</v>
      </c>
      <c r="I91">
        <v>4.5035522671630801</v>
      </c>
      <c r="J91">
        <v>-2.9062117000584702</v>
      </c>
      <c r="K91">
        <v>1154.90294582672</v>
      </c>
      <c r="L91">
        <v>969.19065613834198</v>
      </c>
      <c r="M91">
        <v>30.689277871159</v>
      </c>
      <c r="N91">
        <v>2.4296117684518999</v>
      </c>
      <c r="O91">
        <v>19.139939723809</v>
      </c>
      <c r="P91">
        <v>95.781594011448703</v>
      </c>
      <c r="Q91">
        <v>7.7971548735935994E-2</v>
      </c>
    </row>
    <row r="92" spans="1:17" x14ac:dyDescent="0.3">
      <c r="A92" t="s">
        <v>246</v>
      </c>
      <c r="B92" t="s">
        <v>247</v>
      </c>
      <c r="C92" t="s">
        <v>10319</v>
      </c>
      <c r="D92" t="s">
        <v>98</v>
      </c>
      <c r="E92">
        <v>111552.90942276</v>
      </c>
      <c r="F92">
        <v>5646.5</v>
      </c>
      <c r="G92">
        <v>61.799996866186497</v>
      </c>
      <c r="H92">
        <v>4.9420947719040003</v>
      </c>
      <c r="I92">
        <v>9.4731759934334896</v>
      </c>
      <c r="J92">
        <v>3.2177643966241898</v>
      </c>
      <c r="K92">
        <v>5345.7031225915498</v>
      </c>
      <c r="L92">
        <v>4738.7190068792297</v>
      </c>
      <c r="M92">
        <v>75.029566635677199</v>
      </c>
      <c r="N92">
        <v>1.1255042529588799</v>
      </c>
      <c r="O92">
        <v>4.39298680598601</v>
      </c>
      <c r="P92">
        <v>93.582117695459104</v>
      </c>
      <c r="Q92">
        <v>7.7394403856408001E-2</v>
      </c>
    </row>
    <row r="93" spans="1:17" x14ac:dyDescent="0.3">
      <c r="A93" t="s">
        <v>248</v>
      </c>
      <c r="B93" t="s">
        <v>249</v>
      </c>
      <c r="C93" t="s">
        <v>10314</v>
      </c>
      <c r="D93" t="s">
        <v>37</v>
      </c>
      <c r="E93">
        <v>108778.32041421</v>
      </c>
      <c r="F93">
        <v>763.7</v>
      </c>
      <c r="G93">
        <v>7.8922221558715604</v>
      </c>
      <c r="H93">
        <v>1.8797138403803599</v>
      </c>
      <c r="I93">
        <v>26.663446760741799</v>
      </c>
      <c r="J93">
        <v>2.8263357018722601</v>
      </c>
      <c r="K93">
        <v>695.59811949950301</v>
      </c>
      <c r="L93">
        <v>610.61853179129105</v>
      </c>
      <c r="M93">
        <v>68.518577065002901</v>
      </c>
      <c r="N93">
        <v>0.94733277583630504</v>
      </c>
      <c r="O93">
        <v>0.24224171795206301</v>
      </c>
      <c r="P93">
        <v>64.785845290754096</v>
      </c>
      <c r="Q93">
        <v>-3.2429758851708998E-2</v>
      </c>
    </row>
    <row r="94" spans="1:17" x14ac:dyDescent="0.3">
      <c r="A94" t="s">
        <v>250</v>
      </c>
      <c r="B94" t="s">
        <v>251</v>
      </c>
      <c r="C94" t="s">
        <v>10316</v>
      </c>
      <c r="D94" t="s">
        <v>252</v>
      </c>
      <c r="E94">
        <v>108000.691407705</v>
      </c>
      <c r="F94">
        <v>1484.85</v>
      </c>
      <c r="G94">
        <v>14.812789195635199</v>
      </c>
      <c r="H94">
        <v>4.7612207091130401</v>
      </c>
      <c r="I94">
        <v>14.4020688402218</v>
      </c>
      <c r="J94">
        <v>0.33497390552012202</v>
      </c>
      <c r="K94">
        <v>1374.9001938433601</v>
      </c>
      <c r="L94">
        <v>1213.31115326956</v>
      </c>
      <c r="M94">
        <v>69.715464216017295</v>
      </c>
      <c r="N94">
        <v>0.76323064619095105</v>
      </c>
      <c r="O94">
        <v>0.74755025760178095</v>
      </c>
      <c r="P94">
        <v>51.306873184898301</v>
      </c>
      <c r="Q94">
        <v>7.7185240242610004E-2</v>
      </c>
    </row>
    <row r="95" spans="1:17" x14ac:dyDescent="0.3">
      <c r="A95" t="s">
        <v>253</v>
      </c>
      <c r="B95" t="s">
        <v>254</v>
      </c>
      <c r="C95" t="s">
        <v>10314</v>
      </c>
      <c r="D95" t="s">
        <v>37</v>
      </c>
      <c r="E95">
        <v>108000.661955085</v>
      </c>
      <c r="F95">
        <v>2208.1</v>
      </c>
      <c r="G95">
        <v>32.527582832952604</v>
      </c>
      <c r="H95">
        <v>9.2783141315334206</v>
      </c>
      <c r="I95">
        <v>20.8507282159086</v>
      </c>
      <c r="J95">
        <v>1.7701728374054</v>
      </c>
      <c r="K95">
        <v>1965.7102155397699</v>
      </c>
      <c r="L95">
        <v>1709.9261059569501</v>
      </c>
      <c r="M95">
        <v>83.016260131090107</v>
      </c>
      <c r="N95">
        <v>1.05190230405104</v>
      </c>
      <c r="O95">
        <v>0.38494633395227401</v>
      </c>
      <c r="P95">
        <v>74.415481832543406</v>
      </c>
      <c r="Q95">
        <v>-5.769411411867E-3</v>
      </c>
    </row>
    <row r="96" spans="1:17" x14ac:dyDescent="0.3">
      <c r="A96" t="s">
        <v>255</v>
      </c>
      <c r="B96" t="s">
        <v>256</v>
      </c>
      <c r="C96" t="s">
        <v>10325</v>
      </c>
      <c r="D96" t="s">
        <v>257</v>
      </c>
      <c r="E96">
        <v>105457.96799999999</v>
      </c>
      <c r="F96">
        <v>3831.25</v>
      </c>
      <c r="G96">
        <v>91.907371795518799</v>
      </c>
      <c r="H96">
        <v>9.3227913150835295</v>
      </c>
      <c r="I96">
        <v>24.7057302884084</v>
      </c>
      <c r="J96">
        <v>-2.2987593152421799</v>
      </c>
      <c r="K96">
        <v>3740.0841083611599</v>
      </c>
      <c r="L96">
        <v>3130.3584242813899</v>
      </c>
      <c r="M96">
        <v>57.121323061860302</v>
      </c>
      <c r="N96">
        <v>0.57013645845081296</v>
      </c>
      <c r="O96">
        <v>8.8913539967373492</v>
      </c>
      <c r="P96">
        <v>131.73350269158601</v>
      </c>
      <c r="Q96">
        <v>0.1870274031559</v>
      </c>
    </row>
    <row r="97" spans="1:17" x14ac:dyDescent="0.3">
      <c r="A97" t="s">
        <v>258</v>
      </c>
      <c r="B97" t="s">
        <v>259</v>
      </c>
      <c r="C97" t="s">
        <v>10315</v>
      </c>
      <c r="D97" t="s">
        <v>27</v>
      </c>
      <c r="E97">
        <v>104898.2240432</v>
      </c>
      <c r="F97">
        <v>15.11</v>
      </c>
      <c r="G97">
        <v>21.028171934572601</v>
      </c>
      <c r="H97">
        <v>-6.6580168883294304</v>
      </c>
      <c r="I97">
        <v>-6.5569534354807697</v>
      </c>
      <c r="J97">
        <v>-5.4313918693331198</v>
      </c>
      <c r="K97">
        <v>15.8218988198276</v>
      </c>
      <c r="L97">
        <v>14.3889805804332</v>
      </c>
      <c r="M97">
        <v>31.193565561325901</v>
      </c>
      <c r="N97">
        <v>0.94597898218820597</v>
      </c>
      <c r="O97">
        <v>26.935804103242798</v>
      </c>
      <c r="P97">
        <v>58.219895287958103</v>
      </c>
      <c r="Q97">
        <v>5.9875813493248997E-2</v>
      </c>
    </row>
    <row r="98" spans="1:17" x14ac:dyDescent="0.3">
      <c r="A98" t="s">
        <v>260</v>
      </c>
      <c r="B98" t="s">
        <v>261</v>
      </c>
      <c r="C98" t="s">
        <v>10325</v>
      </c>
      <c r="D98" t="s">
        <v>163</v>
      </c>
      <c r="E98">
        <v>104487.44610584</v>
      </c>
      <c r="F98">
        <v>689.4</v>
      </c>
      <c r="G98">
        <v>28.429149058379998</v>
      </c>
      <c r="H98">
        <v>-3.7444454956017501</v>
      </c>
      <c r="I98">
        <v>34.012529982455597</v>
      </c>
      <c r="J98">
        <v>-8.3498461431050899</v>
      </c>
      <c r="K98">
        <v>700.24105343161398</v>
      </c>
      <c r="L98">
        <v>585.08325178617201</v>
      </c>
      <c r="M98">
        <v>30.3405762088661</v>
      </c>
      <c r="N98">
        <v>0.666247646133177</v>
      </c>
      <c r="O98">
        <v>13.685813751087901</v>
      </c>
      <c r="P98">
        <v>91.926503340757193</v>
      </c>
      <c r="Q98">
        <v>0.231036785272282</v>
      </c>
    </row>
    <row r="99" spans="1:17" x14ac:dyDescent="0.3">
      <c r="A99" t="s">
        <v>262</v>
      </c>
      <c r="B99" t="s">
        <v>263</v>
      </c>
      <c r="C99" t="s">
        <v>10314</v>
      </c>
      <c r="D99" t="s">
        <v>34</v>
      </c>
      <c r="E99">
        <v>102289.73425902</v>
      </c>
      <c r="F99">
        <v>111.42</v>
      </c>
      <c r="G99">
        <v>35.460782245076302</v>
      </c>
      <c r="H99">
        <v>2.5695269239832199</v>
      </c>
      <c r="I99">
        <v>-18.844775655164799</v>
      </c>
      <c r="J99">
        <v>9.1357288791328095E-2</v>
      </c>
      <c r="K99">
        <v>112.49329486362601</v>
      </c>
      <c r="L99">
        <v>105.52201951073199</v>
      </c>
      <c r="M99">
        <v>63.549499871333801</v>
      </c>
      <c r="N99">
        <v>0.49802471379943097</v>
      </c>
      <c r="O99">
        <v>15.6883862861245</v>
      </c>
      <c r="P99">
        <v>70.210815765352905</v>
      </c>
      <c r="Q99">
        <v>0.15915151581084699</v>
      </c>
    </row>
    <row r="100" spans="1:17" x14ac:dyDescent="0.3">
      <c r="A100" t="s">
        <v>264</v>
      </c>
      <c r="B100" t="s">
        <v>265</v>
      </c>
      <c r="C100" t="s">
        <v>10314</v>
      </c>
      <c r="D100" t="s">
        <v>266</v>
      </c>
      <c r="E100">
        <v>101911.26781465</v>
      </c>
      <c r="F100">
        <v>93.73</v>
      </c>
      <c r="G100">
        <v>14.350359916082599</v>
      </c>
      <c r="H100">
        <v>-5.3027239905680998</v>
      </c>
      <c r="I100">
        <v>-5.5384700422849198</v>
      </c>
      <c r="J100">
        <v>-3.1748763210834001</v>
      </c>
      <c r="K100">
        <v>93.372188052058306</v>
      </c>
      <c r="L100">
        <v>83.540002968795804</v>
      </c>
      <c r="M100">
        <v>42.781230807179803</v>
      </c>
      <c r="N100">
        <v>0.430845860108863</v>
      </c>
      <c r="O100">
        <v>15.117891816920899</v>
      </c>
      <c r="P100">
        <v>57.529411764705898</v>
      </c>
      <c r="Q100">
        <v>8.8483436643353994E-2</v>
      </c>
    </row>
    <row r="101" spans="1:17" x14ac:dyDescent="0.3">
      <c r="A101" t="s">
        <v>267</v>
      </c>
      <c r="B101" t="s">
        <v>268</v>
      </c>
      <c r="C101" t="s">
        <v>10318</v>
      </c>
      <c r="D101" t="s">
        <v>54</v>
      </c>
      <c r="E101">
        <v>101844.08222722499</v>
      </c>
      <c r="F101">
        <v>2240.25</v>
      </c>
      <c r="G101">
        <v>74.069779370329798</v>
      </c>
      <c r="H101">
        <v>14.0602244831561</v>
      </c>
      <c r="I101">
        <v>21.193352634854399</v>
      </c>
      <c r="J101">
        <v>4.0748749689069799</v>
      </c>
      <c r="K101">
        <v>1958.9229092514699</v>
      </c>
      <c r="L101">
        <v>1625.21494636082</v>
      </c>
      <c r="M101">
        <v>79.424208814876593</v>
      </c>
      <c r="N101">
        <v>0.834910853562291</v>
      </c>
      <c r="O101">
        <v>1.4172525387791499</v>
      </c>
      <c r="P101">
        <v>105.245075584058</v>
      </c>
      <c r="Q101">
        <v>0.10129146602070099</v>
      </c>
    </row>
    <row r="102" spans="1:17" x14ac:dyDescent="0.3">
      <c r="A102" t="s">
        <v>269</v>
      </c>
      <c r="B102" t="s">
        <v>270</v>
      </c>
      <c r="C102" t="s">
        <v>10325</v>
      </c>
      <c r="D102" t="s">
        <v>231</v>
      </c>
      <c r="E102">
        <v>101028.62620499999</v>
      </c>
      <c r="F102">
        <v>6767.15</v>
      </c>
      <c r="G102">
        <v>-0.39691836828925597</v>
      </c>
      <c r="H102">
        <v>0.21237022801675701</v>
      </c>
      <c r="I102">
        <v>28.246356638224601</v>
      </c>
      <c r="J102">
        <v>-1.76442258694176</v>
      </c>
      <c r="K102">
        <v>6625.4434501129799</v>
      </c>
      <c r="L102">
        <v>5840.8823953146602</v>
      </c>
      <c r="M102">
        <v>49.314257821545297</v>
      </c>
      <c r="N102">
        <v>0.55509900088980302</v>
      </c>
      <c r="O102">
        <v>8.3388132374781101</v>
      </c>
      <c r="P102">
        <v>78.036043146540294</v>
      </c>
      <c r="Q102">
        <v>0.131160775329522</v>
      </c>
    </row>
    <row r="103" spans="1:17" x14ac:dyDescent="0.3">
      <c r="A103" t="s">
        <v>271</v>
      </c>
      <c r="B103" t="s">
        <v>272</v>
      </c>
      <c r="C103" t="s">
        <v>10325</v>
      </c>
      <c r="D103" t="s">
        <v>273</v>
      </c>
      <c r="E103">
        <v>100680.54578605101</v>
      </c>
      <c r="F103">
        <v>74.47</v>
      </c>
      <c r="G103">
        <v>178.93232131216601</v>
      </c>
      <c r="H103">
        <v>2.95811117502108</v>
      </c>
      <c r="I103">
        <v>61.029922963097597</v>
      </c>
      <c r="J103">
        <v>-5.4759871235951696</v>
      </c>
      <c r="K103">
        <v>67.208242798256407</v>
      </c>
      <c r="L103">
        <v>49.308580033728497</v>
      </c>
      <c r="M103">
        <v>39.881741317784801</v>
      </c>
      <c r="N103">
        <v>0.62118877794303895</v>
      </c>
      <c r="O103">
        <v>13.186518060964101</v>
      </c>
      <c r="P103">
        <v>243.179723502304</v>
      </c>
      <c r="Q103">
        <v>0.22190648520348799</v>
      </c>
    </row>
    <row r="104" spans="1:17" x14ac:dyDescent="0.3">
      <c r="A104" t="s">
        <v>274</v>
      </c>
      <c r="B104" t="s">
        <v>275</v>
      </c>
      <c r="C104" t="s">
        <v>10327</v>
      </c>
      <c r="D104" t="s">
        <v>276</v>
      </c>
      <c r="E104">
        <v>100154.845324275</v>
      </c>
      <c r="F104">
        <v>10876.85</v>
      </c>
      <c r="G104">
        <v>101.898356839347</v>
      </c>
      <c r="H104">
        <v>5.3355716658352703</v>
      </c>
      <c r="I104">
        <v>36.269681750201102</v>
      </c>
      <c r="J104">
        <v>4.2420127856482104</v>
      </c>
      <c r="K104">
        <v>10459.1203360538</v>
      </c>
      <c r="L104">
        <v>8703.7121015272096</v>
      </c>
      <c r="M104">
        <v>73.404221692712099</v>
      </c>
      <c r="N104">
        <v>0.48175027783413399</v>
      </c>
      <c r="O104">
        <v>22.259661574812501</v>
      </c>
      <c r="P104">
        <v>148.440515754731</v>
      </c>
      <c r="Q104">
        <v>0.191303886574061</v>
      </c>
    </row>
    <row r="105" spans="1:17" x14ac:dyDescent="0.3">
      <c r="A105" t="s">
        <v>277</v>
      </c>
      <c r="B105" t="s">
        <v>278</v>
      </c>
      <c r="C105" t="s">
        <v>10325</v>
      </c>
      <c r="D105" t="s">
        <v>163</v>
      </c>
      <c r="E105">
        <v>99865.577021399993</v>
      </c>
      <c r="F105">
        <v>286.35000000000002</v>
      </c>
      <c r="G105">
        <v>76.306550312951003</v>
      </c>
      <c r="H105">
        <v>-4.22299913183772</v>
      </c>
      <c r="I105">
        <v>-4.7249958992978804</v>
      </c>
      <c r="J105">
        <v>-5.0315865290380799</v>
      </c>
      <c r="K105">
        <v>297.81237884845899</v>
      </c>
      <c r="L105">
        <v>251.655142732869</v>
      </c>
      <c r="M105">
        <v>30.189269829050499</v>
      </c>
      <c r="N105">
        <v>0.36411832761041202</v>
      </c>
      <c r="O105">
        <v>17.1119259647284</v>
      </c>
      <c r="P105">
        <v>152.290748898678</v>
      </c>
      <c r="Q105">
        <v>0.17717156302439199</v>
      </c>
    </row>
    <row r="106" spans="1:17" x14ac:dyDescent="0.3">
      <c r="A106" t="s">
        <v>279</v>
      </c>
      <c r="B106" t="s">
        <v>280</v>
      </c>
      <c r="C106" t="s">
        <v>10318</v>
      </c>
      <c r="D106" t="s">
        <v>281</v>
      </c>
      <c r="E106">
        <v>98924.562939284995</v>
      </c>
      <c r="F106">
        <v>6844.85</v>
      </c>
      <c r="G106">
        <v>11.794758460578599</v>
      </c>
      <c r="H106">
        <v>0.36401097584907599</v>
      </c>
      <c r="I106">
        <v>0.48577514857723197</v>
      </c>
      <c r="J106">
        <v>0.15931647488801001</v>
      </c>
      <c r="K106">
        <v>6563.07005669112</v>
      </c>
      <c r="L106">
        <v>6090.3365353535901</v>
      </c>
      <c r="M106">
        <v>63.626880605429598</v>
      </c>
      <c r="N106">
        <v>0.89549048452942903</v>
      </c>
      <c r="O106">
        <v>2.2520581166862699</v>
      </c>
      <c r="P106">
        <v>44.833897587812103</v>
      </c>
      <c r="Q106">
        <v>2.1602929469635001E-2</v>
      </c>
    </row>
    <row r="107" spans="1:17" x14ac:dyDescent="0.3">
      <c r="A107" t="s">
        <v>282</v>
      </c>
      <c r="B107" t="s">
        <v>283</v>
      </c>
      <c r="C107" t="s">
        <v>10316</v>
      </c>
      <c r="D107" t="s">
        <v>185</v>
      </c>
      <c r="E107">
        <v>98718.545788470001</v>
      </c>
      <c r="F107">
        <v>3635.4</v>
      </c>
      <c r="G107">
        <v>57.228205423328099</v>
      </c>
      <c r="H107">
        <v>6.32822326774121</v>
      </c>
      <c r="I107">
        <v>28.097397792660999</v>
      </c>
      <c r="J107">
        <v>-0.170780121877769</v>
      </c>
      <c r="K107">
        <v>3314.6289864045398</v>
      </c>
      <c r="L107">
        <v>2795.3427955843799</v>
      </c>
      <c r="M107">
        <v>67.817186654707101</v>
      </c>
      <c r="N107">
        <v>0.92244877069534903</v>
      </c>
      <c r="O107">
        <v>1.6366837211861001</v>
      </c>
      <c r="P107">
        <v>88.455457349472496</v>
      </c>
      <c r="Q107">
        <v>9.8066102580565001E-2</v>
      </c>
    </row>
    <row r="108" spans="1:17" x14ac:dyDescent="0.3">
      <c r="A108" t="s">
        <v>284</v>
      </c>
      <c r="B108" t="s">
        <v>285</v>
      </c>
      <c r="C108" t="s">
        <v>10323</v>
      </c>
      <c r="D108" t="s">
        <v>46</v>
      </c>
      <c r="E108">
        <v>98599.717439775995</v>
      </c>
      <c r="F108">
        <v>94.08</v>
      </c>
      <c r="G108">
        <v>18.436459227390301</v>
      </c>
      <c r="H108">
        <v>-3.3233433850907499</v>
      </c>
      <c r="I108">
        <v>-4.3906782308775103</v>
      </c>
      <c r="J108">
        <v>-4.4709677785613602</v>
      </c>
      <c r="K108">
        <v>94.668311986499205</v>
      </c>
      <c r="L108">
        <v>83.774045469454194</v>
      </c>
      <c r="M108">
        <v>36.1771770092965</v>
      </c>
      <c r="N108">
        <v>0.823640145914594</v>
      </c>
      <c r="O108">
        <v>10.278486394557801</v>
      </c>
      <c r="P108">
        <v>80.923076923076906</v>
      </c>
      <c r="Q108">
        <v>0.14896911751766301</v>
      </c>
    </row>
    <row r="109" spans="1:17" x14ac:dyDescent="0.3">
      <c r="A109" t="s">
        <v>286</v>
      </c>
      <c r="B109" t="s">
        <v>287</v>
      </c>
      <c r="C109" t="s">
        <v>10320</v>
      </c>
      <c r="D109" t="s">
        <v>101</v>
      </c>
      <c r="E109">
        <v>98280.620532119996</v>
      </c>
      <c r="F109">
        <v>99.07</v>
      </c>
      <c r="G109">
        <v>63.047080316638898</v>
      </c>
      <c r="H109">
        <v>-4.34614586133016</v>
      </c>
      <c r="I109">
        <v>-1.7757296166982699</v>
      </c>
      <c r="J109">
        <v>0.23598772821608699</v>
      </c>
      <c r="K109">
        <v>99.428845319125799</v>
      </c>
      <c r="L109">
        <v>88.372306842928595</v>
      </c>
      <c r="M109">
        <v>57.316416048746397</v>
      </c>
      <c r="N109">
        <v>0.43111528735944599</v>
      </c>
      <c r="O109">
        <v>19.511456545876602</v>
      </c>
      <c r="P109">
        <v>104.69008264462801</v>
      </c>
      <c r="Q109">
        <v>0.15017025090320901</v>
      </c>
    </row>
    <row r="110" spans="1:17" x14ac:dyDescent="0.3">
      <c r="A110" t="s">
        <v>288</v>
      </c>
      <c r="B110" t="s">
        <v>289</v>
      </c>
      <c r="C110" t="s">
        <v>10322</v>
      </c>
      <c r="D110" t="s">
        <v>135</v>
      </c>
      <c r="E110">
        <v>97742.826916880003</v>
      </c>
      <c r="F110">
        <v>7445.45</v>
      </c>
      <c r="G110">
        <v>37.694057468596903</v>
      </c>
      <c r="H110">
        <v>4.8215159706354704</v>
      </c>
      <c r="I110">
        <v>31.3934061596579</v>
      </c>
      <c r="J110">
        <v>-0.14219002909032</v>
      </c>
      <c r="K110">
        <v>7053.8323115046496</v>
      </c>
      <c r="L110">
        <v>6015.0185170452696</v>
      </c>
      <c r="M110">
        <v>61.0347720635393</v>
      </c>
      <c r="N110">
        <v>0.68652701005642303</v>
      </c>
      <c r="O110">
        <v>4.0434090619102898</v>
      </c>
      <c r="P110">
        <v>87.446029128535599</v>
      </c>
      <c r="Q110">
        <v>-1.1233325484676E-2</v>
      </c>
    </row>
    <row r="111" spans="1:17" x14ac:dyDescent="0.3">
      <c r="A111" t="s">
        <v>290</v>
      </c>
      <c r="B111" t="s">
        <v>291</v>
      </c>
      <c r="C111" t="s">
        <v>10321</v>
      </c>
      <c r="D111" t="s">
        <v>127</v>
      </c>
      <c r="E111">
        <v>97672.126116629996</v>
      </c>
      <c r="F111">
        <v>948.25</v>
      </c>
      <c r="G111">
        <v>4.0132963689617904</v>
      </c>
      <c r="H111">
        <v>4.6986504622016499E-2</v>
      </c>
      <c r="I111">
        <v>-4.5369052073560498E-3</v>
      </c>
      <c r="J111">
        <v>-3.0425800219914798</v>
      </c>
      <c r="K111">
        <v>968.55984222194195</v>
      </c>
      <c r="L111">
        <v>882.98838188440004</v>
      </c>
      <c r="M111">
        <v>53.725347133048203</v>
      </c>
      <c r="N111">
        <v>0.56251474072264795</v>
      </c>
      <c r="O111">
        <v>15.6867914579488</v>
      </c>
      <c r="P111">
        <v>63.041609353507503</v>
      </c>
      <c r="Q111">
        <v>0.10136221588225799</v>
      </c>
    </row>
    <row r="112" spans="1:17" x14ac:dyDescent="0.3">
      <c r="A112" t="s">
        <v>292</v>
      </c>
      <c r="B112" t="s">
        <v>293</v>
      </c>
      <c r="C112" t="s">
        <v>10318</v>
      </c>
      <c r="D112" t="s">
        <v>54</v>
      </c>
      <c r="E112">
        <v>95800.023057869999</v>
      </c>
      <c r="F112">
        <v>2391.1</v>
      </c>
      <c r="G112">
        <v>6.5117266142630497</v>
      </c>
      <c r="H112">
        <v>20.408564305708101</v>
      </c>
      <c r="I112">
        <v>-2.2278795362558599</v>
      </c>
      <c r="J112">
        <v>-0.15737958767993501</v>
      </c>
      <c r="K112">
        <v>2226.6599069653298</v>
      </c>
      <c r="L112">
        <v>2096.5980666228902</v>
      </c>
      <c r="M112">
        <v>58.520485669385998</v>
      </c>
      <c r="N112">
        <v>0.85969627382255098</v>
      </c>
      <c r="O112">
        <v>6.87131445778095</v>
      </c>
      <c r="P112">
        <v>42.069457235376198</v>
      </c>
    </row>
    <row r="113" spans="1:17" x14ac:dyDescent="0.3">
      <c r="A113" t="s">
        <v>294</v>
      </c>
      <c r="B113" t="s">
        <v>295</v>
      </c>
      <c r="C113" t="s">
        <v>10319</v>
      </c>
      <c r="D113" t="s">
        <v>204</v>
      </c>
      <c r="E113">
        <v>95345.8596464</v>
      </c>
      <c r="F113">
        <v>32399.25</v>
      </c>
      <c r="G113">
        <v>39.853120011858799</v>
      </c>
      <c r="H113">
        <v>-6.6019057099754397</v>
      </c>
      <c r="I113">
        <v>-2.4383073170925802</v>
      </c>
      <c r="J113">
        <v>-2.8503021915132498</v>
      </c>
      <c r="K113">
        <v>32683.287032241002</v>
      </c>
      <c r="L113">
        <v>29069.151911290901</v>
      </c>
      <c r="M113">
        <v>50.453495225724801</v>
      </c>
      <c r="N113">
        <v>0.90020728038907405</v>
      </c>
      <c r="O113">
        <v>13.206324220468</v>
      </c>
      <c r="P113">
        <v>74.189516129032199</v>
      </c>
      <c r="Q113">
        <v>0.12569582159444301</v>
      </c>
    </row>
    <row r="114" spans="1:17" x14ac:dyDescent="0.3">
      <c r="A114" t="s">
        <v>296</v>
      </c>
      <c r="B114" t="s">
        <v>297</v>
      </c>
      <c r="C114" t="s">
        <v>10313</v>
      </c>
      <c r="D114" t="s">
        <v>298</v>
      </c>
      <c r="E114">
        <v>94865.827062199998</v>
      </c>
      <c r="F114">
        <v>11455.25</v>
      </c>
      <c r="G114">
        <v>146.61834850035601</v>
      </c>
      <c r="H114">
        <v>6.5606765525678101</v>
      </c>
      <c r="I114">
        <v>34.259174309810597</v>
      </c>
      <c r="J114">
        <v>-1.7043289312770999</v>
      </c>
      <c r="K114">
        <v>10427.151862762301</v>
      </c>
      <c r="L114">
        <v>8184.3567649760198</v>
      </c>
      <c r="M114">
        <v>52.706044659861497</v>
      </c>
      <c r="N114">
        <v>1.3070752764336899</v>
      </c>
      <c r="O114">
        <v>1.0453722092490201</v>
      </c>
      <c r="P114">
        <v>196.09310380479701</v>
      </c>
      <c r="Q114">
        <v>8.5977822719473004E-2</v>
      </c>
    </row>
    <row r="115" spans="1:17" x14ac:dyDescent="0.3">
      <c r="A115" t="s">
        <v>299</v>
      </c>
      <c r="B115" t="s">
        <v>300</v>
      </c>
      <c r="C115" t="s">
        <v>10314</v>
      </c>
      <c r="D115" t="s">
        <v>225</v>
      </c>
      <c r="E115">
        <v>94059.205255289999</v>
      </c>
      <c r="F115">
        <v>4459.8500000000004</v>
      </c>
      <c r="G115">
        <v>51.755063650163002</v>
      </c>
      <c r="H115">
        <v>6.7169441730020498</v>
      </c>
      <c r="I115">
        <v>2.6796107701862599</v>
      </c>
      <c r="J115">
        <v>-1.37812991862219</v>
      </c>
      <c r="K115">
        <v>4186.4730687600604</v>
      </c>
      <c r="L115">
        <v>3696.2345017054099</v>
      </c>
      <c r="M115">
        <v>58.260605193715499</v>
      </c>
      <c r="N115">
        <v>0.96607506622829098</v>
      </c>
      <c r="O115">
        <v>1.52695718465867</v>
      </c>
      <c r="P115">
        <v>83.987211221122095</v>
      </c>
      <c r="Q115">
        <v>9.9039612733439995E-3</v>
      </c>
    </row>
    <row r="116" spans="1:17" x14ac:dyDescent="0.3">
      <c r="A116" t="s">
        <v>301</v>
      </c>
      <c r="B116" t="s">
        <v>302</v>
      </c>
      <c r="C116" t="s">
        <v>10314</v>
      </c>
      <c r="D116" t="s">
        <v>34</v>
      </c>
      <c r="E116">
        <v>93450.653619999997</v>
      </c>
      <c r="F116">
        <v>122.42</v>
      </c>
      <c r="G116">
        <v>8.88390405716064</v>
      </c>
      <c r="H116">
        <v>-7.68302789923783</v>
      </c>
      <c r="I116">
        <v>-30.721534472255598</v>
      </c>
      <c r="J116">
        <v>-3.0803066122668601</v>
      </c>
      <c r="K116">
        <v>130.42897107796901</v>
      </c>
      <c r="L116">
        <v>129.69817722183799</v>
      </c>
      <c r="M116">
        <v>42.643625744911702</v>
      </c>
      <c r="N116">
        <v>0.68001076145697903</v>
      </c>
      <c r="O116">
        <v>40.9083483090998</v>
      </c>
      <c r="P116">
        <v>41.3625866050808</v>
      </c>
      <c r="Q116">
        <v>0.13787960888606299</v>
      </c>
    </row>
    <row r="117" spans="1:17" x14ac:dyDescent="0.3">
      <c r="A117" t="s">
        <v>303</v>
      </c>
      <c r="B117" t="s">
        <v>304</v>
      </c>
      <c r="C117" t="s">
        <v>10322</v>
      </c>
      <c r="D117" t="s">
        <v>305</v>
      </c>
      <c r="E117">
        <v>93362.919768930005</v>
      </c>
      <c r="F117">
        <v>658.95</v>
      </c>
      <c r="G117">
        <v>26.5041491235948</v>
      </c>
      <c r="H117">
        <v>4.0390343205677004</v>
      </c>
      <c r="I117">
        <v>-0.96574407341905399</v>
      </c>
      <c r="J117">
        <v>-2.7118240801654401</v>
      </c>
      <c r="K117">
        <v>623.55620297973303</v>
      </c>
      <c r="L117">
        <v>555.62934969798903</v>
      </c>
      <c r="M117">
        <v>63.787463096854502</v>
      </c>
      <c r="N117">
        <v>0.866314093435119</v>
      </c>
      <c r="O117">
        <v>1.9348964261324899</v>
      </c>
      <c r="P117">
        <v>77.327771797631797</v>
      </c>
      <c r="Q117">
        <v>0.202883364329392</v>
      </c>
    </row>
    <row r="118" spans="1:17" x14ac:dyDescent="0.3">
      <c r="A118" t="s">
        <v>306</v>
      </c>
      <c r="B118" t="s">
        <v>307</v>
      </c>
      <c r="C118" t="s">
        <v>10312</v>
      </c>
      <c r="D118" t="s">
        <v>177</v>
      </c>
      <c r="E118">
        <v>93247.397887155006</v>
      </c>
      <c r="F118">
        <v>851.1</v>
      </c>
      <c r="G118">
        <v>4.5000748517993099</v>
      </c>
      <c r="H118">
        <v>-6.7149687007303704</v>
      </c>
      <c r="I118">
        <v>-30.004101868529599</v>
      </c>
      <c r="J118">
        <v>-2.0113286322930701</v>
      </c>
      <c r="K118">
        <v>878.17275188459701</v>
      </c>
      <c r="L118">
        <v>933.52347205068497</v>
      </c>
      <c r="M118">
        <v>45.807547156680101</v>
      </c>
      <c r="N118">
        <v>1.2631873609312401</v>
      </c>
      <c r="O118">
        <v>47.973211138526601</v>
      </c>
      <c r="P118">
        <v>63.045977011494202</v>
      </c>
      <c r="Q118">
        <v>-1.2944355154076E-2</v>
      </c>
    </row>
    <row r="119" spans="1:17" x14ac:dyDescent="0.3">
      <c r="A119" t="s">
        <v>308</v>
      </c>
      <c r="B119" t="s">
        <v>309</v>
      </c>
      <c r="C119" t="s">
        <v>6744</v>
      </c>
      <c r="D119" t="s">
        <v>77</v>
      </c>
      <c r="E119">
        <v>91743.600362040001</v>
      </c>
      <c r="F119">
        <v>25507.599999999999</v>
      </c>
      <c r="G119">
        <v>-30.710472790813999</v>
      </c>
      <c r="H119">
        <v>-8.0990959979345902</v>
      </c>
      <c r="I119">
        <v>-13.8309206707998</v>
      </c>
      <c r="J119">
        <v>1.0700145186074499</v>
      </c>
      <c r="K119">
        <v>25899.3023887772</v>
      </c>
      <c r="L119">
        <v>26086.1704597846</v>
      </c>
      <c r="M119">
        <v>60.149032045565598</v>
      </c>
      <c r="N119">
        <v>0.64320420083565699</v>
      </c>
      <c r="O119">
        <v>20.504281077012301</v>
      </c>
      <c r="P119">
        <v>7.6270042194092698</v>
      </c>
      <c r="Q119">
        <v>-8.7252070780900998E-2</v>
      </c>
    </row>
    <row r="120" spans="1:17" x14ac:dyDescent="0.3">
      <c r="A120" t="s">
        <v>310</v>
      </c>
      <c r="B120" t="s">
        <v>311</v>
      </c>
      <c r="C120" t="s">
        <v>10312</v>
      </c>
      <c r="D120" t="s">
        <v>18</v>
      </c>
      <c r="E120">
        <v>91038.886389844905</v>
      </c>
      <c r="F120">
        <v>425.9</v>
      </c>
      <c r="G120">
        <v>122.38816007920801</v>
      </c>
      <c r="H120">
        <v>8.8700232720042695</v>
      </c>
      <c r="I120">
        <v>8.6971363287760504</v>
      </c>
      <c r="J120">
        <v>5.39593134676098</v>
      </c>
      <c r="K120">
        <v>380.05218190555598</v>
      </c>
      <c r="L120">
        <v>323.58432521206799</v>
      </c>
      <c r="M120">
        <v>84.833627691098599</v>
      </c>
      <c r="N120">
        <v>0.96806063209833504</v>
      </c>
      <c r="O120">
        <v>2.8410424982390201</v>
      </c>
      <c r="P120">
        <v>167.07775919732401</v>
      </c>
      <c r="Q120">
        <v>9.1591499898852999E-2</v>
      </c>
    </row>
    <row r="121" spans="1:17" x14ac:dyDescent="0.3">
      <c r="A121" t="s">
        <v>312</v>
      </c>
      <c r="B121" t="s">
        <v>313</v>
      </c>
      <c r="C121" t="s">
        <v>10318</v>
      </c>
      <c r="D121" t="s">
        <v>54</v>
      </c>
      <c r="E121">
        <v>90253.668206085</v>
      </c>
      <c r="F121">
        <v>1549.4</v>
      </c>
      <c r="G121">
        <v>58.971607756925003</v>
      </c>
      <c r="H121">
        <v>6.4315600200981304</v>
      </c>
      <c r="I121">
        <v>29.064112772934799</v>
      </c>
      <c r="J121">
        <v>-0.18438416853719</v>
      </c>
      <c r="K121">
        <v>1422.8616124539401</v>
      </c>
      <c r="L121">
        <v>1187.74561824287</v>
      </c>
      <c r="M121">
        <v>63.772245091554701</v>
      </c>
      <c r="N121">
        <v>0.65810748389280505</v>
      </c>
      <c r="O121">
        <v>2.26216599974182</v>
      </c>
      <c r="P121">
        <v>89.924000980632499</v>
      </c>
      <c r="Q121">
        <v>8.1830074105625997E-2</v>
      </c>
    </row>
    <row r="122" spans="1:17" x14ac:dyDescent="0.3">
      <c r="A122" t="s">
        <v>314</v>
      </c>
      <c r="B122" t="s">
        <v>315</v>
      </c>
      <c r="C122" t="s">
        <v>10318</v>
      </c>
      <c r="D122" t="s">
        <v>281</v>
      </c>
      <c r="E122">
        <v>85719.010218590003</v>
      </c>
      <c r="F122">
        <v>871.8</v>
      </c>
      <c r="G122">
        <v>21.611512517434701</v>
      </c>
      <c r="H122">
        <v>-4.9610295004539804</v>
      </c>
      <c r="I122">
        <v>3.6789629997105102</v>
      </c>
      <c r="J122">
        <v>0.565339976207197</v>
      </c>
      <c r="K122">
        <v>879.20601689318505</v>
      </c>
      <c r="L122">
        <v>797.81976640970504</v>
      </c>
      <c r="M122">
        <v>59.079222861972298</v>
      </c>
      <c r="N122">
        <v>0.74789648537215003</v>
      </c>
      <c r="O122">
        <v>12.3996329433356</v>
      </c>
      <c r="P122">
        <v>64.165332831183505</v>
      </c>
      <c r="Q122">
        <v>8.5078559388465994E-2</v>
      </c>
    </row>
    <row r="123" spans="1:17" x14ac:dyDescent="0.3">
      <c r="A123" t="s">
        <v>316</v>
      </c>
      <c r="B123" t="s">
        <v>317</v>
      </c>
      <c r="C123" t="s">
        <v>10320</v>
      </c>
      <c r="D123" t="s">
        <v>95</v>
      </c>
      <c r="E123">
        <v>84884.133306160002</v>
      </c>
      <c r="F123">
        <v>1712.85</v>
      </c>
      <c r="G123">
        <v>112.713430616358</v>
      </c>
      <c r="H123">
        <v>-4.6402946163268801</v>
      </c>
      <c r="I123">
        <v>36.537083422482901</v>
      </c>
      <c r="J123">
        <v>6.6477004016254897</v>
      </c>
      <c r="K123">
        <v>1638.6095594207</v>
      </c>
      <c r="L123">
        <v>1337.98452197504</v>
      </c>
      <c r="M123">
        <v>61.349966424909397</v>
      </c>
      <c r="N123">
        <v>0.92662353634539896</v>
      </c>
      <c r="O123">
        <v>11.3932918819511</v>
      </c>
      <c r="P123">
        <v>158.54339622641501</v>
      </c>
      <c r="Q123">
        <v>0.15584628479454599</v>
      </c>
    </row>
    <row r="124" spans="1:17" x14ac:dyDescent="0.3">
      <c r="A124" t="s">
        <v>318</v>
      </c>
      <c r="B124" t="s">
        <v>319</v>
      </c>
      <c r="C124" t="s">
        <v>10325</v>
      </c>
      <c r="D124" t="s">
        <v>320</v>
      </c>
      <c r="E124">
        <v>84705.766199999998</v>
      </c>
      <c r="F124">
        <v>4454.5</v>
      </c>
      <c r="G124">
        <v>103.111441578084</v>
      </c>
      <c r="H124">
        <v>-15.940358558443499</v>
      </c>
      <c r="I124">
        <v>98.684989037306593</v>
      </c>
      <c r="J124">
        <v>-3.8131825865347602</v>
      </c>
      <c r="K124">
        <v>4483.6047258455101</v>
      </c>
      <c r="L124">
        <v>3265.5164105989302</v>
      </c>
      <c r="M124">
        <v>27.816465283566501</v>
      </c>
      <c r="N124">
        <v>0.87778921960718803</v>
      </c>
      <c r="O124">
        <v>31.552362779212</v>
      </c>
      <c r="P124">
        <v>155.711825487944</v>
      </c>
      <c r="Q124">
        <v>0.25819719592947499</v>
      </c>
    </row>
    <row r="125" spans="1:17" x14ac:dyDescent="0.3">
      <c r="A125" t="s">
        <v>321</v>
      </c>
      <c r="B125" t="s">
        <v>322</v>
      </c>
      <c r="C125" t="s">
        <v>10316</v>
      </c>
      <c r="D125" t="s">
        <v>185</v>
      </c>
      <c r="E125">
        <v>84277.856420865006</v>
      </c>
      <c r="F125">
        <v>640.04999999999995</v>
      </c>
      <c r="G125">
        <v>-19.250254175720801</v>
      </c>
      <c r="H125">
        <v>-3.1498712546897498</v>
      </c>
      <c r="I125">
        <v>9.1698882942219306</v>
      </c>
      <c r="J125">
        <v>-6.1569856101875997</v>
      </c>
      <c r="K125">
        <v>649.27635735773595</v>
      </c>
      <c r="L125">
        <v>590.44835414511601</v>
      </c>
      <c r="M125">
        <v>38.548212800131601</v>
      </c>
      <c r="N125">
        <v>0.75584871109816498</v>
      </c>
      <c r="O125">
        <v>8.2415436294039406</v>
      </c>
      <c r="P125">
        <v>31.6162862430598</v>
      </c>
      <c r="Q125">
        <v>-3.8635833423320998E-2</v>
      </c>
    </row>
    <row r="126" spans="1:17" x14ac:dyDescent="0.3">
      <c r="A126" t="s">
        <v>323</v>
      </c>
      <c r="B126" t="s">
        <v>324</v>
      </c>
      <c r="C126" t="s">
        <v>10326</v>
      </c>
      <c r="D126" t="s">
        <v>138</v>
      </c>
      <c r="E126">
        <v>80250.020668650002</v>
      </c>
      <c r="F126">
        <v>2892.75</v>
      </c>
      <c r="G126">
        <v>45.193243125120901</v>
      </c>
      <c r="H126">
        <v>-3.1671076657268298</v>
      </c>
      <c r="I126">
        <v>3.1137274989046402</v>
      </c>
      <c r="J126">
        <v>-1.1082548794306999</v>
      </c>
      <c r="K126">
        <v>2973.7243076622299</v>
      </c>
      <c r="L126">
        <v>2593.79413605736</v>
      </c>
      <c r="M126">
        <v>42.515165526764903</v>
      </c>
      <c r="N126">
        <v>0.56103933576599796</v>
      </c>
      <c r="O126">
        <v>17.628554143980601</v>
      </c>
      <c r="P126">
        <v>88.821801566579595</v>
      </c>
      <c r="Q126">
        <v>6.2150449610822001E-2</v>
      </c>
    </row>
    <row r="127" spans="1:17" x14ac:dyDescent="0.3">
      <c r="A127" t="s">
        <v>325</v>
      </c>
      <c r="B127" t="s">
        <v>326</v>
      </c>
      <c r="C127" t="s">
        <v>10313</v>
      </c>
      <c r="D127" t="s">
        <v>298</v>
      </c>
      <c r="E127">
        <v>79661.234055480003</v>
      </c>
      <c r="F127">
        <v>5290.65</v>
      </c>
      <c r="G127">
        <v>52.914916536867402</v>
      </c>
      <c r="H127">
        <v>14.078791442578501</v>
      </c>
      <c r="I127">
        <v>11.944289455976101</v>
      </c>
      <c r="J127">
        <v>2.9728810395804199</v>
      </c>
      <c r="K127">
        <v>4675.9893374988696</v>
      </c>
      <c r="L127">
        <v>3990.4992853240501</v>
      </c>
      <c r="M127">
        <v>76.112526382631998</v>
      </c>
      <c r="N127">
        <v>0.85948433081636699</v>
      </c>
      <c r="O127">
        <v>0.60484061504730802</v>
      </c>
      <c r="P127">
        <v>90.611123620806097</v>
      </c>
      <c r="Q127">
        <v>0.134128086408038</v>
      </c>
    </row>
    <row r="128" spans="1:17" x14ac:dyDescent="0.3">
      <c r="A128" t="s">
        <v>327</v>
      </c>
      <c r="B128" t="s">
        <v>328</v>
      </c>
      <c r="C128" t="s">
        <v>10314</v>
      </c>
      <c r="D128" t="s">
        <v>135</v>
      </c>
      <c r="E128">
        <v>79342.999642700001</v>
      </c>
      <c r="F128">
        <v>1718.75</v>
      </c>
      <c r="G128">
        <v>96.466988331040298</v>
      </c>
      <c r="H128">
        <v>15.5847864536358</v>
      </c>
      <c r="I128">
        <v>42.436946674037003</v>
      </c>
      <c r="J128">
        <v>-3.8045901866902998</v>
      </c>
      <c r="K128">
        <v>1540.08227968438</v>
      </c>
      <c r="L128">
        <v>1227.44658056502</v>
      </c>
      <c r="M128">
        <v>61.578647307439098</v>
      </c>
      <c r="N128">
        <v>0.95121771997551396</v>
      </c>
      <c r="O128">
        <v>7.6305454545454596</v>
      </c>
      <c r="P128">
        <v>159.90473310146601</v>
      </c>
      <c r="Q128">
        <v>2.7767258475453999E-2</v>
      </c>
    </row>
    <row r="129" spans="1:17" x14ac:dyDescent="0.3">
      <c r="A129" t="s">
        <v>329</v>
      </c>
      <c r="B129" t="s">
        <v>330</v>
      </c>
      <c r="C129" t="s">
        <v>10319</v>
      </c>
      <c r="D129" t="s">
        <v>331</v>
      </c>
      <c r="E129">
        <v>79305.771545519994</v>
      </c>
      <c r="F129">
        <v>4085.55</v>
      </c>
      <c r="G129">
        <v>3.6854768503512898</v>
      </c>
      <c r="H129">
        <v>1.00531579421019</v>
      </c>
      <c r="I129">
        <v>-1.12751303352233</v>
      </c>
      <c r="J129">
        <v>-2.3320995920345302</v>
      </c>
      <c r="K129">
        <v>4060.2319541551901</v>
      </c>
      <c r="L129">
        <v>3772.0031639056601</v>
      </c>
      <c r="M129">
        <v>53.468238473917701</v>
      </c>
      <c r="N129">
        <v>0.53784777685709995</v>
      </c>
      <c r="O129">
        <v>14.591670644099301</v>
      </c>
      <c r="P129">
        <v>41.896327168533404</v>
      </c>
      <c r="Q129">
        <v>0.12115346210228101</v>
      </c>
    </row>
    <row r="130" spans="1:17" x14ac:dyDescent="0.3">
      <c r="A130" t="s">
        <v>332</v>
      </c>
      <c r="B130" t="s">
        <v>333</v>
      </c>
      <c r="C130" t="s">
        <v>10314</v>
      </c>
      <c r="D130" t="s">
        <v>51</v>
      </c>
      <c r="E130">
        <v>78887.654581499999</v>
      </c>
      <c r="F130">
        <v>1978.55</v>
      </c>
      <c r="G130">
        <v>24.7382341387117</v>
      </c>
      <c r="H130">
        <v>3.1611429731285399</v>
      </c>
      <c r="I130">
        <v>34.919340609527701</v>
      </c>
      <c r="J130">
        <v>-0.577260418137167</v>
      </c>
      <c r="K130">
        <v>1847.73054111539</v>
      </c>
      <c r="L130">
        <v>1626.7928294839501</v>
      </c>
      <c r="M130">
        <v>64.336220722404505</v>
      </c>
      <c r="N130">
        <v>0.90471250961480199</v>
      </c>
      <c r="O130">
        <v>1.16499456672816</v>
      </c>
      <c r="P130">
        <v>67.340466021059697</v>
      </c>
      <c r="Q130">
        <v>-5.8594852919459997E-3</v>
      </c>
    </row>
    <row r="131" spans="1:17" x14ac:dyDescent="0.3">
      <c r="A131" t="s">
        <v>334</v>
      </c>
      <c r="B131" t="s">
        <v>335</v>
      </c>
      <c r="C131" t="s">
        <v>10327</v>
      </c>
      <c r="D131" t="s">
        <v>170</v>
      </c>
      <c r="E131">
        <v>76782.922419750001</v>
      </c>
      <c r="F131">
        <v>2586</v>
      </c>
      <c r="G131">
        <v>-22.833444520257402</v>
      </c>
      <c r="H131">
        <v>2.1754053024948599</v>
      </c>
      <c r="I131">
        <v>-4.1270203013222897</v>
      </c>
      <c r="J131">
        <v>0.28833741997762602</v>
      </c>
      <c r="K131">
        <v>2485.0406514383999</v>
      </c>
      <c r="L131">
        <v>2422.0526719649702</v>
      </c>
      <c r="M131">
        <v>67.024925067006905</v>
      </c>
      <c r="N131">
        <v>1.09552860460846</v>
      </c>
      <c r="O131">
        <v>4.1744006187161604</v>
      </c>
      <c r="P131">
        <v>24.192580141673599</v>
      </c>
      <c r="Q131">
        <v>-1.2342446828002999E-2</v>
      </c>
    </row>
    <row r="132" spans="1:17" x14ac:dyDescent="0.3">
      <c r="A132" t="s">
        <v>336</v>
      </c>
      <c r="B132" t="s">
        <v>337</v>
      </c>
      <c r="C132" t="s">
        <v>10324</v>
      </c>
      <c r="D132" t="s">
        <v>338</v>
      </c>
      <c r="E132">
        <v>75480.573579774995</v>
      </c>
      <c r="F132">
        <v>12991.8</v>
      </c>
      <c r="G132">
        <v>123.525673398558</v>
      </c>
      <c r="H132">
        <v>10.558742811155501</v>
      </c>
      <c r="I132">
        <v>68.420983294848796</v>
      </c>
      <c r="J132">
        <v>-6.6842720999999399</v>
      </c>
      <c r="K132">
        <v>11925.116894626</v>
      </c>
      <c r="L132">
        <v>9112.0900924256093</v>
      </c>
      <c r="M132">
        <v>43.985918690888496</v>
      </c>
      <c r="N132">
        <v>1.5480634551678001</v>
      </c>
      <c r="O132">
        <v>4.9877615111070002</v>
      </c>
      <c r="P132">
        <v>174.46788283387301</v>
      </c>
      <c r="Q132">
        <v>0.128697646787229</v>
      </c>
    </row>
    <row r="133" spans="1:17" x14ac:dyDescent="0.3">
      <c r="A133" t="s">
        <v>339</v>
      </c>
      <c r="B133" t="s">
        <v>340</v>
      </c>
      <c r="C133" t="s">
        <v>10322</v>
      </c>
      <c r="D133" t="s">
        <v>135</v>
      </c>
      <c r="E133">
        <v>74960</v>
      </c>
      <c r="F133">
        <v>944.15</v>
      </c>
      <c r="G133">
        <v>4.1834154468371398</v>
      </c>
      <c r="H133">
        <v>-3.33024739220108</v>
      </c>
      <c r="I133">
        <v>-12.3097538198767</v>
      </c>
      <c r="J133">
        <v>-0.41399705124622699</v>
      </c>
      <c r="K133">
        <v>961.36538390734404</v>
      </c>
      <c r="L133">
        <v>925.58410842775197</v>
      </c>
      <c r="M133">
        <v>54.2872644058044</v>
      </c>
      <c r="N133">
        <v>0.474165935876602</v>
      </c>
      <c r="O133">
        <v>20.627019011809502</v>
      </c>
      <c r="P133">
        <v>48.556368499724599</v>
      </c>
      <c r="Q133">
        <v>2.3170760591314E-2</v>
      </c>
    </row>
    <row r="134" spans="1:17" x14ac:dyDescent="0.3">
      <c r="A134" t="s">
        <v>341</v>
      </c>
      <c r="B134" t="s">
        <v>342</v>
      </c>
      <c r="C134" t="s">
        <v>10314</v>
      </c>
      <c r="D134" t="s">
        <v>34</v>
      </c>
      <c r="E134">
        <v>74870.992883885003</v>
      </c>
      <c r="F134">
        <v>550.04999999999995</v>
      </c>
      <c r="G134">
        <v>13.3197256363453</v>
      </c>
      <c r="H134">
        <v>-5.9815137513311196</v>
      </c>
      <c r="I134">
        <v>-8.4229732739834304</v>
      </c>
      <c r="J134">
        <v>-0.56862507229411396</v>
      </c>
      <c r="K134">
        <v>557.71425695987398</v>
      </c>
      <c r="L134">
        <v>508.79455129788499</v>
      </c>
      <c r="M134">
        <v>47.0167758841758</v>
      </c>
      <c r="N134">
        <v>0.63953886311071695</v>
      </c>
      <c r="O134">
        <v>15.025906735751301</v>
      </c>
      <c r="P134">
        <v>45.458151527171701</v>
      </c>
      <c r="Q134">
        <v>0.18113582437861001</v>
      </c>
    </row>
    <row r="135" spans="1:17" x14ac:dyDescent="0.3">
      <c r="A135" t="s">
        <v>343</v>
      </c>
      <c r="B135" t="s">
        <v>344</v>
      </c>
      <c r="C135" t="s">
        <v>10314</v>
      </c>
      <c r="D135" t="s">
        <v>24</v>
      </c>
      <c r="E135">
        <v>74818.199564647002</v>
      </c>
      <c r="F135">
        <v>23.87</v>
      </c>
      <c r="G135">
        <v>-1.7384947320940001</v>
      </c>
      <c r="H135">
        <v>-4.9251784098734399</v>
      </c>
      <c r="I135">
        <v>-16.715404139706099</v>
      </c>
      <c r="J135">
        <v>-2.2888642733497799</v>
      </c>
      <c r="K135">
        <v>24.358186712826001</v>
      </c>
      <c r="L135">
        <v>23.1248721425277</v>
      </c>
      <c r="M135">
        <v>41.661951077776699</v>
      </c>
      <c r="N135">
        <v>0.45216582124982102</v>
      </c>
      <c r="O135">
        <v>37.620444072056898</v>
      </c>
      <c r="P135">
        <v>52.038216560509497</v>
      </c>
      <c r="Q135">
        <v>7.4268794243947001E-2</v>
      </c>
    </row>
    <row r="136" spans="1:17" x14ac:dyDescent="0.3">
      <c r="A136" t="s">
        <v>345</v>
      </c>
      <c r="B136" t="s">
        <v>346</v>
      </c>
      <c r="C136" t="s">
        <v>10314</v>
      </c>
      <c r="D136" t="s">
        <v>37</v>
      </c>
      <c r="E136">
        <v>74070.767999999996</v>
      </c>
      <c r="F136">
        <v>421.65</v>
      </c>
      <c r="G136">
        <v>56.457700799867901</v>
      </c>
      <c r="H136">
        <v>3.7129160052823602</v>
      </c>
      <c r="I136">
        <v>-7.3681088729893798</v>
      </c>
      <c r="J136">
        <v>2.43273599273927</v>
      </c>
      <c r="K136">
        <v>396.57573032845102</v>
      </c>
      <c r="L136">
        <v>348.184644611485</v>
      </c>
      <c r="M136">
        <v>65.635166236804295</v>
      </c>
      <c r="N136">
        <v>0.61828142180585999</v>
      </c>
      <c r="O136">
        <v>10.9450966441361</v>
      </c>
      <c r="P136">
        <v>108.222222222222</v>
      </c>
      <c r="Q136">
        <v>0.115804721829563</v>
      </c>
    </row>
    <row r="137" spans="1:17" x14ac:dyDescent="0.3">
      <c r="A137" t="s">
        <v>347</v>
      </c>
      <c r="B137" t="s">
        <v>348</v>
      </c>
      <c r="C137" t="s">
        <v>10325</v>
      </c>
      <c r="D137" t="s">
        <v>192</v>
      </c>
      <c r="E137">
        <v>73807.099582259994</v>
      </c>
      <c r="F137">
        <v>251</v>
      </c>
      <c r="G137">
        <v>6.52681139035497</v>
      </c>
      <c r="H137">
        <v>0.61151496915200998</v>
      </c>
      <c r="I137">
        <v>32.922419167472</v>
      </c>
      <c r="J137">
        <v>-4.4303200119035804</v>
      </c>
      <c r="K137">
        <v>243.86430861969799</v>
      </c>
      <c r="L137">
        <v>208.959942033614</v>
      </c>
      <c r="M137">
        <v>39.666177420264802</v>
      </c>
      <c r="N137">
        <v>0.57708856016493204</v>
      </c>
      <c r="O137">
        <v>5.43824701195219</v>
      </c>
      <c r="P137">
        <v>59.3145033322754</v>
      </c>
      <c r="Q137">
        <v>8.8499541379526994E-2</v>
      </c>
    </row>
    <row r="138" spans="1:17" x14ac:dyDescent="0.3">
      <c r="A138" t="s">
        <v>349</v>
      </c>
      <c r="B138" t="s">
        <v>350</v>
      </c>
      <c r="C138" t="s">
        <v>10319</v>
      </c>
      <c r="D138" t="s">
        <v>127</v>
      </c>
      <c r="E138">
        <v>72745.895806839995</v>
      </c>
      <c r="F138">
        <v>1567.1</v>
      </c>
      <c r="G138">
        <v>14.3280797899055</v>
      </c>
      <c r="H138">
        <v>-3.07110657994517</v>
      </c>
      <c r="I138">
        <v>18.817802352325899</v>
      </c>
      <c r="J138">
        <v>-5.4586561335340003</v>
      </c>
      <c r="K138">
        <v>1595.2959622385399</v>
      </c>
      <c r="L138">
        <v>1387.8300423358301</v>
      </c>
      <c r="M138">
        <v>36.753990313988098</v>
      </c>
      <c r="N138">
        <v>0.61921622758231298</v>
      </c>
      <c r="O138">
        <v>15.1490013400548</v>
      </c>
      <c r="P138">
        <v>56.350394093584697</v>
      </c>
      <c r="Q138">
        <v>8.7208920979698998E-2</v>
      </c>
    </row>
    <row r="139" spans="1:17" x14ac:dyDescent="0.3">
      <c r="A139" t="s">
        <v>351</v>
      </c>
      <c r="B139" t="s">
        <v>352</v>
      </c>
      <c r="C139" t="s">
        <v>10318</v>
      </c>
      <c r="D139" t="s">
        <v>54</v>
      </c>
      <c r="E139">
        <v>72619.596225000001</v>
      </c>
      <c r="F139">
        <v>6108.75</v>
      </c>
      <c r="G139">
        <v>37.261386567583202</v>
      </c>
      <c r="H139">
        <v>14.6548526751479</v>
      </c>
      <c r="I139">
        <v>6.23204361537202</v>
      </c>
      <c r="J139">
        <v>3.04231812893565</v>
      </c>
      <c r="K139">
        <v>5530.99224966971</v>
      </c>
      <c r="L139">
        <v>4995.3013940686897</v>
      </c>
      <c r="M139">
        <v>73.439549573835905</v>
      </c>
      <c r="N139">
        <v>1.0279258312130599</v>
      </c>
      <c r="O139">
        <v>1.49212195621035</v>
      </c>
      <c r="P139">
        <v>77.219321148825003</v>
      </c>
      <c r="Q139">
        <v>4.0074162927773001E-2</v>
      </c>
    </row>
    <row r="140" spans="1:17" x14ac:dyDescent="0.3">
      <c r="A140" t="s">
        <v>353</v>
      </c>
      <c r="B140" t="s">
        <v>354</v>
      </c>
      <c r="C140" t="s">
        <v>10326</v>
      </c>
      <c r="D140" t="s">
        <v>138</v>
      </c>
      <c r="E140">
        <v>71577.856938240002</v>
      </c>
      <c r="F140">
        <v>1786.75</v>
      </c>
      <c r="G140">
        <v>141.63589699539901</v>
      </c>
      <c r="H140">
        <v>6.6768445719598297</v>
      </c>
      <c r="I140">
        <v>38.4540873857176</v>
      </c>
      <c r="J140">
        <v>0.473223956409836</v>
      </c>
      <c r="K140">
        <v>1745.5339349584499</v>
      </c>
      <c r="L140">
        <v>1430.1753625669701</v>
      </c>
      <c r="M140">
        <v>55.945997232147398</v>
      </c>
      <c r="N140">
        <v>1.9993390853103801</v>
      </c>
      <c r="O140">
        <v>16.121449559255598</v>
      </c>
      <c r="P140">
        <v>202.19873150105701</v>
      </c>
      <c r="Q140">
        <v>0.16397687077033499</v>
      </c>
    </row>
    <row r="141" spans="1:17" x14ac:dyDescent="0.3">
      <c r="A141" t="s">
        <v>355</v>
      </c>
      <c r="B141" t="s">
        <v>356</v>
      </c>
      <c r="C141" t="s">
        <v>10316</v>
      </c>
      <c r="D141" t="s">
        <v>357</v>
      </c>
      <c r="E141">
        <v>71293.076324084905</v>
      </c>
      <c r="F141">
        <v>1950.55</v>
      </c>
      <c r="G141">
        <v>25.642058495064401</v>
      </c>
      <c r="H141">
        <v>16.160381153761499</v>
      </c>
      <c r="I141">
        <v>8.9401613113735205</v>
      </c>
      <c r="J141">
        <v>3.22225065502096</v>
      </c>
      <c r="K141">
        <v>1740.9075104239901</v>
      </c>
      <c r="L141">
        <v>1540.4896172808999</v>
      </c>
      <c r="M141">
        <v>81.901010698363507</v>
      </c>
      <c r="N141">
        <v>0.78252811789649901</v>
      </c>
      <c r="O141">
        <v>2.1352951731562899</v>
      </c>
      <c r="P141">
        <v>66.720800034189395</v>
      </c>
      <c r="Q141">
        <v>6.0986405469974997E-2</v>
      </c>
    </row>
    <row r="142" spans="1:17" x14ac:dyDescent="0.3">
      <c r="A142" t="s">
        <v>358</v>
      </c>
      <c r="B142" t="s">
        <v>359</v>
      </c>
      <c r="C142" t="s">
        <v>10314</v>
      </c>
      <c r="D142" t="s">
        <v>360</v>
      </c>
      <c r="E142">
        <v>70800.805955189993</v>
      </c>
      <c r="F142">
        <v>766.05</v>
      </c>
      <c r="G142">
        <v>-39.064997058596298</v>
      </c>
      <c r="H142">
        <v>2.76346664726193</v>
      </c>
      <c r="I142">
        <v>-6.10949676071324</v>
      </c>
      <c r="J142">
        <v>2.2840575861368202</v>
      </c>
      <c r="K142">
        <v>720.65866422106296</v>
      </c>
      <c r="L142">
        <v>735.69213994167796</v>
      </c>
      <c r="M142">
        <v>70.958485429525595</v>
      </c>
      <c r="N142">
        <v>1.58330591696343</v>
      </c>
      <c r="O142">
        <v>11.977024998368201</v>
      </c>
      <c r="P142">
        <v>18.226715024307399</v>
      </c>
      <c r="Q142">
        <v>-0.14954085887709401</v>
      </c>
    </row>
    <row r="143" spans="1:17" x14ac:dyDescent="0.3">
      <c r="A143" t="s">
        <v>361</v>
      </c>
      <c r="B143" t="s">
        <v>362</v>
      </c>
      <c r="C143" t="s">
        <v>10327</v>
      </c>
      <c r="D143" t="s">
        <v>170</v>
      </c>
      <c r="E143">
        <v>69446.421226890001</v>
      </c>
      <c r="F143">
        <v>4539.8</v>
      </c>
      <c r="G143">
        <v>-5.0015762609202001</v>
      </c>
      <c r="H143">
        <v>6.6106699383510996</v>
      </c>
      <c r="I143">
        <v>12.5387772135318</v>
      </c>
      <c r="J143">
        <v>3.0038485181203698</v>
      </c>
      <c r="K143">
        <v>4204.8270732297296</v>
      </c>
      <c r="L143">
        <v>3826.2068394358398</v>
      </c>
      <c r="M143">
        <v>71.0707132756215</v>
      </c>
      <c r="N143">
        <v>0.702148747745032</v>
      </c>
      <c r="O143">
        <v>1.9967839992951</v>
      </c>
      <c r="P143">
        <v>40.9875776397515</v>
      </c>
      <c r="Q143">
        <v>4.0847464682720004E-3</v>
      </c>
    </row>
    <row r="144" spans="1:17" x14ac:dyDescent="0.3">
      <c r="A144" t="s">
        <v>363</v>
      </c>
      <c r="B144" t="s">
        <v>364</v>
      </c>
      <c r="C144" t="s">
        <v>10325</v>
      </c>
      <c r="D144" t="s">
        <v>365</v>
      </c>
      <c r="E144">
        <v>67368.065370149998</v>
      </c>
      <c r="F144">
        <v>5214.8</v>
      </c>
      <c r="G144">
        <v>-9.6084362498600395</v>
      </c>
      <c r="H144">
        <v>4.8650406419122803</v>
      </c>
      <c r="I144">
        <v>15.871437445430701</v>
      </c>
      <c r="J144">
        <v>-3.2530571838448399</v>
      </c>
      <c r="K144">
        <v>5403.2363381687501</v>
      </c>
      <c r="L144">
        <v>4871.2791585165096</v>
      </c>
      <c r="M144">
        <v>43.7419994935915</v>
      </c>
      <c r="N144">
        <v>0.72470165043241397</v>
      </c>
      <c r="O144">
        <v>23.878192835775099</v>
      </c>
      <c r="P144">
        <v>44.815329075256798</v>
      </c>
      <c r="Q144">
        <v>0.101145408056588</v>
      </c>
    </row>
    <row r="145" spans="1:17" x14ac:dyDescent="0.3">
      <c r="A145" t="s">
        <v>366</v>
      </c>
      <c r="B145" t="s">
        <v>367</v>
      </c>
      <c r="C145" t="s">
        <v>10324</v>
      </c>
      <c r="D145" t="s">
        <v>104</v>
      </c>
      <c r="E145">
        <v>67161.510382890003</v>
      </c>
      <c r="F145">
        <v>576.79999999999995</v>
      </c>
      <c r="G145">
        <v>-32.281491812248397</v>
      </c>
      <c r="H145">
        <v>4.1743514850250696</v>
      </c>
      <c r="I145">
        <v>-13.328161092547701</v>
      </c>
      <c r="J145">
        <v>-0.28683412651961399</v>
      </c>
      <c r="K145">
        <v>543.74248265584504</v>
      </c>
      <c r="L145">
        <v>539.600864658928</v>
      </c>
      <c r="M145">
        <v>61.049950274440903</v>
      </c>
      <c r="N145">
        <v>0.75877773450983199</v>
      </c>
      <c r="O145">
        <v>17.848474341192698</v>
      </c>
      <c r="P145">
        <v>31.3895216400911</v>
      </c>
      <c r="Q145">
        <v>-9.5008951551311005E-2</v>
      </c>
    </row>
    <row r="146" spans="1:17" x14ac:dyDescent="0.3">
      <c r="A146" t="s">
        <v>368</v>
      </c>
      <c r="B146" t="s">
        <v>369</v>
      </c>
      <c r="C146" t="s">
        <v>10319</v>
      </c>
      <c r="D146" t="s">
        <v>204</v>
      </c>
      <c r="E146">
        <v>67079.562011350004</v>
      </c>
      <c r="F146">
        <v>1168.3</v>
      </c>
      <c r="G146">
        <v>60.546543610213</v>
      </c>
      <c r="H146">
        <v>16.946087203022302</v>
      </c>
      <c r="I146">
        <v>69.140433285280196</v>
      </c>
      <c r="J146">
        <v>5.4518880473623996</v>
      </c>
      <c r="K146">
        <v>1050.57647873427</v>
      </c>
      <c r="L146">
        <v>847.74736248840804</v>
      </c>
      <c r="M146">
        <v>67.640211533759597</v>
      </c>
      <c r="N146">
        <v>0.792247051458844</v>
      </c>
      <c r="O146">
        <v>7.4210391166652503</v>
      </c>
      <c r="P146">
        <v>112.96026248632801</v>
      </c>
      <c r="Q146">
        <v>0.140932094323755</v>
      </c>
    </row>
    <row r="147" spans="1:17" x14ac:dyDescent="0.3">
      <c r="A147" t="s">
        <v>370</v>
      </c>
      <c r="B147" t="s">
        <v>371</v>
      </c>
      <c r="C147" t="s">
        <v>10326</v>
      </c>
      <c r="D147" t="s">
        <v>138</v>
      </c>
      <c r="E147">
        <v>66434.628253924995</v>
      </c>
      <c r="F147">
        <v>3637.7</v>
      </c>
      <c r="G147">
        <v>66.640352548334903</v>
      </c>
      <c r="H147">
        <v>10.4484422985695</v>
      </c>
      <c r="I147">
        <v>21.674465576779099</v>
      </c>
      <c r="J147">
        <v>2.0522051396213299</v>
      </c>
      <c r="K147">
        <v>3546.5770154076599</v>
      </c>
      <c r="L147">
        <v>3011.18547837913</v>
      </c>
      <c r="M147">
        <v>61.093782451503699</v>
      </c>
      <c r="N147">
        <v>0.842688410900162</v>
      </c>
      <c r="O147">
        <v>13.7257058031173</v>
      </c>
      <c r="P147">
        <v>110.508955180694</v>
      </c>
      <c r="Q147">
        <v>0.19696177512090299</v>
      </c>
    </row>
    <row r="148" spans="1:17" x14ac:dyDescent="0.3">
      <c r="A148" t="s">
        <v>372</v>
      </c>
      <c r="B148" t="s">
        <v>373</v>
      </c>
      <c r="C148" t="s">
        <v>10324</v>
      </c>
      <c r="D148" t="s">
        <v>89</v>
      </c>
      <c r="E148">
        <v>65983.398011665005</v>
      </c>
      <c r="F148">
        <v>650.85</v>
      </c>
      <c r="G148">
        <v>129.38601526724099</v>
      </c>
      <c r="H148">
        <v>16.9450219657529</v>
      </c>
      <c r="I148">
        <v>46.186081371970097</v>
      </c>
      <c r="J148">
        <v>2.37916029106121</v>
      </c>
      <c r="K148">
        <v>545.18095176401596</v>
      </c>
      <c r="L148">
        <v>425.219821828156</v>
      </c>
      <c r="M148">
        <v>79.431758389093801</v>
      </c>
      <c r="N148">
        <v>2.5909032353824499</v>
      </c>
      <c r="O148">
        <v>0.48398248444341202</v>
      </c>
      <c r="P148">
        <v>220.93195266272099</v>
      </c>
      <c r="Q148">
        <v>0.23932068520743199</v>
      </c>
    </row>
    <row r="149" spans="1:17" x14ac:dyDescent="0.3">
      <c r="A149" t="s">
        <v>374</v>
      </c>
      <c r="B149" t="s">
        <v>375</v>
      </c>
      <c r="C149" t="s">
        <v>10323</v>
      </c>
      <c r="D149" t="s">
        <v>83</v>
      </c>
      <c r="E149">
        <v>65926.376691015001</v>
      </c>
      <c r="F149">
        <v>316.75</v>
      </c>
      <c r="G149">
        <v>71.294986937751204</v>
      </c>
      <c r="H149">
        <v>-1.6440621820168899</v>
      </c>
      <c r="I149">
        <v>8.6043521450760494</v>
      </c>
      <c r="J149">
        <v>1.6372312956836099</v>
      </c>
      <c r="K149">
        <v>317.37616859305399</v>
      </c>
      <c r="L149">
        <v>261.80642581617002</v>
      </c>
      <c r="M149">
        <v>47.800595574560397</v>
      </c>
      <c r="N149">
        <v>0.56774225968391001</v>
      </c>
      <c r="O149">
        <v>13.954222573007</v>
      </c>
      <c r="P149">
        <v>122.749648382559</v>
      </c>
    </row>
    <row r="150" spans="1:17" hidden="1" x14ac:dyDescent="0.3">
      <c r="A150" t="s">
        <v>376</v>
      </c>
      <c r="B150" t="s">
        <v>377</v>
      </c>
      <c r="C150" t="s">
        <v>10328</v>
      </c>
      <c r="D150" t="s">
        <v>124</v>
      </c>
      <c r="E150">
        <v>64218.762120457999</v>
      </c>
      <c r="F150">
        <v>239.3</v>
      </c>
      <c r="G150">
        <v>268.76150526790599</v>
      </c>
      <c r="H150">
        <v>-2.1149854379929698</v>
      </c>
      <c r="I150">
        <v>43.542117116016499</v>
      </c>
      <c r="J150">
        <v>-6.5528964251477797</v>
      </c>
      <c r="K150">
        <v>237.507932575946</v>
      </c>
      <c r="M150">
        <v>36.449796040818697</v>
      </c>
      <c r="N150">
        <v>0.50524304339786896</v>
      </c>
      <c r="O150">
        <v>29.5445048056832</v>
      </c>
      <c r="P150">
        <v>411.32478632478598</v>
      </c>
    </row>
    <row r="151" spans="1:17" x14ac:dyDescent="0.3">
      <c r="A151" t="s">
        <v>378</v>
      </c>
      <c r="B151" t="s">
        <v>379</v>
      </c>
      <c r="C151" t="s">
        <v>10326</v>
      </c>
      <c r="D151" t="s">
        <v>138</v>
      </c>
      <c r="E151">
        <v>63935.817354079998</v>
      </c>
      <c r="F151">
        <v>1768.2</v>
      </c>
      <c r="G151">
        <v>26.773872027711398</v>
      </c>
      <c r="H151">
        <v>-1.0684910884407901</v>
      </c>
      <c r="I151">
        <v>14.5459537603443</v>
      </c>
      <c r="J151">
        <v>8.5374260906730906E-2</v>
      </c>
      <c r="K151">
        <v>1747.47802771537</v>
      </c>
      <c r="L151">
        <v>1563.1927324793301</v>
      </c>
      <c r="M151">
        <v>54.195120558865703</v>
      </c>
      <c r="N151">
        <v>0.63181483529748295</v>
      </c>
      <c r="O151">
        <v>10.454134147720801</v>
      </c>
      <c r="P151">
        <v>68.223765578917295</v>
      </c>
      <c r="Q151">
        <v>9.4865747398634001E-2</v>
      </c>
    </row>
    <row r="152" spans="1:17" x14ac:dyDescent="0.3">
      <c r="A152" t="s">
        <v>380</v>
      </c>
      <c r="B152" t="s">
        <v>381</v>
      </c>
      <c r="C152" t="s">
        <v>10318</v>
      </c>
      <c r="D152" t="s">
        <v>54</v>
      </c>
      <c r="E152">
        <v>63703.282465800003</v>
      </c>
      <c r="F152">
        <v>29690.45</v>
      </c>
      <c r="G152">
        <v>2.7995875598173998</v>
      </c>
      <c r="H152">
        <v>4.7935759597373604</v>
      </c>
      <c r="I152">
        <v>-5.4146905267234402</v>
      </c>
      <c r="J152">
        <v>2.4356144029133402</v>
      </c>
      <c r="K152">
        <v>28255.073982667898</v>
      </c>
      <c r="L152">
        <v>26562.4286662995</v>
      </c>
      <c r="M152">
        <v>71.898803874904502</v>
      </c>
      <c r="N152">
        <v>1.2440328231151401</v>
      </c>
      <c r="O152">
        <v>2.79736413560589</v>
      </c>
      <c r="P152">
        <v>34.956590909090899</v>
      </c>
      <c r="Q152">
        <v>1.8081878793184999E-2</v>
      </c>
    </row>
    <row r="153" spans="1:17" x14ac:dyDescent="0.3">
      <c r="A153" t="s">
        <v>382</v>
      </c>
      <c r="B153" t="s">
        <v>383</v>
      </c>
      <c r="C153" t="s">
        <v>10327</v>
      </c>
      <c r="D153" t="s">
        <v>384</v>
      </c>
      <c r="E153">
        <v>63652.470082380001</v>
      </c>
      <c r="F153">
        <v>997.55</v>
      </c>
      <c r="G153">
        <v>82.670760972747104</v>
      </c>
      <c r="H153">
        <v>1.14789197568798</v>
      </c>
      <c r="I153">
        <v>25.554348689565501</v>
      </c>
      <c r="J153">
        <v>0.60049676793543705</v>
      </c>
      <c r="K153">
        <v>958.54450758686505</v>
      </c>
      <c r="L153">
        <v>803.04205065027497</v>
      </c>
      <c r="M153">
        <v>54.080651982651403</v>
      </c>
      <c r="N153">
        <v>0.59026120206629296</v>
      </c>
      <c r="O153">
        <v>18.991529246654299</v>
      </c>
      <c r="P153">
        <v>126.767447147078</v>
      </c>
      <c r="Q153">
        <v>0.149377454074586</v>
      </c>
    </row>
    <row r="154" spans="1:17" x14ac:dyDescent="0.3">
      <c r="A154" t="s">
        <v>385</v>
      </c>
      <c r="B154" t="s">
        <v>386</v>
      </c>
      <c r="C154" t="s">
        <v>10321</v>
      </c>
      <c r="D154" t="s">
        <v>387</v>
      </c>
      <c r="E154">
        <v>63421.241199850003</v>
      </c>
      <c r="F154">
        <v>214.98</v>
      </c>
      <c r="G154">
        <v>25.7107806302248</v>
      </c>
      <c r="H154">
        <v>-7.7968516886641801</v>
      </c>
      <c r="I154">
        <v>-23.4090617110454</v>
      </c>
      <c r="J154">
        <v>-7.1156278642840602</v>
      </c>
      <c r="K154">
        <v>232.94890444953</v>
      </c>
      <c r="L154">
        <v>221.06273244614701</v>
      </c>
      <c r="M154">
        <v>35.305985353709303</v>
      </c>
      <c r="N154">
        <v>0.74032720235909999</v>
      </c>
      <c r="O154">
        <v>33.198437063912898</v>
      </c>
      <c r="P154">
        <v>61.639097744360797</v>
      </c>
      <c r="Q154">
        <v>7.9300370516556001E-2</v>
      </c>
    </row>
    <row r="155" spans="1:17" hidden="1" x14ac:dyDescent="0.3">
      <c r="A155" t="s">
        <v>388</v>
      </c>
      <c r="B155" t="s">
        <v>389</v>
      </c>
      <c r="C155" t="s">
        <v>10328</v>
      </c>
      <c r="D155" t="s">
        <v>27</v>
      </c>
      <c r="E155">
        <v>61582.5</v>
      </c>
      <c r="F155">
        <v>1231.9000000000001</v>
      </c>
      <c r="G155">
        <v>21.3974944477904</v>
      </c>
      <c r="H155">
        <v>7.2251853887152198</v>
      </c>
      <c r="I155">
        <v>38.503918373511603</v>
      </c>
      <c r="J155">
        <v>3.0163884474265399</v>
      </c>
      <c r="K155">
        <v>1126.1501972147501</v>
      </c>
      <c r="M155">
        <v>69.018499452494794</v>
      </c>
      <c r="N155">
        <v>0.48293825452730299</v>
      </c>
      <c r="O155">
        <v>11.096679925318499</v>
      </c>
      <c r="P155">
        <v>63.165562913907202</v>
      </c>
    </row>
    <row r="156" spans="1:17" x14ac:dyDescent="0.3">
      <c r="A156" t="s">
        <v>390</v>
      </c>
      <c r="B156" t="s">
        <v>391</v>
      </c>
      <c r="C156" t="s">
        <v>10327</v>
      </c>
      <c r="D156" t="s">
        <v>276</v>
      </c>
      <c r="E156">
        <v>61370.100449685</v>
      </c>
      <c r="F156">
        <v>7226.05</v>
      </c>
      <c r="G156">
        <v>-20.754339052318699</v>
      </c>
      <c r="H156">
        <v>-11.4736502682932</v>
      </c>
      <c r="I156">
        <v>19.877386164638899</v>
      </c>
      <c r="J156">
        <v>-2.5141667316260898</v>
      </c>
      <c r="K156">
        <v>7778.1351022705403</v>
      </c>
      <c r="L156">
        <v>7165.61703230688</v>
      </c>
      <c r="M156">
        <v>28.277766139324399</v>
      </c>
      <c r="N156">
        <v>0.44288339102343799</v>
      </c>
      <c r="O156">
        <v>37.489361407684598</v>
      </c>
      <c r="P156">
        <v>35.700469483568</v>
      </c>
      <c r="Q156">
        <v>0.113343726766317</v>
      </c>
    </row>
    <row r="157" spans="1:17" x14ac:dyDescent="0.3">
      <c r="A157" t="s">
        <v>392</v>
      </c>
      <c r="B157" t="s">
        <v>393</v>
      </c>
      <c r="C157" t="s">
        <v>10321</v>
      </c>
      <c r="D157" t="s">
        <v>127</v>
      </c>
      <c r="E157">
        <v>60880.636263779998</v>
      </c>
      <c r="F157">
        <v>726.3</v>
      </c>
      <c r="G157">
        <v>22.480156811699299</v>
      </c>
      <c r="H157">
        <v>1.7203738559124899</v>
      </c>
      <c r="I157">
        <v>-6.4541854859445804</v>
      </c>
      <c r="J157">
        <v>-1.80604542586843</v>
      </c>
      <c r="K157">
        <v>739.03900287360102</v>
      </c>
      <c r="L157">
        <v>664.174374510858</v>
      </c>
      <c r="M157">
        <v>51.333812086767701</v>
      </c>
      <c r="N157">
        <v>1.1659882953412199</v>
      </c>
      <c r="O157">
        <v>16.756161365826799</v>
      </c>
      <c r="P157">
        <v>70.033945920636697</v>
      </c>
      <c r="Q157">
        <v>0.17809229660650799</v>
      </c>
    </row>
    <row r="158" spans="1:17" x14ac:dyDescent="0.3">
      <c r="A158" t="s">
        <v>394</v>
      </c>
      <c r="B158" t="s">
        <v>395</v>
      </c>
      <c r="C158" t="s">
        <v>10313</v>
      </c>
      <c r="D158" t="s">
        <v>298</v>
      </c>
      <c r="E158">
        <v>60735.926687380001</v>
      </c>
      <c r="F158">
        <v>5747.7</v>
      </c>
      <c r="G158">
        <v>-2.9454802633814401</v>
      </c>
      <c r="H158">
        <v>12.796903898091299</v>
      </c>
      <c r="I158">
        <v>-3.66133164686127</v>
      </c>
      <c r="J158">
        <v>2.7620399284959301</v>
      </c>
      <c r="K158">
        <v>5203.3845826764</v>
      </c>
      <c r="L158">
        <v>4960.62534453239</v>
      </c>
      <c r="M158">
        <v>74.998210633623103</v>
      </c>
      <c r="N158">
        <v>0.98728124042698295</v>
      </c>
      <c r="O158">
        <v>4.3895819197244004</v>
      </c>
      <c r="P158">
        <v>39.812697640476699</v>
      </c>
      <c r="Q158">
        <v>9.8373780689609992E-3</v>
      </c>
    </row>
    <row r="159" spans="1:17" x14ac:dyDescent="0.3">
      <c r="A159" t="s">
        <v>396</v>
      </c>
      <c r="B159" t="s">
        <v>397</v>
      </c>
      <c r="C159" t="s">
        <v>10314</v>
      </c>
      <c r="D159" t="s">
        <v>34</v>
      </c>
      <c r="E159">
        <v>60473.236454207901</v>
      </c>
      <c r="F159">
        <v>50.58</v>
      </c>
      <c r="G159">
        <v>23.666773758280801</v>
      </c>
      <c r="H159">
        <v>-8.3292588948582704</v>
      </c>
      <c r="I159">
        <v>-22.8049763322195</v>
      </c>
      <c r="J159">
        <v>-2.9673769320117702</v>
      </c>
      <c r="K159">
        <v>53.211213260284801</v>
      </c>
      <c r="L159">
        <v>49.846438392303398</v>
      </c>
      <c r="M159">
        <v>32.370002363136301</v>
      </c>
      <c r="N159">
        <v>0.29781805692116298</v>
      </c>
      <c r="O159">
        <v>39.679715302491097</v>
      </c>
      <c r="P159">
        <v>61.339712918660197</v>
      </c>
      <c r="Q159">
        <v>0.115506272120496</v>
      </c>
    </row>
    <row r="160" spans="1:17" x14ac:dyDescent="0.3">
      <c r="A160" t="s">
        <v>398</v>
      </c>
      <c r="B160" t="s">
        <v>399</v>
      </c>
      <c r="C160" t="s">
        <v>10319</v>
      </c>
      <c r="D160" t="s">
        <v>204</v>
      </c>
      <c r="E160">
        <v>60457.478037649998</v>
      </c>
      <c r="F160">
        <v>3841.75</v>
      </c>
      <c r="G160">
        <v>-11.7494540721723</v>
      </c>
      <c r="H160">
        <v>-3.66748976926162</v>
      </c>
      <c r="I160">
        <v>20.863171270044202</v>
      </c>
      <c r="J160">
        <v>-4.6861713609346296</v>
      </c>
      <c r="K160">
        <v>4052.0747487849799</v>
      </c>
      <c r="L160">
        <v>3696.82182795787</v>
      </c>
      <c r="M160">
        <v>38.160518406748601</v>
      </c>
      <c r="N160">
        <v>0.503750246104545</v>
      </c>
      <c r="O160">
        <v>28.873560226459301</v>
      </c>
      <c r="P160">
        <v>47.069519944874003</v>
      </c>
      <c r="Q160">
        <v>0.106553004271443</v>
      </c>
    </row>
    <row r="161" spans="1:17" x14ac:dyDescent="0.3">
      <c r="A161" t="s">
        <v>400</v>
      </c>
      <c r="B161" t="s">
        <v>401</v>
      </c>
      <c r="C161" t="s">
        <v>10322</v>
      </c>
      <c r="D161" t="s">
        <v>402</v>
      </c>
      <c r="E161">
        <v>59837.768840420998</v>
      </c>
      <c r="F161">
        <v>209.19</v>
      </c>
      <c r="G161">
        <v>25.228840086020298</v>
      </c>
      <c r="H161">
        <v>4.5886640153698703</v>
      </c>
      <c r="I161">
        <v>18.807824206750499</v>
      </c>
      <c r="J161">
        <v>-6.1455354463420599</v>
      </c>
      <c r="K161">
        <v>193.19609428338299</v>
      </c>
      <c r="L161">
        <v>174.653928172772</v>
      </c>
      <c r="M161">
        <v>52.478701353636602</v>
      </c>
      <c r="N161">
        <v>2.6777727287677799</v>
      </c>
      <c r="O161">
        <v>9.8522873942349101</v>
      </c>
      <c r="P161">
        <v>55.7052474879047</v>
      </c>
      <c r="Q161">
        <v>-7.1381840818855999E-2</v>
      </c>
    </row>
    <row r="162" spans="1:17" x14ac:dyDescent="0.3">
      <c r="A162" t="s">
        <v>403</v>
      </c>
      <c r="B162" t="s">
        <v>404</v>
      </c>
      <c r="C162" t="s">
        <v>10314</v>
      </c>
      <c r="D162" t="s">
        <v>405</v>
      </c>
      <c r="E162">
        <v>59114.961050703998</v>
      </c>
      <c r="F162">
        <v>224.87</v>
      </c>
      <c r="G162">
        <v>-11.967836468788599</v>
      </c>
      <c r="H162">
        <v>8.9915291904462595</v>
      </c>
      <c r="I162">
        <v>4.7984083766594203</v>
      </c>
      <c r="J162">
        <v>0.86523112819805004</v>
      </c>
      <c r="K162">
        <v>220.41060267767801</v>
      </c>
      <c r="L162">
        <v>205.06556398737399</v>
      </c>
      <c r="M162">
        <v>66.951607082508403</v>
      </c>
      <c r="N162">
        <v>0.98439016079726305</v>
      </c>
      <c r="O162">
        <v>9.7967714679592692</v>
      </c>
      <c r="P162">
        <v>45.077419354838703</v>
      </c>
      <c r="Q162">
        <v>7.3645933858373994E-2</v>
      </c>
    </row>
    <row r="163" spans="1:17" x14ac:dyDescent="0.3">
      <c r="A163" t="s">
        <v>406</v>
      </c>
      <c r="B163" t="s">
        <v>407</v>
      </c>
      <c r="C163" t="s">
        <v>10313</v>
      </c>
      <c r="D163" t="s">
        <v>21</v>
      </c>
      <c r="E163">
        <v>58687.925614500004</v>
      </c>
      <c r="F163">
        <v>3125.35</v>
      </c>
      <c r="G163">
        <v>-4.6766266531339697</v>
      </c>
      <c r="H163">
        <v>13.7070272280951</v>
      </c>
      <c r="I163">
        <v>7.2126316981774297</v>
      </c>
      <c r="J163">
        <v>1.54654697405215</v>
      </c>
      <c r="K163">
        <v>2813.3428057445299</v>
      </c>
      <c r="L163">
        <v>2552.8893949158601</v>
      </c>
      <c r="M163">
        <v>73.389862845718596</v>
      </c>
      <c r="N163">
        <v>0.44082494560167101</v>
      </c>
      <c r="O163">
        <v>1.2686579103140501</v>
      </c>
      <c r="P163">
        <v>51.0487651635977</v>
      </c>
      <c r="Q163">
        <v>-2.9813030857221E-2</v>
      </c>
    </row>
    <row r="164" spans="1:17" x14ac:dyDescent="0.3">
      <c r="A164" t="s">
        <v>408</v>
      </c>
      <c r="B164" t="s">
        <v>409</v>
      </c>
      <c r="C164" t="s">
        <v>10323</v>
      </c>
      <c r="D164" t="s">
        <v>410</v>
      </c>
      <c r="E164">
        <v>58620.209221079996</v>
      </c>
      <c r="F164">
        <v>974.9</v>
      </c>
      <c r="G164">
        <v>12.8858667802358</v>
      </c>
      <c r="H164">
        <v>-7.1157825925456102</v>
      </c>
      <c r="I164">
        <v>-14.1062042208296</v>
      </c>
      <c r="J164">
        <v>-4.1594386414648499</v>
      </c>
      <c r="K164">
        <v>1004.64385125556</v>
      </c>
      <c r="L164">
        <v>947.19266135438704</v>
      </c>
      <c r="M164">
        <v>33.800883172202603</v>
      </c>
      <c r="N164">
        <v>0.56204977722382099</v>
      </c>
      <c r="O164">
        <v>21.038055185147101</v>
      </c>
      <c r="P164">
        <v>45.0312407021719</v>
      </c>
      <c r="Q164">
        <v>5.2048239427179999E-3</v>
      </c>
    </row>
    <row r="165" spans="1:17" x14ac:dyDescent="0.3">
      <c r="A165" t="s">
        <v>411</v>
      </c>
      <c r="B165" t="s">
        <v>412</v>
      </c>
      <c r="C165" t="s">
        <v>10324</v>
      </c>
      <c r="D165" t="s">
        <v>338</v>
      </c>
      <c r="E165">
        <v>58555.018014100002</v>
      </c>
      <c r="F165">
        <v>1769.65</v>
      </c>
      <c r="G165">
        <v>74.216772223172896</v>
      </c>
      <c r="H165">
        <v>17.701990003320901</v>
      </c>
      <c r="I165">
        <v>46.340532755464203</v>
      </c>
      <c r="J165">
        <v>2.01873871065813</v>
      </c>
      <c r="K165">
        <v>1557.4032290692101</v>
      </c>
      <c r="L165">
        <v>1291.45308465464</v>
      </c>
      <c r="M165">
        <v>72.206640379576001</v>
      </c>
      <c r="N165">
        <v>1.35506510724962</v>
      </c>
      <c r="O165">
        <v>2.9045291441810401</v>
      </c>
      <c r="P165">
        <v>119.369034337424</v>
      </c>
      <c r="Q165">
        <v>2.3809939805853001E-2</v>
      </c>
    </row>
    <row r="166" spans="1:17" x14ac:dyDescent="0.3">
      <c r="A166" t="s">
        <v>413</v>
      </c>
      <c r="B166" t="s">
        <v>414</v>
      </c>
      <c r="C166" t="s">
        <v>10319</v>
      </c>
      <c r="D166" t="s">
        <v>415</v>
      </c>
      <c r="E166">
        <v>56914.124517074997</v>
      </c>
      <c r="F166">
        <v>134419</v>
      </c>
      <c r="G166">
        <v>-5.8345684407113003</v>
      </c>
      <c r="H166">
        <v>-4.1065781838513002</v>
      </c>
      <c r="I166">
        <v>-20.989445884319998</v>
      </c>
      <c r="J166">
        <v>-4.7537052456389599</v>
      </c>
      <c r="K166">
        <v>134637.34135889099</v>
      </c>
      <c r="L166">
        <v>128381.066664386</v>
      </c>
      <c r="M166">
        <v>36.068801636846601</v>
      </c>
      <c r="N166">
        <v>0.67705503281747403</v>
      </c>
      <c r="O166">
        <v>12.6663641300708</v>
      </c>
      <c r="P166">
        <v>26.327710163995999</v>
      </c>
      <c r="Q166">
        <v>4.9523508178561999E-2</v>
      </c>
    </row>
    <row r="167" spans="1:17" x14ac:dyDescent="0.3">
      <c r="A167" t="s">
        <v>416</v>
      </c>
      <c r="B167" t="s">
        <v>417</v>
      </c>
      <c r="C167" t="s">
        <v>10314</v>
      </c>
      <c r="D167" t="s">
        <v>24</v>
      </c>
      <c r="E167">
        <v>56109.970609536998</v>
      </c>
      <c r="F167">
        <v>75.069999999999993</v>
      </c>
      <c r="G167">
        <v>-53.8199235453664</v>
      </c>
      <c r="H167">
        <v>0.50730281249545905</v>
      </c>
      <c r="I167">
        <v>-21.528132519730399</v>
      </c>
      <c r="J167">
        <v>-0.26840048764892899</v>
      </c>
      <c r="K167">
        <v>75.423933608062498</v>
      </c>
      <c r="L167">
        <v>78.471812749478104</v>
      </c>
      <c r="M167">
        <v>61.085295753322903</v>
      </c>
      <c r="N167">
        <v>0.708028542610456</v>
      </c>
      <c r="O167">
        <v>34.141467963234298</v>
      </c>
      <c r="P167">
        <v>6.5881016612238996</v>
      </c>
      <c r="Q167">
        <v>3.9469982320039003E-2</v>
      </c>
    </row>
    <row r="168" spans="1:17" x14ac:dyDescent="0.3">
      <c r="A168" t="s">
        <v>418</v>
      </c>
      <c r="B168" t="s">
        <v>419</v>
      </c>
      <c r="C168" t="s">
        <v>10315</v>
      </c>
      <c r="D168" t="s">
        <v>27</v>
      </c>
      <c r="E168">
        <v>56008.2</v>
      </c>
      <c r="F168">
        <v>1981.45</v>
      </c>
      <c r="G168">
        <v>-24.837880431458402</v>
      </c>
      <c r="H168">
        <v>1.0566860330118799</v>
      </c>
      <c r="I168">
        <v>-13.1216108364383</v>
      </c>
      <c r="J168">
        <v>-0.39978543097962399</v>
      </c>
      <c r="K168">
        <v>1886.91487824214</v>
      </c>
      <c r="L168">
        <v>1809.79200865588</v>
      </c>
      <c r="M168">
        <v>69.197422588022306</v>
      </c>
      <c r="N168">
        <v>0.77111985246946202</v>
      </c>
      <c r="O168">
        <v>5.2083070478689804</v>
      </c>
      <c r="P168">
        <v>28.382143319942902</v>
      </c>
      <c r="Q168">
        <v>2.3767821708938E-2</v>
      </c>
    </row>
    <row r="169" spans="1:17" x14ac:dyDescent="0.3">
      <c r="A169" t="s">
        <v>420</v>
      </c>
      <c r="B169" t="s">
        <v>421</v>
      </c>
      <c r="C169" t="s">
        <v>10319</v>
      </c>
      <c r="D169" t="s">
        <v>415</v>
      </c>
      <c r="E169">
        <v>55974.02577855</v>
      </c>
      <c r="F169">
        <v>2926.1</v>
      </c>
      <c r="G169">
        <v>-7.32758543780034</v>
      </c>
      <c r="H169">
        <v>-12.064915821871001</v>
      </c>
      <c r="I169">
        <v>17.7603536729683</v>
      </c>
      <c r="J169">
        <v>0.55064553067283195</v>
      </c>
      <c r="K169">
        <v>2983.9165252389598</v>
      </c>
      <c r="L169">
        <v>2756.49106128831</v>
      </c>
      <c r="M169">
        <v>52.321556335318199</v>
      </c>
      <c r="N169">
        <v>0.80205761690684896</v>
      </c>
      <c r="O169">
        <v>15.341239192098699</v>
      </c>
      <c r="P169">
        <v>33.380435773543603</v>
      </c>
      <c r="Q169">
        <v>-1.7878554789715E-2</v>
      </c>
    </row>
    <row r="170" spans="1:17" x14ac:dyDescent="0.3">
      <c r="A170" t="s">
        <v>422</v>
      </c>
      <c r="B170" t="s">
        <v>423</v>
      </c>
      <c r="C170" t="s">
        <v>10321</v>
      </c>
      <c r="D170" t="s">
        <v>127</v>
      </c>
      <c r="E170">
        <v>55006.205273612999</v>
      </c>
      <c r="F170">
        <v>131.78</v>
      </c>
      <c r="G170">
        <v>-1.81878670289692</v>
      </c>
      <c r="H170">
        <v>-8.0546689006802801</v>
      </c>
      <c r="I170">
        <v>-19.933282713655998</v>
      </c>
      <c r="J170">
        <v>-4.5056813924836296</v>
      </c>
      <c r="K170">
        <v>140.45835018522001</v>
      </c>
      <c r="L170">
        <v>133.554080890786</v>
      </c>
      <c r="M170">
        <v>45.248282040324497</v>
      </c>
      <c r="N170">
        <v>0.50126991406201704</v>
      </c>
      <c r="O170">
        <v>33.062680224616699</v>
      </c>
      <c r="P170">
        <v>61.100244498777499</v>
      </c>
      <c r="Q170">
        <v>-1.3400203211979E-2</v>
      </c>
    </row>
    <row r="171" spans="1:17" x14ac:dyDescent="0.3">
      <c r="A171" t="s">
        <v>424</v>
      </c>
      <c r="B171" t="s">
        <v>425</v>
      </c>
      <c r="C171" t="s">
        <v>10314</v>
      </c>
      <c r="D171" t="s">
        <v>124</v>
      </c>
      <c r="E171">
        <v>54952.154999999999</v>
      </c>
      <c r="F171">
        <v>273.45</v>
      </c>
      <c r="G171">
        <v>225.98285943457199</v>
      </c>
      <c r="H171">
        <v>-8.31569826338675</v>
      </c>
      <c r="I171">
        <v>26.835209357226301</v>
      </c>
      <c r="J171">
        <v>-2.5369796882576701</v>
      </c>
      <c r="K171">
        <v>288.30808822256603</v>
      </c>
      <c r="L171">
        <v>222.329355498621</v>
      </c>
      <c r="M171">
        <v>34.389123586621501</v>
      </c>
      <c r="N171">
        <v>0.50888827537189696</v>
      </c>
      <c r="O171">
        <v>29.3472298409215</v>
      </c>
      <c r="P171">
        <v>304.21286031042098</v>
      </c>
      <c r="Q171">
        <v>0.18283123907250901</v>
      </c>
    </row>
    <row r="172" spans="1:17" x14ac:dyDescent="0.3">
      <c r="A172" t="s">
        <v>426</v>
      </c>
      <c r="B172" t="s">
        <v>427</v>
      </c>
      <c r="C172" t="s">
        <v>10312</v>
      </c>
      <c r="D172" t="s">
        <v>428</v>
      </c>
      <c r="E172">
        <v>54900.003220799998</v>
      </c>
      <c r="F172">
        <v>360</v>
      </c>
      <c r="G172">
        <v>34.311733578408202</v>
      </c>
      <c r="H172">
        <v>0.79527668790246098</v>
      </c>
      <c r="I172">
        <v>10.660969486667501</v>
      </c>
      <c r="J172">
        <v>-2.26223106290889</v>
      </c>
      <c r="K172">
        <v>353.39548297934698</v>
      </c>
      <c r="L172">
        <v>301.99823933581803</v>
      </c>
      <c r="M172">
        <v>43.235344660791696</v>
      </c>
      <c r="N172">
        <v>0.57119631498428103</v>
      </c>
      <c r="O172">
        <v>6.7222222222222197</v>
      </c>
      <c r="P172">
        <v>87.793427230046902</v>
      </c>
      <c r="Q172">
        <v>4.6027291654384003E-2</v>
      </c>
    </row>
    <row r="173" spans="1:17" x14ac:dyDescent="0.3">
      <c r="A173" t="s">
        <v>429</v>
      </c>
      <c r="B173" t="s">
        <v>430</v>
      </c>
      <c r="C173" t="s">
        <v>10314</v>
      </c>
      <c r="D173" t="s">
        <v>51</v>
      </c>
      <c r="E173">
        <v>54744.533697500003</v>
      </c>
      <c r="F173">
        <v>4869.55</v>
      </c>
      <c r="G173">
        <v>58.4621557121826</v>
      </c>
      <c r="H173">
        <v>16.867205627431701</v>
      </c>
      <c r="I173">
        <v>3.3445774687205598</v>
      </c>
      <c r="J173">
        <v>11.9944371237036</v>
      </c>
      <c r="K173">
        <v>4398.0534543157401</v>
      </c>
      <c r="L173">
        <v>4067.1047145976499</v>
      </c>
      <c r="M173">
        <v>77.1041742221514</v>
      </c>
      <c r="N173">
        <v>1.13784834233953</v>
      </c>
      <c r="O173">
        <v>6.0878315244735104</v>
      </c>
      <c r="P173">
        <v>89.450852996673603</v>
      </c>
      <c r="Q173">
        <v>7.5776094234809993E-2</v>
      </c>
    </row>
    <row r="174" spans="1:17" x14ac:dyDescent="0.3">
      <c r="A174" t="s">
        <v>431</v>
      </c>
      <c r="B174" t="s">
        <v>432</v>
      </c>
      <c r="C174" t="s">
        <v>10316</v>
      </c>
      <c r="D174" t="s">
        <v>252</v>
      </c>
      <c r="E174">
        <v>53687.465504450003</v>
      </c>
      <c r="F174">
        <v>2030.5</v>
      </c>
      <c r="G174">
        <v>0.151035490769551</v>
      </c>
      <c r="H174">
        <v>1.0590521502135499</v>
      </c>
      <c r="I174">
        <v>5.5589515792910298</v>
      </c>
      <c r="J174">
        <v>-2.7755666611028702E-2</v>
      </c>
      <c r="K174">
        <v>1998.85190878915</v>
      </c>
      <c r="L174">
        <v>1871.1575663352901</v>
      </c>
      <c r="M174">
        <v>57.634256155985902</v>
      </c>
      <c r="N174">
        <v>0.90076528290174895</v>
      </c>
      <c r="O174">
        <v>7.4833784782073201</v>
      </c>
      <c r="P174">
        <v>32.271513256465298</v>
      </c>
      <c r="Q174">
        <v>-7.5685804175670002E-3</v>
      </c>
    </row>
    <row r="175" spans="1:17" x14ac:dyDescent="0.3">
      <c r="A175" t="s">
        <v>433</v>
      </c>
      <c r="B175" t="s">
        <v>434</v>
      </c>
      <c r="C175" t="s">
        <v>10320</v>
      </c>
      <c r="D175" t="s">
        <v>101</v>
      </c>
      <c r="E175">
        <v>53622.055162875004</v>
      </c>
      <c r="F175">
        <v>135.79</v>
      </c>
      <c r="G175">
        <v>78.835864242264904</v>
      </c>
      <c r="H175">
        <v>-3.9815279775298098</v>
      </c>
      <c r="I175">
        <v>-1.9351506646448</v>
      </c>
      <c r="J175">
        <v>1.3692169125109199</v>
      </c>
      <c r="K175">
        <v>138.12803902476401</v>
      </c>
      <c r="L175">
        <v>120.253259634833</v>
      </c>
      <c r="M175">
        <v>51.976335564490299</v>
      </c>
      <c r="N175">
        <v>0.533832346955602</v>
      </c>
      <c r="O175">
        <v>25.5615288312835</v>
      </c>
      <c r="P175">
        <v>121.33659331703301</v>
      </c>
      <c r="Q175">
        <v>0.18322688083951999</v>
      </c>
    </row>
    <row r="176" spans="1:17" x14ac:dyDescent="0.3">
      <c r="A176" t="s">
        <v>435</v>
      </c>
      <c r="B176" t="s">
        <v>436</v>
      </c>
      <c r="C176" t="s">
        <v>10316</v>
      </c>
      <c r="D176" t="s">
        <v>185</v>
      </c>
      <c r="E176">
        <v>53585.858381439997</v>
      </c>
      <c r="F176">
        <v>16348.2</v>
      </c>
      <c r="G176">
        <v>-29.842532138802</v>
      </c>
      <c r="H176">
        <v>-4.5831274701173701</v>
      </c>
      <c r="I176">
        <v>-10.2308560800946</v>
      </c>
      <c r="J176">
        <v>-4.5133341686320803</v>
      </c>
      <c r="K176">
        <v>16778.1665674783</v>
      </c>
      <c r="L176">
        <v>16482.8717420383</v>
      </c>
      <c r="M176">
        <v>26.369052446122001</v>
      </c>
      <c r="N176">
        <v>0.89231854889884499</v>
      </c>
      <c r="O176">
        <v>17.749966357152399</v>
      </c>
      <c r="P176">
        <v>6.5348573513887001</v>
      </c>
      <c r="Q176">
        <v>-4.4520695323894001E-2</v>
      </c>
    </row>
    <row r="177" spans="1:17" x14ac:dyDescent="0.3">
      <c r="A177" t="s">
        <v>437</v>
      </c>
      <c r="B177" t="s">
        <v>438</v>
      </c>
      <c r="C177" t="s">
        <v>10314</v>
      </c>
      <c r="D177" t="s">
        <v>34</v>
      </c>
      <c r="E177">
        <v>53448.32074684</v>
      </c>
      <c r="F177">
        <v>118.9</v>
      </c>
      <c r="G177">
        <v>2.9259347981073298</v>
      </c>
      <c r="H177">
        <v>-6.9046629865316298</v>
      </c>
      <c r="I177">
        <v>-27.701868822388001</v>
      </c>
      <c r="J177">
        <v>-1.48863309763771</v>
      </c>
      <c r="K177">
        <v>120.99655129564999</v>
      </c>
      <c r="L177">
        <v>120.75314187033101</v>
      </c>
      <c r="M177">
        <v>42.6717757570649</v>
      </c>
      <c r="N177">
        <v>0.42984849864846197</v>
      </c>
      <c r="O177">
        <v>32.842724978973898</v>
      </c>
      <c r="P177">
        <v>37.615740740740698</v>
      </c>
      <c r="Q177">
        <v>7.5071138640288998E-2</v>
      </c>
    </row>
    <row r="178" spans="1:17" x14ac:dyDescent="0.3">
      <c r="A178" t="s">
        <v>439</v>
      </c>
      <c r="B178" t="s">
        <v>440</v>
      </c>
      <c r="C178" t="s">
        <v>10314</v>
      </c>
      <c r="D178" t="s">
        <v>34</v>
      </c>
      <c r="E178">
        <v>52745.387988832001</v>
      </c>
      <c r="F178">
        <v>60.69</v>
      </c>
      <c r="G178">
        <v>35.071029077429799</v>
      </c>
      <c r="H178">
        <v>-2.5532898816262599</v>
      </c>
      <c r="I178">
        <v>-16.5555550531294</v>
      </c>
      <c r="J178">
        <v>-1.7179193650389499</v>
      </c>
      <c r="K178">
        <v>61.586081188931502</v>
      </c>
      <c r="L178">
        <v>57.6938247381633</v>
      </c>
      <c r="M178">
        <v>50.865110461115698</v>
      </c>
      <c r="N178">
        <v>0.30817431519746302</v>
      </c>
      <c r="O178">
        <v>26.7095073323447</v>
      </c>
      <c r="P178">
        <v>72.170212765957402</v>
      </c>
      <c r="Q178">
        <v>0.11330038240081</v>
      </c>
    </row>
    <row r="179" spans="1:17" x14ac:dyDescent="0.3">
      <c r="A179" t="s">
        <v>441</v>
      </c>
      <c r="B179" t="s">
        <v>442</v>
      </c>
      <c r="C179" t="s">
        <v>10325</v>
      </c>
      <c r="D179" t="s">
        <v>443</v>
      </c>
      <c r="E179">
        <v>51482.366274849999</v>
      </c>
      <c r="F179">
        <v>1926.05</v>
      </c>
      <c r="G179">
        <v>-28.315171260693599</v>
      </c>
      <c r="H179">
        <v>-11.3651902740288</v>
      </c>
      <c r="I179">
        <v>-21.121905975574698</v>
      </c>
      <c r="J179">
        <v>-3.9580642291707</v>
      </c>
      <c r="K179">
        <v>2069.86305976523</v>
      </c>
      <c r="L179">
        <v>2039.51249425878</v>
      </c>
      <c r="M179">
        <v>35.893028072594603</v>
      </c>
      <c r="N179">
        <v>1.0417449124461799</v>
      </c>
      <c r="O179">
        <v>27.411022559123499</v>
      </c>
      <c r="P179">
        <v>10.6925287356321</v>
      </c>
      <c r="Q179">
        <v>4.1698165469600002E-4</v>
      </c>
    </row>
    <row r="180" spans="1:17" x14ac:dyDescent="0.3">
      <c r="A180" t="s">
        <v>444</v>
      </c>
      <c r="B180" t="s">
        <v>445</v>
      </c>
      <c r="C180" t="s">
        <v>10327</v>
      </c>
      <c r="D180" t="s">
        <v>384</v>
      </c>
      <c r="E180">
        <v>51341.758439965</v>
      </c>
      <c r="F180">
        <v>1732.2</v>
      </c>
      <c r="G180">
        <v>25.087612995124399</v>
      </c>
      <c r="H180">
        <v>6.0116904309054897</v>
      </c>
      <c r="I180">
        <v>45.624662237039097</v>
      </c>
      <c r="J180">
        <v>-2.0892637022968201</v>
      </c>
      <c r="K180">
        <v>1636.1240336882399</v>
      </c>
      <c r="L180">
        <v>1362.89716204151</v>
      </c>
      <c r="M180">
        <v>54.522422792513197</v>
      </c>
      <c r="N180">
        <v>0.61328401851417802</v>
      </c>
      <c r="O180">
        <v>3.2790670823230599</v>
      </c>
      <c r="P180">
        <v>69.981845836808802</v>
      </c>
      <c r="Q180">
        <v>0.109616405762473</v>
      </c>
    </row>
    <row r="181" spans="1:17" hidden="1" x14ac:dyDescent="0.3">
      <c r="A181" t="s">
        <v>446</v>
      </c>
      <c r="B181" t="s">
        <v>447</v>
      </c>
      <c r="C181" t="s">
        <v>10328</v>
      </c>
      <c r="D181" t="s">
        <v>98</v>
      </c>
      <c r="E181">
        <v>50693.667868304998</v>
      </c>
      <c r="F181">
        <v>113.49</v>
      </c>
      <c r="G181">
        <v>-5.6310385917431303</v>
      </c>
      <c r="H181">
        <v>85.519836463939001</v>
      </c>
      <c r="I181">
        <v>11.475385333978</v>
      </c>
      <c r="J181">
        <v>-10.1148291999649</v>
      </c>
      <c r="M181">
        <v>40.198608092487497</v>
      </c>
      <c r="O181">
        <v>38.690633535994301</v>
      </c>
      <c r="P181">
        <v>49.328947368420998</v>
      </c>
    </row>
    <row r="182" spans="1:17" x14ac:dyDescent="0.3">
      <c r="A182" t="s">
        <v>448</v>
      </c>
      <c r="B182" t="s">
        <v>449</v>
      </c>
      <c r="C182" t="s">
        <v>10314</v>
      </c>
      <c r="D182" t="s">
        <v>51</v>
      </c>
      <c r="E182">
        <v>50612.262212640002</v>
      </c>
      <c r="F182">
        <v>674.25</v>
      </c>
      <c r="G182">
        <v>-35.994808391923698</v>
      </c>
      <c r="H182">
        <v>5.7549158971721699</v>
      </c>
      <c r="I182">
        <v>3.2645562119573701</v>
      </c>
      <c r="J182">
        <v>5.76125503763366</v>
      </c>
      <c r="K182">
        <v>641.41361825530998</v>
      </c>
      <c r="L182">
        <v>652.28918106533604</v>
      </c>
      <c r="M182">
        <v>76.156984822387599</v>
      </c>
      <c r="N182">
        <v>1.0572985750233199</v>
      </c>
      <c r="O182">
        <v>20.637745643307301</v>
      </c>
      <c r="P182">
        <v>21.771717536572101</v>
      </c>
      <c r="Q182">
        <v>-1.0712827964730999E-2</v>
      </c>
    </row>
    <row r="183" spans="1:17" x14ac:dyDescent="0.3">
      <c r="A183" t="s">
        <v>450</v>
      </c>
      <c r="B183" t="s">
        <v>451</v>
      </c>
      <c r="C183" t="s">
        <v>10325</v>
      </c>
      <c r="D183" t="s">
        <v>163</v>
      </c>
      <c r="E183">
        <v>50348.158449750001</v>
      </c>
      <c r="F183">
        <v>11645.9</v>
      </c>
      <c r="G183">
        <v>135.00533313091199</v>
      </c>
      <c r="H183">
        <v>0.66894696580506396</v>
      </c>
      <c r="I183">
        <v>77.891542057379993</v>
      </c>
      <c r="J183">
        <v>-2.6666769670915298</v>
      </c>
      <c r="K183">
        <v>11667.5870397579</v>
      </c>
      <c r="L183">
        <v>9043.9009660916709</v>
      </c>
      <c r="M183">
        <v>47.600372085098101</v>
      </c>
      <c r="N183">
        <v>0.46007315066995103</v>
      </c>
      <c r="O183">
        <v>23.494105221580099</v>
      </c>
      <c r="P183">
        <v>198.92707718370499</v>
      </c>
      <c r="Q183">
        <v>0.16407633772220601</v>
      </c>
    </row>
    <row r="184" spans="1:17" x14ac:dyDescent="0.3">
      <c r="A184" t="s">
        <v>452</v>
      </c>
      <c r="B184" t="s">
        <v>453</v>
      </c>
      <c r="C184" t="s">
        <v>10325</v>
      </c>
      <c r="D184" t="s">
        <v>257</v>
      </c>
      <c r="E184">
        <v>49381.218821729999</v>
      </c>
      <c r="F184">
        <v>4382.45</v>
      </c>
      <c r="G184">
        <v>26.226542061895302</v>
      </c>
      <c r="H184">
        <v>-12.502054126765101</v>
      </c>
      <c r="I184">
        <v>5.5656861153448398</v>
      </c>
      <c r="J184">
        <v>-2.0702295275546199</v>
      </c>
      <c r="K184">
        <v>4688.9319155619696</v>
      </c>
      <c r="L184">
        <v>4212.6769726724197</v>
      </c>
      <c r="M184">
        <v>40.472403404527199</v>
      </c>
      <c r="N184">
        <v>0.70370747343583295</v>
      </c>
      <c r="O184">
        <v>33.257652682859998</v>
      </c>
      <c r="P184">
        <v>75.280471952804703</v>
      </c>
      <c r="Q184">
        <v>0.124497115303271</v>
      </c>
    </row>
    <row r="185" spans="1:17" x14ac:dyDescent="0.3">
      <c r="A185" t="s">
        <v>454</v>
      </c>
      <c r="B185" t="s">
        <v>455</v>
      </c>
      <c r="C185" t="s">
        <v>10316</v>
      </c>
      <c r="D185" t="s">
        <v>118</v>
      </c>
      <c r="E185">
        <v>48906.905906150001</v>
      </c>
      <c r="F185">
        <v>369.65</v>
      </c>
      <c r="G185">
        <v>-25.012854070827299</v>
      </c>
      <c r="H185">
        <v>-0.29596139992194398</v>
      </c>
      <c r="I185">
        <v>-14.470866436535299</v>
      </c>
      <c r="J185">
        <v>-1.76005721953243</v>
      </c>
      <c r="K185">
        <v>357.48937646163398</v>
      </c>
      <c r="L185">
        <v>357.78084788867301</v>
      </c>
      <c r="M185">
        <v>56.6905474441824</v>
      </c>
      <c r="N185">
        <v>1.0263214744626299</v>
      </c>
      <c r="O185">
        <v>11.0509941836872</v>
      </c>
      <c r="P185">
        <v>29.338698390482801</v>
      </c>
      <c r="Q185">
        <v>-6.129203750455E-3</v>
      </c>
    </row>
    <row r="186" spans="1:17" x14ac:dyDescent="0.3">
      <c r="A186" t="s">
        <v>456</v>
      </c>
      <c r="B186" t="s">
        <v>457</v>
      </c>
      <c r="C186" t="s">
        <v>10325</v>
      </c>
      <c r="D186" t="s">
        <v>320</v>
      </c>
      <c r="E186">
        <v>48705.460205299998</v>
      </c>
      <c r="F186">
        <v>1881.2</v>
      </c>
      <c r="G186">
        <v>281.95248338395101</v>
      </c>
      <c r="H186">
        <v>-26.144996893381499</v>
      </c>
      <c r="I186">
        <v>100.491988348663</v>
      </c>
      <c r="J186">
        <v>-11.497980242676199</v>
      </c>
      <c r="K186">
        <v>2179.7077962677399</v>
      </c>
      <c r="L186">
        <v>1551.38342655871</v>
      </c>
      <c r="M186">
        <v>14.1747711357712</v>
      </c>
      <c r="N186">
        <v>0.67523928886794604</v>
      </c>
      <c r="O186">
        <v>58.3802891771209</v>
      </c>
      <c r="P186">
        <v>331.86409550045897</v>
      </c>
      <c r="Q186">
        <v>0.210977369446397</v>
      </c>
    </row>
    <row r="187" spans="1:17" x14ac:dyDescent="0.3">
      <c r="A187" t="s">
        <v>458</v>
      </c>
      <c r="B187" t="s">
        <v>459</v>
      </c>
      <c r="C187" t="s">
        <v>10313</v>
      </c>
      <c r="D187" t="s">
        <v>298</v>
      </c>
      <c r="E187">
        <v>48550.089859599997</v>
      </c>
      <c r="F187">
        <v>7867.35</v>
      </c>
      <c r="G187">
        <v>-22.5914324262022</v>
      </c>
      <c r="H187">
        <v>11.849359226184699</v>
      </c>
      <c r="I187">
        <v>-10.697728750711001</v>
      </c>
      <c r="J187">
        <v>-1.1168753968154601</v>
      </c>
      <c r="K187">
        <v>7253.1338075944705</v>
      </c>
      <c r="L187">
        <v>7382.6622342147703</v>
      </c>
      <c r="M187">
        <v>55.747103441163297</v>
      </c>
      <c r="N187">
        <v>4.0166659961546101</v>
      </c>
      <c r="O187">
        <v>16.938994705968302</v>
      </c>
      <c r="P187">
        <v>22.712596705764899</v>
      </c>
      <c r="Q187">
        <v>4.1153877194552997E-2</v>
      </c>
    </row>
    <row r="188" spans="1:17" x14ac:dyDescent="0.3">
      <c r="A188" t="s">
        <v>460</v>
      </c>
      <c r="B188" t="s">
        <v>461</v>
      </c>
      <c r="C188" t="s">
        <v>10313</v>
      </c>
      <c r="D188" t="s">
        <v>21</v>
      </c>
      <c r="E188">
        <v>47929.230348869998</v>
      </c>
      <c r="F188">
        <v>1769.3</v>
      </c>
      <c r="G188">
        <v>20.085177790466702</v>
      </c>
      <c r="H188">
        <v>-1.8992172517678401</v>
      </c>
      <c r="I188">
        <v>1.4709195133564099</v>
      </c>
      <c r="J188">
        <v>-4.7889025196099899</v>
      </c>
      <c r="K188">
        <v>1751.1656182645299</v>
      </c>
      <c r="L188">
        <v>1543.7133854752201</v>
      </c>
      <c r="M188">
        <v>34.634446981634397</v>
      </c>
      <c r="N188">
        <v>0.61971432322489695</v>
      </c>
      <c r="O188">
        <v>9.0092126829819801</v>
      </c>
      <c r="P188">
        <v>70.452793834296699</v>
      </c>
      <c r="Q188">
        <v>0.19020692741633799</v>
      </c>
    </row>
    <row r="189" spans="1:17" x14ac:dyDescent="0.3">
      <c r="A189" t="s">
        <v>462</v>
      </c>
      <c r="B189" t="s">
        <v>463</v>
      </c>
      <c r="C189" t="s">
        <v>10325</v>
      </c>
      <c r="D189" t="s">
        <v>92</v>
      </c>
      <c r="E189">
        <v>47794.251562500001</v>
      </c>
      <c r="F189">
        <v>1320.25</v>
      </c>
      <c r="G189">
        <v>94.164934704730996</v>
      </c>
      <c r="H189">
        <v>-6.8170734812382499</v>
      </c>
      <c r="I189">
        <v>30.974196285489398</v>
      </c>
      <c r="J189">
        <v>-2.1174994813965098</v>
      </c>
      <c r="K189">
        <v>1381.4491893356701</v>
      </c>
      <c r="L189">
        <v>1125.80007238352</v>
      </c>
      <c r="M189">
        <v>36.918450927116901</v>
      </c>
      <c r="N189">
        <v>0.34463341677928899</v>
      </c>
      <c r="O189">
        <v>35.936375686422998</v>
      </c>
      <c r="P189">
        <v>193.388888888888</v>
      </c>
      <c r="Q189">
        <v>0.18724907075358799</v>
      </c>
    </row>
    <row r="190" spans="1:17" x14ac:dyDescent="0.3">
      <c r="A190" t="s">
        <v>464</v>
      </c>
      <c r="B190" t="s">
        <v>465</v>
      </c>
      <c r="C190" t="s">
        <v>10314</v>
      </c>
      <c r="D190" t="s">
        <v>24</v>
      </c>
      <c r="E190">
        <v>47711.465017695999</v>
      </c>
      <c r="F190">
        <v>194.61</v>
      </c>
      <c r="G190">
        <v>5.97151342356252</v>
      </c>
      <c r="H190">
        <v>-1.40922031805892</v>
      </c>
      <c r="I190">
        <v>13.7338146102938</v>
      </c>
      <c r="J190">
        <v>-3.20332673344158</v>
      </c>
      <c r="K190">
        <v>191.92296290348301</v>
      </c>
      <c r="L190">
        <v>168.8856446012</v>
      </c>
      <c r="M190">
        <v>30.292898133095498</v>
      </c>
      <c r="N190">
        <v>0.53306844088945105</v>
      </c>
      <c r="O190">
        <v>6.1559015466830997</v>
      </c>
      <c r="P190">
        <v>41.792349726775903</v>
      </c>
      <c r="Q190">
        <v>0.11543816092772299</v>
      </c>
    </row>
    <row r="191" spans="1:17" x14ac:dyDescent="0.3">
      <c r="A191" t="s">
        <v>466</v>
      </c>
      <c r="B191" t="s">
        <v>467</v>
      </c>
      <c r="C191" t="s">
        <v>10318</v>
      </c>
      <c r="D191" t="s">
        <v>54</v>
      </c>
      <c r="E191">
        <v>47630.538851240002</v>
      </c>
      <c r="F191">
        <v>1687.5</v>
      </c>
      <c r="G191">
        <v>91.530273050790598</v>
      </c>
      <c r="H191">
        <v>16.596101576836499</v>
      </c>
      <c r="I191">
        <v>70.120198550974095</v>
      </c>
      <c r="J191">
        <v>-1.1660063623600401</v>
      </c>
      <c r="K191">
        <v>1479.96307952249</v>
      </c>
      <c r="L191">
        <v>1143.30430709188</v>
      </c>
      <c r="M191">
        <v>63.186766226545501</v>
      </c>
      <c r="N191">
        <v>0.99637713067483902</v>
      </c>
      <c r="O191">
        <v>3.7333333333333401</v>
      </c>
      <c r="P191">
        <v>133.69339426672201</v>
      </c>
      <c r="Q191">
        <v>0.15911644889611101</v>
      </c>
    </row>
    <row r="192" spans="1:17" x14ac:dyDescent="0.3">
      <c r="A192" t="s">
        <v>468</v>
      </c>
      <c r="B192" t="s">
        <v>469</v>
      </c>
      <c r="C192" t="s">
        <v>10318</v>
      </c>
      <c r="D192" t="s">
        <v>54</v>
      </c>
      <c r="E192">
        <v>47122.829447609998</v>
      </c>
      <c r="F192">
        <v>2832.15</v>
      </c>
      <c r="G192">
        <v>68.522239671758001</v>
      </c>
      <c r="H192">
        <v>-0.75420819041904597</v>
      </c>
      <c r="I192">
        <v>18.741062249486301</v>
      </c>
      <c r="J192">
        <v>-5.8182826618981904</v>
      </c>
      <c r="K192">
        <v>2724.7557781912001</v>
      </c>
      <c r="L192">
        <v>2289.27002209279</v>
      </c>
      <c r="M192">
        <v>41.537545911187003</v>
      </c>
      <c r="N192">
        <v>0.95878330408554502</v>
      </c>
      <c r="O192">
        <v>9.0337729286937396</v>
      </c>
      <c r="P192">
        <v>104.479982672105</v>
      </c>
      <c r="Q192">
        <v>6.1121502190325999E-2</v>
      </c>
    </row>
    <row r="193" spans="1:17" x14ac:dyDescent="0.3">
      <c r="A193" t="s">
        <v>470</v>
      </c>
      <c r="B193" t="s">
        <v>471</v>
      </c>
      <c r="C193" t="s">
        <v>10312</v>
      </c>
      <c r="D193" t="s">
        <v>177</v>
      </c>
      <c r="E193">
        <v>46810.5285</v>
      </c>
      <c r="F193">
        <v>676.15</v>
      </c>
      <c r="G193">
        <v>18.157920920651801</v>
      </c>
      <c r="H193">
        <v>2.2606919144974298</v>
      </c>
      <c r="I193">
        <v>1.6362907755481</v>
      </c>
      <c r="J193">
        <v>11.965473302388</v>
      </c>
      <c r="K193">
        <v>618.29352208568798</v>
      </c>
      <c r="L193">
        <v>567.58181803897196</v>
      </c>
      <c r="M193">
        <v>85.754568601477104</v>
      </c>
      <c r="N193">
        <v>2.7457537205928402</v>
      </c>
      <c r="O193">
        <v>2.04096724099682</v>
      </c>
      <c r="P193">
        <v>70.293413927716898</v>
      </c>
      <c r="Q193">
        <v>-5.7685674774388997E-2</v>
      </c>
    </row>
    <row r="194" spans="1:17" x14ac:dyDescent="0.3">
      <c r="A194" t="s">
        <v>472</v>
      </c>
      <c r="B194" t="s">
        <v>473</v>
      </c>
      <c r="C194" t="s">
        <v>627</v>
      </c>
      <c r="D194" t="s">
        <v>474</v>
      </c>
      <c r="E194">
        <v>46672.93959804</v>
      </c>
      <c r="F194">
        <v>41962.2</v>
      </c>
      <c r="G194">
        <v>-24.1560236864069</v>
      </c>
      <c r="H194">
        <v>-3.3508769278006301</v>
      </c>
      <c r="I194">
        <v>5.3409526610020803</v>
      </c>
      <c r="J194">
        <v>-0.72519230045495398</v>
      </c>
      <c r="K194">
        <v>40591.155997792797</v>
      </c>
      <c r="L194">
        <v>38601.431869885899</v>
      </c>
      <c r="M194">
        <v>53.754035238328299</v>
      </c>
      <c r="N194">
        <v>0.633065103660164</v>
      </c>
      <c r="O194">
        <v>2.2872966622341</v>
      </c>
      <c r="P194">
        <v>26.888831435090001</v>
      </c>
      <c r="Q194">
        <v>-9.8367838034999996E-4</v>
      </c>
    </row>
    <row r="195" spans="1:17" x14ac:dyDescent="0.3">
      <c r="A195" t="s">
        <v>475</v>
      </c>
      <c r="B195" t="s">
        <v>476</v>
      </c>
      <c r="C195" t="s">
        <v>10327</v>
      </c>
      <c r="D195" t="s">
        <v>384</v>
      </c>
      <c r="E195">
        <v>44998.928077949997</v>
      </c>
      <c r="F195">
        <v>599.5</v>
      </c>
      <c r="G195">
        <v>-31.380577756759902</v>
      </c>
      <c r="H195">
        <v>9.9286010927551995</v>
      </c>
      <c r="I195">
        <v>13.4447171043634</v>
      </c>
      <c r="J195">
        <v>1.85313339989987</v>
      </c>
      <c r="K195">
        <v>557.84517689940401</v>
      </c>
      <c r="L195">
        <v>551.78800526405598</v>
      </c>
      <c r="M195">
        <v>75.780340876286203</v>
      </c>
      <c r="N195">
        <v>0.99427065743703202</v>
      </c>
      <c r="O195">
        <v>6.5971643035863199</v>
      </c>
      <c r="P195">
        <v>33.876730683340703</v>
      </c>
      <c r="Q195">
        <v>-0.103101354968724</v>
      </c>
    </row>
    <row r="196" spans="1:17" x14ac:dyDescent="0.3">
      <c r="A196" t="s">
        <v>477</v>
      </c>
      <c r="B196" t="s">
        <v>478</v>
      </c>
      <c r="C196" t="s">
        <v>10314</v>
      </c>
      <c r="D196" t="s">
        <v>405</v>
      </c>
      <c r="E196">
        <v>44996.622279570001</v>
      </c>
      <c r="F196">
        <v>757.85</v>
      </c>
      <c r="G196">
        <v>204.482856847937</v>
      </c>
      <c r="H196">
        <v>15.975443616377</v>
      </c>
      <c r="I196">
        <v>63.4069594966575</v>
      </c>
      <c r="J196">
        <v>-3.1948355512013502</v>
      </c>
      <c r="K196">
        <v>639.81310847581904</v>
      </c>
      <c r="L196">
        <v>505.118798936757</v>
      </c>
      <c r="M196">
        <v>70.813290109799993</v>
      </c>
      <c r="N196">
        <v>1.66361902927016</v>
      </c>
      <c r="O196">
        <v>2.6588375008246898</v>
      </c>
      <c r="P196">
        <v>260.32330916438798</v>
      </c>
      <c r="Q196">
        <v>0.140713154404839</v>
      </c>
    </row>
    <row r="197" spans="1:17" x14ac:dyDescent="0.3">
      <c r="A197" t="s">
        <v>479</v>
      </c>
      <c r="B197" t="s">
        <v>480</v>
      </c>
      <c r="C197" t="s">
        <v>10325</v>
      </c>
      <c r="D197" t="s">
        <v>132</v>
      </c>
      <c r="E197">
        <v>44368.486510985</v>
      </c>
      <c r="F197">
        <v>50746.45</v>
      </c>
      <c r="G197">
        <v>-1.1660920574409701</v>
      </c>
      <c r="H197">
        <v>-8.4552002677742806</v>
      </c>
      <c r="I197">
        <v>19.001059730809398</v>
      </c>
      <c r="J197">
        <v>-4.9306845546864402</v>
      </c>
      <c r="K197">
        <v>52421.628882565201</v>
      </c>
      <c r="L197">
        <v>47132.309341262997</v>
      </c>
      <c r="M197">
        <v>24.462469590952399</v>
      </c>
      <c r="N197">
        <v>0.64715379887827496</v>
      </c>
      <c r="O197">
        <v>18.2230481146957</v>
      </c>
      <c r="P197">
        <v>45.082295290999603</v>
      </c>
      <c r="Q197">
        <v>-1.6917796484384E-2</v>
      </c>
    </row>
    <row r="198" spans="1:17" x14ac:dyDescent="0.3">
      <c r="A198" t="s">
        <v>481</v>
      </c>
      <c r="B198" t="s">
        <v>482</v>
      </c>
      <c r="C198" t="s">
        <v>10314</v>
      </c>
      <c r="D198" t="s">
        <v>34</v>
      </c>
      <c r="E198">
        <v>43890.353814521899</v>
      </c>
      <c r="F198">
        <v>61.86</v>
      </c>
      <c r="G198">
        <v>18.4515812983181</v>
      </c>
      <c r="H198">
        <v>-4.4059723247588103</v>
      </c>
      <c r="I198">
        <v>-11.7215416192478</v>
      </c>
      <c r="J198">
        <v>-0.75639402820113599</v>
      </c>
      <c r="K198">
        <v>63.694796714755597</v>
      </c>
      <c r="L198">
        <v>58.614039549357798</v>
      </c>
      <c r="M198">
        <v>41.880712595652398</v>
      </c>
      <c r="N198">
        <v>0.39066866609413697</v>
      </c>
      <c r="O198">
        <v>18.8166828322017</v>
      </c>
      <c r="P198">
        <v>60.675324675324603</v>
      </c>
      <c r="Q198">
        <v>0.14630244141876</v>
      </c>
    </row>
    <row r="199" spans="1:17" x14ac:dyDescent="0.3">
      <c r="A199" t="s">
        <v>483</v>
      </c>
      <c r="B199" t="s">
        <v>484</v>
      </c>
      <c r="C199" t="s">
        <v>6744</v>
      </c>
      <c r="D199" t="s">
        <v>77</v>
      </c>
      <c r="E199">
        <v>43869.921445745</v>
      </c>
      <c r="F199">
        <v>2341.3000000000002</v>
      </c>
      <c r="G199">
        <v>-16.341956547685101</v>
      </c>
      <c r="H199">
        <v>-5.1794577172732703</v>
      </c>
      <c r="I199">
        <v>-26.110656676200101</v>
      </c>
      <c r="J199">
        <v>-1.42505488480576</v>
      </c>
      <c r="K199">
        <v>2448.60178264657</v>
      </c>
      <c r="L199">
        <v>2408.0371729939702</v>
      </c>
      <c r="M199">
        <v>45.788171032207003</v>
      </c>
      <c r="N199">
        <v>0.55403207243952401</v>
      </c>
      <c r="O199">
        <v>21.470977661982602</v>
      </c>
      <c r="P199">
        <v>29.855795895729301</v>
      </c>
      <c r="Q199">
        <v>-5.1762702836325003E-2</v>
      </c>
    </row>
    <row r="200" spans="1:17" x14ac:dyDescent="0.3">
      <c r="A200" t="s">
        <v>485</v>
      </c>
      <c r="B200" t="s">
        <v>486</v>
      </c>
      <c r="C200" t="s">
        <v>10314</v>
      </c>
      <c r="D200" t="s">
        <v>37</v>
      </c>
      <c r="E200">
        <v>43672</v>
      </c>
      <c r="F200">
        <v>267.64999999999998</v>
      </c>
      <c r="G200">
        <v>70.640582883204004</v>
      </c>
      <c r="H200">
        <v>-6.2249879609378196</v>
      </c>
      <c r="I200">
        <v>-15.92044402368</v>
      </c>
      <c r="J200">
        <v>-1.31111118858714</v>
      </c>
      <c r="K200">
        <v>259.74099583516198</v>
      </c>
      <c r="L200">
        <v>231.428565166829</v>
      </c>
      <c r="M200">
        <v>52.910017443151503</v>
      </c>
      <c r="N200">
        <v>0.50770618133948398</v>
      </c>
      <c r="O200">
        <v>21.315150382962798</v>
      </c>
      <c r="P200">
        <v>116.63294212869199</v>
      </c>
      <c r="Q200">
        <v>4.6009264382459003E-2</v>
      </c>
    </row>
    <row r="201" spans="1:17" x14ac:dyDescent="0.3">
      <c r="A201" t="s">
        <v>487</v>
      </c>
      <c r="B201" t="s">
        <v>488</v>
      </c>
      <c r="C201" t="s">
        <v>10318</v>
      </c>
      <c r="D201" t="s">
        <v>489</v>
      </c>
      <c r="E201">
        <v>43508.196914200002</v>
      </c>
      <c r="F201">
        <v>361.9</v>
      </c>
      <c r="G201">
        <v>8.4014835856152992</v>
      </c>
      <c r="H201">
        <v>2.1360046953459402</v>
      </c>
      <c r="I201">
        <v>16.794366387364501</v>
      </c>
      <c r="J201">
        <v>1.8256630149281901</v>
      </c>
      <c r="K201">
        <v>345.74225397047502</v>
      </c>
      <c r="L201">
        <v>307.9329081761</v>
      </c>
      <c r="M201">
        <v>70.203018482993997</v>
      </c>
      <c r="N201">
        <v>0.625100333410056</v>
      </c>
      <c r="O201">
        <v>4.1171594363083903</v>
      </c>
      <c r="P201">
        <v>66.390804597701106</v>
      </c>
      <c r="Q201">
        <v>-2.9584071196623998E-2</v>
      </c>
    </row>
    <row r="202" spans="1:17" hidden="1" x14ac:dyDescent="0.3">
      <c r="A202" t="s">
        <v>490</v>
      </c>
      <c r="B202" t="s">
        <v>491</v>
      </c>
      <c r="C202" t="s">
        <v>10328</v>
      </c>
      <c r="D202" t="s">
        <v>163</v>
      </c>
      <c r="E202">
        <v>43314.112093274998</v>
      </c>
      <c r="F202">
        <v>1664.3</v>
      </c>
      <c r="G202">
        <v>384.55402227470802</v>
      </c>
      <c r="H202">
        <v>-0.67368058251917295</v>
      </c>
      <c r="I202">
        <v>64.664138525324006</v>
      </c>
      <c r="J202">
        <v>-1.4773333176594701</v>
      </c>
      <c r="K202">
        <v>1613.49074011931</v>
      </c>
      <c r="L202">
        <v>1153.0125045960301</v>
      </c>
      <c r="M202">
        <v>49.3154196878208</v>
      </c>
      <c r="N202">
        <v>1.4697855023594599</v>
      </c>
      <c r="O202">
        <v>13.5552484528029</v>
      </c>
      <c r="P202">
        <v>445.67213114754099</v>
      </c>
      <c r="Q202">
        <v>0.23595429624580999</v>
      </c>
    </row>
    <row r="203" spans="1:17" x14ac:dyDescent="0.3">
      <c r="A203" t="s">
        <v>492</v>
      </c>
      <c r="B203" t="s">
        <v>493</v>
      </c>
      <c r="C203" t="s">
        <v>10314</v>
      </c>
      <c r="D203" t="s">
        <v>225</v>
      </c>
      <c r="E203">
        <v>43285.347571514998</v>
      </c>
      <c r="F203">
        <v>690.85</v>
      </c>
      <c r="G203">
        <v>87.861925877790299</v>
      </c>
      <c r="H203">
        <v>5.9614783105510902</v>
      </c>
      <c r="I203">
        <v>21.532795023147902</v>
      </c>
      <c r="J203">
        <v>-3.7155559933778699</v>
      </c>
      <c r="K203">
        <v>658.85133592471504</v>
      </c>
      <c r="L203">
        <v>555.93914055602295</v>
      </c>
      <c r="M203">
        <v>49.956612933184303</v>
      </c>
      <c r="N203">
        <v>0.68073673557189596</v>
      </c>
      <c r="O203">
        <v>7.03481218788448</v>
      </c>
      <c r="P203">
        <v>121.284433055733</v>
      </c>
      <c r="Q203">
        <v>3.2151982138063001E-2</v>
      </c>
    </row>
    <row r="204" spans="1:17" x14ac:dyDescent="0.3">
      <c r="A204" t="s">
        <v>494</v>
      </c>
      <c r="B204" t="s">
        <v>495</v>
      </c>
      <c r="C204" t="s">
        <v>10322</v>
      </c>
      <c r="D204" t="s">
        <v>496</v>
      </c>
      <c r="E204">
        <v>42701.376726779999</v>
      </c>
      <c r="F204">
        <v>654.20000000000005</v>
      </c>
      <c r="G204">
        <v>6.5430737039356701E-2</v>
      </c>
      <c r="H204">
        <v>6.2840138440427804</v>
      </c>
      <c r="I204">
        <v>28.132406708994399</v>
      </c>
      <c r="J204">
        <v>-2.4893436973202099</v>
      </c>
      <c r="K204">
        <v>602.70058833878704</v>
      </c>
      <c r="L204">
        <v>538.979000967096</v>
      </c>
      <c r="M204">
        <v>56.723893786878001</v>
      </c>
      <c r="N204">
        <v>0.71154287961570195</v>
      </c>
      <c r="O204">
        <v>2.0559461938244898</v>
      </c>
      <c r="P204">
        <v>55.3734710841942</v>
      </c>
      <c r="Q204">
        <v>-7.8446889330945999E-2</v>
      </c>
    </row>
    <row r="205" spans="1:17" hidden="1" x14ac:dyDescent="0.3">
      <c r="A205" t="s">
        <v>497</v>
      </c>
      <c r="B205" t="s">
        <v>498</v>
      </c>
      <c r="C205" t="s">
        <v>10313</v>
      </c>
      <c r="D205" t="s">
        <v>21</v>
      </c>
      <c r="E205">
        <v>42633.734160350003</v>
      </c>
      <c r="F205">
        <v>1068.8</v>
      </c>
      <c r="G205">
        <v>-48.670457159105901</v>
      </c>
      <c r="H205">
        <v>4.9655147352475701</v>
      </c>
      <c r="I205">
        <v>-13.347545998220401</v>
      </c>
      <c r="J205">
        <v>1.70459256485581</v>
      </c>
      <c r="K205">
        <v>1025.6731880392001</v>
      </c>
      <c r="M205">
        <v>55.153962753077202</v>
      </c>
      <c r="N205">
        <v>3.79672848392245</v>
      </c>
      <c r="O205">
        <v>30.988023952095801</v>
      </c>
      <c r="P205">
        <v>10.174208844449</v>
      </c>
    </row>
    <row r="206" spans="1:17" x14ac:dyDescent="0.3">
      <c r="A206" t="s">
        <v>499</v>
      </c>
      <c r="B206" t="s">
        <v>500</v>
      </c>
      <c r="C206" t="s">
        <v>10314</v>
      </c>
      <c r="D206" t="s">
        <v>51</v>
      </c>
      <c r="E206">
        <v>42590.151777871899</v>
      </c>
      <c r="F206">
        <v>172.41</v>
      </c>
      <c r="G206">
        <v>3.0119233818902802</v>
      </c>
      <c r="H206">
        <v>-3.8582913207846601</v>
      </c>
      <c r="I206">
        <v>-14.049741489103701</v>
      </c>
      <c r="J206">
        <v>5.8918189388578103E-2</v>
      </c>
      <c r="K206">
        <v>171.46026294817401</v>
      </c>
      <c r="L206">
        <v>161.422689403671</v>
      </c>
      <c r="M206">
        <v>57.8124305333547</v>
      </c>
      <c r="N206">
        <v>0.479785151778652</v>
      </c>
      <c r="O206">
        <v>12.667478684531</v>
      </c>
      <c r="P206">
        <v>41.030674846625701</v>
      </c>
      <c r="Q206">
        <v>8.2195504837740005E-2</v>
      </c>
    </row>
    <row r="207" spans="1:17" x14ac:dyDescent="0.3">
      <c r="A207" t="s">
        <v>501</v>
      </c>
      <c r="B207" t="s">
        <v>502</v>
      </c>
      <c r="C207" t="s">
        <v>10318</v>
      </c>
      <c r="D207" t="s">
        <v>281</v>
      </c>
      <c r="E207">
        <v>42417.323545380001</v>
      </c>
      <c r="F207">
        <v>563.4</v>
      </c>
      <c r="G207">
        <v>40.216822380393999</v>
      </c>
      <c r="H207">
        <v>10.1969429185717</v>
      </c>
      <c r="I207">
        <v>33.220376867040102</v>
      </c>
      <c r="J207">
        <v>2.6816893542001798</v>
      </c>
      <c r="K207">
        <v>507.85054072619897</v>
      </c>
      <c r="L207">
        <v>445.908629738012</v>
      </c>
      <c r="M207">
        <v>73.201047490429502</v>
      </c>
      <c r="N207">
        <v>0.92229661721949296</v>
      </c>
      <c r="O207">
        <v>1.01171458998936</v>
      </c>
      <c r="P207">
        <v>79.541108986615598</v>
      </c>
      <c r="Q207">
        <v>7.6022244922187995E-2</v>
      </c>
    </row>
    <row r="208" spans="1:17" x14ac:dyDescent="0.3">
      <c r="A208" t="s">
        <v>503</v>
      </c>
      <c r="B208" t="s">
        <v>504</v>
      </c>
      <c r="C208" t="s">
        <v>10313</v>
      </c>
      <c r="D208" t="s">
        <v>21</v>
      </c>
      <c r="E208">
        <v>42287.856878680002</v>
      </c>
      <c r="F208">
        <v>6407.6</v>
      </c>
      <c r="G208">
        <v>-13.336539306090399</v>
      </c>
      <c r="H208">
        <v>5.8735637400411198</v>
      </c>
      <c r="I208">
        <v>-13.5102067845599</v>
      </c>
      <c r="J208">
        <v>3.6699715619519</v>
      </c>
      <c r="K208">
        <v>5945.4115624529104</v>
      </c>
      <c r="L208">
        <v>5622.6460453608297</v>
      </c>
      <c r="M208">
        <v>76.422962829953093</v>
      </c>
      <c r="N208">
        <v>0.62736178141962096</v>
      </c>
      <c r="O208">
        <v>6.86450465072725</v>
      </c>
      <c r="P208">
        <v>49.457111201819302</v>
      </c>
      <c r="Q208">
        <v>3.5482038693490001E-3</v>
      </c>
    </row>
    <row r="209" spans="1:17" x14ac:dyDescent="0.3">
      <c r="A209" t="s">
        <v>505</v>
      </c>
      <c r="B209" t="s">
        <v>506</v>
      </c>
      <c r="C209" t="s">
        <v>10319</v>
      </c>
      <c r="D209" t="s">
        <v>204</v>
      </c>
      <c r="E209">
        <v>41935.714825409901</v>
      </c>
      <c r="F209">
        <v>710.8</v>
      </c>
      <c r="G209">
        <v>-8.2029896599408403</v>
      </c>
      <c r="H209">
        <v>3.9422963569871499</v>
      </c>
      <c r="I209">
        <v>-7.3409149503161402</v>
      </c>
      <c r="J209">
        <v>-2.0171181127419802</v>
      </c>
      <c r="K209">
        <v>680.26630012908799</v>
      </c>
      <c r="L209">
        <v>639.69653128905395</v>
      </c>
      <c r="M209">
        <v>62.965726655047398</v>
      </c>
      <c r="N209">
        <v>1.1728290907522101</v>
      </c>
      <c r="O209">
        <v>7.5548677546426601</v>
      </c>
      <c r="P209">
        <v>45.625896332718597</v>
      </c>
      <c r="Q209">
        <v>3.5506902412460002E-3</v>
      </c>
    </row>
    <row r="210" spans="1:17" x14ac:dyDescent="0.3">
      <c r="A210" t="s">
        <v>507</v>
      </c>
      <c r="B210" t="s">
        <v>508</v>
      </c>
      <c r="C210" t="s">
        <v>10319</v>
      </c>
      <c r="D210" t="s">
        <v>509</v>
      </c>
      <c r="E210">
        <v>41692.5</v>
      </c>
      <c r="F210">
        <v>488.85</v>
      </c>
      <c r="G210">
        <v>49.1253860108189</v>
      </c>
      <c r="H210">
        <v>-3.6813163589991702</v>
      </c>
      <c r="I210">
        <v>35.734215632156904</v>
      </c>
      <c r="J210">
        <v>-2.69193127942324</v>
      </c>
      <c r="K210">
        <v>508.60766446731998</v>
      </c>
      <c r="L210">
        <v>427.508439376686</v>
      </c>
      <c r="M210">
        <v>38.568683002743299</v>
      </c>
      <c r="N210">
        <v>0.47815661679875598</v>
      </c>
      <c r="O210">
        <v>26.899867034877701</v>
      </c>
      <c r="P210">
        <v>102.254861398427</v>
      </c>
      <c r="Q210">
        <v>0.135106476277189</v>
      </c>
    </row>
    <row r="211" spans="1:17" x14ac:dyDescent="0.3">
      <c r="A211" t="s">
        <v>510</v>
      </c>
      <c r="B211" t="s">
        <v>511</v>
      </c>
      <c r="C211" t="s">
        <v>10325</v>
      </c>
      <c r="D211" t="s">
        <v>512</v>
      </c>
      <c r="E211">
        <v>41091.471577844997</v>
      </c>
      <c r="F211">
        <v>3793.85</v>
      </c>
      <c r="G211">
        <v>-5.1364552038858404</v>
      </c>
      <c r="H211">
        <v>-3.7633797838356799</v>
      </c>
      <c r="I211">
        <v>17.012155515637499</v>
      </c>
      <c r="J211">
        <v>-3.7375356852940498</v>
      </c>
      <c r="K211">
        <v>3865.43300979173</v>
      </c>
      <c r="L211">
        <v>3470.7422875413499</v>
      </c>
      <c r="M211">
        <v>42.124835687251696</v>
      </c>
      <c r="N211">
        <v>0.55852578493722205</v>
      </c>
      <c r="O211">
        <v>16.228896767136298</v>
      </c>
      <c r="P211">
        <v>43.250641896994402</v>
      </c>
      <c r="Q211">
        <v>0.12405664572899899</v>
      </c>
    </row>
    <row r="212" spans="1:17" x14ac:dyDescent="0.3">
      <c r="A212" t="s">
        <v>513</v>
      </c>
      <c r="B212" t="s">
        <v>514</v>
      </c>
      <c r="C212" t="s">
        <v>10325</v>
      </c>
      <c r="D212" t="s">
        <v>257</v>
      </c>
      <c r="E212">
        <v>40750.644256649997</v>
      </c>
      <c r="F212">
        <v>4398.1499999999996</v>
      </c>
      <c r="G212">
        <v>-8.2866478029252697</v>
      </c>
      <c r="H212">
        <v>-4.57517214237083</v>
      </c>
      <c r="I212">
        <v>5.4538416970488699</v>
      </c>
      <c r="J212">
        <v>-4.2622979051823897</v>
      </c>
      <c r="K212">
        <v>4342.0119136570502</v>
      </c>
      <c r="L212">
        <v>3956.0543331212798</v>
      </c>
      <c r="M212">
        <v>35.468103098076099</v>
      </c>
      <c r="N212">
        <v>0.58308666378206098</v>
      </c>
      <c r="O212">
        <v>12.5461841910803</v>
      </c>
      <c r="P212">
        <v>31.6791664795436</v>
      </c>
      <c r="Q212">
        <v>7.6704480940438996E-2</v>
      </c>
    </row>
    <row r="213" spans="1:17" x14ac:dyDescent="0.3">
      <c r="A213" t="s">
        <v>515</v>
      </c>
      <c r="B213" t="s">
        <v>516</v>
      </c>
      <c r="C213" t="s">
        <v>10325</v>
      </c>
      <c r="D213" t="s">
        <v>517</v>
      </c>
      <c r="E213">
        <v>40718.741654359997</v>
      </c>
      <c r="F213">
        <v>4457.6499999999996</v>
      </c>
      <c r="G213">
        <v>41.119461922667398</v>
      </c>
      <c r="H213">
        <v>7.3782097038790004</v>
      </c>
      <c r="I213">
        <v>17.3599963982426</v>
      </c>
      <c r="J213">
        <v>-1.0221632079381</v>
      </c>
      <c r="K213">
        <v>4384.2607089508401</v>
      </c>
      <c r="L213">
        <v>3773.32352403814</v>
      </c>
      <c r="M213">
        <v>50.628689148682099</v>
      </c>
      <c r="N213">
        <v>1.0039247580858099</v>
      </c>
      <c r="O213">
        <v>13.057328412953</v>
      </c>
      <c r="P213">
        <v>92.049028477876803</v>
      </c>
      <c r="Q213">
        <v>0.23280783695680601</v>
      </c>
    </row>
    <row r="214" spans="1:17" hidden="1" x14ac:dyDescent="0.3">
      <c r="A214" t="s">
        <v>518</v>
      </c>
      <c r="B214" t="s">
        <v>519</v>
      </c>
      <c r="C214" t="s">
        <v>10328</v>
      </c>
      <c r="D214" t="s">
        <v>34</v>
      </c>
      <c r="E214">
        <v>40226.162562944999</v>
      </c>
      <c r="F214">
        <v>59.07</v>
      </c>
      <c r="G214">
        <v>28.932209619633198</v>
      </c>
      <c r="H214">
        <v>-8.6031953245339103</v>
      </c>
      <c r="I214">
        <v>-19.054434346383299</v>
      </c>
      <c r="J214">
        <v>-2.2133514180784899</v>
      </c>
      <c r="K214">
        <v>60.933175317808299</v>
      </c>
      <c r="L214">
        <v>56.016786493816099</v>
      </c>
      <c r="M214">
        <v>38.879796919222102</v>
      </c>
      <c r="N214">
        <v>0.31714766052078103</v>
      </c>
      <c r="O214">
        <v>31.2002708650753</v>
      </c>
      <c r="P214">
        <v>68.290598290598297</v>
      </c>
      <c r="Q214">
        <v>0.11928685466735001</v>
      </c>
    </row>
    <row r="215" spans="1:17" x14ac:dyDescent="0.3">
      <c r="A215" t="s">
        <v>520</v>
      </c>
      <c r="B215" t="s">
        <v>521</v>
      </c>
      <c r="C215" t="s">
        <v>10329</v>
      </c>
      <c r="D215" t="s">
        <v>522</v>
      </c>
      <c r="E215">
        <v>40180.420652050001</v>
      </c>
      <c r="F215">
        <v>35717.75</v>
      </c>
      <c r="G215">
        <v>-21.245426555411498</v>
      </c>
      <c r="H215">
        <v>-10.9347054335368</v>
      </c>
      <c r="I215">
        <v>3.5460454949494</v>
      </c>
      <c r="J215">
        <v>0.74399260650811305</v>
      </c>
      <c r="K215">
        <v>36381.478910539801</v>
      </c>
      <c r="L215">
        <v>33508.348516741098</v>
      </c>
      <c r="M215">
        <v>46.398596391143897</v>
      </c>
      <c r="N215">
        <v>0.60896932848546204</v>
      </c>
      <c r="O215">
        <v>14.3871044508682</v>
      </c>
      <c r="P215">
        <v>25.330056019607699</v>
      </c>
      <c r="Q215">
        <v>3.0652944209952002E-2</v>
      </c>
    </row>
    <row r="216" spans="1:17" x14ac:dyDescent="0.3">
      <c r="A216" t="s">
        <v>523</v>
      </c>
      <c r="B216" t="s">
        <v>524</v>
      </c>
      <c r="C216" t="s">
        <v>10321</v>
      </c>
      <c r="D216" t="s">
        <v>387</v>
      </c>
      <c r="E216">
        <v>40051.562524155001</v>
      </c>
      <c r="F216">
        <v>772.2</v>
      </c>
      <c r="G216">
        <v>7.5384365696969704</v>
      </c>
      <c r="H216">
        <v>-0.56215695457110604</v>
      </c>
      <c r="I216">
        <v>14.1666340558816</v>
      </c>
      <c r="J216">
        <v>-4.4083119018283803</v>
      </c>
      <c r="K216">
        <v>744.36089916008802</v>
      </c>
      <c r="L216">
        <v>657.89418749672097</v>
      </c>
      <c r="M216">
        <v>51.637856267839197</v>
      </c>
      <c r="N216">
        <v>0.64153307632423295</v>
      </c>
      <c r="O216">
        <v>5.0181300181299999</v>
      </c>
      <c r="P216">
        <v>56.951219512195102</v>
      </c>
    </row>
    <row r="217" spans="1:17" x14ac:dyDescent="0.3">
      <c r="A217" t="s">
        <v>525</v>
      </c>
      <c r="B217" t="s">
        <v>526</v>
      </c>
      <c r="C217" t="s">
        <v>10318</v>
      </c>
      <c r="D217" t="s">
        <v>54</v>
      </c>
      <c r="E217">
        <v>40000.601462769999</v>
      </c>
      <c r="F217">
        <v>3175.3</v>
      </c>
      <c r="G217">
        <v>54.586948940184598</v>
      </c>
      <c r="H217">
        <v>13.084424845447</v>
      </c>
      <c r="I217">
        <v>40.1939630221692</v>
      </c>
      <c r="J217">
        <v>5.69567716920987</v>
      </c>
      <c r="K217">
        <v>2761.0098832052799</v>
      </c>
      <c r="L217">
        <v>2313.23217807016</v>
      </c>
      <c r="M217">
        <v>66.409065076070505</v>
      </c>
      <c r="N217">
        <v>1.1736029065421401</v>
      </c>
      <c r="O217">
        <v>6.7568418732088098</v>
      </c>
      <c r="P217">
        <v>92.436592830520297</v>
      </c>
      <c r="Q217">
        <v>9.2464057852673004E-2</v>
      </c>
    </row>
    <row r="218" spans="1:17" x14ac:dyDescent="0.3">
      <c r="A218" t="s">
        <v>527</v>
      </c>
      <c r="B218" t="s">
        <v>528</v>
      </c>
      <c r="C218" t="s">
        <v>10325</v>
      </c>
      <c r="D218" t="s">
        <v>443</v>
      </c>
      <c r="E218">
        <v>39842.814030659902</v>
      </c>
      <c r="F218">
        <v>1429.1</v>
      </c>
      <c r="G218">
        <v>-48.170286429803497</v>
      </c>
      <c r="H218">
        <v>-3.2639363555335601</v>
      </c>
      <c r="I218">
        <v>-20.257003231499802</v>
      </c>
      <c r="J218">
        <v>-0.93957444039428495</v>
      </c>
      <c r="K218">
        <v>1474.8800142252701</v>
      </c>
      <c r="L218">
        <v>1508.18766395239</v>
      </c>
      <c r="M218">
        <v>48.825747200328998</v>
      </c>
      <c r="N218">
        <v>1.0584163221726699</v>
      </c>
      <c r="O218">
        <v>25.95339724302</v>
      </c>
      <c r="P218">
        <v>9.5095785440612897</v>
      </c>
      <c r="Q218">
        <v>3.6485753116128998E-2</v>
      </c>
    </row>
    <row r="219" spans="1:17" x14ac:dyDescent="0.3">
      <c r="A219" t="s">
        <v>529</v>
      </c>
      <c r="B219" t="s">
        <v>530</v>
      </c>
      <c r="C219" t="s">
        <v>10314</v>
      </c>
      <c r="D219" t="s">
        <v>51</v>
      </c>
      <c r="E219">
        <v>39773.007631439999</v>
      </c>
      <c r="F219">
        <v>325.10000000000002</v>
      </c>
      <c r="G219">
        <v>-20.1479058338127</v>
      </c>
      <c r="H219">
        <v>7.31755555157409</v>
      </c>
      <c r="I219">
        <v>0.11285672985909399</v>
      </c>
      <c r="J219">
        <v>0.97894294923941305</v>
      </c>
      <c r="K219">
        <v>301.59384521000902</v>
      </c>
      <c r="L219">
        <v>287.31799312510998</v>
      </c>
      <c r="M219">
        <v>67.654777167452096</v>
      </c>
      <c r="N219">
        <v>1.2457200934170001</v>
      </c>
      <c r="O219">
        <v>2.5684404798523399</v>
      </c>
      <c r="P219">
        <v>36.970718348430502</v>
      </c>
      <c r="Q219">
        <v>6.7909605261121997E-2</v>
      </c>
    </row>
    <row r="220" spans="1:17" x14ac:dyDescent="0.3">
      <c r="A220" t="s">
        <v>531</v>
      </c>
      <c r="B220" t="s">
        <v>532</v>
      </c>
      <c r="C220" t="s">
        <v>10327</v>
      </c>
      <c r="D220" t="s">
        <v>276</v>
      </c>
      <c r="E220">
        <v>39714.243713174998</v>
      </c>
      <c r="F220">
        <v>2933.95</v>
      </c>
      <c r="G220">
        <v>0.759145602941245</v>
      </c>
      <c r="H220">
        <v>-7.2122504942526504</v>
      </c>
      <c r="I220">
        <v>21.158024431722399</v>
      </c>
      <c r="J220">
        <v>2.02861337231209</v>
      </c>
      <c r="K220">
        <v>2819.0070254000502</v>
      </c>
      <c r="L220">
        <v>2492.9126737184602</v>
      </c>
      <c r="M220">
        <v>52.100499792912501</v>
      </c>
      <c r="N220">
        <v>1.0743715671395</v>
      </c>
      <c r="O220">
        <v>8.01138397041532</v>
      </c>
      <c r="P220">
        <v>52.662798865676301</v>
      </c>
      <c r="Q220">
        <v>1.5862151140340001E-3</v>
      </c>
    </row>
    <row r="221" spans="1:17" x14ac:dyDescent="0.3">
      <c r="A221" t="s">
        <v>533</v>
      </c>
      <c r="B221" t="s">
        <v>534</v>
      </c>
      <c r="C221" t="s">
        <v>10314</v>
      </c>
      <c r="D221" t="s">
        <v>535</v>
      </c>
      <c r="E221">
        <v>39556.922264050001</v>
      </c>
      <c r="F221">
        <v>1095.1500000000001</v>
      </c>
      <c r="G221">
        <v>88.7612221893433</v>
      </c>
      <c r="H221">
        <v>5.0873788959316002</v>
      </c>
      <c r="I221">
        <v>37.612074204855901</v>
      </c>
      <c r="J221">
        <v>-1.85561708985495</v>
      </c>
      <c r="K221">
        <v>1010.35247887809</v>
      </c>
      <c r="L221">
        <v>811.82045585447997</v>
      </c>
      <c r="M221">
        <v>55.130113582145597</v>
      </c>
      <c r="N221">
        <v>0.61957600042460104</v>
      </c>
      <c r="O221">
        <v>10.943706341597</v>
      </c>
      <c r="P221">
        <v>126.739130434782</v>
      </c>
      <c r="Q221">
        <v>0.122461131552163</v>
      </c>
    </row>
    <row r="222" spans="1:17" x14ac:dyDescent="0.3">
      <c r="A222" t="s">
        <v>536</v>
      </c>
      <c r="B222" t="s">
        <v>537</v>
      </c>
      <c r="C222" t="s">
        <v>10314</v>
      </c>
      <c r="D222" t="s">
        <v>538</v>
      </c>
      <c r="E222">
        <v>38682.628610895001</v>
      </c>
      <c r="F222">
        <v>595.6</v>
      </c>
      <c r="G222">
        <v>-60.549241395647897</v>
      </c>
      <c r="H222">
        <v>16.574091091784901</v>
      </c>
      <c r="I222">
        <v>29.454490647477002</v>
      </c>
      <c r="J222">
        <v>11.0294158373515</v>
      </c>
      <c r="K222">
        <v>504.01268721030601</v>
      </c>
      <c r="L222">
        <v>520.895944820046</v>
      </c>
      <c r="M222">
        <v>69.750679693090007</v>
      </c>
      <c r="N222">
        <v>1.8509668987574399</v>
      </c>
      <c r="O222">
        <v>67.612491605103997</v>
      </c>
      <c r="P222">
        <v>92.129032258064498</v>
      </c>
      <c r="Q222">
        <v>-6.4741137630975998E-2</v>
      </c>
    </row>
    <row r="223" spans="1:17" x14ac:dyDescent="0.3">
      <c r="A223" t="s">
        <v>539</v>
      </c>
      <c r="B223" t="s">
        <v>540</v>
      </c>
      <c r="C223" t="s">
        <v>10314</v>
      </c>
      <c r="D223" t="s">
        <v>37</v>
      </c>
      <c r="E223">
        <v>38454.413358675003</v>
      </c>
      <c r="F223">
        <v>1128.3</v>
      </c>
      <c r="G223">
        <v>-7.6500844534271204</v>
      </c>
      <c r="H223">
        <v>2.2617916192068801</v>
      </c>
      <c r="I223">
        <v>-0.20306154526280301</v>
      </c>
      <c r="J223">
        <v>2.3774146113905301</v>
      </c>
      <c r="K223">
        <v>1048.40256947078</v>
      </c>
      <c r="L223">
        <v>982.49837351435303</v>
      </c>
      <c r="M223">
        <v>65.672389602733404</v>
      </c>
      <c r="N223">
        <v>1.1153478771338701</v>
      </c>
      <c r="O223">
        <v>0.49632190020385503</v>
      </c>
      <c r="P223">
        <v>32.080772607550401</v>
      </c>
      <c r="Q223">
        <v>-4.5276539539086003E-2</v>
      </c>
    </row>
    <row r="224" spans="1:17" x14ac:dyDescent="0.3">
      <c r="A224" t="s">
        <v>541</v>
      </c>
      <c r="B224" t="s">
        <v>542</v>
      </c>
      <c r="C224" t="s">
        <v>10312</v>
      </c>
      <c r="D224" t="s">
        <v>177</v>
      </c>
      <c r="E224">
        <v>38325.043799999999</v>
      </c>
      <c r="F224">
        <v>555.45000000000005</v>
      </c>
      <c r="G224">
        <v>-9.8185264849986496</v>
      </c>
      <c r="H224">
        <v>1.4189006350620299</v>
      </c>
      <c r="I224">
        <v>11.4076366126449</v>
      </c>
      <c r="J224">
        <v>3.13883289391649</v>
      </c>
      <c r="K224">
        <v>526.91690610965702</v>
      </c>
      <c r="L224">
        <v>478.18172593348697</v>
      </c>
      <c r="M224">
        <v>57.482177351792501</v>
      </c>
      <c r="N224">
        <v>0.75228182590261305</v>
      </c>
      <c r="O224">
        <v>2.6825096768385799</v>
      </c>
      <c r="P224">
        <v>47.844024487623102</v>
      </c>
      <c r="Q224">
        <v>-4.1805958268614003E-2</v>
      </c>
    </row>
    <row r="225" spans="1:17" x14ac:dyDescent="0.3">
      <c r="A225" t="s">
        <v>543</v>
      </c>
      <c r="B225" t="s">
        <v>544</v>
      </c>
      <c r="C225" t="s">
        <v>10320</v>
      </c>
      <c r="D225" t="s">
        <v>156</v>
      </c>
      <c r="E225">
        <v>38194.905394904999</v>
      </c>
      <c r="F225">
        <v>273.64999999999998</v>
      </c>
      <c r="G225">
        <v>61.6941144713631</v>
      </c>
      <c r="H225">
        <v>2.0233333568271901</v>
      </c>
      <c r="I225">
        <v>7.7980557014235998</v>
      </c>
      <c r="J225">
        <v>-1.4274029995665001</v>
      </c>
      <c r="K225">
        <v>265.711311339529</v>
      </c>
      <c r="L225">
        <v>228.622934867852</v>
      </c>
      <c r="M225">
        <v>56.031706314938901</v>
      </c>
      <c r="N225">
        <v>0.40839400004858301</v>
      </c>
      <c r="O225">
        <v>13.9411657226384</v>
      </c>
      <c r="P225">
        <v>134.28938356164301</v>
      </c>
      <c r="Q225">
        <v>0.17544781405538401</v>
      </c>
    </row>
    <row r="226" spans="1:17" x14ac:dyDescent="0.3">
      <c r="A226" t="s">
        <v>545</v>
      </c>
      <c r="B226" t="s">
        <v>546</v>
      </c>
      <c r="C226" t="s">
        <v>10317</v>
      </c>
      <c r="D226" t="s">
        <v>46</v>
      </c>
      <c r="E226">
        <v>38057.777999999998</v>
      </c>
      <c r="F226">
        <v>63.65</v>
      </c>
      <c r="G226">
        <v>73.282804522432002</v>
      </c>
      <c r="H226">
        <v>0.180604201370555</v>
      </c>
      <c r="I226">
        <v>-11.369234945771501</v>
      </c>
      <c r="J226">
        <v>-4.8632849797522697</v>
      </c>
      <c r="K226">
        <v>65.156851637629899</v>
      </c>
      <c r="L226">
        <v>58.6222012162605</v>
      </c>
      <c r="M226">
        <v>36.942249811183302</v>
      </c>
      <c r="N226">
        <v>0.26411273386419898</v>
      </c>
      <c r="O226">
        <v>22.7808326787117</v>
      </c>
      <c r="P226">
        <v>121.39130434782599</v>
      </c>
      <c r="Q226">
        <v>0.12498473356721999</v>
      </c>
    </row>
    <row r="227" spans="1:17" x14ac:dyDescent="0.3">
      <c r="A227" t="s">
        <v>547</v>
      </c>
      <c r="B227" t="s">
        <v>548</v>
      </c>
      <c r="C227" t="s">
        <v>10314</v>
      </c>
      <c r="D227" t="s">
        <v>549</v>
      </c>
      <c r="E227">
        <v>37432.917027089999</v>
      </c>
      <c r="F227">
        <v>2731.95</v>
      </c>
      <c r="G227">
        <v>99.841910625925394</v>
      </c>
      <c r="H227">
        <v>10.453510410504</v>
      </c>
      <c r="I227">
        <v>4.8139065024442598</v>
      </c>
      <c r="J227">
        <v>5.2892281946E-2</v>
      </c>
      <c r="K227">
        <v>2601.51306647195</v>
      </c>
      <c r="L227">
        <v>2336.4997390111498</v>
      </c>
      <c r="M227">
        <v>59.225087383047999</v>
      </c>
      <c r="N227">
        <v>0.86593229569133601</v>
      </c>
      <c r="O227">
        <v>19.5007229268471</v>
      </c>
      <c r="P227">
        <v>151.65346352247599</v>
      </c>
      <c r="Q227">
        <v>0.18236111876026501</v>
      </c>
    </row>
    <row r="228" spans="1:17" x14ac:dyDescent="0.3">
      <c r="A228" t="s">
        <v>550</v>
      </c>
      <c r="B228" t="s">
        <v>551</v>
      </c>
      <c r="C228" t="s">
        <v>10314</v>
      </c>
      <c r="D228" t="s">
        <v>552</v>
      </c>
      <c r="E228">
        <v>37162.256280000001</v>
      </c>
      <c r="F228">
        <v>694.05</v>
      </c>
      <c r="G228">
        <v>24.919239375394401</v>
      </c>
      <c r="H228">
        <v>-7.2665466872682796</v>
      </c>
      <c r="I228">
        <v>-7.4465900005955303</v>
      </c>
      <c r="J228">
        <v>0.34811150809626401</v>
      </c>
      <c r="K228">
        <v>700.68609949043298</v>
      </c>
      <c r="L228">
        <v>637.19658840509203</v>
      </c>
      <c r="M228">
        <v>48.569378921864001</v>
      </c>
      <c r="N228">
        <v>0.70191583478402397</v>
      </c>
      <c r="O228">
        <v>19.1196599668611</v>
      </c>
      <c r="P228">
        <v>60.6597222222222</v>
      </c>
      <c r="Q228">
        <v>4.4933425956138001E-2</v>
      </c>
    </row>
    <row r="229" spans="1:17" x14ac:dyDescent="0.3">
      <c r="A229" t="s">
        <v>553</v>
      </c>
      <c r="B229" t="s">
        <v>554</v>
      </c>
      <c r="C229" t="s">
        <v>10314</v>
      </c>
      <c r="D229" t="s">
        <v>225</v>
      </c>
      <c r="E229">
        <v>36498.434628479998</v>
      </c>
      <c r="F229">
        <v>7116.85</v>
      </c>
      <c r="G229">
        <v>159.21337812118699</v>
      </c>
      <c r="H229">
        <v>16.180865863629698</v>
      </c>
      <c r="I229">
        <v>-28.5264833480968</v>
      </c>
      <c r="J229">
        <v>14.9484846945354</v>
      </c>
      <c r="K229">
        <v>6493.9330000544096</v>
      </c>
      <c r="L229">
        <v>5806.19827013349</v>
      </c>
      <c r="M229">
        <v>73.562454083218697</v>
      </c>
      <c r="N229">
        <v>4.0556047351755504</v>
      </c>
      <c r="O229">
        <v>37.095063124837502</v>
      </c>
      <c r="P229">
        <v>191.91944051354599</v>
      </c>
      <c r="Q229">
        <v>0.154997268589354</v>
      </c>
    </row>
    <row r="230" spans="1:17" x14ac:dyDescent="0.3">
      <c r="A230" t="s">
        <v>555</v>
      </c>
      <c r="B230" t="s">
        <v>556</v>
      </c>
      <c r="C230" t="s">
        <v>10314</v>
      </c>
      <c r="D230" t="s">
        <v>37</v>
      </c>
      <c r="E230">
        <v>36316.370945625</v>
      </c>
      <c r="F230">
        <v>637.75</v>
      </c>
      <c r="G230">
        <v>-31.9866235129819</v>
      </c>
      <c r="H230">
        <v>4.4996902405331696</v>
      </c>
      <c r="I230">
        <v>1.3164702443096401</v>
      </c>
      <c r="J230">
        <v>0.63267170472899203</v>
      </c>
      <c r="K230">
        <v>587.90923717708995</v>
      </c>
      <c r="L230">
        <v>570.63332606110396</v>
      </c>
      <c r="M230">
        <v>63.652450096978299</v>
      </c>
      <c r="N230">
        <v>1.91191903380811</v>
      </c>
      <c r="O230">
        <v>5.8408467267738002</v>
      </c>
      <c r="P230">
        <v>40.226473175021901</v>
      </c>
      <c r="Q230">
        <v>-8.2236731029451005E-2</v>
      </c>
    </row>
    <row r="231" spans="1:17" hidden="1" x14ac:dyDescent="0.3">
      <c r="A231" t="s">
        <v>557</v>
      </c>
      <c r="B231" t="s">
        <v>558</v>
      </c>
      <c r="C231" t="s">
        <v>10328</v>
      </c>
      <c r="D231" t="s">
        <v>37</v>
      </c>
      <c r="E231">
        <v>36037.399016629999</v>
      </c>
      <c r="F231">
        <v>393.6</v>
      </c>
      <c r="G231">
        <v>-1.44437708503517</v>
      </c>
      <c r="H231">
        <v>14.585837864499201</v>
      </c>
      <c r="I231">
        <v>15.662046840685999</v>
      </c>
      <c r="J231">
        <v>5.1744458242439002</v>
      </c>
      <c r="K231">
        <v>348.89685144426801</v>
      </c>
      <c r="M231">
        <v>81.1047130432746</v>
      </c>
      <c r="N231">
        <v>2.1965856494951899</v>
      </c>
      <c r="O231">
        <v>1.3084349593495801</v>
      </c>
      <c r="P231">
        <v>41.303177167474402</v>
      </c>
    </row>
    <row r="232" spans="1:17" x14ac:dyDescent="0.3">
      <c r="A232" t="s">
        <v>559</v>
      </c>
      <c r="B232" t="s">
        <v>560</v>
      </c>
      <c r="C232" t="s">
        <v>6744</v>
      </c>
      <c r="D232" t="s">
        <v>77</v>
      </c>
      <c r="E232">
        <v>36009.144767999998</v>
      </c>
      <c r="F232">
        <v>1915.5</v>
      </c>
      <c r="G232">
        <v>-45.3526772472053</v>
      </c>
      <c r="H232">
        <v>5.1833933656419298</v>
      </c>
      <c r="I232">
        <v>-18.468475104901799</v>
      </c>
      <c r="J232">
        <v>4.3310485559643404</v>
      </c>
      <c r="K232">
        <v>1821.53638686</v>
      </c>
      <c r="L232">
        <v>1923.5625971279501</v>
      </c>
      <c r="M232">
        <v>86.174777711413995</v>
      </c>
      <c r="N232">
        <v>0.96238816924022097</v>
      </c>
      <c r="O232">
        <v>26.896371704515701</v>
      </c>
      <c r="P232">
        <v>15.9924912195712</v>
      </c>
      <c r="Q232">
        <v>-6.6028084666424E-2</v>
      </c>
    </row>
    <row r="233" spans="1:17" x14ac:dyDescent="0.3">
      <c r="A233" t="s">
        <v>561</v>
      </c>
      <c r="B233" t="s">
        <v>562</v>
      </c>
      <c r="C233" t="s">
        <v>10329</v>
      </c>
      <c r="D233" t="s">
        <v>170</v>
      </c>
      <c r="E233">
        <v>35751.112904394999</v>
      </c>
      <c r="F233">
        <v>1211.4000000000001</v>
      </c>
      <c r="G233">
        <v>92.366658897481202</v>
      </c>
      <c r="H233">
        <v>14.9315037583684</v>
      </c>
      <c r="I233">
        <v>37.640675303322404</v>
      </c>
      <c r="J233">
        <v>9.5812189465939905</v>
      </c>
      <c r="K233">
        <v>924.81096234003803</v>
      </c>
      <c r="L233">
        <v>813.62038038773005</v>
      </c>
      <c r="M233">
        <v>88.548469657574898</v>
      </c>
      <c r="N233">
        <v>1.7302023339372601</v>
      </c>
      <c r="O233">
        <v>5.1634472511144098</v>
      </c>
      <c r="P233">
        <v>127.920978363123</v>
      </c>
      <c r="Q233">
        <v>5.8040079102886999E-2</v>
      </c>
    </row>
    <row r="234" spans="1:17" x14ac:dyDescent="0.3">
      <c r="A234" t="s">
        <v>563</v>
      </c>
      <c r="B234" t="s">
        <v>564</v>
      </c>
      <c r="C234" t="s">
        <v>10312</v>
      </c>
      <c r="D234" t="s">
        <v>18</v>
      </c>
      <c r="E234">
        <v>35682.911099719997</v>
      </c>
      <c r="F234">
        <v>203.7</v>
      </c>
      <c r="G234">
        <v>77.997630565828999</v>
      </c>
      <c r="H234">
        <v>-5.9639689787678396</v>
      </c>
      <c r="I234">
        <v>-24.071666413326</v>
      </c>
      <c r="J234">
        <v>-5.0099203150668599</v>
      </c>
      <c r="K234">
        <v>212.63267413271001</v>
      </c>
      <c r="L234">
        <v>191.69666101037001</v>
      </c>
      <c r="M234">
        <v>34.477590338722003</v>
      </c>
      <c r="N234">
        <v>0.35793409877511201</v>
      </c>
      <c r="O234">
        <v>41.9980363279332</v>
      </c>
      <c r="P234">
        <v>138.52459016393399</v>
      </c>
      <c r="Q234">
        <v>0.134692541006012</v>
      </c>
    </row>
    <row r="235" spans="1:17" x14ac:dyDescent="0.3">
      <c r="A235" t="s">
        <v>565</v>
      </c>
      <c r="B235" t="s">
        <v>566</v>
      </c>
      <c r="C235" t="s">
        <v>10325</v>
      </c>
      <c r="D235" t="s">
        <v>231</v>
      </c>
      <c r="E235">
        <v>35482.078530525003</v>
      </c>
      <c r="F235">
        <v>8817.65</v>
      </c>
      <c r="G235">
        <v>47.789435449176402</v>
      </c>
      <c r="H235">
        <v>2.7596070451798602</v>
      </c>
      <c r="I235">
        <v>28.1068386588123</v>
      </c>
      <c r="J235">
        <v>-2.4171291431319402</v>
      </c>
      <c r="K235">
        <v>8503.3726957540894</v>
      </c>
      <c r="L235">
        <v>7173.9056851035102</v>
      </c>
      <c r="M235">
        <v>53.161847747013397</v>
      </c>
      <c r="N235">
        <v>1.00434039758427</v>
      </c>
      <c r="O235">
        <v>9.5518647258623304</v>
      </c>
      <c r="P235">
        <v>93.979958861768907</v>
      </c>
      <c r="Q235">
        <v>0.28020223290589202</v>
      </c>
    </row>
    <row r="236" spans="1:17" x14ac:dyDescent="0.3">
      <c r="A236" t="s">
        <v>567</v>
      </c>
      <c r="B236" t="s">
        <v>568</v>
      </c>
      <c r="C236" t="s">
        <v>10316</v>
      </c>
      <c r="D236" t="s">
        <v>185</v>
      </c>
      <c r="E236">
        <v>35408.879999999997</v>
      </c>
      <c r="F236">
        <v>822.35</v>
      </c>
      <c r="G236">
        <v>27.0150869297971</v>
      </c>
      <c r="H236">
        <v>3.6956730951297301</v>
      </c>
      <c r="I236">
        <v>66.626209749789396</v>
      </c>
      <c r="J236">
        <v>-2.00003711650441</v>
      </c>
      <c r="K236">
        <v>769.46060791389095</v>
      </c>
      <c r="L236">
        <v>620.27828067945302</v>
      </c>
      <c r="M236">
        <v>48.774544276521603</v>
      </c>
      <c r="N236">
        <v>0.40161832395154101</v>
      </c>
      <c r="O236">
        <v>4.0432905697087502</v>
      </c>
      <c r="P236">
        <v>97.158954687125302</v>
      </c>
      <c r="Q236">
        <v>1.1104101326359E-2</v>
      </c>
    </row>
    <row r="237" spans="1:17" x14ac:dyDescent="0.3">
      <c r="A237" t="s">
        <v>569</v>
      </c>
      <c r="B237" t="s">
        <v>570</v>
      </c>
      <c r="C237" t="s">
        <v>10318</v>
      </c>
      <c r="D237" t="s">
        <v>54</v>
      </c>
      <c r="E237">
        <v>35018.793210540003</v>
      </c>
      <c r="F237">
        <v>1399.4</v>
      </c>
      <c r="G237">
        <v>29.5039744318644</v>
      </c>
      <c r="H237">
        <v>4.3949614753037096</v>
      </c>
      <c r="I237">
        <v>3.4765995214687799</v>
      </c>
      <c r="J237">
        <v>-2.52868824720401</v>
      </c>
      <c r="K237">
        <v>1311.2941248217101</v>
      </c>
      <c r="L237">
        <v>1196.0498682596799</v>
      </c>
      <c r="M237">
        <v>53.532309118585403</v>
      </c>
      <c r="N237">
        <v>0.74586272728954695</v>
      </c>
      <c r="O237">
        <v>2.1902243818779401</v>
      </c>
      <c r="P237">
        <v>63.328664799252998</v>
      </c>
      <c r="Q237">
        <v>-3.1894075696757999E-2</v>
      </c>
    </row>
    <row r="238" spans="1:17" x14ac:dyDescent="0.3">
      <c r="A238" t="s">
        <v>571</v>
      </c>
      <c r="B238" t="s">
        <v>572</v>
      </c>
      <c r="C238" t="s">
        <v>10327</v>
      </c>
      <c r="D238" t="s">
        <v>573</v>
      </c>
      <c r="E238">
        <v>34917.470249999998</v>
      </c>
      <c r="F238">
        <v>3165.6</v>
      </c>
      <c r="G238">
        <v>-26.468489822913799</v>
      </c>
      <c r="H238">
        <v>-3.2092538351697</v>
      </c>
      <c r="I238">
        <v>-22.2878143028375</v>
      </c>
      <c r="J238">
        <v>-3.33173676788312</v>
      </c>
      <c r="K238">
        <v>3265.2286335561598</v>
      </c>
      <c r="L238">
        <v>3260.32210916652</v>
      </c>
      <c r="M238">
        <v>35.480525989205098</v>
      </c>
      <c r="N238">
        <v>1.1430333076580701</v>
      </c>
      <c r="O238">
        <v>23.8311852413444</v>
      </c>
      <c r="P238">
        <v>27.8513731825525</v>
      </c>
      <c r="Q238">
        <v>6.5721052391635004E-2</v>
      </c>
    </row>
    <row r="239" spans="1:17" x14ac:dyDescent="0.3">
      <c r="A239" t="s">
        <v>574</v>
      </c>
      <c r="B239" t="s">
        <v>575</v>
      </c>
      <c r="C239" t="s">
        <v>10324</v>
      </c>
      <c r="D239" t="s">
        <v>576</v>
      </c>
      <c r="E239">
        <v>34820.941947179999</v>
      </c>
      <c r="F239">
        <v>1248.45</v>
      </c>
      <c r="G239">
        <v>-10.350884452078599</v>
      </c>
      <c r="H239">
        <v>-6.92111441095608</v>
      </c>
      <c r="I239">
        <v>-2.1103162334727799</v>
      </c>
      <c r="J239">
        <v>-5.52376493356656</v>
      </c>
      <c r="K239">
        <v>1290.07064875474</v>
      </c>
      <c r="L239">
        <v>1192.6318819425101</v>
      </c>
      <c r="M239">
        <v>33.841133514828002</v>
      </c>
      <c r="N239">
        <v>0.61947143360704005</v>
      </c>
      <c r="O239">
        <v>15.4391445392286</v>
      </c>
      <c r="P239">
        <v>26.675460402820701</v>
      </c>
      <c r="Q239">
        <v>0.117832988179376</v>
      </c>
    </row>
    <row r="240" spans="1:17" x14ac:dyDescent="0.3">
      <c r="A240" t="s">
        <v>577</v>
      </c>
      <c r="B240" t="s">
        <v>578</v>
      </c>
      <c r="C240" t="s">
        <v>10318</v>
      </c>
      <c r="D240" t="s">
        <v>195</v>
      </c>
      <c r="E240">
        <v>34754.098098199996</v>
      </c>
      <c r="F240">
        <v>869.05</v>
      </c>
      <c r="G240">
        <v>-20.7711111744702</v>
      </c>
      <c r="H240">
        <v>4.5509005342634801</v>
      </c>
      <c r="I240">
        <v>11.7010712583716</v>
      </c>
      <c r="J240">
        <v>8.3671104362659607E-2</v>
      </c>
      <c r="K240">
        <v>797.48451164361802</v>
      </c>
      <c r="L240">
        <v>740.79624662234698</v>
      </c>
      <c r="M240">
        <v>67.702592953042299</v>
      </c>
      <c r="N240">
        <v>0.84716311977167003</v>
      </c>
      <c r="O240">
        <v>1.1449283700592601</v>
      </c>
      <c r="P240">
        <v>43.018184810334901</v>
      </c>
      <c r="Q240">
        <v>9.4905588574640005E-3</v>
      </c>
    </row>
    <row r="241" spans="1:17" x14ac:dyDescent="0.3">
      <c r="A241" t="s">
        <v>579</v>
      </c>
      <c r="B241" t="s">
        <v>580</v>
      </c>
      <c r="C241" t="s">
        <v>10319</v>
      </c>
      <c r="D241" t="s">
        <v>204</v>
      </c>
      <c r="E241">
        <v>34711.371000959902</v>
      </c>
      <c r="F241">
        <v>2505.0500000000002</v>
      </c>
      <c r="G241">
        <v>23.649944148612899</v>
      </c>
      <c r="H241">
        <v>-3.2176016712379498</v>
      </c>
      <c r="I241">
        <v>23.5123948251535</v>
      </c>
      <c r="J241">
        <v>-3.45996288299086</v>
      </c>
      <c r="K241">
        <v>2506.1134724082699</v>
      </c>
      <c r="L241">
        <v>2172.79669864469</v>
      </c>
      <c r="M241">
        <v>36.171338233089699</v>
      </c>
      <c r="N241">
        <v>0.83442638491994803</v>
      </c>
      <c r="O241">
        <v>22.205145605876101</v>
      </c>
      <c r="P241">
        <v>62.6603032369079</v>
      </c>
      <c r="Q241">
        <v>3.2870220758974E-2</v>
      </c>
    </row>
    <row r="242" spans="1:17" x14ac:dyDescent="0.3">
      <c r="A242" t="s">
        <v>581</v>
      </c>
      <c r="B242" t="s">
        <v>582</v>
      </c>
      <c r="C242" t="s">
        <v>6744</v>
      </c>
      <c r="D242" t="s">
        <v>77</v>
      </c>
      <c r="E242">
        <v>34631.243756944998</v>
      </c>
      <c r="F242">
        <v>4647.8</v>
      </c>
      <c r="G242">
        <v>9.7011213368732498</v>
      </c>
      <c r="H242">
        <v>3.3436566283823699</v>
      </c>
      <c r="I242">
        <v>-8.8456881962486005</v>
      </c>
      <c r="J242">
        <v>1.0968413103136E-2</v>
      </c>
      <c r="K242">
        <v>4332.3962163902397</v>
      </c>
      <c r="L242">
        <v>4060.4374030578301</v>
      </c>
      <c r="M242">
        <v>66.272059303506794</v>
      </c>
      <c r="N242">
        <v>0.81883788315362105</v>
      </c>
      <c r="O242">
        <v>0.494857782176505</v>
      </c>
      <c r="P242">
        <v>52.254598463629897</v>
      </c>
      <c r="Q242">
        <v>2.6596930641030001E-3</v>
      </c>
    </row>
    <row r="243" spans="1:17" x14ac:dyDescent="0.3">
      <c r="A243" t="s">
        <v>583</v>
      </c>
      <c r="B243" t="s">
        <v>584</v>
      </c>
      <c r="C243" t="s">
        <v>10316</v>
      </c>
      <c r="D243" t="s">
        <v>43</v>
      </c>
      <c r="E243">
        <v>34573.568361400001</v>
      </c>
      <c r="F243">
        <v>6635.75</v>
      </c>
      <c r="G243">
        <v>180.925500518722</v>
      </c>
      <c r="H243">
        <v>60.156080086798703</v>
      </c>
      <c r="I243">
        <v>106.7541415707</v>
      </c>
      <c r="J243">
        <v>16.713424669077501</v>
      </c>
      <c r="K243">
        <v>4834.8519980833198</v>
      </c>
      <c r="L243">
        <v>3599.2406287783101</v>
      </c>
      <c r="M243">
        <v>86.385862756592005</v>
      </c>
      <c r="N243">
        <v>1.79119594311335</v>
      </c>
      <c r="O243">
        <v>3.5904004822363702</v>
      </c>
      <c r="P243">
        <v>233.10325786857999</v>
      </c>
      <c r="Q243">
        <v>0.19096192859290401</v>
      </c>
    </row>
    <row r="244" spans="1:17" x14ac:dyDescent="0.3">
      <c r="A244" t="s">
        <v>585</v>
      </c>
      <c r="B244" t="s">
        <v>586</v>
      </c>
      <c r="C244" t="s">
        <v>10324</v>
      </c>
      <c r="D244" t="s">
        <v>338</v>
      </c>
      <c r="E244">
        <v>34144.391695279999</v>
      </c>
      <c r="F244">
        <v>1683.75</v>
      </c>
      <c r="G244">
        <v>97.001671597418195</v>
      </c>
      <c r="H244">
        <v>-2.58345122664372</v>
      </c>
      <c r="I244">
        <v>14.9548237805217</v>
      </c>
      <c r="J244">
        <v>-3.50301330698061</v>
      </c>
      <c r="K244">
        <v>1668.5236531760299</v>
      </c>
      <c r="L244">
        <v>1402.93975972064</v>
      </c>
      <c r="M244">
        <v>39.634224441886097</v>
      </c>
      <c r="N244">
        <v>0.89523391370023697</v>
      </c>
      <c r="O244">
        <v>12.7126948775055</v>
      </c>
      <c r="P244">
        <v>128.89477977161499</v>
      </c>
      <c r="Q244">
        <v>0.17683569110476999</v>
      </c>
    </row>
    <row r="245" spans="1:17" x14ac:dyDescent="0.3">
      <c r="A245" t="s">
        <v>587</v>
      </c>
      <c r="B245" t="s">
        <v>588</v>
      </c>
      <c r="C245" t="s">
        <v>10317</v>
      </c>
      <c r="D245" t="s">
        <v>46</v>
      </c>
      <c r="E245">
        <v>33766.199999999997</v>
      </c>
      <c r="F245">
        <v>186.67</v>
      </c>
      <c r="G245">
        <v>203.267457648858</v>
      </c>
      <c r="H245">
        <v>5.2271514816366604</v>
      </c>
      <c r="I245">
        <v>28.077285697845799</v>
      </c>
      <c r="J245">
        <v>5.1273494958267198</v>
      </c>
      <c r="K245">
        <v>175.537417128367</v>
      </c>
      <c r="L245">
        <v>137.076552880783</v>
      </c>
      <c r="M245">
        <v>55.962512762711498</v>
      </c>
      <c r="N245">
        <v>1.42543775525831</v>
      </c>
      <c r="O245">
        <v>12.364064927412</v>
      </c>
      <c r="P245">
        <v>253.207190160832</v>
      </c>
      <c r="Q245">
        <v>0.14462016688236401</v>
      </c>
    </row>
    <row r="246" spans="1:17" x14ac:dyDescent="0.3">
      <c r="A246" t="s">
        <v>589</v>
      </c>
      <c r="B246" t="s">
        <v>590</v>
      </c>
      <c r="C246" t="s">
        <v>10314</v>
      </c>
      <c r="D246" t="s">
        <v>549</v>
      </c>
      <c r="E246">
        <v>33175.997019000002</v>
      </c>
      <c r="F246">
        <v>4640.55</v>
      </c>
      <c r="G246">
        <v>-10.597811871408</v>
      </c>
      <c r="H246">
        <v>3.5837767090994199</v>
      </c>
      <c r="I246">
        <v>-20.415395165014701</v>
      </c>
      <c r="J246">
        <v>-1.10053124674077</v>
      </c>
      <c r="K246">
        <v>4413.9382056040004</v>
      </c>
      <c r="L246">
        <v>4314.7524655187899</v>
      </c>
      <c r="M246">
        <v>56.256260134478097</v>
      </c>
      <c r="N246">
        <v>0.49873996471055299</v>
      </c>
      <c r="O246">
        <v>13.5318011873592</v>
      </c>
      <c r="P246">
        <v>26.766738601906699</v>
      </c>
      <c r="Q246">
        <v>3.7080691324723997E-2</v>
      </c>
    </row>
    <row r="247" spans="1:17" hidden="1" x14ac:dyDescent="0.3">
      <c r="A247" t="s">
        <v>591</v>
      </c>
      <c r="B247" t="s">
        <v>592</v>
      </c>
      <c r="C247" t="s">
        <v>10328</v>
      </c>
      <c r="D247" t="s">
        <v>113</v>
      </c>
      <c r="E247">
        <v>32822.823164180001</v>
      </c>
      <c r="F247">
        <v>625.15</v>
      </c>
      <c r="G247">
        <v>-38.0161661599642</v>
      </c>
      <c r="H247">
        <v>-6.4936585030197698</v>
      </c>
      <c r="I247">
        <v>-20.909742234243001</v>
      </c>
      <c r="J247">
        <v>-0.394893865126487</v>
      </c>
      <c r="O247">
        <v>13.2048308405982</v>
      </c>
      <c r="P247">
        <v>0.66827697262479202</v>
      </c>
    </row>
    <row r="248" spans="1:17" x14ac:dyDescent="0.3">
      <c r="A248" t="s">
        <v>593</v>
      </c>
      <c r="B248" t="s">
        <v>594</v>
      </c>
      <c r="C248" t="s">
        <v>10321</v>
      </c>
      <c r="D248" t="s">
        <v>180</v>
      </c>
      <c r="E248">
        <v>32802.243715819997</v>
      </c>
      <c r="F248">
        <v>178.67</v>
      </c>
      <c r="G248">
        <v>41.150021479373798</v>
      </c>
      <c r="H248">
        <v>-2.2462778227165399</v>
      </c>
      <c r="I248">
        <v>-5.8169783525996897</v>
      </c>
      <c r="J248">
        <v>-3.3986676458074498</v>
      </c>
      <c r="K248">
        <v>181.70823662592099</v>
      </c>
      <c r="L248">
        <v>161.67543589425199</v>
      </c>
      <c r="M248">
        <v>49.440235452093098</v>
      </c>
      <c r="N248">
        <v>0.92284619795357403</v>
      </c>
      <c r="O248">
        <v>16.9754295628812</v>
      </c>
      <c r="P248">
        <v>101.659142212189</v>
      </c>
      <c r="Q248">
        <v>6.3282544774052998E-2</v>
      </c>
    </row>
    <row r="249" spans="1:17" x14ac:dyDescent="0.3">
      <c r="A249" t="s">
        <v>595</v>
      </c>
      <c r="B249" t="s">
        <v>596</v>
      </c>
      <c r="C249" t="s">
        <v>10314</v>
      </c>
      <c r="D249" t="s">
        <v>24</v>
      </c>
      <c r="E249">
        <v>32478.784818925</v>
      </c>
      <c r="F249">
        <v>201.37</v>
      </c>
      <c r="G249">
        <v>-44.835849229448499</v>
      </c>
      <c r="H249">
        <v>-4.9439731788714303</v>
      </c>
      <c r="I249">
        <v>-11.7744493658367</v>
      </c>
      <c r="J249">
        <v>-0.29303347546778402</v>
      </c>
      <c r="K249">
        <v>199.02977485050999</v>
      </c>
      <c r="L249">
        <v>205.023327913928</v>
      </c>
      <c r="M249">
        <v>55.502970046868903</v>
      </c>
      <c r="N249">
        <v>1.23034460761051</v>
      </c>
      <c r="O249">
        <v>30.655013159854899</v>
      </c>
      <c r="P249">
        <v>19.048182086905101</v>
      </c>
      <c r="Q249">
        <v>-7.4747008967186002E-2</v>
      </c>
    </row>
    <row r="250" spans="1:17" x14ac:dyDescent="0.3">
      <c r="A250" t="s">
        <v>597</v>
      </c>
      <c r="B250" t="s">
        <v>598</v>
      </c>
      <c r="C250" t="s">
        <v>10322</v>
      </c>
      <c r="D250" t="s">
        <v>113</v>
      </c>
      <c r="E250">
        <v>32315.41561014</v>
      </c>
      <c r="F250">
        <v>315.8</v>
      </c>
      <c r="G250">
        <v>13.7350936103468</v>
      </c>
      <c r="H250">
        <v>-5.9779848868234797</v>
      </c>
      <c r="I250">
        <v>24.338943686380802</v>
      </c>
      <c r="J250">
        <v>-2.3439524604197501</v>
      </c>
      <c r="K250">
        <v>316.03330818567798</v>
      </c>
      <c r="L250">
        <v>277.57373740635597</v>
      </c>
      <c r="M250">
        <v>52.824543465519596</v>
      </c>
      <c r="N250">
        <v>1.01066694084741</v>
      </c>
      <c r="O250">
        <v>10.4813172894236</v>
      </c>
      <c r="P250">
        <v>58.893081761006201</v>
      </c>
      <c r="Q250">
        <v>2.5713595967126999E-2</v>
      </c>
    </row>
    <row r="251" spans="1:17" hidden="1" x14ac:dyDescent="0.3">
      <c r="A251" t="s">
        <v>599</v>
      </c>
      <c r="B251" t="s">
        <v>600</v>
      </c>
      <c r="C251" t="s">
        <v>10328</v>
      </c>
      <c r="D251" t="s">
        <v>138</v>
      </c>
      <c r="E251">
        <v>32216.064643341</v>
      </c>
      <c r="F251">
        <v>384.19</v>
      </c>
      <c r="G251">
        <v>-5.9233112942775801</v>
      </c>
      <c r="H251">
        <v>2.9864391350843298</v>
      </c>
      <c r="I251">
        <v>-10.1060429445574</v>
      </c>
      <c r="J251">
        <v>3.7988880273503098</v>
      </c>
      <c r="K251">
        <v>370.73924828664298</v>
      </c>
      <c r="L251">
        <v>354.94614519404303</v>
      </c>
      <c r="M251">
        <v>56.330526885428</v>
      </c>
      <c r="N251">
        <v>1.09335825093681</v>
      </c>
      <c r="O251">
        <v>3.85486347900778</v>
      </c>
      <c r="P251">
        <v>35.278169014084497</v>
      </c>
      <c r="Q251">
        <v>-0.123824141917355</v>
      </c>
    </row>
    <row r="252" spans="1:17" x14ac:dyDescent="0.3">
      <c r="A252" t="s">
        <v>601</v>
      </c>
      <c r="B252" t="s">
        <v>602</v>
      </c>
      <c r="C252" t="s">
        <v>10330</v>
      </c>
      <c r="D252" t="s">
        <v>603</v>
      </c>
      <c r="E252">
        <v>31940.558451000001</v>
      </c>
      <c r="F252">
        <v>799.1</v>
      </c>
      <c r="G252">
        <v>0.89596673912892599</v>
      </c>
      <c r="H252">
        <v>-10.780235915862299</v>
      </c>
      <c r="I252">
        <v>12.079584515328699</v>
      </c>
      <c r="J252">
        <v>1.1076249046942801</v>
      </c>
      <c r="K252">
        <v>801.30828708509705</v>
      </c>
      <c r="L252">
        <v>705.923280462967</v>
      </c>
      <c r="M252">
        <v>47.919168721417101</v>
      </c>
      <c r="N252">
        <v>0.66751031462171795</v>
      </c>
      <c r="O252">
        <v>15.254661494180899</v>
      </c>
      <c r="P252">
        <v>40.7857646229739</v>
      </c>
      <c r="Q252">
        <v>4.8039442125234998E-2</v>
      </c>
    </row>
    <row r="253" spans="1:17" x14ac:dyDescent="0.3">
      <c r="A253" t="s">
        <v>604</v>
      </c>
      <c r="B253" t="s">
        <v>605</v>
      </c>
      <c r="C253" t="s">
        <v>10319</v>
      </c>
      <c r="D253" t="s">
        <v>415</v>
      </c>
      <c r="E253">
        <v>31713.765738509999</v>
      </c>
      <c r="F253">
        <v>502.9</v>
      </c>
      <c r="G253">
        <v>-1.07349537336629</v>
      </c>
      <c r="H253">
        <v>-6.8418874898565099</v>
      </c>
      <c r="I253">
        <v>-18.982970949648202</v>
      </c>
      <c r="J253">
        <v>-1.81275950275621</v>
      </c>
      <c r="K253">
        <v>508.43935516110997</v>
      </c>
      <c r="L253">
        <v>481.39251196668903</v>
      </c>
      <c r="M253">
        <v>47.497122373046501</v>
      </c>
      <c r="N253">
        <v>0.56814729958713905</v>
      </c>
      <c r="O253">
        <v>12.954861801551001</v>
      </c>
      <c r="P253">
        <v>37.780821917808197</v>
      </c>
      <c r="Q253">
        <v>0.10985294939075201</v>
      </c>
    </row>
    <row r="254" spans="1:17" x14ac:dyDescent="0.3">
      <c r="A254" t="s">
        <v>606</v>
      </c>
      <c r="B254" t="s">
        <v>607</v>
      </c>
      <c r="C254" t="s">
        <v>10314</v>
      </c>
      <c r="D254" t="s">
        <v>405</v>
      </c>
      <c r="E254">
        <v>31356.019492070001</v>
      </c>
      <c r="F254">
        <v>1683.1</v>
      </c>
      <c r="G254">
        <v>38.103631566866802</v>
      </c>
      <c r="H254">
        <v>10.196251584442599</v>
      </c>
      <c r="I254">
        <v>44.392486660593001</v>
      </c>
      <c r="J254">
        <v>-2.53143197533291</v>
      </c>
      <c r="K254">
        <v>1507.7837734709799</v>
      </c>
      <c r="L254">
        <v>1246.0973994011599</v>
      </c>
      <c r="M254">
        <v>61.596622423486302</v>
      </c>
      <c r="N254">
        <v>0.96245084938382597</v>
      </c>
      <c r="O254">
        <v>4.5303309369615503</v>
      </c>
      <c r="P254">
        <v>75.423419667517805</v>
      </c>
      <c r="Q254">
        <v>0.10563115785407701</v>
      </c>
    </row>
    <row r="255" spans="1:17" x14ac:dyDescent="0.3">
      <c r="A255" t="s">
        <v>608</v>
      </c>
      <c r="B255" t="s">
        <v>609</v>
      </c>
      <c r="C255" t="s">
        <v>10319</v>
      </c>
      <c r="D255" t="s">
        <v>517</v>
      </c>
      <c r="E255">
        <v>31058.2832223</v>
      </c>
      <c r="F255">
        <v>70.47</v>
      </c>
      <c r="G255">
        <v>-23.218151037375701</v>
      </c>
      <c r="H255">
        <v>-4.1871546821423999</v>
      </c>
      <c r="I255">
        <v>-12.2220160053244</v>
      </c>
      <c r="J255">
        <v>-2.0621693387042699</v>
      </c>
      <c r="K255">
        <v>71.589393283624602</v>
      </c>
      <c r="L255">
        <v>68.220262388594406</v>
      </c>
      <c r="M255">
        <v>41.797783772530799</v>
      </c>
      <c r="N255">
        <v>0.43830267998947597</v>
      </c>
      <c r="O255">
        <v>13.5234851709947</v>
      </c>
      <c r="P255">
        <v>21.815038893690499</v>
      </c>
      <c r="Q255">
        <v>3.6461274674203001E-2</v>
      </c>
    </row>
    <row r="256" spans="1:17" x14ac:dyDescent="0.3">
      <c r="A256" t="s">
        <v>610</v>
      </c>
      <c r="B256" t="s">
        <v>611</v>
      </c>
      <c r="C256" t="s">
        <v>10321</v>
      </c>
      <c r="D256" t="s">
        <v>612</v>
      </c>
      <c r="E256">
        <v>31007.625201300001</v>
      </c>
      <c r="F256">
        <v>318.5</v>
      </c>
      <c r="G256">
        <v>55.588329323089098</v>
      </c>
      <c r="H256">
        <v>4.3425101718261798</v>
      </c>
      <c r="I256">
        <v>-0.81751681576246804</v>
      </c>
      <c r="J256">
        <v>-4.6405605537807197</v>
      </c>
      <c r="K256">
        <v>321.40169301118902</v>
      </c>
      <c r="L256">
        <v>288.90525670218199</v>
      </c>
      <c r="M256">
        <v>48.915472187435498</v>
      </c>
      <c r="N256">
        <v>1.04313926475355</v>
      </c>
      <c r="O256">
        <v>30.549450549450501</v>
      </c>
      <c r="P256">
        <v>134.795429413932</v>
      </c>
      <c r="Q256">
        <v>0.11041588700441</v>
      </c>
    </row>
    <row r="257" spans="1:17" x14ac:dyDescent="0.3">
      <c r="A257" t="s">
        <v>613</v>
      </c>
      <c r="B257" t="s">
        <v>614</v>
      </c>
      <c r="C257" t="s">
        <v>10323</v>
      </c>
      <c r="D257" t="s">
        <v>410</v>
      </c>
      <c r="E257">
        <v>30763.667745454899</v>
      </c>
      <c r="F257">
        <v>425.1</v>
      </c>
      <c r="G257">
        <v>-34.747240107136001</v>
      </c>
      <c r="H257">
        <v>0.23896262616936301</v>
      </c>
      <c r="I257">
        <v>-20.280350176989401</v>
      </c>
      <c r="J257">
        <v>-4.1792044761141502</v>
      </c>
      <c r="K257">
        <v>411.40294953973802</v>
      </c>
      <c r="L257">
        <v>415.98187857662703</v>
      </c>
      <c r="M257">
        <v>44.339056079374103</v>
      </c>
      <c r="N257">
        <v>0.97626887380399596</v>
      </c>
      <c r="O257">
        <v>14.796518466243199</v>
      </c>
      <c r="P257">
        <v>20.016939582156901</v>
      </c>
      <c r="Q257">
        <v>-7.0304334470998001E-2</v>
      </c>
    </row>
    <row r="258" spans="1:17" x14ac:dyDescent="0.3">
      <c r="A258" t="s">
        <v>615</v>
      </c>
      <c r="B258" t="s">
        <v>616</v>
      </c>
      <c r="C258" t="s">
        <v>10318</v>
      </c>
      <c r="D258" t="s">
        <v>54</v>
      </c>
      <c r="E258">
        <v>30602.31604048</v>
      </c>
      <c r="F258">
        <v>1924.65</v>
      </c>
      <c r="G258">
        <v>8.34738873488911</v>
      </c>
      <c r="H258">
        <v>3.9833015188833998</v>
      </c>
      <c r="I258">
        <v>9.8232015574452909</v>
      </c>
      <c r="J258">
        <v>1.15923681064378</v>
      </c>
      <c r="K258">
        <v>1883.6933150514899</v>
      </c>
      <c r="L258">
        <v>1707.6403941590399</v>
      </c>
      <c r="M258">
        <v>61.851158097089602</v>
      </c>
      <c r="N258">
        <v>0.78952381963620599</v>
      </c>
      <c r="O258">
        <v>5.4737224949990804</v>
      </c>
      <c r="P258">
        <v>54.658684559443898</v>
      </c>
      <c r="Q258">
        <v>8.8185869887492996E-2</v>
      </c>
    </row>
    <row r="259" spans="1:17" x14ac:dyDescent="0.3">
      <c r="A259" t="s">
        <v>617</v>
      </c>
      <c r="B259" t="s">
        <v>618</v>
      </c>
      <c r="C259" t="s">
        <v>10318</v>
      </c>
      <c r="D259" t="s">
        <v>281</v>
      </c>
      <c r="E259">
        <v>30336.45500763</v>
      </c>
      <c r="F259">
        <v>1164.5999999999999</v>
      </c>
      <c r="G259">
        <v>35.319068760533</v>
      </c>
      <c r="H259">
        <v>-7.2778551645350698</v>
      </c>
      <c r="I259">
        <v>-20.577160912543299</v>
      </c>
      <c r="J259">
        <v>5.0426894406849598</v>
      </c>
      <c r="K259">
        <v>1171.6223021897199</v>
      </c>
      <c r="L259">
        <v>1137.2500557308799</v>
      </c>
      <c r="M259">
        <v>58.843727818431098</v>
      </c>
      <c r="N259">
        <v>1.3538017637230899</v>
      </c>
      <c r="O259">
        <v>29.993130688648399</v>
      </c>
      <c r="P259">
        <v>72.533333333333303</v>
      </c>
    </row>
    <row r="260" spans="1:17" x14ac:dyDescent="0.3">
      <c r="A260" t="s">
        <v>619</v>
      </c>
      <c r="B260" t="s">
        <v>620</v>
      </c>
      <c r="C260" t="s">
        <v>10314</v>
      </c>
      <c r="D260" t="s">
        <v>204</v>
      </c>
      <c r="E260">
        <v>30240.417632820001</v>
      </c>
      <c r="F260">
        <v>13676.55</v>
      </c>
      <c r="G260">
        <v>122.384147125623</v>
      </c>
      <c r="H260">
        <v>-0.400538166360008</v>
      </c>
      <c r="I260">
        <v>35.688708520275902</v>
      </c>
      <c r="J260">
        <v>-3.6918047973808701</v>
      </c>
      <c r="K260">
        <v>13164.0723429442</v>
      </c>
      <c r="L260">
        <v>10255.433014795501</v>
      </c>
      <c r="M260">
        <v>46.057483669361297</v>
      </c>
      <c r="N260">
        <v>1.7001389222310901</v>
      </c>
      <c r="O260">
        <v>9.6036646668933301</v>
      </c>
      <c r="P260">
        <v>164.91336813458199</v>
      </c>
      <c r="Q260">
        <v>0.20645293880472701</v>
      </c>
    </row>
    <row r="261" spans="1:17" x14ac:dyDescent="0.3">
      <c r="A261" t="s">
        <v>621</v>
      </c>
      <c r="B261" t="s">
        <v>622</v>
      </c>
      <c r="C261" t="s">
        <v>10318</v>
      </c>
      <c r="D261" t="s">
        <v>54</v>
      </c>
      <c r="E261">
        <v>30198.1670672849</v>
      </c>
      <c r="F261">
        <v>1893.35</v>
      </c>
      <c r="G261">
        <v>-19.284818118089699</v>
      </c>
      <c r="H261">
        <v>-12.0256351959213</v>
      </c>
      <c r="I261">
        <v>-2.11028543014204</v>
      </c>
      <c r="J261">
        <v>-2.4754593370193998</v>
      </c>
      <c r="K261">
        <v>1928.41854248358</v>
      </c>
      <c r="L261">
        <v>1834.61634347876</v>
      </c>
      <c r="M261">
        <v>20.036236460021701</v>
      </c>
      <c r="N261">
        <v>1.4387270542364801</v>
      </c>
      <c r="O261">
        <v>17.3026645892201</v>
      </c>
      <c r="P261">
        <v>28.358360733534401</v>
      </c>
      <c r="Q261">
        <v>-0.11410957091049199</v>
      </c>
    </row>
    <row r="262" spans="1:17" x14ac:dyDescent="0.3">
      <c r="A262" t="s">
        <v>623</v>
      </c>
      <c r="B262" t="s">
        <v>624</v>
      </c>
      <c r="C262" t="s">
        <v>10314</v>
      </c>
      <c r="D262" t="s">
        <v>51</v>
      </c>
      <c r="E262">
        <v>30172.652336340001</v>
      </c>
      <c r="F262">
        <v>384.4</v>
      </c>
      <c r="G262">
        <v>-34.568722475365199</v>
      </c>
      <c r="H262">
        <v>7.6506798815836001</v>
      </c>
      <c r="I262">
        <v>-29.545265250817199</v>
      </c>
      <c r="J262">
        <v>-5.6433799291762998</v>
      </c>
      <c r="K262">
        <v>395.67355844466101</v>
      </c>
      <c r="L262">
        <v>417.69949252372197</v>
      </c>
      <c r="M262">
        <v>49.269468822230401</v>
      </c>
      <c r="N262">
        <v>0.95571688727812898</v>
      </c>
      <c r="O262">
        <v>35.197710718002099</v>
      </c>
      <c r="P262">
        <v>14.3027059173357</v>
      </c>
      <c r="Q262">
        <v>7.8845584377090994E-2</v>
      </c>
    </row>
    <row r="263" spans="1:17" x14ac:dyDescent="0.3">
      <c r="A263" t="s">
        <v>625</v>
      </c>
      <c r="B263" t="s">
        <v>626</v>
      </c>
      <c r="C263" t="s">
        <v>10322</v>
      </c>
      <c r="D263" t="s">
        <v>627</v>
      </c>
      <c r="E263">
        <v>30137.644663524999</v>
      </c>
      <c r="F263">
        <v>1270.55</v>
      </c>
      <c r="G263">
        <v>-28.456280418768301</v>
      </c>
      <c r="H263">
        <v>9.5251421363972497</v>
      </c>
      <c r="I263">
        <v>12.6699167344162</v>
      </c>
      <c r="J263">
        <v>3.39257952611222</v>
      </c>
      <c r="K263">
        <v>1132.30725132916</v>
      </c>
      <c r="L263">
        <v>1109.3062545324699</v>
      </c>
      <c r="M263">
        <v>82.550460510938194</v>
      </c>
      <c r="N263">
        <v>1.1368358688081499</v>
      </c>
      <c r="O263">
        <v>17.106764786903302</v>
      </c>
      <c r="P263">
        <v>43.3948422775238</v>
      </c>
      <c r="Q263">
        <v>1.2919323269064E-2</v>
      </c>
    </row>
    <row r="264" spans="1:17" x14ac:dyDescent="0.3">
      <c r="A264" t="s">
        <v>628</v>
      </c>
      <c r="B264" t="s">
        <v>629</v>
      </c>
      <c r="C264" t="s">
        <v>10324</v>
      </c>
      <c r="D264" t="s">
        <v>338</v>
      </c>
      <c r="E264">
        <v>29913.017034465</v>
      </c>
      <c r="F264">
        <v>469.6</v>
      </c>
      <c r="G264">
        <v>24.5289949798401</v>
      </c>
      <c r="H264">
        <v>6.3355319009923701</v>
      </c>
      <c r="I264">
        <v>43.8816232484034</v>
      </c>
      <c r="J264">
        <v>-1.9219497988393099</v>
      </c>
      <c r="K264">
        <v>436.29169833792798</v>
      </c>
      <c r="L264">
        <v>369.30208040307002</v>
      </c>
      <c r="M264">
        <v>55.757840023703103</v>
      </c>
      <c r="N264">
        <v>0.85463806530636399</v>
      </c>
      <c r="O264">
        <v>3.0664395229982899</v>
      </c>
      <c r="P264">
        <v>79.751196172248797</v>
      </c>
      <c r="Q264">
        <v>-4.5566208580419001E-2</v>
      </c>
    </row>
    <row r="265" spans="1:17" x14ac:dyDescent="0.3">
      <c r="A265" t="s">
        <v>630</v>
      </c>
      <c r="B265" t="s">
        <v>631</v>
      </c>
      <c r="C265" t="s">
        <v>10325</v>
      </c>
      <c r="D265" t="s">
        <v>231</v>
      </c>
      <c r="E265">
        <v>29845.981674049999</v>
      </c>
      <c r="F265">
        <v>4839.25</v>
      </c>
      <c r="G265">
        <v>114.866674743703</v>
      </c>
      <c r="H265">
        <v>8.43673969992801</v>
      </c>
      <c r="I265">
        <v>42.925712877286699</v>
      </c>
      <c r="J265">
        <v>-8.2586014377553099</v>
      </c>
      <c r="K265">
        <v>4391.0793111888397</v>
      </c>
      <c r="L265">
        <v>3330.8699327541399</v>
      </c>
      <c r="M265">
        <v>36.129697132738201</v>
      </c>
      <c r="N265">
        <v>1.19059542748134</v>
      </c>
      <c r="O265">
        <v>11.174252208503299</v>
      </c>
      <c r="P265">
        <v>155.36939313984101</v>
      </c>
    </row>
    <row r="266" spans="1:17" x14ac:dyDescent="0.3">
      <c r="A266" t="s">
        <v>632</v>
      </c>
      <c r="B266" t="s">
        <v>633</v>
      </c>
      <c r="C266" t="s">
        <v>10314</v>
      </c>
      <c r="D266" t="s">
        <v>549</v>
      </c>
      <c r="E266">
        <v>29602.76</v>
      </c>
      <c r="F266">
        <v>1421.45</v>
      </c>
      <c r="G266">
        <v>116.78268502448699</v>
      </c>
      <c r="H266">
        <v>16.5786421003558</v>
      </c>
      <c r="I266">
        <v>36.601871935527299</v>
      </c>
      <c r="J266">
        <v>-8.6446160753998296</v>
      </c>
      <c r="K266">
        <v>1280.81180618284</v>
      </c>
      <c r="L266">
        <v>1043.56990893035</v>
      </c>
      <c r="M266">
        <v>48.6384632171468</v>
      </c>
      <c r="N266">
        <v>1.1528854041381</v>
      </c>
      <c r="O266">
        <v>17.091702135143699</v>
      </c>
      <c r="P266">
        <v>148.88597067191901</v>
      </c>
      <c r="Q266">
        <v>8.6407372745036001E-2</v>
      </c>
    </row>
    <row r="267" spans="1:17" x14ac:dyDescent="0.3">
      <c r="A267" t="s">
        <v>634</v>
      </c>
      <c r="B267" t="s">
        <v>635</v>
      </c>
      <c r="C267" t="s">
        <v>10319</v>
      </c>
      <c r="D267" t="s">
        <v>204</v>
      </c>
      <c r="E267">
        <v>29388.659163359898</v>
      </c>
      <c r="F267">
        <v>15494.15</v>
      </c>
      <c r="G267">
        <v>-25.967563554196602</v>
      </c>
      <c r="H267">
        <v>-4.8166831982898097</v>
      </c>
      <c r="I267">
        <v>-7.3453164760184002</v>
      </c>
      <c r="J267">
        <v>-0.66523221434075497</v>
      </c>
      <c r="K267">
        <v>15600.8274897877</v>
      </c>
      <c r="L267">
        <v>15035.197686092701</v>
      </c>
      <c r="M267">
        <v>48.793664169580602</v>
      </c>
      <c r="N267">
        <v>0.40557492175771598</v>
      </c>
      <c r="O267">
        <v>17.786390347324598</v>
      </c>
      <c r="P267">
        <v>19.4154142581888</v>
      </c>
      <c r="Q267">
        <v>7.2602211910700001E-2</v>
      </c>
    </row>
    <row r="268" spans="1:17" hidden="1" x14ac:dyDescent="0.3">
      <c r="A268" t="s">
        <v>636</v>
      </c>
      <c r="B268" t="s">
        <v>637</v>
      </c>
      <c r="C268" t="s">
        <v>10328</v>
      </c>
      <c r="D268" t="s">
        <v>118</v>
      </c>
      <c r="E268">
        <v>29349.510099679999</v>
      </c>
      <c r="F268">
        <v>1341.95</v>
      </c>
      <c r="G268">
        <v>-18.8082512475846</v>
      </c>
      <c r="H268">
        <v>4.8958986817780703</v>
      </c>
      <c r="I268">
        <v>5.8385443353503099</v>
      </c>
      <c r="J268">
        <v>1.1050919837373601</v>
      </c>
      <c r="K268">
        <v>1222.82879320191</v>
      </c>
      <c r="L268">
        <v>1124.48256171294</v>
      </c>
      <c r="M268">
        <v>65.067892149791803</v>
      </c>
      <c r="N268">
        <v>0.33293799025216197</v>
      </c>
      <c r="O268">
        <v>4.3257945527031403</v>
      </c>
      <c r="P268">
        <v>39.793739257252902</v>
      </c>
      <c r="Q268">
        <v>-2.6273002995086999E-2</v>
      </c>
    </row>
    <row r="269" spans="1:17" x14ac:dyDescent="0.3">
      <c r="A269" t="s">
        <v>638</v>
      </c>
      <c r="B269" t="s">
        <v>639</v>
      </c>
      <c r="C269" t="s">
        <v>10315</v>
      </c>
      <c r="D269" t="s">
        <v>640</v>
      </c>
      <c r="E269">
        <v>29076.43874388</v>
      </c>
      <c r="F269">
        <v>299.64999999999998</v>
      </c>
      <c r="G269">
        <v>104.212769276245</v>
      </c>
      <c r="H269">
        <v>0.30199000332090598</v>
      </c>
      <c r="I269">
        <v>-10.713228743016099</v>
      </c>
      <c r="J269">
        <v>1.2857898960726899</v>
      </c>
      <c r="K269">
        <v>298.74460902965399</v>
      </c>
      <c r="L269">
        <v>278.46555417307798</v>
      </c>
      <c r="M269">
        <v>57.472602182054104</v>
      </c>
      <c r="N269">
        <v>0.53100983350601005</v>
      </c>
      <c r="O269">
        <v>28.249624561988998</v>
      </c>
      <c r="P269">
        <v>147.64462809917299</v>
      </c>
      <c r="Q269">
        <v>8.3861060787453007E-2</v>
      </c>
    </row>
    <row r="270" spans="1:17" x14ac:dyDescent="0.3">
      <c r="A270" t="s">
        <v>641</v>
      </c>
      <c r="B270" t="s">
        <v>642</v>
      </c>
      <c r="C270" t="s">
        <v>10316</v>
      </c>
      <c r="D270" t="s">
        <v>185</v>
      </c>
      <c r="E270">
        <v>29029.5181209599</v>
      </c>
      <c r="F270">
        <v>8967.5</v>
      </c>
      <c r="G270">
        <v>30.661982047314801</v>
      </c>
      <c r="H270">
        <v>9.6453168068299604</v>
      </c>
      <c r="I270">
        <v>23.137802083021999</v>
      </c>
      <c r="J270">
        <v>-0.73971095247448404</v>
      </c>
      <c r="K270">
        <v>7995.0023070192201</v>
      </c>
      <c r="L270">
        <v>7054.0434970450997</v>
      </c>
      <c r="M270">
        <v>73.469101786162099</v>
      </c>
      <c r="N270">
        <v>2.1771356709279401</v>
      </c>
      <c r="O270">
        <v>3.02536938946194</v>
      </c>
      <c r="P270">
        <v>62.454710144927503</v>
      </c>
      <c r="Q270">
        <v>1.5894010564521999E-2</v>
      </c>
    </row>
    <row r="271" spans="1:17" hidden="1" x14ac:dyDescent="0.3">
      <c r="A271" t="s">
        <v>643</v>
      </c>
      <c r="B271" t="s">
        <v>644</v>
      </c>
      <c r="C271" t="s">
        <v>10328</v>
      </c>
      <c r="D271" t="s">
        <v>54</v>
      </c>
      <c r="E271">
        <v>28904.789509559901</v>
      </c>
      <c r="F271">
        <v>6130</v>
      </c>
      <c r="G271">
        <v>28.824966781443301</v>
      </c>
      <c r="H271">
        <v>10.6452598684583</v>
      </c>
      <c r="I271">
        <v>20.5348953103945</v>
      </c>
      <c r="J271">
        <v>7.7216461134161802</v>
      </c>
      <c r="K271">
        <v>5489.0120353921602</v>
      </c>
      <c r="L271">
        <v>4752.0721824788798</v>
      </c>
      <c r="M271">
        <v>83.746540669453793</v>
      </c>
      <c r="N271">
        <v>1.3217637916637599</v>
      </c>
      <c r="O271">
        <v>5.2389885807503997</v>
      </c>
      <c r="P271">
        <v>61.230931088900498</v>
      </c>
      <c r="Q271">
        <v>-7.3654108496479007E-2</v>
      </c>
    </row>
    <row r="272" spans="1:17" x14ac:dyDescent="0.3">
      <c r="A272" t="s">
        <v>645</v>
      </c>
      <c r="B272" t="s">
        <v>646</v>
      </c>
      <c r="C272" t="s">
        <v>10325</v>
      </c>
      <c r="D272" t="s">
        <v>257</v>
      </c>
      <c r="E272">
        <v>28798.17623424</v>
      </c>
      <c r="F272">
        <v>1515</v>
      </c>
      <c r="G272">
        <v>-2.4498922554702798</v>
      </c>
      <c r="H272">
        <v>-7.5328263189655198</v>
      </c>
      <c r="I272">
        <v>28.326272241734699</v>
      </c>
      <c r="J272">
        <v>-2.7717381148361402</v>
      </c>
      <c r="K272">
        <v>1594.84751280661</v>
      </c>
      <c r="L272">
        <v>1426.3326561655899</v>
      </c>
      <c r="M272">
        <v>33.809744907060796</v>
      </c>
      <c r="N272">
        <v>0.73841246283472495</v>
      </c>
      <c r="O272">
        <v>21.528052805280499</v>
      </c>
      <c r="P272">
        <v>47.718408736349403</v>
      </c>
      <c r="Q272">
        <v>4.4479906257409003E-2</v>
      </c>
    </row>
    <row r="273" spans="1:17" x14ac:dyDescent="0.3">
      <c r="A273" t="s">
        <v>647</v>
      </c>
      <c r="B273" t="s">
        <v>648</v>
      </c>
      <c r="C273" t="s">
        <v>10325</v>
      </c>
      <c r="D273" t="s">
        <v>163</v>
      </c>
      <c r="E273">
        <v>28765.606668991899</v>
      </c>
      <c r="F273">
        <v>222.92</v>
      </c>
      <c r="G273">
        <v>303.30848785194797</v>
      </c>
      <c r="H273">
        <v>26.538189624913802</v>
      </c>
      <c r="I273">
        <v>48.380836699884902</v>
      </c>
      <c r="J273">
        <v>-4.8035451887264999</v>
      </c>
      <c r="K273">
        <v>187.73351675379399</v>
      </c>
      <c r="L273">
        <v>140.91186406240899</v>
      </c>
      <c r="M273">
        <v>60.700057354785201</v>
      </c>
      <c r="N273">
        <v>0.66749476172759303</v>
      </c>
      <c r="O273">
        <v>6.3161672348824798</v>
      </c>
      <c r="P273">
        <v>373.793836344314</v>
      </c>
      <c r="Q273">
        <v>0.19657687587002401</v>
      </c>
    </row>
    <row r="274" spans="1:17" x14ac:dyDescent="0.3">
      <c r="A274" t="s">
        <v>649</v>
      </c>
      <c r="B274" t="s">
        <v>650</v>
      </c>
      <c r="C274" t="s">
        <v>10326</v>
      </c>
      <c r="D274" t="s">
        <v>138</v>
      </c>
      <c r="E274">
        <v>28691.865470519999</v>
      </c>
      <c r="F274">
        <v>1245.0999999999999</v>
      </c>
      <c r="G274">
        <v>67.453356355925806</v>
      </c>
      <c r="H274">
        <v>4.9620777402828198</v>
      </c>
      <c r="I274">
        <v>11.5445958602938</v>
      </c>
      <c r="J274">
        <v>6.8693909207858797</v>
      </c>
      <c r="K274">
        <v>1207.25328811093</v>
      </c>
      <c r="L274">
        <v>1059.2913840318599</v>
      </c>
      <c r="M274">
        <v>71.067058349855003</v>
      </c>
      <c r="N274">
        <v>1.0136831805230999</v>
      </c>
      <c r="O274">
        <v>16.705485503172401</v>
      </c>
      <c r="P274">
        <v>120.371681415929</v>
      </c>
      <c r="Q274">
        <v>0.14152043724702101</v>
      </c>
    </row>
    <row r="275" spans="1:17" x14ac:dyDescent="0.3">
      <c r="A275" t="s">
        <v>651</v>
      </c>
      <c r="B275" t="s">
        <v>652</v>
      </c>
      <c r="C275" t="s">
        <v>10325</v>
      </c>
      <c r="D275" t="s">
        <v>257</v>
      </c>
      <c r="E275">
        <v>28478.940973409899</v>
      </c>
      <c r="F275">
        <v>3850.15</v>
      </c>
      <c r="G275">
        <v>-8.3067780171975905</v>
      </c>
      <c r="H275">
        <v>-11.0911876795975</v>
      </c>
      <c r="I275">
        <v>29.6433076167202</v>
      </c>
      <c r="J275">
        <v>-0.93660234268213904</v>
      </c>
      <c r="K275">
        <v>3918.3579046377899</v>
      </c>
      <c r="L275">
        <v>3594.2424630445598</v>
      </c>
      <c r="M275">
        <v>48.575461916347599</v>
      </c>
      <c r="N275">
        <v>0.91409962880968998</v>
      </c>
      <c r="O275">
        <v>25.135384335675202</v>
      </c>
      <c r="P275">
        <v>52.511388393741299</v>
      </c>
      <c r="Q275">
        <v>8.5449019952331007E-2</v>
      </c>
    </row>
    <row r="276" spans="1:17" x14ac:dyDescent="0.3">
      <c r="A276" t="s">
        <v>653</v>
      </c>
      <c r="B276" t="s">
        <v>654</v>
      </c>
      <c r="C276" t="s">
        <v>627</v>
      </c>
      <c r="D276" t="s">
        <v>627</v>
      </c>
      <c r="E276">
        <v>28449.179220000002</v>
      </c>
      <c r="F276">
        <v>832.35</v>
      </c>
      <c r="G276">
        <v>-21.3460753386296</v>
      </c>
      <c r="H276">
        <v>-4.00981837320243</v>
      </c>
      <c r="I276">
        <v>-5.5307477989510403</v>
      </c>
      <c r="J276">
        <v>-5.6004084577014499</v>
      </c>
      <c r="K276">
        <v>862.54481665621404</v>
      </c>
      <c r="L276">
        <v>816.61778406471399</v>
      </c>
      <c r="M276">
        <v>34.186688152436297</v>
      </c>
      <c r="N276">
        <v>0.42991567270868702</v>
      </c>
      <c r="O276">
        <v>21.2530786327866</v>
      </c>
      <c r="P276">
        <v>17.232394366197099</v>
      </c>
      <c r="Q276">
        <v>5.8777117394684997E-2</v>
      </c>
    </row>
    <row r="277" spans="1:17" x14ac:dyDescent="0.3">
      <c r="A277" t="s">
        <v>655</v>
      </c>
      <c r="B277" t="s">
        <v>656</v>
      </c>
      <c r="C277" t="s">
        <v>10327</v>
      </c>
      <c r="D277" t="s">
        <v>384</v>
      </c>
      <c r="E277">
        <v>28376.661599259998</v>
      </c>
      <c r="F277">
        <v>6368.25</v>
      </c>
      <c r="G277">
        <v>1.75143468064483</v>
      </c>
      <c r="H277">
        <v>-9.2153276090593508</v>
      </c>
      <c r="I277">
        <v>1.6982976167330801</v>
      </c>
      <c r="J277">
        <v>-0.28162333642499598</v>
      </c>
      <c r="K277">
        <v>6366.8105405808601</v>
      </c>
      <c r="L277">
        <v>5840.6873172977203</v>
      </c>
      <c r="M277">
        <v>44.490275918443501</v>
      </c>
      <c r="N277">
        <v>1.2354705831964501</v>
      </c>
      <c r="O277">
        <v>13.0114238605582</v>
      </c>
      <c r="P277">
        <v>33.097509744704404</v>
      </c>
      <c r="Q277">
        <v>-2.6405366241661E-2</v>
      </c>
    </row>
    <row r="278" spans="1:17" x14ac:dyDescent="0.3">
      <c r="A278" t="s">
        <v>657</v>
      </c>
      <c r="B278" t="s">
        <v>658</v>
      </c>
      <c r="C278" t="s">
        <v>10327</v>
      </c>
      <c r="D278" t="s">
        <v>170</v>
      </c>
      <c r="E278">
        <v>28260.761499600001</v>
      </c>
      <c r="F278">
        <v>6513.8</v>
      </c>
      <c r="G278">
        <v>114.486084455691</v>
      </c>
      <c r="H278">
        <v>7.5474177235244504</v>
      </c>
      <c r="I278">
        <v>86.651530417393502</v>
      </c>
      <c r="J278">
        <v>-4.2364401853573099</v>
      </c>
      <c r="K278">
        <v>6077.5443993872304</v>
      </c>
      <c r="L278">
        <v>4531.1716965425803</v>
      </c>
      <c r="M278">
        <v>44.309682186301103</v>
      </c>
      <c r="N278">
        <v>0.55128040647556098</v>
      </c>
      <c r="O278">
        <v>22.047038594982901</v>
      </c>
      <c r="P278">
        <v>168.057613168724</v>
      </c>
      <c r="Q278">
        <v>6.3539302743755993E-2</v>
      </c>
    </row>
    <row r="279" spans="1:17" x14ac:dyDescent="0.3">
      <c r="A279" t="s">
        <v>659</v>
      </c>
      <c r="B279" t="s">
        <v>660</v>
      </c>
      <c r="C279" t="s">
        <v>10318</v>
      </c>
      <c r="D279" t="s">
        <v>281</v>
      </c>
      <c r="E279">
        <v>28208.304093750001</v>
      </c>
      <c r="F279">
        <v>3373.75</v>
      </c>
      <c r="G279">
        <v>25.361126715618902</v>
      </c>
      <c r="H279">
        <v>8.6540903618750598</v>
      </c>
      <c r="I279">
        <v>35.315004606585397</v>
      </c>
      <c r="J279">
        <v>1.19216284040142</v>
      </c>
      <c r="K279">
        <v>3108.9854131502898</v>
      </c>
      <c r="L279">
        <v>2701.1062081493901</v>
      </c>
      <c r="M279">
        <v>68.767385507145306</v>
      </c>
      <c r="N279">
        <v>0.80318673072166902</v>
      </c>
      <c r="O279">
        <v>2.5387180437199</v>
      </c>
      <c r="P279">
        <v>73.573596748469399</v>
      </c>
      <c r="Q279">
        <v>-5.1106156009595997E-2</v>
      </c>
    </row>
    <row r="280" spans="1:17" x14ac:dyDescent="0.3">
      <c r="A280" t="s">
        <v>661</v>
      </c>
      <c r="B280" t="s">
        <v>662</v>
      </c>
      <c r="C280" t="s">
        <v>10312</v>
      </c>
      <c r="D280" t="s">
        <v>428</v>
      </c>
      <c r="E280">
        <v>28206.36</v>
      </c>
      <c r="F280">
        <v>836.35</v>
      </c>
      <c r="G280">
        <v>102.279887450616</v>
      </c>
      <c r="H280">
        <v>8.5594544213213002</v>
      </c>
      <c r="I280">
        <v>80.455039893596293</v>
      </c>
      <c r="J280">
        <v>3.3024282404992999</v>
      </c>
      <c r="K280">
        <v>783.46283175194299</v>
      </c>
      <c r="L280">
        <v>617.66976750871402</v>
      </c>
      <c r="M280">
        <v>62.4183867058739</v>
      </c>
      <c r="N280">
        <v>0.91523925148572804</v>
      </c>
      <c r="O280">
        <v>15.980151850301899</v>
      </c>
      <c r="P280">
        <v>198.69642857142799</v>
      </c>
      <c r="Q280">
        <v>0.104422542391923</v>
      </c>
    </row>
    <row r="281" spans="1:17" x14ac:dyDescent="0.3">
      <c r="A281" t="s">
        <v>663</v>
      </c>
      <c r="B281" t="s">
        <v>664</v>
      </c>
      <c r="C281" t="s">
        <v>10319</v>
      </c>
      <c r="D281" t="s">
        <v>204</v>
      </c>
      <c r="E281">
        <v>28196.075328449999</v>
      </c>
      <c r="F281">
        <v>1343.3</v>
      </c>
      <c r="G281">
        <v>-25.9924881979187</v>
      </c>
      <c r="H281">
        <v>-6.1497781565070797</v>
      </c>
      <c r="I281">
        <v>13.444984981829601</v>
      </c>
      <c r="J281">
        <v>-4.3203179049776796</v>
      </c>
      <c r="K281">
        <v>1343.8184221774</v>
      </c>
      <c r="L281">
        <v>1246.6210406954499</v>
      </c>
      <c r="M281">
        <v>41.423149160008499</v>
      </c>
      <c r="N281">
        <v>0.42110776405871497</v>
      </c>
      <c r="O281">
        <v>12.1082408992779</v>
      </c>
      <c r="P281">
        <v>33.921539305119303</v>
      </c>
      <c r="Q281">
        <v>2.5865857487319999E-2</v>
      </c>
    </row>
    <row r="282" spans="1:17" x14ac:dyDescent="0.3">
      <c r="A282" t="s">
        <v>665</v>
      </c>
      <c r="B282" t="s">
        <v>666</v>
      </c>
      <c r="C282" t="s">
        <v>10324</v>
      </c>
      <c r="D282" t="s">
        <v>338</v>
      </c>
      <c r="E282">
        <v>28171.8898515</v>
      </c>
      <c r="F282">
        <v>2220.5</v>
      </c>
      <c r="G282">
        <v>4.499851580644</v>
      </c>
      <c r="H282">
        <v>5.4124307470451001</v>
      </c>
      <c r="I282">
        <v>65.653427055242105</v>
      </c>
      <c r="J282">
        <v>9.8802818900791003</v>
      </c>
      <c r="K282">
        <v>1996.8531941287899</v>
      </c>
      <c r="L282">
        <v>1689.8601641908799</v>
      </c>
      <c r="M282">
        <v>74.932901643862493</v>
      </c>
      <c r="N282">
        <v>0.98376795124846494</v>
      </c>
      <c r="O282">
        <v>1.2384598063499099</v>
      </c>
      <c r="P282">
        <v>87.210184638732002</v>
      </c>
      <c r="Q282">
        <v>-6.1453602376361001E-2</v>
      </c>
    </row>
    <row r="283" spans="1:17" x14ac:dyDescent="0.3">
      <c r="A283" t="s">
        <v>667</v>
      </c>
      <c r="B283" t="s">
        <v>668</v>
      </c>
      <c r="C283" t="s">
        <v>10327</v>
      </c>
      <c r="D283" t="s">
        <v>170</v>
      </c>
      <c r="E283">
        <v>27619.401879370002</v>
      </c>
      <c r="F283">
        <v>1108.3</v>
      </c>
      <c r="G283">
        <v>-28.3696027843995</v>
      </c>
      <c r="H283">
        <v>-0.217423421658785</v>
      </c>
      <c r="I283">
        <v>-2.4668996531657501</v>
      </c>
      <c r="J283">
        <v>-4.6165573476922801E-2</v>
      </c>
      <c r="K283">
        <v>1072.6392525316901</v>
      </c>
      <c r="L283">
        <v>1060.35472338709</v>
      </c>
      <c r="M283">
        <v>60.480086205295898</v>
      </c>
      <c r="N283">
        <v>0.63282467753100902</v>
      </c>
      <c r="O283">
        <v>21.717946404403101</v>
      </c>
      <c r="P283">
        <v>18.788853161843502</v>
      </c>
      <c r="Q283">
        <v>1.3157728004291E-2</v>
      </c>
    </row>
    <row r="284" spans="1:17" x14ac:dyDescent="0.3">
      <c r="A284" t="s">
        <v>669</v>
      </c>
      <c r="B284" t="s">
        <v>670</v>
      </c>
      <c r="C284" t="s">
        <v>10318</v>
      </c>
      <c r="D284" t="s">
        <v>54</v>
      </c>
      <c r="E284">
        <v>27543.928239199999</v>
      </c>
      <c r="F284">
        <v>1094.8499999999999</v>
      </c>
      <c r="G284">
        <v>85.132103138503794</v>
      </c>
      <c r="H284">
        <v>13.4414559432371</v>
      </c>
      <c r="I284">
        <v>44.600977093653498</v>
      </c>
      <c r="J284">
        <v>0.28692590096667597</v>
      </c>
      <c r="K284">
        <v>936.44293902538004</v>
      </c>
      <c r="L284">
        <v>749.93157002468604</v>
      </c>
      <c r="M284">
        <v>71.814383284649693</v>
      </c>
      <c r="N284">
        <v>0.59790629261131301</v>
      </c>
      <c r="O284">
        <v>5.7633465771566899</v>
      </c>
      <c r="P284">
        <v>116.716152019002</v>
      </c>
      <c r="Q284">
        <v>7.6609374842216998E-2</v>
      </c>
    </row>
    <row r="285" spans="1:17" x14ac:dyDescent="0.3">
      <c r="A285" t="s">
        <v>671</v>
      </c>
      <c r="B285" t="s">
        <v>672</v>
      </c>
      <c r="C285" t="s">
        <v>10318</v>
      </c>
      <c r="D285" t="s">
        <v>54</v>
      </c>
      <c r="E285">
        <v>27539.038061849998</v>
      </c>
      <c r="F285">
        <v>1530.6</v>
      </c>
      <c r="G285">
        <v>39.617750648541602</v>
      </c>
      <c r="H285">
        <v>12.4169018692448</v>
      </c>
      <c r="I285">
        <v>40.894668236650901</v>
      </c>
      <c r="J285">
        <v>-3.2982044968740301</v>
      </c>
      <c r="K285">
        <v>1366.5026260729001</v>
      </c>
      <c r="L285">
        <v>1094.4254250026499</v>
      </c>
      <c r="M285">
        <v>61.813480629175302</v>
      </c>
      <c r="N285">
        <v>0.977405284010335</v>
      </c>
      <c r="O285">
        <v>3.55089507382726</v>
      </c>
      <c r="P285">
        <v>111.350455675227</v>
      </c>
      <c r="Q285">
        <v>3.3020590162798999E-2</v>
      </c>
    </row>
    <row r="286" spans="1:17" x14ac:dyDescent="0.3">
      <c r="A286" t="s">
        <v>673</v>
      </c>
      <c r="B286" t="s">
        <v>674</v>
      </c>
      <c r="C286" t="s">
        <v>10319</v>
      </c>
      <c r="D286" t="s">
        <v>509</v>
      </c>
      <c r="E286">
        <v>27524.26936514</v>
      </c>
      <c r="F286">
        <v>1509.4</v>
      </c>
      <c r="G286">
        <v>111.49014680854199</v>
      </c>
      <c r="H286">
        <v>-6.5912627953867498</v>
      </c>
      <c r="I286">
        <v>65.040374502902495</v>
      </c>
      <c r="J286">
        <v>-1.7836297614832</v>
      </c>
      <c r="K286">
        <v>1509.71228293063</v>
      </c>
      <c r="L286">
        <v>1173.89998336651</v>
      </c>
      <c r="M286">
        <v>38.6866977186111</v>
      </c>
      <c r="N286">
        <v>0.19630330252827599</v>
      </c>
      <c r="O286">
        <v>17.6593348350337</v>
      </c>
      <c r="P286">
        <v>151.98664440734501</v>
      </c>
      <c r="Q286">
        <v>8.4429214011986997E-2</v>
      </c>
    </row>
    <row r="287" spans="1:17" hidden="1" x14ac:dyDescent="0.3">
      <c r="A287" t="s">
        <v>675</v>
      </c>
      <c r="B287" t="s">
        <v>676</v>
      </c>
      <c r="C287" t="s">
        <v>10325</v>
      </c>
      <c r="D287" t="s">
        <v>677</v>
      </c>
      <c r="E287">
        <v>27396.523259639998</v>
      </c>
      <c r="F287">
        <v>1190.45</v>
      </c>
      <c r="G287">
        <v>144.09906092582</v>
      </c>
      <c r="H287">
        <v>7.3140745139464096</v>
      </c>
      <c r="I287">
        <v>78.148739382528504</v>
      </c>
      <c r="J287">
        <v>-7.37347264934896</v>
      </c>
      <c r="K287">
        <v>1157.36645521221</v>
      </c>
      <c r="M287">
        <v>49.311639334411304</v>
      </c>
      <c r="N287">
        <v>1.0228535185626999</v>
      </c>
      <c r="O287">
        <v>21.798479566550402</v>
      </c>
      <c r="P287">
        <v>223.491847826086</v>
      </c>
    </row>
    <row r="288" spans="1:17" x14ac:dyDescent="0.3">
      <c r="A288" t="s">
        <v>678</v>
      </c>
      <c r="B288" t="s">
        <v>679</v>
      </c>
      <c r="C288" t="s">
        <v>10325</v>
      </c>
      <c r="D288" t="s">
        <v>257</v>
      </c>
      <c r="E288">
        <v>27003.500800000002</v>
      </c>
      <c r="F288">
        <v>2458.5</v>
      </c>
      <c r="G288">
        <v>-20.378576531684999</v>
      </c>
      <c r="H288">
        <v>-2.7943391032959801</v>
      </c>
      <c r="I288">
        <v>5.1891074546708902</v>
      </c>
      <c r="J288">
        <v>-2.7148268122436101</v>
      </c>
      <c r="K288">
        <v>2508.3331914164801</v>
      </c>
      <c r="L288">
        <v>2357.8506229329801</v>
      </c>
      <c r="M288">
        <v>43.388100004311603</v>
      </c>
      <c r="N288">
        <v>0.94192459399504702</v>
      </c>
      <c r="O288">
        <v>20.398617042912299</v>
      </c>
      <c r="P288">
        <v>31.106015358361699</v>
      </c>
      <c r="Q288">
        <v>4.5984203027316997E-2</v>
      </c>
    </row>
    <row r="289" spans="1:17" x14ac:dyDescent="0.3">
      <c r="A289" t="s">
        <v>680</v>
      </c>
      <c r="B289" t="s">
        <v>681</v>
      </c>
      <c r="C289" t="s">
        <v>10314</v>
      </c>
      <c r="D289" t="s">
        <v>535</v>
      </c>
      <c r="E289">
        <v>27001.348106450001</v>
      </c>
      <c r="F289">
        <v>840.45</v>
      </c>
      <c r="G289">
        <v>4.4970615350850398</v>
      </c>
      <c r="H289">
        <v>9.5748868254685107</v>
      </c>
      <c r="I289">
        <v>-12.276533886920699</v>
      </c>
      <c r="J289">
        <v>1.8599307239560301</v>
      </c>
      <c r="K289">
        <v>782.74268541001697</v>
      </c>
      <c r="L289">
        <v>736.28799925275496</v>
      </c>
      <c r="M289">
        <v>66.507702751153303</v>
      </c>
      <c r="N289">
        <v>1.76391675026271</v>
      </c>
      <c r="O289">
        <v>5.0508656077101497</v>
      </c>
      <c r="P289">
        <v>38.2660195771983</v>
      </c>
      <c r="Q289">
        <v>-2.4043119242919998E-2</v>
      </c>
    </row>
    <row r="290" spans="1:17" x14ac:dyDescent="0.3">
      <c r="A290" t="s">
        <v>682</v>
      </c>
      <c r="B290" t="s">
        <v>683</v>
      </c>
      <c r="C290" t="s">
        <v>10316</v>
      </c>
      <c r="D290" t="s">
        <v>252</v>
      </c>
      <c r="E290">
        <v>26893.032251299999</v>
      </c>
      <c r="F290">
        <v>1994.45</v>
      </c>
      <c r="G290">
        <v>29.7782961631532</v>
      </c>
      <c r="H290">
        <v>16.700775774598299</v>
      </c>
      <c r="I290">
        <v>14.0898594372965</v>
      </c>
      <c r="J290">
        <v>8.5850837000966198</v>
      </c>
      <c r="K290">
        <v>1754.06293549157</v>
      </c>
      <c r="L290">
        <v>1635.1298861636999</v>
      </c>
      <c r="M290">
        <v>85.347272961000201</v>
      </c>
      <c r="N290">
        <v>2.23588354339658</v>
      </c>
      <c r="O290">
        <v>2.7852290105041502</v>
      </c>
      <c r="P290">
        <v>74.7601314348302</v>
      </c>
      <c r="Q290">
        <v>8.6375358649549996E-2</v>
      </c>
    </row>
    <row r="291" spans="1:17" x14ac:dyDescent="0.3">
      <c r="A291" t="s">
        <v>684</v>
      </c>
      <c r="B291" t="s">
        <v>685</v>
      </c>
      <c r="C291" t="s">
        <v>10314</v>
      </c>
      <c r="D291" t="s">
        <v>549</v>
      </c>
      <c r="E291">
        <v>26295.12320835</v>
      </c>
      <c r="F291">
        <v>5207.6000000000004</v>
      </c>
      <c r="G291">
        <v>156.77716254296101</v>
      </c>
      <c r="H291">
        <v>19.450352399989601</v>
      </c>
      <c r="I291">
        <v>27.4882463713924</v>
      </c>
      <c r="J291">
        <v>4.6984467416809697</v>
      </c>
      <c r="K291">
        <v>4403.0375075588399</v>
      </c>
      <c r="L291">
        <v>3639.2144038599699</v>
      </c>
      <c r="M291">
        <v>85.201581539636507</v>
      </c>
      <c r="N291">
        <v>0.74084735938790303</v>
      </c>
      <c r="O291">
        <v>1.15984330593745</v>
      </c>
      <c r="P291">
        <v>205.969447708578</v>
      </c>
      <c r="Q291">
        <v>0.12872361287914399</v>
      </c>
    </row>
    <row r="292" spans="1:17" hidden="1" x14ac:dyDescent="0.3">
      <c r="A292" t="s">
        <v>686</v>
      </c>
      <c r="B292" t="s">
        <v>687</v>
      </c>
      <c r="C292" t="s">
        <v>10328</v>
      </c>
      <c r="D292" t="s">
        <v>54</v>
      </c>
      <c r="E292">
        <v>26272.378840444999</v>
      </c>
      <c r="F292">
        <v>1398.75</v>
      </c>
      <c r="G292">
        <v>-27.158242368484402</v>
      </c>
      <c r="H292">
        <v>7.29590809132816</v>
      </c>
      <c r="I292">
        <v>-10.0518184427631</v>
      </c>
      <c r="J292">
        <v>-3.10954817032676</v>
      </c>
      <c r="M292">
        <v>59.894979634115899</v>
      </c>
      <c r="O292">
        <v>4.0357462019660497</v>
      </c>
      <c r="P292">
        <v>14.183673469387699</v>
      </c>
    </row>
    <row r="293" spans="1:17" x14ac:dyDescent="0.3">
      <c r="A293" t="s">
        <v>688</v>
      </c>
      <c r="B293" t="s">
        <v>689</v>
      </c>
      <c r="C293" t="s">
        <v>10325</v>
      </c>
      <c r="D293" t="s">
        <v>443</v>
      </c>
      <c r="E293">
        <v>26054.948700000001</v>
      </c>
      <c r="F293">
        <v>3755.4</v>
      </c>
      <c r="G293">
        <v>7.5012097585492201</v>
      </c>
      <c r="H293">
        <v>2.73574734875965</v>
      </c>
      <c r="I293">
        <v>9.1594393587735592</v>
      </c>
      <c r="J293">
        <v>4.37633702929684</v>
      </c>
      <c r="K293">
        <v>3548.95034696011</v>
      </c>
      <c r="L293">
        <v>3251.5241104107399</v>
      </c>
      <c r="M293">
        <v>77.497054606956993</v>
      </c>
      <c r="N293">
        <v>0.845540786203967</v>
      </c>
      <c r="O293">
        <v>4.8836342333706098</v>
      </c>
      <c r="P293">
        <v>49.608589128139698</v>
      </c>
      <c r="Q293">
        <v>0.111989308077193</v>
      </c>
    </row>
    <row r="294" spans="1:17" x14ac:dyDescent="0.3">
      <c r="A294" t="s">
        <v>690</v>
      </c>
      <c r="B294" t="s">
        <v>691</v>
      </c>
      <c r="C294" t="s">
        <v>10312</v>
      </c>
      <c r="D294" t="s">
        <v>276</v>
      </c>
      <c r="E294">
        <v>25989.190639600001</v>
      </c>
      <c r="F294">
        <v>268.5</v>
      </c>
      <c r="G294">
        <v>57.231973818074501</v>
      </c>
      <c r="H294">
        <v>1.7645230140688899</v>
      </c>
      <c r="I294">
        <v>13.8350681153115</v>
      </c>
      <c r="J294">
        <v>-1.37011443422969</v>
      </c>
      <c r="K294">
        <v>249.67194574893901</v>
      </c>
      <c r="L294">
        <v>208.24411094642099</v>
      </c>
      <c r="M294">
        <v>48.905863944040902</v>
      </c>
      <c r="N294">
        <v>1.0201424180919001</v>
      </c>
      <c r="O294">
        <v>5.9217877094971998</v>
      </c>
      <c r="P294">
        <v>102.794561933534</v>
      </c>
      <c r="Q294">
        <v>6.4154970917117998E-2</v>
      </c>
    </row>
    <row r="295" spans="1:17" x14ac:dyDescent="0.3">
      <c r="A295" t="s">
        <v>692</v>
      </c>
      <c r="B295" t="s">
        <v>693</v>
      </c>
      <c r="C295" t="s">
        <v>10320</v>
      </c>
      <c r="D295" t="s">
        <v>63</v>
      </c>
      <c r="E295">
        <v>25953.343448970001</v>
      </c>
      <c r="F295">
        <v>197.77</v>
      </c>
      <c r="G295">
        <v>86.900196070612097</v>
      </c>
      <c r="H295">
        <v>10.631548930483801</v>
      </c>
      <c r="I295">
        <v>39.458487960486501</v>
      </c>
      <c r="J295">
        <v>2.6711550876644101</v>
      </c>
      <c r="K295">
        <v>176.43479130868201</v>
      </c>
      <c r="L295">
        <v>144.64771194065199</v>
      </c>
      <c r="M295">
        <v>58.781998909235703</v>
      </c>
      <c r="N295">
        <v>1.76181027001748</v>
      </c>
      <c r="O295">
        <v>6.1839510542549299</v>
      </c>
      <c r="P295">
        <v>140.30376670716799</v>
      </c>
      <c r="Q295">
        <v>0.10000974431622001</v>
      </c>
    </row>
    <row r="296" spans="1:17" x14ac:dyDescent="0.3">
      <c r="A296" t="s">
        <v>694</v>
      </c>
      <c r="B296" t="s">
        <v>695</v>
      </c>
      <c r="C296" t="s">
        <v>10312</v>
      </c>
      <c r="D296" t="s">
        <v>177</v>
      </c>
      <c r="E296">
        <v>25925.512727199999</v>
      </c>
      <c r="F296">
        <v>458.2</v>
      </c>
      <c r="G296">
        <v>35.642457648858297</v>
      </c>
      <c r="H296">
        <v>34.8898979213578</v>
      </c>
      <c r="I296">
        <v>10.057820454199</v>
      </c>
      <c r="J296">
        <v>19.0987682050751</v>
      </c>
      <c r="K296">
        <v>346.92966001355398</v>
      </c>
      <c r="L296">
        <v>323.10006236181698</v>
      </c>
      <c r="M296">
        <v>96.043694021887006</v>
      </c>
      <c r="N296">
        <v>4.0556682625929703</v>
      </c>
      <c r="O296">
        <v>2.50982103884767</v>
      </c>
      <c r="P296">
        <v>80.039292730844707</v>
      </c>
      <c r="Q296">
        <v>6.5250789622990002E-3</v>
      </c>
    </row>
    <row r="297" spans="1:17" x14ac:dyDescent="0.3">
      <c r="A297" t="s">
        <v>696</v>
      </c>
      <c r="B297" t="s">
        <v>697</v>
      </c>
      <c r="C297" t="s">
        <v>10318</v>
      </c>
      <c r="D297" t="s">
        <v>281</v>
      </c>
      <c r="E297">
        <v>25843.438504574999</v>
      </c>
      <c r="F297">
        <v>1274.5</v>
      </c>
      <c r="G297">
        <v>-5.9302023896858502</v>
      </c>
      <c r="H297">
        <v>1.7690548757518501</v>
      </c>
      <c r="I297">
        <v>-15.500486157065501</v>
      </c>
      <c r="J297">
        <v>-1.9085833164413399</v>
      </c>
      <c r="K297">
        <v>1241.8007149187999</v>
      </c>
      <c r="L297">
        <v>1205.9199696635301</v>
      </c>
      <c r="M297">
        <v>64.084431922821594</v>
      </c>
      <c r="N297">
        <v>0.85241400746065898</v>
      </c>
      <c r="O297">
        <v>13.369948999607701</v>
      </c>
      <c r="P297">
        <v>30.0576560028572</v>
      </c>
      <c r="Q297">
        <v>0.10220165338100801</v>
      </c>
    </row>
    <row r="298" spans="1:17" x14ac:dyDescent="0.3">
      <c r="A298" t="s">
        <v>698</v>
      </c>
      <c r="B298" t="s">
        <v>699</v>
      </c>
      <c r="C298" t="s">
        <v>10325</v>
      </c>
      <c r="D298" t="s">
        <v>257</v>
      </c>
      <c r="E298">
        <v>25807.852635075</v>
      </c>
      <c r="F298">
        <v>5300.85</v>
      </c>
      <c r="G298">
        <v>-28.018576361603799</v>
      </c>
      <c r="H298">
        <v>-5.5223582844078898</v>
      </c>
      <c r="I298">
        <v>2.73578542702966</v>
      </c>
      <c r="J298">
        <v>-2.1708579521546398</v>
      </c>
      <c r="K298">
        <v>5508.2812657253098</v>
      </c>
      <c r="L298">
        <v>5253.6381764907601</v>
      </c>
      <c r="M298">
        <v>41.534857537762697</v>
      </c>
      <c r="N298">
        <v>1.2759916404828899</v>
      </c>
      <c r="O298">
        <v>38.657007838365502</v>
      </c>
      <c r="P298">
        <v>31.7144986954901</v>
      </c>
      <c r="Q298">
        <v>4.3313847016240997E-2</v>
      </c>
    </row>
    <row r="299" spans="1:17" x14ac:dyDescent="0.3">
      <c r="A299" t="s">
        <v>700</v>
      </c>
      <c r="B299" t="s">
        <v>701</v>
      </c>
      <c r="C299" t="s">
        <v>10327</v>
      </c>
      <c r="D299" t="s">
        <v>276</v>
      </c>
      <c r="E299">
        <v>25772.01631504</v>
      </c>
      <c r="F299">
        <v>531.04999999999995</v>
      </c>
      <c r="G299">
        <v>79.8708483528371</v>
      </c>
      <c r="H299">
        <v>14.736028095230701</v>
      </c>
      <c r="I299">
        <v>36.289795410602999</v>
      </c>
      <c r="J299">
        <v>-2.5475146680381702</v>
      </c>
      <c r="K299">
        <v>455.34405048394899</v>
      </c>
      <c r="L299">
        <v>363.39818285355898</v>
      </c>
      <c r="M299">
        <v>69.266328156158295</v>
      </c>
      <c r="N299">
        <v>1.3571523175458799</v>
      </c>
      <c r="O299">
        <v>4.69823933716222</v>
      </c>
      <c r="P299">
        <v>137.07589285714201</v>
      </c>
      <c r="Q299">
        <v>0.23406393253591101</v>
      </c>
    </row>
    <row r="300" spans="1:17" x14ac:dyDescent="0.3">
      <c r="A300" t="s">
        <v>702</v>
      </c>
      <c r="B300" t="s">
        <v>703</v>
      </c>
      <c r="C300" t="s">
        <v>10318</v>
      </c>
      <c r="D300" t="s">
        <v>54</v>
      </c>
      <c r="E300">
        <v>25725.980171904001</v>
      </c>
      <c r="F300">
        <v>193.1</v>
      </c>
      <c r="G300">
        <v>54.712860929787901</v>
      </c>
      <c r="H300">
        <v>12.474703573516001</v>
      </c>
      <c r="I300">
        <v>35.515949185937799</v>
      </c>
      <c r="J300">
        <v>2.3901919975827099</v>
      </c>
      <c r="K300">
        <v>172.95676249451901</v>
      </c>
      <c r="L300">
        <v>147.334340452167</v>
      </c>
      <c r="M300">
        <v>74.462955137233294</v>
      </c>
      <c r="N300">
        <v>0.72095209504679103</v>
      </c>
      <c r="O300">
        <v>1.86431900569652</v>
      </c>
      <c r="P300">
        <v>120.685714285714</v>
      </c>
    </row>
    <row r="301" spans="1:17" x14ac:dyDescent="0.3">
      <c r="A301" t="s">
        <v>704</v>
      </c>
      <c r="B301" t="s">
        <v>705</v>
      </c>
      <c r="C301" t="s">
        <v>10331</v>
      </c>
      <c r="D301" t="s">
        <v>706</v>
      </c>
      <c r="E301">
        <v>25640.493311999999</v>
      </c>
      <c r="F301">
        <v>2292.4499999999998</v>
      </c>
      <c r="G301">
        <v>88.038632902176403</v>
      </c>
      <c r="H301">
        <v>2.3164292732481999</v>
      </c>
      <c r="I301">
        <v>44.197040586581799</v>
      </c>
      <c r="J301">
        <v>-3.41734434091439</v>
      </c>
      <c r="K301">
        <v>2243.8817883499801</v>
      </c>
      <c r="L301">
        <v>1839.0084416582599</v>
      </c>
      <c r="M301">
        <v>47.984072052989397</v>
      </c>
      <c r="N301">
        <v>1.73745613856698</v>
      </c>
      <c r="O301">
        <v>10.144168902266101</v>
      </c>
      <c r="P301">
        <v>130.258135797509</v>
      </c>
      <c r="Q301">
        <v>0.120796850939818</v>
      </c>
    </row>
    <row r="302" spans="1:17" hidden="1" x14ac:dyDescent="0.3">
      <c r="A302" t="s">
        <v>707</v>
      </c>
      <c r="B302" t="s">
        <v>708</v>
      </c>
      <c r="C302" t="s">
        <v>10328</v>
      </c>
      <c r="D302" t="s">
        <v>405</v>
      </c>
      <c r="E302">
        <v>25582.918187499999</v>
      </c>
      <c r="F302">
        <v>1665.6</v>
      </c>
      <c r="G302">
        <v>220.06481267453401</v>
      </c>
      <c r="H302">
        <v>66.419932035213293</v>
      </c>
      <c r="I302">
        <v>79.411588237286196</v>
      </c>
      <c r="J302">
        <v>-8.0627754322071592</v>
      </c>
      <c r="K302">
        <v>1313.9558429082199</v>
      </c>
      <c r="L302">
        <v>967.57695824705002</v>
      </c>
      <c r="M302">
        <v>82.705186395898394</v>
      </c>
      <c r="N302">
        <v>1.0131526468734</v>
      </c>
      <c r="O302">
        <v>9.8703170028818494</v>
      </c>
      <c r="P302">
        <v>332.62337662337598</v>
      </c>
    </row>
    <row r="303" spans="1:17" x14ac:dyDescent="0.3">
      <c r="A303" t="s">
        <v>709</v>
      </c>
      <c r="B303" t="s">
        <v>710</v>
      </c>
      <c r="C303" t="s">
        <v>10327</v>
      </c>
      <c r="D303" t="s">
        <v>276</v>
      </c>
      <c r="E303">
        <v>25578.72324132</v>
      </c>
      <c r="F303">
        <v>507.35</v>
      </c>
      <c r="G303">
        <v>-16.073400922409601</v>
      </c>
      <c r="H303">
        <v>1.04225107494474</v>
      </c>
      <c r="I303">
        <v>23.657727676639599</v>
      </c>
      <c r="J303">
        <v>-3.79011203810333</v>
      </c>
      <c r="K303">
        <v>506.387810639137</v>
      </c>
      <c r="L303">
        <v>451.66001252342397</v>
      </c>
      <c r="M303">
        <v>36.355069129714302</v>
      </c>
      <c r="N303">
        <v>0.63112654911231003</v>
      </c>
      <c r="O303">
        <v>11.826155513945</v>
      </c>
      <c r="P303">
        <v>50.9520975900029</v>
      </c>
      <c r="Q303">
        <v>-5.9181201207010002E-3</v>
      </c>
    </row>
    <row r="304" spans="1:17" x14ac:dyDescent="0.3">
      <c r="A304" t="s">
        <v>711</v>
      </c>
      <c r="B304" t="s">
        <v>712</v>
      </c>
      <c r="C304" t="s">
        <v>10314</v>
      </c>
      <c r="D304" t="s">
        <v>552</v>
      </c>
      <c r="E304">
        <v>25318.895995170002</v>
      </c>
      <c r="F304">
        <v>1002.8</v>
      </c>
      <c r="G304">
        <v>21.305634384568801</v>
      </c>
      <c r="H304">
        <v>21.709691341207598</v>
      </c>
      <c r="I304">
        <v>26.3413958880774</v>
      </c>
      <c r="J304">
        <v>10.187721867260199</v>
      </c>
      <c r="K304">
        <v>837.43393310920703</v>
      </c>
      <c r="L304">
        <v>763.61010170623103</v>
      </c>
      <c r="M304">
        <v>81.834152664236996</v>
      </c>
      <c r="N304">
        <v>1.89755501680634</v>
      </c>
      <c r="O304">
        <v>1.1168727562823999</v>
      </c>
      <c r="P304">
        <v>66.026490066225094</v>
      </c>
      <c r="Q304">
        <v>6.0667261096721999E-2</v>
      </c>
    </row>
    <row r="305" spans="1:17" hidden="1" x14ac:dyDescent="0.3">
      <c r="A305" t="s">
        <v>713</v>
      </c>
      <c r="B305" t="s">
        <v>714</v>
      </c>
      <c r="C305" t="s">
        <v>10328</v>
      </c>
      <c r="D305" t="s">
        <v>127</v>
      </c>
      <c r="E305">
        <v>24996.802578479899</v>
      </c>
      <c r="F305">
        <v>415.95</v>
      </c>
      <c r="G305">
        <v>56.452835611702703</v>
      </c>
      <c r="H305">
        <v>-6.1761503419982802</v>
      </c>
      <c r="I305">
        <v>-26.091970555746201</v>
      </c>
      <c r="J305">
        <v>-1.9511617658581899</v>
      </c>
      <c r="K305">
        <v>430.38709092117801</v>
      </c>
      <c r="L305">
        <v>404.93394729528501</v>
      </c>
      <c r="M305">
        <v>41.3823045781118</v>
      </c>
      <c r="N305">
        <v>0.26527937991045097</v>
      </c>
      <c r="O305">
        <v>38.802740714028097</v>
      </c>
      <c r="P305">
        <v>88.896457765667506</v>
      </c>
      <c r="Q305">
        <v>3.9341089376676998E-2</v>
      </c>
    </row>
    <row r="306" spans="1:17" x14ac:dyDescent="0.3">
      <c r="A306" t="s">
        <v>715</v>
      </c>
      <c r="B306" t="s">
        <v>716</v>
      </c>
      <c r="C306" t="s">
        <v>10318</v>
      </c>
      <c r="D306" t="s">
        <v>54</v>
      </c>
      <c r="E306">
        <v>24936.1182725</v>
      </c>
      <c r="F306">
        <v>470.1</v>
      </c>
      <c r="G306">
        <v>-10.847886903875199</v>
      </c>
      <c r="H306">
        <v>2.43479737698889</v>
      </c>
      <c r="I306">
        <v>-0.38008501624786101</v>
      </c>
      <c r="J306">
        <v>2.1889509787336698</v>
      </c>
      <c r="K306">
        <v>444.98733430781698</v>
      </c>
      <c r="L306">
        <v>424.78691893864698</v>
      </c>
      <c r="M306">
        <v>66.062213118422306</v>
      </c>
      <c r="N306">
        <v>0.81160831739364403</v>
      </c>
      <c r="O306">
        <v>3.0206339076792101</v>
      </c>
      <c r="P306">
        <v>34.544934172867698</v>
      </c>
      <c r="Q306">
        <v>-8.3166654757512004E-2</v>
      </c>
    </row>
    <row r="307" spans="1:17" x14ac:dyDescent="0.3">
      <c r="A307" t="s">
        <v>717</v>
      </c>
      <c r="B307" t="s">
        <v>718</v>
      </c>
      <c r="C307" t="s">
        <v>10317</v>
      </c>
      <c r="D307" t="s">
        <v>46</v>
      </c>
      <c r="E307">
        <v>24157.14601135</v>
      </c>
      <c r="F307">
        <v>256</v>
      </c>
      <c r="G307">
        <v>70.162821915018498</v>
      </c>
      <c r="H307">
        <v>-8.3620325542349399</v>
      </c>
      <c r="I307">
        <v>0.660871936636519</v>
      </c>
      <c r="J307">
        <v>-4.1231278622366601</v>
      </c>
      <c r="K307">
        <v>272.73698841081398</v>
      </c>
      <c r="L307">
        <v>233.62730022581499</v>
      </c>
      <c r="M307">
        <v>28.044152228608301</v>
      </c>
      <c r="N307">
        <v>0.23828107473034199</v>
      </c>
      <c r="O307">
        <v>37.34375</v>
      </c>
      <c r="P307">
        <v>113.333333333333</v>
      </c>
      <c r="Q307">
        <v>0.172365805389295</v>
      </c>
    </row>
    <row r="308" spans="1:17" x14ac:dyDescent="0.3">
      <c r="A308" t="s">
        <v>719</v>
      </c>
      <c r="B308" t="s">
        <v>720</v>
      </c>
      <c r="C308" t="s">
        <v>10324</v>
      </c>
      <c r="D308" t="s">
        <v>104</v>
      </c>
      <c r="E308">
        <v>24089.767060999999</v>
      </c>
      <c r="F308">
        <v>298.7</v>
      </c>
      <c r="G308">
        <v>-42.283437176375102</v>
      </c>
      <c r="H308">
        <v>-2.5253272082243798</v>
      </c>
      <c r="I308">
        <v>-9.7518588736383993</v>
      </c>
      <c r="J308">
        <v>0.192364219773247</v>
      </c>
      <c r="K308">
        <v>289.29618376025297</v>
      </c>
      <c r="L308">
        <v>292.150563755848</v>
      </c>
      <c r="M308">
        <v>57.090860607585903</v>
      </c>
      <c r="N308">
        <v>0.71467119581540295</v>
      </c>
      <c r="O308">
        <v>19.6183461667224</v>
      </c>
      <c r="P308">
        <v>18.602342664284201</v>
      </c>
      <c r="Q308">
        <v>-0.10527488254734101</v>
      </c>
    </row>
    <row r="309" spans="1:17" x14ac:dyDescent="0.3">
      <c r="A309" t="s">
        <v>721</v>
      </c>
      <c r="B309" t="s">
        <v>722</v>
      </c>
      <c r="C309" t="s">
        <v>10318</v>
      </c>
      <c r="D309" t="s">
        <v>723</v>
      </c>
      <c r="E309">
        <v>24081.831828750001</v>
      </c>
      <c r="F309">
        <v>2503.0500000000002</v>
      </c>
      <c r="G309">
        <v>49.024479891069497</v>
      </c>
      <c r="H309">
        <v>27.011452523614999</v>
      </c>
      <c r="I309">
        <v>43.387272479695397</v>
      </c>
      <c r="J309">
        <v>1.2170060721498399</v>
      </c>
      <c r="K309">
        <v>2059.6199640852601</v>
      </c>
      <c r="L309">
        <v>1745.1679883842701</v>
      </c>
      <c r="M309">
        <v>80.288439996155802</v>
      </c>
      <c r="N309">
        <v>1.4068891912400501</v>
      </c>
      <c r="O309">
        <v>7.33305367451708</v>
      </c>
      <c r="P309">
        <v>100.22798176145901</v>
      </c>
      <c r="Q309">
        <v>8.8745404587431007E-2</v>
      </c>
    </row>
    <row r="310" spans="1:17" x14ac:dyDescent="0.3">
      <c r="A310" t="s">
        <v>724</v>
      </c>
      <c r="B310" t="s">
        <v>725</v>
      </c>
      <c r="C310" t="s">
        <v>10317</v>
      </c>
      <c r="D310" t="s">
        <v>46</v>
      </c>
      <c r="E310">
        <v>23806.383062000001</v>
      </c>
      <c r="F310">
        <v>928.1</v>
      </c>
      <c r="G310">
        <v>6.8867788850633396</v>
      </c>
      <c r="H310">
        <v>5.0196183592010604</v>
      </c>
      <c r="I310">
        <v>14.1541685215731</v>
      </c>
      <c r="J310">
        <v>6.4704860709999004</v>
      </c>
      <c r="K310">
        <v>858.68628332115395</v>
      </c>
      <c r="L310">
        <v>759.34479019535604</v>
      </c>
      <c r="M310">
        <v>70.917859026496004</v>
      </c>
      <c r="N310">
        <v>2.3197414773383702</v>
      </c>
      <c r="O310">
        <v>4.40685270983729</v>
      </c>
      <c r="P310">
        <v>68.730115444050497</v>
      </c>
      <c r="Q310">
        <v>8.0770044300839006E-2</v>
      </c>
    </row>
    <row r="311" spans="1:17" x14ac:dyDescent="0.3">
      <c r="A311" t="s">
        <v>726</v>
      </c>
      <c r="B311" t="s">
        <v>727</v>
      </c>
      <c r="C311" t="s">
        <v>10314</v>
      </c>
      <c r="D311" t="s">
        <v>405</v>
      </c>
      <c r="E311">
        <v>23729.37564192</v>
      </c>
      <c r="F311">
        <v>1064.2</v>
      </c>
      <c r="G311">
        <v>-32.052117279759102</v>
      </c>
      <c r="H311">
        <v>2.6984235315204099</v>
      </c>
      <c r="I311">
        <v>-2.8966240807517898</v>
      </c>
      <c r="J311">
        <v>-0.49144033336521498</v>
      </c>
      <c r="K311">
        <v>978.86805626017997</v>
      </c>
      <c r="L311">
        <v>931.74594244205502</v>
      </c>
      <c r="M311">
        <v>60.140436983790998</v>
      </c>
      <c r="N311">
        <v>0.87377948337335798</v>
      </c>
      <c r="O311">
        <v>7.1180229280210296</v>
      </c>
      <c r="P311">
        <v>44.474613087157202</v>
      </c>
      <c r="Q311">
        <v>-7.1672398799293005E-2</v>
      </c>
    </row>
    <row r="312" spans="1:17" x14ac:dyDescent="0.3">
      <c r="A312" t="s">
        <v>728</v>
      </c>
      <c r="B312" t="s">
        <v>729</v>
      </c>
      <c r="C312" t="s">
        <v>10325</v>
      </c>
      <c r="D312" t="s">
        <v>730</v>
      </c>
      <c r="E312">
        <v>23589.356582929999</v>
      </c>
      <c r="F312">
        <v>547.15</v>
      </c>
      <c r="G312">
        <v>14.4856356069636</v>
      </c>
      <c r="H312">
        <v>-7.4044561724496898</v>
      </c>
      <c r="I312">
        <v>36.000019219945301</v>
      </c>
      <c r="J312">
        <v>0.69163347337195602</v>
      </c>
      <c r="K312">
        <v>582.73304196824301</v>
      </c>
      <c r="L312">
        <v>478.29242001174299</v>
      </c>
      <c r="M312">
        <v>45.915417645046197</v>
      </c>
      <c r="N312">
        <v>0.430593775036615</v>
      </c>
      <c r="O312">
        <v>36.726674586493601</v>
      </c>
      <c r="P312">
        <v>105.078710644677</v>
      </c>
      <c r="Q312">
        <v>0.245377486951214</v>
      </c>
    </row>
    <row r="313" spans="1:17" x14ac:dyDescent="0.3">
      <c r="A313" t="s">
        <v>731</v>
      </c>
      <c r="B313" t="s">
        <v>732</v>
      </c>
      <c r="C313" t="s">
        <v>10322</v>
      </c>
      <c r="D313" t="s">
        <v>305</v>
      </c>
      <c r="E313">
        <v>23563.722377760001</v>
      </c>
      <c r="F313">
        <v>378.75</v>
      </c>
      <c r="G313">
        <v>20.285456571333199</v>
      </c>
      <c r="H313">
        <v>-11.479100460228199</v>
      </c>
      <c r="I313">
        <v>-21.402488631426099</v>
      </c>
      <c r="J313">
        <v>-3.8089464867040999</v>
      </c>
      <c r="K313">
        <v>402.15672102271401</v>
      </c>
      <c r="L313">
        <v>378.05891572493601</v>
      </c>
      <c r="M313">
        <v>41.3087439358697</v>
      </c>
      <c r="N313">
        <v>1.0017279093872999</v>
      </c>
      <c r="O313">
        <v>32.594059405940598</v>
      </c>
      <c r="P313">
        <v>84.261736803697403</v>
      </c>
      <c r="Q313">
        <v>0.14654942985515601</v>
      </c>
    </row>
    <row r="314" spans="1:17" x14ac:dyDescent="0.3">
      <c r="A314" t="s">
        <v>733</v>
      </c>
      <c r="B314" t="s">
        <v>734</v>
      </c>
      <c r="C314" t="s">
        <v>10325</v>
      </c>
      <c r="D314" t="s">
        <v>163</v>
      </c>
      <c r="E314">
        <v>23294.0201846399</v>
      </c>
      <c r="F314">
        <v>732.8</v>
      </c>
      <c r="G314">
        <v>58.502541466224699</v>
      </c>
      <c r="H314">
        <v>22.362167494488801</v>
      </c>
      <c r="I314">
        <v>35.856691717320601</v>
      </c>
      <c r="J314">
        <v>2.1235636442011801E-2</v>
      </c>
      <c r="K314">
        <v>671.11500611296105</v>
      </c>
      <c r="L314">
        <v>550.45790692902995</v>
      </c>
      <c r="M314">
        <v>51.788999452108797</v>
      </c>
      <c r="N314">
        <v>0.60970357355224203</v>
      </c>
      <c r="O314">
        <v>15.1678493449781</v>
      </c>
      <c r="P314">
        <v>134.87179487179401</v>
      </c>
      <c r="Q314">
        <v>0.16234626588263401</v>
      </c>
    </row>
    <row r="315" spans="1:17" x14ac:dyDescent="0.3">
      <c r="A315" t="s">
        <v>735</v>
      </c>
      <c r="B315" t="s">
        <v>736</v>
      </c>
      <c r="C315" t="s">
        <v>10327</v>
      </c>
      <c r="D315" t="s">
        <v>170</v>
      </c>
      <c r="E315">
        <v>23185.9708976</v>
      </c>
      <c r="F315">
        <v>7927.1</v>
      </c>
      <c r="G315">
        <v>-21.551286496300602</v>
      </c>
      <c r="H315">
        <v>0.254035442319613</v>
      </c>
      <c r="I315">
        <v>17.409169274215898</v>
      </c>
      <c r="J315">
        <v>-1.7674978241716199</v>
      </c>
      <c r="K315">
        <v>7421.8765052662002</v>
      </c>
      <c r="L315">
        <v>6802.4221522143998</v>
      </c>
      <c r="M315">
        <v>51.037382261735097</v>
      </c>
      <c r="N315">
        <v>0.47139995006910201</v>
      </c>
      <c r="O315">
        <v>2.6276948694982898</v>
      </c>
      <c r="P315">
        <v>53.185116476806002</v>
      </c>
      <c r="Q315">
        <v>-8.2348452386564006E-2</v>
      </c>
    </row>
    <row r="316" spans="1:17" x14ac:dyDescent="0.3">
      <c r="A316" t="s">
        <v>737</v>
      </c>
      <c r="B316" t="s">
        <v>738</v>
      </c>
      <c r="C316" t="s">
        <v>10314</v>
      </c>
      <c r="D316" t="s">
        <v>535</v>
      </c>
      <c r="E316">
        <v>23077.692449955</v>
      </c>
      <c r="F316">
        <v>2544.5500000000002</v>
      </c>
      <c r="G316">
        <v>2.31891074830836</v>
      </c>
      <c r="H316">
        <v>15.119116340951701</v>
      </c>
      <c r="I316">
        <v>-24.573074268583699</v>
      </c>
      <c r="J316">
        <v>-5.4836818434307197</v>
      </c>
      <c r="K316">
        <v>2411.8115170915398</v>
      </c>
      <c r="L316">
        <v>2502.38455673716</v>
      </c>
      <c r="M316">
        <v>58.042252447988297</v>
      </c>
      <c r="N316">
        <v>2.2351270057343902</v>
      </c>
      <c r="O316">
        <v>53.111552140850002</v>
      </c>
      <c r="P316">
        <v>49.240469208211103</v>
      </c>
      <c r="Q316">
        <v>7.4282982894339003E-2</v>
      </c>
    </row>
    <row r="317" spans="1:17" hidden="1" x14ac:dyDescent="0.3">
      <c r="A317" t="s">
        <v>739</v>
      </c>
      <c r="B317" t="s">
        <v>740</v>
      </c>
      <c r="C317" t="s">
        <v>10328</v>
      </c>
      <c r="D317" t="s">
        <v>741</v>
      </c>
      <c r="E317">
        <v>23025.673136879999</v>
      </c>
      <c r="F317">
        <v>102.29</v>
      </c>
      <c r="G317">
        <v>72.242254213053599</v>
      </c>
      <c r="H317">
        <v>-0.89497083829218704</v>
      </c>
      <c r="I317">
        <v>9.2886893227057303</v>
      </c>
      <c r="J317">
        <v>-2.1813994385277602</v>
      </c>
      <c r="K317">
        <v>99.934461417439294</v>
      </c>
      <c r="L317">
        <v>84.438873352606393</v>
      </c>
      <c r="M317">
        <v>50.681017208567297</v>
      </c>
      <c r="N317">
        <v>0.39629467782850603</v>
      </c>
      <c r="O317">
        <v>4.2135106070974402</v>
      </c>
      <c r="P317">
        <v>106.604726317915</v>
      </c>
      <c r="Q317">
        <v>2.0612820630179999E-2</v>
      </c>
    </row>
    <row r="318" spans="1:17" x14ac:dyDescent="0.3">
      <c r="A318" t="s">
        <v>742</v>
      </c>
      <c r="B318" t="s">
        <v>743</v>
      </c>
      <c r="C318" t="s">
        <v>10315</v>
      </c>
      <c r="D318" t="s">
        <v>640</v>
      </c>
      <c r="E318">
        <v>22973.926353210001</v>
      </c>
      <c r="F318">
        <v>1333.4</v>
      </c>
      <c r="G318">
        <v>17.6160492120827</v>
      </c>
      <c r="H318">
        <v>15.436245132669701</v>
      </c>
      <c r="I318">
        <v>63.014535150250303</v>
      </c>
      <c r="J318">
        <v>4.8012888171425603</v>
      </c>
      <c r="K318">
        <v>1277.4819811944301</v>
      </c>
      <c r="L318">
        <v>1073.30847065334</v>
      </c>
      <c r="M318">
        <v>65.2542290347766</v>
      </c>
      <c r="N318">
        <v>0.57616619616292797</v>
      </c>
      <c r="O318">
        <v>12.1193940302984</v>
      </c>
      <c r="P318">
        <v>104.74472168905901</v>
      </c>
      <c r="Q318">
        <v>0.103286958971614</v>
      </c>
    </row>
    <row r="319" spans="1:17" x14ac:dyDescent="0.3">
      <c r="A319" t="s">
        <v>744</v>
      </c>
      <c r="B319" t="s">
        <v>745</v>
      </c>
      <c r="C319" t="s">
        <v>10314</v>
      </c>
      <c r="D319" t="s">
        <v>405</v>
      </c>
      <c r="E319">
        <v>22953.72184812</v>
      </c>
      <c r="F319">
        <v>6771.9</v>
      </c>
      <c r="G319">
        <v>129.13965518816099</v>
      </c>
      <c r="H319">
        <v>2.5209739355022598</v>
      </c>
      <c r="I319">
        <v>40.766718448261997</v>
      </c>
      <c r="J319">
        <v>0.51697236455877005</v>
      </c>
      <c r="K319">
        <v>5854.9905847930104</v>
      </c>
      <c r="L319">
        <v>4571.0222069536003</v>
      </c>
      <c r="M319">
        <v>57.298739057820001</v>
      </c>
      <c r="N319">
        <v>2.07306458347648</v>
      </c>
      <c r="O319">
        <v>1.87465851533543</v>
      </c>
      <c r="P319">
        <v>222.47142857142799</v>
      </c>
    </row>
    <row r="320" spans="1:17" x14ac:dyDescent="0.3">
      <c r="A320" t="s">
        <v>746</v>
      </c>
      <c r="B320" t="s">
        <v>747</v>
      </c>
      <c r="C320" t="s">
        <v>10327</v>
      </c>
      <c r="D320" t="s">
        <v>573</v>
      </c>
      <c r="E320">
        <v>22726.204082970002</v>
      </c>
      <c r="F320">
        <v>623.1</v>
      </c>
      <c r="G320">
        <v>-5.3520522447708103</v>
      </c>
      <c r="H320">
        <v>-15.649989349487001</v>
      </c>
      <c r="I320">
        <v>-18.8557530296019</v>
      </c>
      <c r="J320">
        <v>-1.5318215740766401</v>
      </c>
      <c r="K320">
        <v>668.28998511410202</v>
      </c>
      <c r="L320">
        <v>649.21928567898499</v>
      </c>
      <c r="M320">
        <v>37.824812546399997</v>
      </c>
      <c r="N320">
        <v>0.94826024436033696</v>
      </c>
      <c r="O320">
        <v>23.4553041245386</v>
      </c>
      <c r="P320">
        <v>42.260273972602697</v>
      </c>
      <c r="Q320">
        <v>-6.9816472406457997E-2</v>
      </c>
    </row>
    <row r="321" spans="1:17" x14ac:dyDescent="0.3">
      <c r="A321" t="s">
        <v>748</v>
      </c>
      <c r="B321" t="s">
        <v>749</v>
      </c>
      <c r="C321" t="s">
        <v>10313</v>
      </c>
      <c r="D321" t="s">
        <v>750</v>
      </c>
      <c r="E321">
        <v>22653.01838025</v>
      </c>
      <c r="F321">
        <v>1618.6</v>
      </c>
      <c r="G321">
        <v>19.639127861132302</v>
      </c>
      <c r="H321">
        <v>8.6042363185960706</v>
      </c>
      <c r="I321">
        <v>31.869278872239601</v>
      </c>
      <c r="J321">
        <v>-6.5712094843959896</v>
      </c>
      <c r="K321">
        <v>1484.38572141396</v>
      </c>
      <c r="L321">
        <v>1271.48401881011</v>
      </c>
      <c r="M321">
        <v>51.243341003068899</v>
      </c>
      <c r="N321">
        <v>0.51906813764208704</v>
      </c>
      <c r="O321">
        <v>5.9557642407018498</v>
      </c>
      <c r="P321">
        <v>63.801042351869597</v>
      </c>
      <c r="Q321">
        <v>4.3089580820966998E-2</v>
      </c>
    </row>
    <row r="322" spans="1:17" x14ac:dyDescent="0.3">
      <c r="A322" t="s">
        <v>751</v>
      </c>
      <c r="B322" t="s">
        <v>752</v>
      </c>
      <c r="C322" t="s">
        <v>10317</v>
      </c>
      <c r="D322" t="s">
        <v>215</v>
      </c>
      <c r="E322">
        <v>22500.416513519998</v>
      </c>
      <c r="F322">
        <v>1395.1</v>
      </c>
      <c r="G322">
        <v>74.848853485689006</v>
      </c>
      <c r="H322">
        <v>6.6857565764774396</v>
      </c>
      <c r="I322">
        <v>26.691235331738799</v>
      </c>
      <c r="J322">
        <v>4.16313001134177</v>
      </c>
      <c r="K322">
        <v>1277.19314675434</v>
      </c>
      <c r="L322">
        <v>1074.6957820776699</v>
      </c>
      <c r="M322">
        <v>79.362961873239797</v>
      </c>
      <c r="N322">
        <v>0.58322890929506599</v>
      </c>
      <c r="O322">
        <v>2.3475019711848502</v>
      </c>
      <c r="P322">
        <v>132.033264033264</v>
      </c>
      <c r="Q322">
        <v>0.15946088463428701</v>
      </c>
    </row>
    <row r="323" spans="1:17" x14ac:dyDescent="0.3">
      <c r="A323" t="s">
        <v>753</v>
      </c>
      <c r="B323" t="s">
        <v>754</v>
      </c>
      <c r="C323" t="s">
        <v>10319</v>
      </c>
      <c r="D323" t="s">
        <v>204</v>
      </c>
      <c r="E323">
        <v>22342.795591400001</v>
      </c>
      <c r="F323">
        <v>1905.55</v>
      </c>
      <c r="G323">
        <v>-2.5335106837259702</v>
      </c>
      <c r="H323">
        <v>-2.7378538534037098</v>
      </c>
      <c r="I323">
        <v>-21.747117878337001</v>
      </c>
      <c r="J323">
        <v>-1.5976706381885699</v>
      </c>
      <c r="K323">
        <v>1959.8923462104699</v>
      </c>
      <c r="L323">
        <v>1810.35708650745</v>
      </c>
      <c r="M323">
        <v>41.544104939251298</v>
      </c>
      <c r="N323">
        <v>0.408733680884593</v>
      </c>
      <c r="O323">
        <v>27.435648500432901</v>
      </c>
      <c r="P323">
        <v>71.154623433780898</v>
      </c>
      <c r="Q323">
        <v>0.22025401584149501</v>
      </c>
    </row>
    <row r="324" spans="1:17" x14ac:dyDescent="0.3">
      <c r="A324" t="s">
        <v>755</v>
      </c>
      <c r="B324" t="s">
        <v>756</v>
      </c>
      <c r="C324" t="s">
        <v>10319</v>
      </c>
      <c r="D324" t="s">
        <v>204</v>
      </c>
      <c r="E324">
        <v>22321.682262679999</v>
      </c>
      <c r="F324">
        <v>585.04999999999995</v>
      </c>
      <c r="G324">
        <v>-16.193482566643802</v>
      </c>
      <c r="H324">
        <v>2.2372641099530401</v>
      </c>
      <c r="I324">
        <v>16.213222488688601</v>
      </c>
      <c r="J324">
        <v>0.91924445107452701</v>
      </c>
      <c r="K324">
        <v>566.91157657495296</v>
      </c>
      <c r="L324">
        <v>520.85913216688198</v>
      </c>
      <c r="M324">
        <v>71.228111637357799</v>
      </c>
      <c r="N324">
        <v>0.86665445134512398</v>
      </c>
      <c r="O324">
        <v>6.3840697376292601</v>
      </c>
      <c r="P324">
        <v>43.817600786627303</v>
      </c>
      <c r="Q324">
        <v>9.7395922782397004E-2</v>
      </c>
    </row>
    <row r="325" spans="1:17" x14ac:dyDescent="0.3">
      <c r="A325" t="s">
        <v>757</v>
      </c>
      <c r="B325" t="s">
        <v>758</v>
      </c>
      <c r="C325" t="s">
        <v>10325</v>
      </c>
      <c r="D325" t="s">
        <v>127</v>
      </c>
      <c r="E325">
        <v>22300.083266235</v>
      </c>
      <c r="F325">
        <v>801.95</v>
      </c>
      <c r="G325">
        <v>37.070731334322502</v>
      </c>
      <c r="H325">
        <v>12.4517952008023</v>
      </c>
      <c r="I325">
        <v>7.8374880799218003</v>
      </c>
      <c r="J325">
        <v>-4.1934115076810103</v>
      </c>
      <c r="K325">
        <v>729.46661698254297</v>
      </c>
      <c r="L325">
        <v>630.00094928101998</v>
      </c>
      <c r="M325">
        <v>61.404930886406</v>
      </c>
      <c r="N325">
        <v>2.3090391789572999</v>
      </c>
      <c r="O325">
        <v>5.3058170708896997</v>
      </c>
      <c r="P325">
        <v>90.8495954307472</v>
      </c>
      <c r="Q325">
        <v>6.9341434642375993E-2</v>
      </c>
    </row>
    <row r="326" spans="1:17" x14ac:dyDescent="0.3">
      <c r="A326" t="s">
        <v>759</v>
      </c>
      <c r="B326" t="s">
        <v>760</v>
      </c>
      <c r="C326" t="s">
        <v>10314</v>
      </c>
      <c r="D326" t="s">
        <v>51</v>
      </c>
      <c r="E326">
        <v>22274.283292799999</v>
      </c>
      <c r="F326">
        <v>763.5</v>
      </c>
      <c r="G326">
        <v>-27.028437823170702</v>
      </c>
      <c r="H326">
        <v>-1.09187119241963</v>
      </c>
      <c r="I326">
        <v>-1.2936182687100799</v>
      </c>
      <c r="J326">
        <v>2.62781347921984</v>
      </c>
      <c r="K326">
        <v>748.10165724141905</v>
      </c>
      <c r="L326">
        <v>733.25356120640095</v>
      </c>
      <c r="M326">
        <v>72.052940116398204</v>
      </c>
      <c r="N326">
        <v>0.74177589223646401</v>
      </c>
      <c r="O326">
        <v>12.9993451211525</v>
      </c>
      <c r="P326">
        <v>27.239396716940199</v>
      </c>
    </row>
    <row r="327" spans="1:17" x14ac:dyDescent="0.3">
      <c r="A327" t="s">
        <v>761</v>
      </c>
      <c r="B327" t="s">
        <v>762</v>
      </c>
      <c r="C327" t="s">
        <v>10325</v>
      </c>
      <c r="D327" t="s">
        <v>257</v>
      </c>
      <c r="E327">
        <v>22221.258028479999</v>
      </c>
      <c r="F327">
        <v>700.8</v>
      </c>
      <c r="G327">
        <v>12.1937017762291</v>
      </c>
      <c r="H327">
        <v>1.64409823429852</v>
      </c>
      <c r="I327">
        <v>-10.11077729594</v>
      </c>
      <c r="J327">
        <v>-3.0964366519283502</v>
      </c>
      <c r="K327">
        <v>674.585050837729</v>
      </c>
      <c r="L327">
        <v>626.902177005108</v>
      </c>
      <c r="M327">
        <v>61.847223256258999</v>
      </c>
      <c r="N327">
        <v>1.68259102504424</v>
      </c>
      <c r="O327">
        <v>14.0054223744292</v>
      </c>
      <c r="P327">
        <v>50.128534704370097</v>
      </c>
      <c r="Q327">
        <v>0.115452060553024</v>
      </c>
    </row>
    <row r="328" spans="1:17" x14ac:dyDescent="0.3">
      <c r="A328" t="s">
        <v>763</v>
      </c>
      <c r="B328" t="s">
        <v>764</v>
      </c>
      <c r="C328" t="s">
        <v>10325</v>
      </c>
      <c r="D328" t="s">
        <v>517</v>
      </c>
      <c r="E328">
        <v>22193.028352950001</v>
      </c>
      <c r="F328">
        <v>1443.45</v>
      </c>
      <c r="G328">
        <v>2.4033921988898501</v>
      </c>
      <c r="H328">
        <v>-6.61522847867995</v>
      </c>
      <c r="I328">
        <v>38.062584351007899</v>
      </c>
      <c r="J328">
        <v>-3.73350265843994</v>
      </c>
      <c r="K328">
        <v>1473.6907657645299</v>
      </c>
      <c r="L328">
        <v>1250.28549036036</v>
      </c>
      <c r="M328">
        <v>42.297106125793</v>
      </c>
      <c r="N328">
        <v>1.17811929873746</v>
      </c>
      <c r="O328">
        <v>17.773390141674401</v>
      </c>
      <c r="P328">
        <v>73.648120300751899</v>
      </c>
      <c r="Q328">
        <v>0.12182032781494199</v>
      </c>
    </row>
    <row r="329" spans="1:17" x14ac:dyDescent="0.3">
      <c r="A329" t="s">
        <v>765</v>
      </c>
      <c r="B329" t="s">
        <v>766</v>
      </c>
      <c r="C329" t="s">
        <v>10313</v>
      </c>
      <c r="D329" t="s">
        <v>298</v>
      </c>
      <c r="E329">
        <v>21839.06077665</v>
      </c>
      <c r="F329">
        <v>2001.35</v>
      </c>
      <c r="G329">
        <v>-17.1511295577962</v>
      </c>
      <c r="H329">
        <v>14.4963070521743</v>
      </c>
      <c r="I329">
        <v>-13.694552722330499</v>
      </c>
      <c r="J329">
        <v>-2.5706247125905701</v>
      </c>
      <c r="K329">
        <v>1862.94488440892</v>
      </c>
      <c r="L329">
        <v>1836.83837070565</v>
      </c>
      <c r="M329">
        <v>66.223974295333903</v>
      </c>
      <c r="N329">
        <v>1.0949930789022999</v>
      </c>
      <c r="O329">
        <v>22.864566417668001</v>
      </c>
      <c r="P329">
        <v>29.7808183645678</v>
      </c>
      <c r="Q329">
        <v>6.9940475159582002E-2</v>
      </c>
    </row>
    <row r="330" spans="1:17" x14ac:dyDescent="0.3">
      <c r="A330" t="s">
        <v>767</v>
      </c>
      <c r="B330" t="s">
        <v>768</v>
      </c>
      <c r="C330" t="s">
        <v>10325</v>
      </c>
      <c r="D330" t="s">
        <v>443</v>
      </c>
      <c r="E330">
        <v>21817.766262450001</v>
      </c>
      <c r="F330">
        <v>714.55</v>
      </c>
      <c r="G330">
        <v>66.341036145677606</v>
      </c>
      <c r="H330">
        <v>5.8487472080474099</v>
      </c>
      <c r="I330">
        <v>33.789576349100599</v>
      </c>
      <c r="J330">
        <v>-4.1503489339305197</v>
      </c>
      <c r="K330">
        <v>621.42071574829095</v>
      </c>
      <c r="L330">
        <v>518.66752180195601</v>
      </c>
      <c r="M330">
        <v>62.336808321291201</v>
      </c>
      <c r="N330">
        <v>1.0970854033600701</v>
      </c>
      <c r="O330">
        <v>0.55279546567770199</v>
      </c>
      <c r="P330">
        <v>130.872374798061</v>
      </c>
      <c r="Q330">
        <v>0.17120643461504301</v>
      </c>
    </row>
    <row r="331" spans="1:17" x14ac:dyDescent="0.3">
      <c r="A331" t="s">
        <v>769</v>
      </c>
      <c r="B331" t="s">
        <v>770</v>
      </c>
      <c r="C331" t="s">
        <v>10314</v>
      </c>
      <c r="D331" t="s">
        <v>405</v>
      </c>
      <c r="E331">
        <v>21746.14798428</v>
      </c>
      <c r="F331">
        <v>4378.8999999999996</v>
      </c>
      <c r="G331">
        <v>53.649248525228998</v>
      </c>
      <c r="H331">
        <v>0.351704577788924</v>
      </c>
      <c r="I331">
        <v>30.8951671762259</v>
      </c>
      <c r="J331">
        <v>-0.95476989316740901</v>
      </c>
      <c r="K331">
        <v>4120.2348554067503</v>
      </c>
      <c r="L331">
        <v>3427.2081652519901</v>
      </c>
      <c r="M331">
        <v>56.215294812792798</v>
      </c>
      <c r="N331">
        <v>0.59650521611401996</v>
      </c>
      <c r="O331">
        <v>12.1286167759026</v>
      </c>
      <c r="P331">
        <v>96.363228699551499</v>
      </c>
      <c r="Q331">
        <v>-1.4258612733446E-2</v>
      </c>
    </row>
    <row r="332" spans="1:17" x14ac:dyDescent="0.3">
      <c r="A332" t="s">
        <v>771</v>
      </c>
      <c r="B332" t="s">
        <v>772</v>
      </c>
      <c r="C332" t="s">
        <v>10323</v>
      </c>
      <c r="D332" t="s">
        <v>773</v>
      </c>
      <c r="E332">
        <v>21735.354098165</v>
      </c>
      <c r="F332">
        <v>312.14999999999998</v>
      </c>
      <c r="G332">
        <v>52.846425670289001</v>
      </c>
      <c r="H332">
        <v>7.9408666216729404</v>
      </c>
      <c r="I332">
        <v>38.674139217106998</v>
      </c>
      <c r="J332">
        <v>-0.87277540100740503</v>
      </c>
      <c r="K332">
        <v>274.93203162163098</v>
      </c>
      <c r="L332">
        <v>219.049783929065</v>
      </c>
      <c r="M332">
        <v>57.506748492023398</v>
      </c>
      <c r="N332">
        <v>1.0358887727659301</v>
      </c>
      <c r="O332">
        <v>10.171391958994001</v>
      </c>
      <c r="P332">
        <v>110.48550236008001</v>
      </c>
      <c r="Q332">
        <v>4.0074378129071997E-2</v>
      </c>
    </row>
    <row r="333" spans="1:17" x14ac:dyDescent="0.3">
      <c r="A333" t="s">
        <v>774</v>
      </c>
      <c r="B333" t="s">
        <v>775</v>
      </c>
      <c r="C333" t="s">
        <v>10324</v>
      </c>
      <c r="D333" t="s">
        <v>776</v>
      </c>
      <c r="E333">
        <v>21632.054888999999</v>
      </c>
      <c r="F333">
        <v>1386.2</v>
      </c>
      <c r="G333">
        <v>-35.343977585364399</v>
      </c>
      <c r="H333">
        <v>-6.75388737158673</v>
      </c>
      <c r="I333">
        <v>-5.0773238190461196</v>
      </c>
      <c r="J333">
        <v>-0.74119085378119498</v>
      </c>
      <c r="K333">
        <v>1379.45153233729</v>
      </c>
      <c r="L333">
        <v>1322.2338019251499</v>
      </c>
      <c r="M333">
        <v>43.448337671624998</v>
      </c>
      <c r="N333">
        <v>0.49012390896047098</v>
      </c>
      <c r="O333">
        <v>11.4557783869571</v>
      </c>
      <c r="P333">
        <v>24.843517809699598</v>
      </c>
      <c r="Q333">
        <v>-1.7744834282256001E-2</v>
      </c>
    </row>
    <row r="334" spans="1:17" hidden="1" x14ac:dyDescent="0.3">
      <c r="A334" t="s">
        <v>777</v>
      </c>
      <c r="B334" t="s">
        <v>778</v>
      </c>
      <c r="C334" t="s">
        <v>10328</v>
      </c>
      <c r="D334" t="s">
        <v>225</v>
      </c>
      <c r="E334">
        <v>21473.5627045</v>
      </c>
      <c r="F334">
        <v>745.15</v>
      </c>
      <c r="G334">
        <v>57.5761195548194</v>
      </c>
      <c r="H334">
        <v>15.764219965577</v>
      </c>
      <c r="I334">
        <v>30.181267649747301</v>
      </c>
      <c r="J334">
        <v>0.72830012002953803</v>
      </c>
      <c r="K334">
        <v>688.22479718151806</v>
      </c>
      <c r="L334">
        <v>574.285303962581</v>
      </c>
      <c r="M334">
        <v>60.151473955198298</v>
      </c>
      <c r="N334">
        <v>0.95676683896675696</v>
      </c>
      <c r="O334">
        <v>4.0059048513721898</v>
      </c>
      <c r="P334">
        <v>91.653806584362101</v>
      </c>
      <c r="Q334">
        <v>-2.5532810639801E-2</v>
      </c>
    </row>
    <row r="335" spans="1:17" x14ac:dyDescent="0.3">
      <c r="A335" t="s">
        <v>779</v>
      </c>
      <c r="B335" t="s">
        <v>780</v>
      </c>
      <c r="C335" t="s">
        <v>10315</v>
      </c>
      <c r="D335" t="s">
        <v>640</v>
      </c>
      <c r="E335">
        <v>21264.894516487999</v>
      </c>
      <c r="F335">
        <v>152.72999999999999</v>
      </c>
      <c r="G335">
        <v>72.756857193536703</v>
      </c>
      <c r="H335">
        <v>13.622308475846101</v>
      </c>
      <c r="I335">
        <v>25.1892770000496</v>
      </c>
      <c r="J335">
        <v>-0.144598081069473</v>
      </c>
      <c r="K335">
        <v>131.39518095358301</v>
      </c>
      <c r="L335">
        <v>106.762221958097</v>
      </c>
      <c r="M335">
        <v>60.232020890273503</v>
      </c>
      <c r="N335">
        <v>0.93842631380276897</v>
      </c>
      <c r="O335">
        <v>1.4862829830419799</v>
      </c>
      <c r="P335">
        <v>148.34146341463401</v>
      </c>
      <c r="Q335">
        <v>6.8036423394792003E-2</v>
      </c>
    </row>
    <row r="336" spans="1:17" x14ac:dyDescent="0.3">
      <c r="A336" t="s">
        <v>781</v>
      </c>
      <c r="B336" t="s">
        <v>782</v>
      </c>
      <c r="C336" t="s">
        <v>10322</v>
      </c>
      <c r="D336" t="s">
        <v>496</v>
      </c>
      <c r="E336">
        <v>21216.623570142001</v>
      </c>
      <c r="F336">
        <v>179.06</v>
      </c>
      <c r="G336">
        <v>-39.887995277716399</v>
      </c>
      <c r="H336">
        <v>-0.72116340020985004</v>
      </c>
      <c r="I336">
        <v>4.3740454015782699</v>
      </c>
      <c r="J336">
        <v>-3.5476561641234698</v>
      </c>
      <c r="K336">
        <v>173.37222441792599</v>
      </c>
      <c r="L336">
        <v>171.64494674058099</v>
      </c>
      <c r="M336">
        <v>48.349708510416399</v>
      </c>
      <c r="N336">
        <v>1.20504035077085</v>
      </c>
      <c r="O336">
        <v>27.052384675527701</v>
      </c>
      <c r="P336">
        <v>25.876977152899801</v>
      </c>
      <c r="Q336">
        <v>2.8067099920463998E-2</v>
      </c>
    </row>
    <row r="337" spans="1:17" x14ac:dyDescent="0.3">
      <c r="A337" t="s">
        <v>783</v>
      </c>
      <c r="B337" t="s">
        <v>784</v>
      </c>
      <c r="C337" t="s">
        <v>10327</v>
      </c>
      <c r="D337" t="s">
        <v>384</v>
      </c>
      <c r="E337">
        <v>21188.496726844998</v>
      </c>
      <c r="F337">
        <v>528.45000000000005</v>
      </c>
      <c r="G337">
        <v>59.099462430366401</v>
      </c>
      <c r="H337">
        <v>1.0066484135992999</v>
      </c>
      <c r="I337">
        <v>36.061668618331097</v>
      </c>
      <c r="J337">
        <v>3.4681541125563702</v>
      </c>
      <c r="K337">
        <v>497.15419209943502</v>
      </c>
      <c r="L337">
        <v>420.09091177436602</v>
      </c>
      <c r="M337">
        <v>63.568319939837103</v>
      </c>
      <c r="N337">
        <v>0.65335251472100497</v>
      </c>
      <c r="O337">
        <v>8.6857791654839591</v>
      </c>
      <c r="P337">
        <v>100.58834693490201</v>
      </c>
      <c r="Q337">
        <v>4.8401444368639003E-2</v>
      </c>
    </row>
    <row r="338" spans="1:17" x14ac:dyDescent="0.3">
      <c r="A338" t="s">
        <v>785</v>
      </c>
      <c r="B338" t="s">
        <v>786</v>
      </c>
      <c r="C338" t="s">
        <v>10316</v>
      </c>
      <c r="D338" t="s">
        <v>118</v>
      </c>
      <c r="E338">
        <v>21057.141338000001</v>
      </c>
      <c r="F338">
        <v>871.35</v>
      </c>
      <c r="G338">
        <v>50.6499390195047</v>
      </c>
      <c r="H338">
        <v>13.033869910319501</v>
      </c>
      <c r="I338">
        <v>55.623161208073597</v>
      </c>
      <c r="J338">
        <v>-3.0575600382860002</v>
      </c>
      <c r="K338">
        <v>767.94335131604305</v>
      </c>
      <c r="L338">
        <v>626.30970452423003</v>
      </c>
      <c r="M338">
        <v>55.741383023720701</v>
      </c>
      <c r="N338">
        <v>0.731374373746144</v>
      </c>
      <c r="O338">
        <v>2.7141791473001602</v>
      </c>
      <c r="P338">
        <v>93.547312305641896</v>
      </c>
    </row>
    <row r="339" spans="1:17" x14ac:dyDescent="0.3">
      <c r="A339" t="s">
        <v>787</v>
      </c>
      <c r="B339" t="s">
        <v>788</v>
      </c>
      <c r="C339" t="s">
        <v>10318</v>
      </c>
      <c r="D339" t="s">
        <v>54</v>
      </c>
      <c r="E339">
        <v>21030.28863676</v>
      </c>
      <c r="F339">
        <v>1066.8499999999999</v>
      </c>
      <c r="G339">
        <v>8.4531346041824698</v>
      </c>
      <c r="H339">
        <v>-13.8527935798139</v>
      </c>
      <c r="I339">
        <v>-6.7847621889721204</v>
      </c>
      <c r="J339">
        <v>-4.4383284292370098</v>
      </c>
      <c r="K339">
        <v>1070.0174212003001</v>
      </c>
      <c r="L339">
        <v>955.50400204350103</v>
      </c>
      <c r="M339">
        <v>42.034313173554501</v>
      </c>
      <c r="N339">
        <v>0.41808077575735703</v>
      </c>
      <c r="O339">
        <v>20.443361297277001</v>
      </c>
      <c r="P339">
        <v>50.866152867142702</v>
      </c>
      <c r="Q339">
        <v>1.1684468148114E-2</v>
      </c>
    </row>
    <row r="340" spans="1:17" x14ac:dyDescent="0.3">
      <c r="A340" t="s">
        <v>789</v>
      </c>
      <c r="B340" t="s">
        <v>790</v>
      </c>
      <c r="C340" t="s">
        <v>10326</v>
      </c>
      <c r="D340" t="s">
        <v>138</v>
      </c>
      <c r="E340">
        <v>21018.994266689999</v>
      </c>
      <c r="F340">
        <v>1410.05</v>
      </c>
      <c r="G340">
        <v>177.43008012342801</v>
      </c>
      <c r="H340">
        <v>3.6076553967216798</v>
      </c>
      <c r="I340">
        <v>-13.9380848054832</v>
      </c>
      <c r="J340">
        <v>-0.78626206224678397</v>
      </c>
      <c r="K340">
        <v>1451.0032040549299</v>
      </c>
      <c r="L340">
        <v>1193.9632185539399</v>
      </c>
      <c r="M340">
        <v>53.078150899946998</v>
      </c>
      <c r="N340">
        <v>1.41577342610454</v>
      </c>
      <c r="O340">
        <v>11.6981667316761</v>
      </c>
      <c r="P340">
        <v>217.57882882882799</v>
      </c>
    </row>
    <row r="341" spans="1:17" x14ac:dyDescent="0.3">
      <c r="A341" t="s">
        <v>791</v>
      </c>
      <c r="B341" t="s">
        <v>792</v>
      </c>
      <c r="C341" t="s">
        <v>10325</v>
      </c>
      <c r="D341" t="s">
        <v>320</v>
      </c>
      <c r="E341">
        <v>20977.907759999998</v>
      </c>
      <c r="F341">
        <v>1913.15</v>
      </c>
      <c r="G341">
        <v>103.995584915547</v>
      </c>
      <c r="H341">
        <v>-19.645575682961798</v>
      </c>
      <c r="I341">
        <v>120.516411823193</v>
      </c>
      <c r="J341">
        <v>1.03149656720317</v>
      </c>
      <c r="K341">
        <v>1952.4941883757101</v>
      </c>
      <c r="L341">
        <v>1416.7195713778001</v>
      </c>
      <c r="M341">
        <v>43.294945360775102</v>
      </c>
      <c r="N341">
        <v>0.51198688171394902</v>
      </c>
      <c r="O341">
        <v>48.122206831664997</v>
      </c>
      <c r="P341">
        <v>195.10257596791601</v>
      </c>
      <c r="Q341">
        <v>0.19340491132752599</v>
      </c>
    </row>
    <row r="342" spans="1:17" x14ac:dyDescent="0.3">
      <c r="A342" t="s">
        <v>793</v>
      </c>
      <c r="B342" t="s">
        <v>794</v>
      </c>
      <c r="C342" t="s">
        <v>10329</v>
      </c>
      <c r="D342" t="s">
        <v>627</v>
      </c>
      <c r="E342">
        <v>20749.278568770002</v>
      </c>
      <c r="F342">
        <v>659.75</v>
      </c>
      <c r="G342">
        <v>88.099468230868894</v>
      </c>
      <c r="H342">
        <v>-6.8786910404479098</v>
      </c>
      <c r="I342">
        <v>-22.352850918994601</v>
      </c>
      <c r="J342">
        <v>-6.3142035702057502</v>
      </c>
      <c r="K342">
        <v>675.24909456914099</v>
      </c>
      <c r="L342">
        <v>592.20604069596902</v>
      </c>
      <c r="M342">
        <v>33.464567858687403</v>
      </c>
      <c r="N342">
        <v>0.81985344553721096</v>
      </c>
      <c r="O342">
        <v>18.567639257294399</v>
      </c>
      <c r="P342">
        <v>141.62241347738501</v>
      </c>
      <c r="Q342">
        <v>0.146452144347025</v>
      </c>
    </row>
    <row r="343" spans="1:17" x14ac:dyDescent="0.3">
      <c r="A343" t="s">
        <v>795</v>
      </c>
      <c r="B343" t="s">
        <v>796</v>
      </c>
      <c r="C343" t="s">
        <v>10318</v>
      </c>
      <c r="D343" t="s">
        <v>281</v>
      </c>
      <c r="E343">
        <v>20367.872069370002</v>
      </c>
      <c r="F343">
        <v>2565.25</v>
      </c>
      <c r="G343">
        <v>-1.67772410887187</v>
      </c>
      <c r="H343">
        <v>19.675886521719701</v>
      </c>
      <c r="I343">
        <v>5.8071673946951901</v>
      </c>
      <c r="J343">
        <v>1.57527482517109</v>
      </c>
      <c r="K343">
        <v>2257.69184752095</v>
      </c>
      <c r="L343">
        <v>2064.4223361284098</v>
      </c>
      <c r="M343">
        <v>77.864627058916696</v>
      </c>
      <c r="N343">
        <v>0.90388307121488498</v>
      </c>
      <c r="O343">
        <v>1.82243446057888</v>
      </c>
      <c r="P343">
        <v>46.585714285714197</v>
      </c>
      <c r="Q343">
        <v>7.6520211689270007E-2</v>
      </c>
    </row>
    <row r="344" spans="1:17" x14ac:dyDescent="0.3">
      <c r="A344" t="s">
        <v>797</v>
      </c>
      <c r="B344" t="s">
        <v>798</v>
      </c>
      <c r="C344" t="s">
        <v>10326</v>
      </c>
      <c r="D344" t="s">
        <v>138</v>
      </c>
      <c r="E344">
        <v>20286.087829255001</v>
      </c>
      <c r="F344">
        <v>604.4</v>
      </c>
      <c r="G344">
        <v>141.507592289549</v>
      </c>
      <c r="H344">
        <v>15.2207683218307</v>
      </c>
      <c r="I344">
        <v>55.790703636365301</v>
      </c>
      <c r="J344">
        <v>-4.5679813673754897</v>
      </c>
      <c r="K344">
        <v>528.05588858514898</v>
      </c>
      <c r="L344">
        <v>398.23839674373397</v>
      </c>
      <c r="M344">
        <v>58.247785747914001</v>
      </c>
      <c r="N344">
        <v>0.76408754137379697</v>
      </c>
      <c r="O344">
        <v>5.3689609530112401</v>
      </c>
      <c r="P344">
        <v>187.741014044275</v>
      </c>
      <c r="Q344">
        <v>0.225012705171036</v>
      </c>
    </row>
    <row r="345" spans="1:17" hidden="1" x14ac:dyDescent="0.3">
      <c r="A345" t="s">
        <v>799</v>
      </c>
      <c r="B345" t="s">
        <v>800</v>
      </c>
      <c r="C345" t="s">
        <v>10328</v>
      </c>
      <c r="D345" t="s">
        <v>573</v>
      </c>
      <c r="E345">
        <v>20270.77768128</v>
      </c>
      <c r="F345">
        <v>1931.15</v>
      </c>
      <c r="G345">
        <v>-25.829027601202299</v>
      </c>
      <c r="H345">
        <v>-12.517332754118801</v>
      </c>
      <c r="I345">
        <v>4.9962353447480998</v>
      </c>
      <c r="J345">
        <v>-3.22874670939609</v>
      </c>
      <c r="K345">
        <v>1986.6851913462301</v>
      </c>
      <c r="L345">
        <v>1837.3289034064401</v>
      </c>
      <c r="M345">
        <v>32.188879494745798</v>
      </c>
      <c r="N345">
        <v>0.41499000750116999</v>
      </c>
      <c r="O345">
        <v>20.6534966211842</v>
      </c>
      <c r="P345">
        <v>32.071536041581098</v>
      </c>
      <c r="Q345">
        <v>-4.1996812388794998E-2</v>
      </c>
    </row>
    <row r="346" spans="1:17" x14ac:dyDescent="0.3">
      <c r="A346" t="s">
        <v>801</v>
      </c>
      <c r="B346" t="s">
        <v>802</v>
      </c>
      <c r="C346" t="s">
        <v>10317</v>
      </c>
      <c r="D346" t="s">
        <v>46</v>
      </c>
      <c r="E346">
        <v>20226.07783242</v>
      </c>
      <c r="F346">
        <v>324.45</v>
      </c>
      <c r="G346">
        <v>66.029713185705901</v>
      </c>
      <c r="H346">
        <v>-3.54611691710691</v>
      </c>
      <c r="I346">
        <v>16.684945510643502</v>
      </c>
      <c r="J346">
        <v>-0.736275189501016</v>
      </c>
      <c r="K346">
        <v>319.45518285216798</v>
      </c>
      <c r="L346">
        <v>262.626546487447</v>
      </c>
      <c r="M346">
        <v>50.316928624035398</v>
      </c>
      <c r="N346">
        <v>0.39033751664826699</v>
      </c>
      <c r="O346">
        <v>12.3439667128987</v>
      </c>
      <c r="P346">
        <v>137.605272793848</v>
      </c>
      <c r="Q346">
        <v>0.16492404226523499</v>
      </c>
    </row>
    <row r="347" spans="1:17" hidden="1" x14ac:dyDescent="0.3">
      <c r="A347" t="s">
        <v>803</v>
      </c>
      <c r="B347" t="s">
        <v>804</v>
      </c>
      <c r="C347" t="s">
        <v>10328</v>
      </c>
      <c r="D347" t="s">
        <v>138</v>
      </c>
      <c r="E347">
        <v>20173.740000000002</v>
      </c>
      <c r="F347">
        <v>138.99</v>
      </c>
      <c r="G347">
        <v>-13.410757056530199</v>
      </c>
      <c r="H347">
        <v>-10.255626952606701</v>
      </c>
      <c r="I347">
        <v>-3.0832000128976702</v>
      </c>
      <c r="J347">
        <v>-1.8947487700100401</v>
      </c>
      <c r="K347">
        <v>140.75990455393699</v>
      </c>
      <c r="L347">
        <v>133.313349306535</v>
      </c>
      <c r="M347">
        <v>53.328059728626101</v>
      </c>
      <c r="N347">
        <v>0.12496399211385401</v>
      </c>
      <c r="O347">
        <v>11.410892869990599</v>
      </c>
      <c r="P347">
        <v>17.7881355932203</v>
      </c>
    </row>
    <row r="348" spans="1:17" hidden="1" x14ac:dyDescent="0.3">
      <c r="A348" t="s">
        <v>805</v>
      </c>
      <c r="B348" t="s">
        <v>806</v>
      </c>
      <c r="C348" t="s">
        <v>10328</v>
      </c>
      <c r="D348" t="s">
        <v>138</v>
      </c>
      <c r="E348">
        <v>20155.501969815999</v>
      </c>
      <c r="F348">
        <v>338.24</v>
      </c>
      <c r="G348">
        <v>-23.673589625666299</v>
      </c>
      <c r="H348">
        <v>-2.79174938952236</v>
      </c>
      <c r="I348">
        <v>-13.471346015220799</v>
      </c>
      <c r="J348">
        <v>-0.42966036294662002</v>
      </c>
      <c r="K348">
        <v>340.49745882309702</v>
      </c>
      <c r="L348">
        <v>336.450248257753</v>
      </c>
      <c r="M348">
        <v>42.778347382377802</v>
      </c>
      <c r="N348">
        <v>1.46197252623704</v>
      </c>
      <c r="O348">
        <v>7.9115421002838104</v>
      </c>
      <c r="P348">
        <v>11.080459770114899</v>
      </c>
      <c r="Q348">
        <v>-0.10379904096142301</v>
      </c>
    </row>
    <row r="349" spans="1:17" x14ac:dyDescent="0.3">
      <c r="A349" t="s">
        <v>807</v>
      </c>
      <c r="B349" t="s">
        <v>808</v>
      </c>
      <c r="C349" t="s">
        <v>10316</v>
      </c>
      <c r="D349" t="s">
        <v>40</v>
      </c>
      <c r="E349">
        <v>20135.885993740001</v>
      </c>
      <c r="F349">
        <v>552.15</v>
      </c>
      <c r="G349">
        <v>22.3084672291773</v>
      </c>
      <c r="H349">
        <v>7.0458942554767097</v>
      </c>
      <c r="I349">
        <v>14.243442767332199</v>
      </c>
      <c r="J349">
        <v>-0.61725323372053098</v>
      </c>
      <c r="K349">
        <v>519.36772485553001</v>
      </c>
      <c r="L349">
        <v>454.053223016586</v>
      </c>
      <c r="M349">
        <v>51.224102149188703</v>
      </c>
      <c r="N349">
        <v>0.38556745469280301</v>
      </c>
      <c r="O349">
        <v>7.4798514896314598</v>
      </c>
      <c r="P349">
        <v>65.810810810810693</v>
      </c>
      <c r="Q349">
        <v>0.12810449149188</v>
      </c>
    </row>
    <row r="350" spans="1:17" hidden="1" x14ac:dyDescent="0.3">
      <c r="A350" t="s">
        <v>809</v>
      </c>
      <c r="B350" t="s">
        <v>810</v>
      </c>
      <c r="C350" t="s">
        <v>10328</v>
      </c>
      <c r="D350" t="s">
        <v>576</v>
      </c>
      <c r="E350">
        <v>20058.226566950001</v>
      </c>
      <c r="F350">
        <v>821.85</v>
      </c>
      <c r="G350">
        <v>-41.753091834166199</v>
      </c>
      <c r="H350">
        <v>-5.6499857040455401</v>
      </c>
      <c r="I350">
        <v>-14.012902785182</v>
      </c>
      <c r="J350">
        <v>-0.45464742504731098</v>
      </c>
      <c r="K350">
        <v>820.159197830621</v>
      </c>
      <c r="L350">
        <v>843.96954962846701</v>
      </c>
      <c r="M350">
        <v>49.062175991006697</v>
      </c>
      <c r="N350">
        <v>0.76819037006701696</v>
      </c>
      <c r="O350">
        <v>16.687960090040701</v>
      </c>
      <c r="P350">
        <v>8.3877349159248293</v>
      </c>
      <c r="Q350">
        <v>-0.15591564987508499</v>
      </c>
    </row>
    <row r="351" spans="1:17" x14ac:dyDescent="0.3">
      <c r="A351" t="s">
        <v>811</v>
      </c>
      <c r="B351" t="s">
        <v>812</v>
      </c>
      <c r="C351" t="s">
        <v>10318</v>
      </c>
      <c r="D351" t="s">
        <v>281</v>
      </c>
      <c r="E351">
        <v>20027.0941922399</v>
      </c>
      <c r="F351">
        <v>400.3</v>
      </c>
      <c r="G351">
        <v>-9.2994642096421405</v>
      </c>
      <c r="H351">
        <v>8.2202243113857101</v>
      </c>
      <c r="I351">
        <v>-26.235905710500099</v>
      </c>
      <c r="J351">
        <v>-2.2027311211153502</v>
      </c>
      <c r="K351">
        <v>378.56358806342598</v>
      </c>
      <c r="L351">
        <v>373.40809914628301</v>
      </c>
      <c r="M351">
        <v>56.054305442484797</v>
      </c>
      <c r="N351">
        <v>0.51419502465455602</v>
      </c>
      <c r="O351">
        <v>39.395453409942498</v>
      </c>
      <c r="P351">
        <v>28.672452587592399</v>
      </c>
      <c r="Q351">
        <v>8.7315465863330999E-2</v>
      </c>
    </row>
    <row r="352" spans="1:17" x14ac:dyDescent="0.3">
      <c r="A352" t="s">
        <v>813</v>
      </c>
      <c r="B352" t="s">
        <v>814</v>
      </c>
      <c r="C352" t="s">
        <v>10324</v>
      </c>
      <c r="D352" t="s">
        <v>40</v>
      </c>
      <c r="E352">
        <v>19934.874318499998</v>
      </c>
      <c r="F352">
        <v>906.85</v>
      </c>
      <c r="G352">
        <v>-15.527177313879999</v>
      </c>
      <c r="H352">
        <v>-3.76958788471332</v>
      </c>
      <c r="I352">
        <v>-3.0774913859951298</v>
      </c>
      <c r="J352">
        <v>-1.6643283367916699</v>
      </c>
      <c r="K352">
        <v>912.59074580925505</v>
      </c>
      <c r="L352">
        <v>860.64085979455899</v>
      </c>
      <c r="M352">
        <v>49.531307837907903</v>
      </c>
      <c r="N352">
        <v>0.40253543932166203</v>
      </c>
      <c r="O352">
        <v>13.0286155372994</v>
      </c>
      <c r="P352">
        <v>27.509842519685002</v>
      </c>
    </row>
    <row r="353" spans="1:17" hidden="1" x14ac:dyDescent="0.3">
      <c r="A353" t="s">
        <v>815</v>
      </c>
      <c r="B353" t="s">
        <v>816</v>
      </c>
      <c r="C353" t="s">
        <v>10328</v>
      </c>
      <c r="D353" t="s">
        <v>817</v>
      </c>
      <c r="E353">
        <v>19853.105097209998</v>
      </c>
      <c r="F353">
        <v>1848.5</v>
      </c>
      <c r="G353">
        <v>1.3723872513613999</v>
      </c>
      <c r="H353">
        <v>5.2506401566043897</v>
      </c>
      <c r="I353">
        <v>18.478811177082601</v>
      </c>
      <c r="J353">
        <v>1.66582698194394</v>
      </c>
      <c r="K353">
        <v>1680.7682833799799</v>
      </c>
      <c r="M353">
        <v>67.545785366835105</v>
      </c>
      <c r="N353">
        <v>0.615010347886494</v>
      </c>
      <c r="O353">
        <v>4.8661076548552797</v>
      </c>
      <c r="P353">
        <v>50.083221694474801</v>
      </c>
    </row>
    <row r="354" spans="1:17" x14ac:dyDescent="0.3">
      <c r="A354" t="s">
        <v>818</v>
      </c>
      <c r="B354" t="s">
        <v>819</v>
      </c>
      <c r="C354" t="s">
        <v>10324</v>
      </c>
      <c r="D354" t="s">
        <v>231</v>
      </c>
      <c r="E354">
        <v>19709.734701214998</v>
      </c>
      <c r="F354">
        <v>464.25</v>
      </c>
      <c r="G354">
        <v>18.941171453109</v>
      </c>
      <c r="H354">
        <v>-1.59650340534199</v>
      </c>
      <c r="I354">
        <v>20.439768274086902</v>
      </c>
      <c r="J354">
        <v>-7.1318186848531404</v>
      </c>
      <c r="K354">
        <v>455.512305928091</v>
      </c>
      <c r="L354">
        <v>380.90838157162</v>
      </c>
      <c r="M354">
        <v>31.880918671751399</v>
      </c>
      <c r="N354">
        <v>1.0520222307060301</v>
      </c>
      <c r="O354">
        <v>24.3834141087776</v>
      </c>
      <c r="P354">
        <v>65.213523131672503</v>
      </c>
      <c r="Q354">
        <v>5.5663166504015003E-2</v>
      </c>
    </row>
    <row r="355" spans="1:17" x14ac:dyDescent="0.3">
      <c r="A355" t="s">
        <v>820</v>
      </c>
      <c r="B355" t="s">
        <v>821</v>
      </c>
      <c r="C355" t="s">
        <v>6744</v>
      </c>
      <c r="D355" t="s">
        <v>77</v>
      </c>
      <c r="E355">
        <v>19654.800168400001</v>
      </c>
      <c r="F355">
        <v>833.2</v>
      </c>
      <c r="G355">
        <v>-39.693262060437597</v>
      </c>
      <c r="H355">
        <v>-1.1312850741703599</v>
      </c>
      <c r="I355">
        <v>-14.7338549767728</v>
      </c>
      <c r="J355">
        <v>-0.22341373988104701</v>
      </c>
      <c r="K355">
        <v>814.91251892638695</v>
      </c>
      <c r="L355">
        <v>841.37860491141601</v>
      </c>
      <c r="M355">
        <v>65.755385138513802</v>
      </c>
      <c r="N355">
        <v>0.78301397227592795</v>
      </c>
      <c r="O355">
        <v>27.0043206913106</v>
      </c>
      <c r="P355">
        <v>19.0285714285714</v>
      </c>
      <c r="Q355">
        <v>-9.2557708120199006E-2</v>
      </c>
    </row>
    <row r="356" spans="1:17" hidden="1" x14ac:dyDescent="0.3">
      <c r="A356" t="s">
        <v>822</v>
      </c>
      <c r="B356" t="s">
        <v>823</v>
      </c>
      <c r="C356" t="s">
        <v>10328</v>
      </c>
      <c r="D356" t="s">
        <v>127</v>
      </c>
      <c r="E356">
        <v>19638.143192700001</v>
      </c>
      <c r="F356">
        <v>14445.4</v>
      </c>
      <c r="G356">
        <v>116.836983147289</v>
      </c>
      <c r="H356">
        <v>4.5849780761394801</v>
      </c>
      <c r="I356">
        <v>59.851268109899003</v>
      </c>
      <c r="J356">
        <v>0.551047969970483</v>
      </c>
      <c r="K356">
        <v>13471.288152356899</v>
      </c>
      <c r="L356">
        <v>9981.5672153872401</v>
      </c>
      <c r="M356">
        <v>39.854552227454697</v>
      </c>
      <c r="N356">
        <v>0.35026016457224002</v>
      </c>
      <c r="O356">
        <v>8.6996552535755391</v>
      </c>
      <c r="P356">
        <v>223.21031022408101</v>
      </c>
    </row>
    <row r="357" spans="1:17" x14ac:dyDescent="0.3">
      <c r="A357" t="s">
        <v>824</v>
      </c>
      <c r="B357" t="s">
        <v>825</v>
      </c>
      <c r="C357" t="s">
        <v>10326</v>
      </c>
      <c r="D357" t="s">
        <v>138</v>
      </c>
      <c r="E357">
        <v>19637.753082744999</v>
      </c>
      <c r="F357">
        <v>1734.95</v>
      </c>
      <c r="G357">
        <v>161.01661169650299</v>
      </c>
      <c r="H357">
        <v>3.33884752072461</v>
      </c>
      <c r="I357">
        <v>-2.06292718327833</v>
      </c>
      <c r="J357">
        <v>-0.31430157413535798</v>
      </c>
      <c r="K357">
        <v>1776.7268475128201</v>
      </c>
      <c r="L357">
        <v>1528.8336996339699</v>
      </c>
      <c r="M357">
        <v>58.919512291503302</v>
      </c>
      <c r="N357">
        <v>0.70755068188025405</v>
      </c>
      <c r="O357">
        <v>24.545572695005401</v>
      </c>
      <c r="P357">
        <v>199.37522016832099</v>
      </c>
      <c r="Q357">
        <v>8.1254302698215E-2</v>
      </c>
    </row>
    <row r="358" spans="1:17" x14ac:dyDescent="0.3">
      <c r="A358" t="s">
        <v>826</v>
      </c>
      <c r="B358" t="s">
        <v>827</v>
      </c>
      <c r="C358" t="s">
        <v>10325</v>
      </c>
      <c r="D358" t="s">
        <v>257</v>
      </c>
      <c r="E358">
        <v>19550.549570165</v>
      </c>
      <c r="F358">
        <v>1360.35</v>
      </c>
      <c r="G358">
        <v>134.04816028521799</v>
      </c>
      <c r="H358">
        <v>16.13960282391</v>
      </c>
      <c r="I358">
        <v>38.521232831340598</v>
      </c>
      <c r="J358">
        <v>4.3985663015441903</v>
      </c>
      <c r="K358">
        <v>1269.4252889321201</v>
      </c>
      <c r="L358">
        <v>1021.77309830048</v>
      </c>
      <c r="M358">
        <v>63.784160694768197</v>
      </c>
      <c r="N358">
        <v>1.1421772486172299</v>
      </c>
      <c r="O358">
        <v>6.5902157532987804</v>
      </c>
      <c r="P358">
        <v>190.300896286811</v>
      </c>
      <c r="Q358">
        <v>0.19026672665288499</v>
      </c>
    </row>
    <row r="359" spans="1:17" x14ac:dyDescent="0.3">
      <c r="A359" t="s">
        <v>828</v>
      </c>
      <c r="B359" t="s">
        <v>829</v>
      </c>
      <c r="C359" t="s">
        <v>10325</v>
      </c>
      <c r="D359" t="s">
        <v>163</v>
      </c>
      <c r="E359">
        <v>19541.972780550001</v>
      </c>
      <c r="F359">
        <v>828.75</v>
      </c>
      <c r="G359">
        <v>103.21458995005401</v>
      </c>
      <c r="H359">
        <v>2.5077700989314899</v>
      </c>
      <c r="I359">
        <v>12.678925757201</v>
      </c>
      <c r="J359">
        <v>-1.15154909329293</v>
      </c>
      <c r="K359">
        <v>810.41803907571295</v>
      </c>
      <c r="L359">
        <v>676.61602489842198</v>
      </c>
      <c r="M359">
        <v>53.828713153512297</v>
      </c>
      <c r="N359">
        <v>0.73111951688895405</v>
      </c>
      <c r="O359">
        <v>18.2503770739064</v>
      </c>
      <c r="P359">
        <v>176.25</v>
      </c>
      <c r="Q359">
        <v>0.18919343299335201</v>
      </c>
    </row>
    <row r="360" spans="1:17" x14ac:dyDescent="0.3">
      <c r="A360" t="s">
        <v>830</v>
      </c>
      <c r="B360" t="s">
        <v>831</v>
      </c>
      <c r="C360" t="s">
        <v>10314</v>
      </c>
      <c r="D360" t="s">
        <v>535</v>
      </c>
      <c r="E360">
        <v>19417.56627209</v>
      </c>
      <c r="F360">
        <v>470.1</v>
      </c>
      <c r="G360">
        <v>-49.290036036224699</v>
      </c>
      <c r="H360">
        <v>3.0651894728065701</v>
      </c>
      <c r="I360">
        <v>-31.920666617078702</v>
      </c>
      <c r="J360">
        <v>-2.0640921502826299</v>
      </c>
      <c r="K360">
        <v>452.64893333703202</v>
      </c>
      <c r="L360">
        <v>473.97220217721201</v>
      </c>
      <c r="M360">
        <v>56.880323852065303</v>
      </c>
      <c r="N360">
        <v>0.53225917911639098</v>
      </c>
      <c r="O360">
        <v>45.718479216203001</v>
      </c>
      <c r="P360">
        <v>54.495859077165697</v>
      </c>
      <c r="Q360">
        <v>4.4851982079789E-2</v>
      </c>
    </row>
    <row r="361" spans="1:17" x14ac:dyDescent="0.3">
      <c r="A361" t="s">
        <v>832</v>
      </c>
      <c r="B361" t="s">
        <v>833</v>
      </c>
      <c r="C361" t="s">
        <v>10318</v>
      </c>
      <c r="D361" t="s">
        <v>54</v>
      </c>
      <c r="E361">
        <v>19333.77371365</v>
      </c>
      <c r="F361">
        <v>1454.55</v>
      </c>
      <c r="G361">
        <v>50.5390864437922</v>
      </c>
      <c r="H361">
        <v>26.621159959996501</v>
      </c>
      <c r="I361">
        <v>50.605020375334597</v>
      </c>
      <c r="J361">
        <v>11.069610250017901</v>
      </c>
      <c r="K361">
        <v>1158.5678821362101</v>
      </c>
      <c r="L361">
        <v>978.75411038696598</v>
      </c>
      <c r="M361">
        <v>92.691569006456504</v>
      </c>
      <c r="N361">
        <v>0.92281907630987403</v>
      </c>
      <c r="O361">
        <v>1.2684335361451999</v>
      </c>
      <c r="P361">
        <v>83.574178077869604</v>
      </c>
      <c r="Q361">
        <v>6.0832927087353002E-2</v>
      </c>
    </row>
    <row r="362" spans="1:17" x14ac:dyDescent="0.3">
      <c r="A362" t="s">
        <v>834</v>
      </c>
      <c r="B362" t="s">
        <v>835</v>
      </c>
      <c r="C362" t="s">
        <v>10314</v>
      </c>
      <c r="D362" t="s">
        <v>51</v>
      </c>
      <c r="E362">
        <v>19257.334373950001</v>
      </c>
      <c r="F362">
        <v>1209.7</v>
      </c>
      <c r="G362">
        <v>-47.119074859639703</v>
      </c>
      <c r="H362">
        <v>-7.9151265286410899</v>
      </c>
      <c r="I362">
        <v>-29.2404499922167</v>
      </c>
      <c r="J362">
        <v>-1.6443639830535</v>
      </c>
      <c r="K362">
        <v>1277.4980444566299</v>
      </c>
      <c r="L362">
        <v>1374.3735422760601</v>
      </c>
      <c r="M362">
        <v>43.292078364144203</v>
      </c>
      <c r="N362">
        <v>0.54006615040123396</v>
      </c>
      <c r="O362">
        <v>48.466561957510102</v>
      </c>
      <c r="P362">
        <v>4.9176062445793498</v>
      </c>
      <c r="Q362">
        <v>5.0561455864201001E-2</v>
      </c>
    </row>
    <row r="363" spans="1:17" x14ac:dyDescent="0.3">
      <c r="A363" t="s">
        <v>836</v>
      </c>
      <c r="B363" t="s">
        <v>837</v>
      </c>
      <c r="C363" t="s">
        <v>10317</v>
      </c>
      <c r="D363" t="s">
        <v>46</v>
      </c>
      <c r="E363">
        <v>19223.7380843299</v>
      </c>
      <c r="F363">
        <v>1642.85</v>
      </c>
      <c r="G363">
        <v>171.037042902314</v>
      </c>
      <c r="H363">
        <v>-0.63246719388072903</v>
      </c>
      <c r="I363">
        <v>105.266529972939</v>
      </c>
      <c r="J363">
        <v>-4.1004420878771297</v>
      </c>
      <c r="K363">
        <v>1568.24384417595</v>
      </c>
      <c r="L363">
        <v>1143.1345964938901</v>
      </c>
      <c r="M363">
        <v>47.4588799340912</v>
      </c>
      <c r="N363">
        <v>0.54013477363808804</v>
      </c>
      <c r="O363">
        <v>9.3648233253188007</v>
      </c>
      <c r="P363">
        <v>242.260416666666</v>
      </c>
      <c r="Q363">
        <v>0.19243236323585999</v>
      </c>
    </row>
    <row r="364" spans="1:17" x14ac:dyDescent="0.3">
      <c r="A364" t="s">
        <v>838</v>
      </c>
      <c r="B364" t="s">
        <v>839</v>
      </c>
      <c r="C364" t="s">
        <v>10325</v>
      </c>
      <c r="D364" t="s">
        <v>443</v>
      </c>
      <c r="E364">
        <v>19207.921458825</v>
      </c>
      <c r="F364">
        <v>310.95</v>
      </c>
      <c r="G364">
        <v>-7.28801760145892</v>
      </c>
      <c r="H364">
        <v>1.27571881688021</v>
      </c>
      <c r="I364">
        <v>27.070623781933101</v>
      </c>
      <c r="J364">
        <v>6.5553919827417797</v>
      </c>
      <c r="K364">
        <v>303.91665733116702</v>
      </c>
      <c r="L364">
        <v>271.37507548168401</v>
      </c>
      <c r="M364">
        <v>68.647200277756596</v>
      </c>
      <c r="N364">
        <v>1.0902856595985999</v>
      </c>
      <c r="O364">
        <v>14.4557002733558</v>
      </c>
      <c r="P364">
        <v>67.357373519913807</v>
      </c>
      <c r="Q364">
        <v>6.4601945384253998E-2</v>
      </c>
    </row>
    <row r="365" spans="1:17" x14ac:dyDescent="0.3">
      <c r="A365" t="s">
        <v>840</v>
      </c>
      <c r="B365" t="s">
        <v>841</v>
      </c>
      <c r="C365" t="s">
        <v>10323</v>
      </c>
      <c r="D365" t="s">
        <v>410</v>
      </c>
      <c r="E365">
        <v>19083.42819884</v>
      </c>
      <c r="F365">
        <v>8294.9500000000007</v>
      </c>
      <c r="G365">
        <v>2.6962305801542499</v>
      </c>
      <c r="H365">
        <v>-2.36620664895828</v>
      </c>
      <c r="I365">
        <v>25.976154628153701</v>
      </c>
      <c r="J365">
        <v>-1.89767866290606</v>
      </c>
      <c r="K365">
        <v>7969.8771626408798</v>
      </c>
      <c r="L365">
        <v>7290.9379763887</v>
      </c>
      <c r="M365">
        <v>45.655203682287798</v>
      </c>
      <c r="N365">
        <v>0.47020432560031999</v>
      </c>
      <c r="O365">
        <v>8.2586392925816092</v>
      </c>
      <c r="P365">
        <v>51.185615864105202</v>
      </c>
      <c r="Q365">
        <v>-6.2854972146620001E-3</v>
      </c>
    </row>
    <row r="366" spans="1:17" x14ac:dyDescent="0.3">
      <c r="A366" t="s">
        <v>842</v>
      </c>
      <c r="B366" t="s">
        <v>843</v>
      </c>
      <c r="C366" t="s">
        <v>10314</v>
      </c>
      <c r="D366" t="s">
        <v>124</v>
      </c>
      <c r="E366">
        <v>19079.214672300001</v>
      </c>
      <c r="F366">
        <v>73.8</v>
      </c>
      <c r="G366">
        <v>294.06610296905501</v>
      </c>
      <c r="H366">
        <v>-8.6245056860062395</v>
      </c>
      <c r="I366">
        <v>55.527746545225298</v>
      </c>
      <c r="J366">
        <v>0.79386169301938003</v>
      </c>
      <c r="K366">
        <v>70.854918138537897</v>
      </c>
      <c r="L366">
        <v>53.145359759018298</v>
      </c>
      <c r="M366">
        <v>46.667389121678902</v>
      </c>
      <c r="N366">
        <v>0.657657420281479</v>
      </c>
      <c r="O366">
        <v>23.848238482384801</v>
      </c>
      <c r="P366">
        <v>373.07692307692298</v>
      </c>
      <c r="Q366">
        <v>0.161066707285759</v>
      </c>
    </row>
    <row r="367" spans="1:17" x14ac:dyDescent="0.3">
      <c r="A367" t="s">
        <v>844</v>
      </c>
      <c r="B367" t="s">
        <v>845</v>
      </c>
      <c r="C367" t="s">
        <v>10323</v>
      </c>
      <c r="D367" t="s">
        <v>428</v>
      </c>
      <c r="E367">
        <v>18813.142640775</v>
      </c>
      <c r="F367">
        <v>1316.35</v>
      </c>
      <c r="G367">
        <v>41.529006245614198</v>
      </c>
      <c r="H367">
        <v>9.5110931854001504E-2</v>
      </c>
      <c r="I367">
        <v>19.145194013645899</v>
      </c>
      <c r="J367">
        <v>1.61282996862817</v>
      </c>
      <c r="K367">
        <v>1297.30782509858</v>
      </c>
      <c r="L367">
        <v>1097.70845599775</v>
      </c>
      <c r="M367">
        <v>45.940114926891198</v>
      </c>
      <c r="N367">
        <v>0.39019835064085101</v>
      </c>
      <c r="O367">
        <v>17.271242450715999</v>
      </c>
      <c r="P367">
        <v>80.941580756013707</v>
      </c>
      <c r="Q367">
        <v>0.162082070758852</v>
      </c>
    </row>
    <row r="368" spans="1:17" x14ac:dyDescent="0.3">
      <c r="A368" t="s">
        <v>846</v>
      </c>
      <c r="B368" t="s">
        <v>847</v>
      </c>
      <c r="C368" t="s">
        <v>10325</v>
      </c>
      <c r="D368" t="s">
        <v>730</v>
      </c>
      <c r="E368">
        <v>18801.13138164</v>
      </c>
      <c r="F368">
        <v>1451.55</v>
      </c>
      <c r="G368">
        <v>44.016682368729498</v>
      </c>
      <c r="H368">
        <v>-3.61350379796077</v>
      </c>
      <c r="I368">
        <v>41.974020528063498</v>
      </c>
      <c r="J368">
        <v>-4.3079984827431002</v>
      </c>
      <c r="K368">
        <v>1473.6628435988</v>
      </c>
      <c r="L368">
        <v>1205.2418859147699</v>
      </c>
      <c r="M368">
        <v>38.959186919868898</v>
      </c>
      <c r="N368">
        <v>0.36816960065834398</v>
      </c>
      <c r="O368">
        <v>30.684440770211101</v>
      </c>
      <c r="P368">
        <v>113.149779735682</v>
      </c>
      <c r="Q368">
        <v>0.24456132969823899</v>
      </c>
    </row>
    <row r="369" spans="1:17" x14ac:dyDescent="0.3">
      <c r="A369" t="s">
        <v>848</v>
      </c>
      <c r="B369" t="s">
        <v>849</v>
      </c>
      <c r="C369" t="s">
        <v>10324</v>
      </c>
      <c r="D369" t="s">
        <v>576</v>
      </c>
      <c r="E369">
        <v>18775.303043200001</v>
      </c>
      <c r="F369">
        <v>1467.85</v>
      </c>
      <c r="G369">
        <v>-41.3826645960457</v>
      </c>
      <c r="H369">
        <v>-10.4635841810457</v>
      </c>
      <c r="I369">
        <v>-9.9764548325670308</v>
      </c>
      <c r="J369">
        <v>-0.37225988569479901</v>
      </c>
      <c r="K369">
        <v>1472.37837263654</v>
      </c>
      <c r="L369">
        <v>1482.85361855939</v>
      </c>
      <c r="M369">
        <v>55.638739290515097</v>
      </c>
      <c r="N369">
        <v>0.58719678928337504</v>
      </c>
      <c r="O369">
        <v>19.150458153081001</v>
      </c>
      <c r="P369">
        <v>15.6698187549251</v>
      </c>
      <c r="Q369">
        <v>-0.100672559458135</v>
      </c>
    </row>
    <row r="370" spans="1:17" x14ac:dyDescent="0.3">
      <c r="A370" t="s">
        <v>850</v>
      </c>
      <c r="B370" t="s">
        <v>851</v>
      </c>
      <c r="C370" t="s">
        <v>10315</v>
      </c>
      <c r="D370" t="s">
        <v>27</v>
      </c>
      <c r="E370">
        <v>18737.982263295002</v>
      </c>
      <c r="F370">
        <v>95.85</v>
      </c>
      <c r="G370">
        <v>-23.630961879974802</v>
      </c>
      <c r="H370">
        <v>-0.98504943842993598</v>
      </c>
      <c r="I370">
        <v>-2.3479777115468798</v>
      </c>
      <c r="J370">
        <v>2.76475583630975</v>
      </c>
      <c r="K370">
        <v>90.307391758366506</v>
      </c>
      <c r="L370">
        <v>85.875692663888103</v>
      </c>
      <c r="M370">
        <v>53.027342769519798</v>
      </c>
      <c r="N370">
        <v>0.86072512747108298</v>
      </c>
      <c r="O370">
        <v>16.223265519040101</v>
      </c>
      <c r="P370">
        <v>47.348193697155999</v>
      </c>
      <c r="Q370">
        <v>8.9760498771669001E-2</v>
      </c>
    </row>
    <row r="371" spans="1:17" x14ac:dyDescent="0.3">
      <c r="A371" t="s">
        <v>852</v>
      </c>
      <c r="B371" t="s">
        <v>853</v>
      </c>
      <c r="C371" t="s">
        <v>10322</v>
      </c>
      <c r="D371" t="s">
        <v>305</v>
      </c>
      <c r="E371">
        <v>18673.828466474999</v>
      </c>
      <c r="F371">
        <v>876.05</v>
      </c>
      <c r="G371">
        <v>33.492398969673403</v>
      </c>
      <c r="H371">
        <v>4.5542563613531</v>
      </c>
      <c r="I371">
        <v>-5.1571343882909204</v>
      </c>
      <c r="J371">
        <v>1.9306831860570299</v>
      </c>
      <c r="K371">
        <v>811.93831755711301</v>
      </c>
      <c r="L371">
        <v>756.34591625478697</v>
      </c>
      <c r="M371">
        <v>73.273058296409801</v>
      </c>
      <c r="N371">
        <v>1.21009768665023</v>
      </c>
      <c r="O371">
        <v>9.3544888990354504</v>
      </c>
      <c r="P371">
        <v>66.422872340425499</v>
      </c>
      <c r="Q371">
        <v>0.18672870460128599</v>
      </c>
    </row>
    <row r="372" spans="1:17" x14ac:dyDescent="0.3">
      <c r="A372" t="s">
        <v>854</v>
      </c>
      <c r="B372" t="s">
        <v>855</v>
      </c>
      <c r="C372" t="s">
        <v>627</v>
      </c>
      <c r="D372" t="s">
        <v>627</v>
      </c>
      <c r="E372">
        <v>18548.57430738</v>
      </c>
      <c r="F372">
        <v>36.86</v>
      </c>
      <c r="G372">
        <v>-38.036871760808097</v>
      </c>
      <c r="H372">
        <v>-3.1349589668744802</v>
      </c>
      <c r="I372">
        <v>-24.783585957887901</v>
      </c>
      <c r="J372">
        <v>-2.7543228307901302</v>
      </c>
      <c r="K372">
        <v>37.807008576778102</v>
      </c>
      <c r="L372">
        <v>38.310772150971097</v>
      </c>
      <c r="M372">
        <v>35.951195612620403</v>
      </c>
      <c r="N372">
        <v>0.455567665244139</v>
      </c>
      <c r="O372">
        <v>43.516006511123102</v>
      </c>
      <c r="P372">
        <v>13.7654320987654</v>
      </c>
      <c r="Q372">
        <v>3.2792648318457997E-2</v>
      </c>
    </row>
    <row r="373" spans="1:17" x14ac:dyDescent="0.3">
      <c r="A373" t="s">
        <v>856</v>
      </c>
      <c r="B373" t="s">
        <v>857</v>
      </c>
      <c r="C373" t="s">
        <v>10313</v>
      </c>
      <c r="D373" t="s">
        <v>21</v>
      </c>
      <c r="E373">
        <v>18465.393841139899</v>
      </c>
      <c r="F373">
        <v>676.1</v>
      </c>
      <c r="G373">
        <v>-3.36643076407801</v>
      </c>
      <c r="H373">
        <v>0.84974982463215498</v>
      </c>
      <c r="I373">
        <v>-30.196229872704802</v>
      </c>
      <c r="J373">
        <v>5.3082760392663602</v>
      </c>
      <c r="K373">
        <v>638.92383550569002</v>
      </c>
      <c r="L373">
        <v>635.56228577758998</v>
      </c>
      <c r="M373">
        <v>67.316870867429401</v>
      </c>
      <c r="N373">
        <v>1.24411487798221</v>
      </c>
      <c r="O373">
        <v>28.679189469013401</v>
      </c>
      <c r="P373">
        <v>43.973594548551901</v>
      </c>
      <c r="Q373">
        <v>7.9661807155484002E-2</v>
      </c>
    </row>
    <row r="374" spans="1:17" x14ac:dyDescent="0.3">
      <c r="A374" t="s">
        <v>858</v>
      </c>
      <c r="B374" t="s">
        <v>859</v>
      </c>
      <c r="C374" t="s">
        <v>10327</v>
      </c>
      <c r="D374" t="s">
        <v>276</v>
      </c>
      <c r="E374">
        <v>18416.400449159999</v>
      </c>
      <c r="F374">
        <v>503.8</v>
      </c>
      <c r="G374">
        <v>160.637923809933</v>
      </c>
      <c r="H374">
        <v>33.706766754449802</v>
      </c>
      <c r="I374">
        <v>60.968654206573802</v>
      </c>
      <c r="J374">
        <v>-0.21061989255170699</v>
      </c>
      <c r="K374">
        <v>374.46158051205703</v>
      </c>
      <c r="L374">
        <v>288.14353634699501</v>
      </c>
      <c r="M374">
        <v>73.4675845412428</v>
      </c>
      <c r="N374">
        <v>0.99454576165014597</v>
      </c>
      <c r="O374">
        <v>1.62763001190948</v>
      </c>
      <c r="P374">
        <v>218.25647504737799</v>
      </c>
      <c r="Q374">
        <v>0.14341732230669499</v>
      </c>
    </row>
    <row r="375" spans="1:17" x14ac:dyDescent="0.3">
      <c r="A375" t="s">
        <v>860</v>
      </c>
      <c r="B375" t="s">
        <v>861</v>
      </c>
      <c r="C375" t="s">
        <v>10313</v>
      </c>
      <c r="D375" t="s">
        <v>21</v>
      </c>
      <c r="E375">
        <v>18387.92177664</v>
      </c>
      <c r="F375">
        <v>669.3</v>
      </c>
      <c r="G375">
        <v>-1.0625759451497701</v>
      </c>
      <c r="H375">
        <v>10.2531913443527</v>
      </c>
      <c r="I375">
        <v>-27.5573775972445</v>
      </c>
      <c r="J375">
        <v>4.9396049823733499</v>
      </c>
      <c r="K375">
        <v>650.80064831276002</v>
      </c>
      <c r="L375">
        <v>647.12704160821204</v>
      </c>
      <c r="M375">
        <v>66.007019728605897</v>
      </c>
      <c r="N375">
        <v>1.22250492625981</v>
      </c>
      <c r="O375">
        <v>28.7688629911848</v>
      </c>
      <c r="P375">
        <v>41.680779000846698</v>
      </c>
      <c r="Q375">
        <v>4.8334950323767001E-2</v>
      </c>
    </row>
    <row r="376" spans="1:17" x14ac:dyDescent="0.3">
      <c r="A376" t="s">
        <v>862</v>
      </c>
      <c r="B376" t="s">
        <v>863</v>
      </c>
      <c r="C376" t="s">
        <v>10325</v>
      </c>
      <c r="D376" t="s">
        <v>517</v>
      </c>
      <c r="E376">
        <v>18323.082675789999</v>
      </c>
      <c r="F376">
        <v>1605.9</v>
      </c>
      <c r="G376">
        <v>3.9709915163931302</v>
      </c>
      <c r="H376">
        <v>-4.3467887359898603</v>
      </c>
      <c r="I376">
        <v>-2.08750860340619</v>
      </c>
      <c r="J376">
        <v>-1.0692471082646</v>
      </c>
      <c r="K376">
        <v>1676.50976628591</v>
      </c>
      <c r="L376">
        <v>1600.4827617921801</v>
      </c>
      <c r="M376">
        <v>45.287161997815097</v>
      </c>
      <c r="N376">
        <v>1.23782098121811</v>
      </c>
      <c r="O376">
        <v>18.435145401332498</v>
      </c>
      <c r="P376">
        <v>41.264954257565101</v>
      </c>
    </row>
    <row r="377" spans="1:17" x14ac:dyDescent="0.3">
      <c r="A377" t="s">
        <v>864</v>
      </c>
      <c r="B377" t="s">
        <v>865</v>
      </c>
      <c r="C377" t="s">
        <v>10325</v>
      </c>
      <c r="D377" t="s">
        <v>127</v>
      </c>
      <c r="E377">
        <v>18311.180177959999</v>
      </c>
      <c r="F377">
        <v>698.2</v>
      </c>
      <c r="G377">
        <v>77.973463948875306</v>
      </c>
      <c r="H377">
        <v>9.0725013701056501</v>
      </c>
      <c r="I377">
        <v>15.0272631380207</v>
      </c>
      <c r="J377">
        <v>-6.8490592941828297</v>
      </c>
      <c r="K377">
        <v>656.36173525446497</v>
      </c>
      <c r="L377">
        <v>560.81259090685705</v>
      </c>
      <c r="M377">
        <v>46.511306535830997</v>
      </c>
      <c r="N377">
        <v>0.51097109361538595</v>
      </c>
      <c r="O377">
        <v>7.4190776281867601</v>
      </c>
      <c r="P377">
        <v>111.511663132384</v>
      </c>
      <c r="Q377">
        <v>0.16998789179565299</v>
      </c>
    </row>
    <row r="378" spans="1:17" x14ac:dyDescent="0.3">
      <c r="A378" t="s">
        <v>866</v>
      </c>
      <c r="B378" t="s">
        <v>867</v>
      </c>
      <c r="C378" t="s">
        <v>10314</v>
      </c>
      <c r="D378" t="s">
        <v>405</v>
      </c>
      <c r="E378">
        <v>18228.622679347998</v>
      </c>
      <c r="F378">
        <v>114.08</v>
      </c>
      <c r="G378">
        <v>-41.808771972583997</v>
      </c>
      <c r="H378">
        <v>3.7564307759309399</v>
      </c>
      <c r="I378">
        <v>-15.958601418617601</v>
      </c>
      <c r="J378">
        <v>0.54856284782588804</v>
      </c>
      <c r="K378">
        <v>112.691777924485</v>
      </c>
      <c r="L378">
        <v>114.319503242327</v>
      </c>
      <c r="M378">
        <v>67.229909505105596</v>
      </c>
      <c r="N378">
        <v>0.85143842197543396</v>
      </c>
      <c r="O378">
        <v>20.0911640953716</v>
      </c>
      <c r="P378">
        <v>9.16746411483253</v>
      </c>
      <c r="Q378">
        <v>0.104234161461392</v>
      </c>
    </row>
    <row r="379" spans="1:17" x14ac:dyDescent="0.3">
      <c r="A379" t="s">
        <v>868</v>
      </c>
      <c r="B379" t="s">
        <v>869</v>
      </c>
      <c r="C379" t="s">
        <v>627</v>
      </c>
      <c r="D379" t="s">
        <v>627</v>
      </c>
      <c r="E379">
        <v>18167.161811512</v>
      </c>
      <c r="F379">
        <v>188.84</v>
      </c>
      <c r="G379">
        <v>19.445194895776101</v>
      </c>
      <c r="H379">
        <v>4.5779793272632903</v>
      </c>
      <c r="I379">
        <v>9.7775272870081995</v>
      </c>
      <c r="J379">
        <v>-7.5532507774515096</v>
      </c>
      <c r="K379">
        <v>177.112255874813</v>
      </c>
      <c r="L379">
        <v>153.46799968846199</v>
      </c>
      <c r="M379">
        <v>44.675735146137797</v>
      </c>
      <c r="N379">
        <v>1.8941555898575699</v>
      </c>
      <c r="O379">
        <v>12.7674221563228</v>
      </c>
      <c r="P379">
        <v>67.708703374777997</v>
      </c>
      <c r="Q379">
        <v>2.9217166102383001E-2</v>
      </c>
    </row>
    <row r="380" spans="1:17" x14ac:dyDescent="0.3">
      <c r="A380" t="s">
        <v>870</v>
      </c>
      <c r="B380" t="s">
        <v>871</v>
      </c>
      <c r="C380" t="s">
        <v>10318</v>
      </c>
      <c r="D380" t="s">
        <v>54</v>
      </c>
      <c r="E380">
        <v>18146.203664820001</v>
      </c>
      <c r="F380">
        <v>1768.65</v>
      </c>
      <c r="G380">
        <v>52.282022847037801</v>
      </c>
      <c r="H380">
        <v>10.523637854435</v>
      </c>
      <c r="I380">
        <v>8.5370174588924304</v>
      </c>
      <c r="J380">
        <v>6.4913252054168096</v>
      </c>
      <c r="K380">
        <v>1617.6675288334</v>
      </c>
      <c r="L380">
        <v>1465.23416389303</v>
      </c>
      <c r="M380">
        <v>67.526872752038102</v>
      </c>
      <c r="N380">
        <v>2.8404806906103901</v>
      </c>
      <c r="O380">
        <v>2.6206428632007301</v>
      </c>
      <c r="P380">
        <v>84.484197350578896</v>
      </c>
    </row>
    <row r="381" spans="1:17" x14ac:dyDescent="0.3">
      <c r="A381" t="s">
        <v>872</v>
      </c>
      <c r="B381" t="s">
        <v>873</v>
      </c>
      <c r="C381" t="s">
        <v>10314</v>
      </c>
      <c r="D381" t="s">
        <v>874</v>
      </c>
      <c r="E381">
        <v>18087.775051925</v>
      </c>
      <c r="F381">
        <v>205.86</v>
      </c>
      <c r="G381">
        <v>20.081344801093401</v>
      </c>
      <c r="H381">
        <v>4.4690017723797899</v>
      </c>
      <c r="I381">
        <v>21.101674987613901</v>
      </c>
      <c r="J381">
        <v>5.5893032067808504</v>
      </c>
      <c r="K381">
        <v>186.96528242838801</v>
      </c>
      <c r="L381">
        <v>164.34552857246899</v>
      </c>
      <c r="M381">
        <v>65.335577439724702</v>
      </c>
      <c r="N381">
        <v>1.00791011117356</v>
      </c>
      <c r="O381">
        <v>1.4087243757893599</v>
      </c>
      <c r="P381">
        <v>69.641532756489497</v>
      </c>
      <c r="Q381">
        <v>-1.8422958086996E-2</v>
      </c>
    </row>
    <row r="382" spans="1:17" x14ac:dyDescent="0.3">
      <c r="A382" t="s">
        <v>875</v>
      </c>
      <c r="B382" t="s">
        <v>876</v>
      </c>
      <c r="C382" t="s">
        <v>10314</v>
      </c>
      <c r="D382" t="s">
        <v>24</v>
      </c>
      <c r="E382">
        <v>18006.931180455998</v>
      </c>
      <c r="F382">
        <v>224.75</v>
      </c>
      <c r="G382">
        <v>53.247910923153398</v>
      </c>
      <c r="H382">
        <v>4.1311589233997896</v>
      </c>
      <c r="I382">
        <v>7.25390583622326</v>
      </c>
      <c r="J382">
        <v>-1.3950330234803701</v>
      </c>
      <c r="K382">
        <v>214.65400249446401</v>
      </c>
      <c r="L382">
        <v>188.72250441706399</v>
      </c>
      <c r="M382">
        <v>56.457798064030598</v>
      </c>
      <c r="N382">
        <v>0.52018997594483896</v>
      </c>
      <c r="O382">
        <v>3.5595105672969898</v>
      </c>
      <c r="P382">
        <v>83.919803600654603</v>
      </c>
      <c r="Q382">
        <v>0.20203469708114599</v>
      </c>
    </row>
    <row r="383" spans="1:17" x14ac:dyDescent="0.3">
      <c r="A383" t="s">
        <v>877</v>
      </c>
      <c r="B383" t="s">
        <v>878</v>
      </c>
      <c r="C383" t="s">
        <v>10314</v>
      </c>
      <c r="D383" t="s">
        <v>51</v>
      </c>
      <c r="E383">
        <v>17988.430860707998</v>
      </c>
      <c r="F383">
        <v>213.41</v>
      </c>
      <c r="G383">
        <v>9.5944023010647896</v>
      </c>
      <c r="H383">
        <v>1.29801766185317</v>
      </c>
      <c r="I383">
        <v>3.0498173878828898</v>
      </c>
      <c r="J383">
        <v>-2.0169012712996</v>
      </c>
      <c r="K383">
        <v>206.633904782169</v>
      </c>
      <c r="L383">
        <v>184.74186695092601</v>
      </c>
      <c r="M383">
        <v>50.113497342849001</v>
      </c>
      <c r="N383">
        <v>0.80151267882083599</v>
      </c>
      <c r="O383">
        <v>7.9612014432313298</v>
      </c>
      <c r="P383">
        <v>70.251296370163502</v>
      </c>
      <c r="Q383">
        <v>1.4910335472482999E-2</v>
      </c>
    </row>
    <row r="384" spans="1:17" x14ac:dyDescent="0.3">
      <c r="A384" t="s">
        <v>879</v>
      </c>
      <c r="B384" t="s">
        <v>880</v>
      </c>
      <c r="C384" t="s">
        <v>10313</v>
      </c>
      <c r="D384" t="s">
        <v>21</v>
      </c>
      <c r="E384">
        <v>17906.186139379999</v>
      </c>
      <c r="F384">
        <v>789.8</v>
      </c>
      <c r="G384">
        <v>17.2376935236801</v>
      </c>
      <c r="H384">
        <v>5.2692918016296701</v>
      </c>
      <c r="I384">
        <v>28.7790323283484</v>
      </c>
      <c r="J384">
        <v>1.13230372978945</v>
      </c>
      <c r="K384">
        <v>750.50760723272299</v>
      </c>
      <c r="L384">
        <v>637.46670269053595</v>
      </c>
      <c r="M384">
        <v>59.399810101143601</v>
      </c>
      <c r="N384">
        <v>0.49212326389700001</v>
      </c>
      <c r="O384">
        <v>6.2927323373005803</v>
      </c>
      <c r="P384">
        <v>73.087880780188399</v>
      </c>
      <c r="Q384">
        <v>4.4453536726098003E-2</v>
      </c>
    </row>
    <row r="385" spans="1:17" x14ac:dyDescent="0.3">
      <c r="A385" t="s">
        <v>881</v>
      </c>
      <c r="B385" t="s">
        <v>882</v>
      </c>
      <c r="C385" t="s">
        <v>10312</v>
      </c>
      <c r="D385" t="s">
        <v>177</v>
      </c>
      <c r="E385">
        <v>17844.205595700001</v>
      </c>
      <c r="F385">
        <v>1832.05</v>
      </c>
      <c r="G385">
        <v>47.478203431398697</v>
      </c>
      <c r="H385">
        <v>-2.9368970034161599</v>
      </c>
      <c r="I385">
        <v>5.8715562598657396</v>
      </c>
      <c r="J385">
        <v>0.726991723200477</v>
      </c>
      <c r="K385">
        <v>1725.6783518008899</v>
      </c>
      <c r="L385">
        <v>1466.2125263226501</v>
      </c>
      <c r="M385">
        <v>53.858066444022498</v>
      </c>
      <c r="N385">
        <v>0.38939988662012098</v>
      </c>
      <c r="O385">
        <v>4.3721514150814702</v>
      </c>
      <c r="P385">
        <v>87.182630906768793</v>
      </c>
      <c r="Q385">
        <v>3.2621981574888E-2</v>
      </c>
    </row>
    <row r="386" spans="1:17" x14ac:dyDescent="0.3">
      <c r="A386" t="s">
        <v>883</v>
      </c>
      <c r="B386" t="s">
        <v>884</v>
      </c>
      <c r="C386" t="s">
        <v>10322</v>
      </c>
      <c r="D386" t="s">
        <v>135</v>
      </c>
      <c r="E386">
        <v>17792.286707160001</v>
      </c>
      <c r="F386">
        <v>3024.45</v>
      </c>
      <c r="G386">
        <v>-33.9247678394009</v>
      </c>
      <c r="H386">
        <v>6.9554127544905802</v>
      </c>
      <c r="I386">
        <v>2.2671030517288999</v>
      </c>
      <c r="J386">
        <v>-1.6718299287446801</v>
      </c>
      <c r="K386">
        <v>2835.3858739211601</v>
      </c>
      <c r="L386">
        <v>2726.4863471915201</v>
      </c>
      <c r="M386">
        <v>57.722173541629502</v>
      </c>
      <c r="N386">
        <v>1.11942116571332</v>
      </c>
      <c r="O386">
        <v>8.8462365058109693</v>
      </c>
      <c r="P386">
        <v>35.625560538116503</v>
      </c>
      <c r="Q386">
        <v>-9.4396159148757E-2</v>
      </c>
    </row>
    <row r="387" spans="1:17" x14ac:dyDescent="0.3">
      <c r="A387" t="s">
        <v>885</v>
      </c>
      <c r="B387" t="s">
        <v>886</v>
      </c>
      <c r="C387" t="s">
        <v>10329</v>
      </c>
      <c r="D387" t="s">
        <v>170</v>
      </c>
      <c r="E387">
        <v>17748.627473979999</v>
      </c>
      <c r="F387">
        <v>1140.2</v>
      </c>
      <c r="G387">
        <v>-18.007353152655199</v>
      </c>
      <c r="H387">
        <v>11.4088871337119</v>
      </c>
      <c r="I387">
        <v>5.0677221542897302</v>
      </c>
      <c r="J387">
        <v>-1.19549510664021</v>
      </c>
      <c r="K387">
        <v>1078.88891617693</v>
      </c>
      <c r="L387">
        <v>1004.8947142880299</v>
      </c>
      <c r="M387">
        <v>56.320038852241098</v>
      </c>
      <c r="N387">
        <v>1.4937232194975301</v>
      </c>
      <c r="O387">
        <v>6.1217330292931003</v>
      </c>
      <c r="P387">
        <v>36.977414704468998</v>
      </c>
      <c r="Q387">
        <v>3.05263536306E-4</v>
      </c>
    </row>
    <row r="388" spans="1:17" x14ac:dyDescent="0.3">
      <c r="A388" t="s">
        <v>887</v>
      </c>
      <c r="B388" t="s">
        <v>888</v>
      </c>
      <c r="C388" t="s">
        <v>10319</v>
      </c>
      <c r="D388" t="s">
        <v>509</v>
      </c>
      <c r="E388">
        <v>17637.914413979899</v>
      </c>
      <c r="F388">
        <v>626.15</v>
      </c>
      <c r="G388">
        <v>92.085347737304502</v>
      </c>
      <c r="H388">
        <v>7.2249444234883597</v>
      </c>
      <c r="I388">
        <v>9.6888563891870998</v>
      </c>
      <c r="J388">
        <v>-8.0621235030099196</v>
      </c>
      <c r="K388">
        <v>602.65790259683195</v>
      </c>
      <c r="L388">
        <v>492.60970072256299</v>
      </c>
      <c r="M388">
        <v>47.910751267449903</v>
      </c>
      <c r="N388">
        <v>1.1226981919497401</v>
      </c>
      <c r="O388">
        <v>15.6272458676036</v>
      </c>
      <c r="P388">
        <v>167.699871740059</v>
      </c>
      <c r="Q388">
        <v>0.23900375494377499</v>
      </c>
    </row>
    <row r="389" spans="1:17" x14ac:dyDescent="0.3">
      <c r="A389" t="s">
        <v>889</v>
      </c>
      <c r="B389" t="s">
        <v>890</v>
      </c>
      <c r="C389" t="s">
        <v>10322</v>
      </c>
      <c r="D389" t="s">
        <v>773</v>
      </c>
      <c r="E389">
        <v>17607.264108300002</v>
      </c>
      <c r="F389">
        <v>429.75</v>
      </c>
      <c r="G389">
        <v>20.506307884117099</v>
      </c>
      <c r="H389">
        <v>22.7293700509973</v>
      </c>
      <c r="I389">
        <v>6.6421661358296298</v>
      </c>
      <c r="J389">
        <v>-0.67237763709169296</v>
      </c>
      <c r="K389">
        <v>380.87492619724401</v>
      </c>
      <c r="L389">
        <v>337.74084875700498</v>
      </c>
      <c r="M389">
        <v>67.734432915392603</v>
      </c>
      <c r="N389">
        <v>1.2263289164239199</v>
      </c>
      <c r="O389">
        <v>4.5491564863292497</v>
      </c>
      <c r="P389">
        <v>87.0104438642297</v>
      </c>
      <c r="Q389">
        <v>0.184148373781651</v>
      </c>
    </row>
    <row r="390" spans="1:17" x14ac:dyDescent="0.3">
      <c r="A390" t="s">
        <v>891</v>
      </c>
      <c r="B390" t="s">
        <v>892</v>
      </c>
      <c r="C390" t="s">
        <v>10314</v>
      </c>
      <c r="D390" t="s">
        <v>538</v>
      </c>
      <c r="E390">
        <v>17542.808528725</v>
      </c>
      <c r="F390">
        <v>1013.4</v>
      </c>
      <c r="G390">
        <v>98.300002920488097</v>
      </c>
      <c r="H390">
        <v>22.000333361010298</v>
      </c>
      <c r="I390">
        <v>37.312641385614498</v>
      </c>
      <c r="J390">
        <v>-0.220273745999853</v>
      </c>
      <c r="K390">
        <v>897.26658418994305</v>
      </c>
      <c r="L390">
        <v>702.99728423206898</v>
      </c>
      <c r="M390">
        <v>51.433891517386201</v>
      </c>
      <c r="N390">
        <v>1.6460982276463301</v>
      </c>
      <c r="O390">
        <v>17.327807381093301</v>
      </c>
      <c r="P390">
        <v>138.13887909763801</v>
      </c>
    </row>
    <row r="391" spans="1:17" x14ac:dyDescent="0.3">
      <c r="A391" t="s">
        <v>893</v>
      </c>
      <c r="B391" t="s">
        <v>894</v>
      </c>
      <c r="C391" t="s">
        <v>10324</v>
      </c>
      <c r="D391" t="s">
        <v>895</v>
      </c>
      <c r="E391">
        <v>17518.340261500001</v>
      </c>
      <c r="F391">
        <v>797.7</v>
      </c>
      <c r="G391">
        <v>-15.4515248827274</v>
      </c>
      <c r="H391">
        <v>10.5862355276796</v>
      </c>
      <c r="I391">
        <v>1.5150780646566799</v>
      </c>
      <c r="J391">
        <v>-2.9633173160080202</v>
      </c>
      <c r="K391">
        <v>729.99022048241795</v>
      </c>
      <c r="L391">
        <v>694.03846791917999</v>
      </c>
      <c r="M391">
        <v>71.4036480751721</v>
      </c>
      <c r="N391">
        <v>1.38137214898772</v>
      </c>
      <c r="O391">
        <v>6.4936692992352896</v>
      </c>
      <c r="P391">
        <v>34.292929292929301</v>
      </c>
      <c r="Q391">
        <v>7.4125714136171E-2</v>
      </c>
    </row>
    <row r="392" spans="1:17" x14ac:dyDescent="0.3">
      <c r="A392" t="s">
        <v>896</v>
      </c>
      <c r="B392" t="s">
        <v>897</v>
      </c>
      <c r="C392" t="s">
        <v>10321</v>
      </c>
      <c r="D392" t="s">
        <v>127</v>
      </c>
      <c r="E392">
        <v>17381.126495789998</v>
      </c>
      <c r="F392">
        <v>1000.25</v>
      </c>
      <c r="G392">
        <v>205.58253435067999</v>
      </c>
      <c r="H392">
        <v>5.6136010365857603</v>
      </c>
      <c r="I392">
        <v>-33.987907100622003</v>
      </c>
      <c r="J392">
        <v>3.5816683828287501</v>
      </c>
      <c r="K392">
        <v>914.75513046089702</v>
      </c>
      <c r="L392">
        <v>835.92420216289395</v>
      </c>
      <c r="M392">
        <v>69.450997161725198</v>
      </c>
      <c r="N392">
        <v>1.3471245608753899</v>
      </c>
      <c r="O392">
        <v>31.3671582104474</v>
      </c>
      <c r="P392">
        <v>247.309027777777</v>
      </c>
      <c r="Q392">
        <v>0.22820060583306101</v>
      </c>
    </row>
    <row r="393" spans="1:17" x14ac:dyDescent="0.3">
      <c r="A393" t="s">
        <v>898</v>
      </c>
      <c r="B393" t="s">
        <v>899</v>
      </c>
      <c r="C393" t="s">
        <v>10319</v>
      </c>
      <c r="D393" t="s">
        <v>730</v>
      </c>
      <c r="E393">
        <v>17317.280363499998</v>
      </c>
      <c r="F393">
        <v>977.15</v>
      </c>
      <c r="G393">
        <v>6.1542976839104604</v>
      </c>
      <c r="H393">
        <v>8.7821302613375405</v>
      </c>
      <c r="I393">
        <v>15.9462053589746</v>
      </c>
      <c r="J393">
        <v>-0.69701768809248199</v>
      </c>
      <c r="K393">
        <v>899.03463865690105</v>
      </c>
      <c r="L393">
        <v>771.68806037201398</v>
      </c>
      <c r="M393">
        <v>59.676380338130102</v>
      </c>
      <c r="N393">
        <v>0.82762634926781797</v>
      </c>
      <c r="O393">
        <v>3.4590390421122601</v>
      </c>
      <c r="P393">
        <v>67.463581833761694</v>
      </c>
      <c r="Q393">
        <v>0.182416448887671</v>
      </c>
    </row>
    <row r="394" spans="1:17" x14ac:dyDescent="0.3">
      <c r="A394" t="s">
        <v>900</v>
      </c>
      <c r="B394" t="s">
        <v>901</v>
      </c>
      <c r="C394" t="s">
        <v>10316</v>
      </c>
      <c r="D394" t="s">
        <v>222</v>
      </c>
      <c r="E394">
        <v>17152.026177</v>
      </c>
      <c r="F394">
        <v>2673.75</v>
      </c>
      <c r="G394">
        <v>122.275866710656</v>
      </c>
      <c r="H394">
        <v>12.065253700601099</v>
      </c>
      <c r="I394">
        <v>41.314622403094099</v>
      </c>
      <c r="J394">
        <v>-4.3878704568591296</v>
      </c>
      <c r="K394">
        <v>2245.1951589649698</v>
      </c>
      <c r="L394">
        <v>1792.27039567218</v>
      </c>
      <c r="M394">
        <v>50.249635938400402</v>
      </c>
      <c r="N394">
        <v>0.866191982134347</v>
      </c>
      <c r="O394">
        <v>1.3931743805516601</v>
      </c>
      <c r="P394">
        <v>172.803795531068</v>
      </c>
      <c r="Q394">
        <v>7.1165968067079005E-2</v>
      </c>
    </row>
    <row r="395" spans="1:17" x14ac:dyDescent="0.3">
      <c r="A395" t="s">
        <v>902</v>
      </c>
      <c r="B395" t="s">
        <v>903</v>
      </c>
      <c r="C395" t="s">
        <v>10314</v>
      </c>
      <c r="D395" t="s">
        <v>51</v>
      </c>
      <c r="E395">
        <v>17128.228638635999</v>
      </c>
      <c r="F395">
        <v>212.1</v>
      </c>
      <c r="G395">
        <v>-25.576200525089799</v>
      </c>
      <c r="H395">
        <v>-4.4279098353346598</v>
      </c>
      <c r="I395">
        <v>-24.971710147007801</v>
      </c>
      <c r="J395">
        <v>-4.3631392840303302</v>
      </c>
      <c r="K395">
        <v>212.04711380076</v>
      </c>
      <c r="L395">
        <v>211.933873093795</v>
      </c>
      <c r="M395">
        <v>43.2910004563916</v>
      </c>
      <c r="N395">
        <v>3.10440342492157</v>
      </c>
      <c r="O395">
        <v>36.374351720886303</v>
      </c>
      <c r="P395">
        <v>15.8858079497336</v>
      </c>
      <c r="Q395">
        <v>4.3497572605514997E-2</v>
      </c>
    </row>
    <row r="396" spans="1:17" x14ac:dyDescent="0.3">
      <c r="A396" t="s">
        <v>904</v>
      </c>
      <c r="B396" t="s">
        <v>905</v>
      </c>
      <c r="C396" t="s">
        <v>10318</v>
      </c>
      <c r="D396" t="s">
        <v>54</v>
      </c>
      <c r="E396">
        <v>16769.625</v>
      </c>
      <c r="F396">
        <v>6876.9</v>
      </c>
      <c r="G396">
        <v>30.2924188389403</v>
      </c>
      <c r="H396">
        <v>-5.0731509121445502</v>
      </c>
      <c r="I396">
        <v>13.2185625385815</v>
      </c>
      <c r="J396">
        <v>-3.45053700218544</v>
      </c>
      <c r="K396">
        <v>6625.8271834834404</v>
      </c>
      <c r="L396">
        <v>5835.8590166061604</v>
      </c>
      <c r="M396">
        <v>49.529112506757897</v>
      </c>
      <c r="N396">
        <v>0.32955817831409101</v>
      </c>
      <c r="O396">
        <v>10.1106603266006</v>
      </c>
      <c r="P396">
        <v>61.8094117647058</v>
      </c>
      <c r="Q396">
        <v>8.2673226914608003E-2</v>
      </c>
    </row>
    <row r="397" spans="1:17" hidden="1" x14ac:dyDescent="0.3">
      <c r="A397" t="s">
        <v>906</v>
      </c>
      <c r="B397" t="s">
        <v>907</v>
      </c>
      <c r="C397" t="s">
        <v>10328</v>
      </c>
      <c r="D397" t="s">
        <v>51</v>
      </c>
      <c r="E397">
        <v>16751.211290660001</v>
      </c>
      <c r="F397">
        <v>418.95</v>
      </c>
      <c r="G397">
        <v>-2.9053384615420699</v>
      </c>
      <c r="H397">
        <v>-7.4324320347012804</v>
      </c>
      <c r="I397">
        <v>14.2010854641791</v>
      </c>
      <c r="J397">
        <v>-2.9724265754959598</v>
      </c>
      <c r="K397">
        <v>402.24280826949501</v>
      </c>
      <c r="M397">
        <v>40.007918126081698</v>
      </c>
      <c r="N397">
        <v>0.77658052749951401</v>
      </c>
      <c r="O397">
        <v>16.2310538250387</v>
      </c>
      <c r="P397">
        <v>43.476027397260196</v>
      </c>
    </row>
    <row r="398" spans="1:17" x14ac:dyDescent="0.3">
      <c r="A398" t="s">
        <v>908</v>
      </c>
      <c r="B398" t="s">
        <v>909</v>
      </c>
      <c r="C398" t="s">
        <v>10318</v>
      </c>
      <c r="D398" t="s">
        <v>54</v>
      </c>
      <c r="E398">
        <v>16574.38464366</v>
      </c>
      <c r="F398">
        <v>684.7</v>
      </c>
      <c r="G398">
        <v>93.979219054991503</v>
      </c>
      <c r="H398">
        <v>5.84429589197903</v>
      </c>
      <c r="I398">
        <v>33.651298215754203</v>
      </c>
      <c r="J398">
        <v>-1.06227711594743</v>
      </c>
      <c r="K398">
        <v>607.41027532597104</v>
      </c>
      <c r="L398">
        <v>482.18328738781997</v>
      </c>
      <c r="M398">
        <v>51.345509202045598</v>
      </c>
      <c r="N398">
        <v>0.99417163262405694</v>
      </c>
      <c r="O398">
        <v>5.3015919380750596</v>
      </c>
      <c r="P398">
        <v>127.173191771731</v>
      </c>
      <c r="Q398">
        <v>9.0621166086850002E-2</v>
      </c>
    </row>
    <row r="399" spans="1:17" hidden="1" x14ac:dyDescent="0.3">
      <c r="A399" t="s">
        <v>910</v>
      </c>
      <c r="B399" t="s">
        <v>911</v>
      </c>
      <c r="C399" t="s">
        <v>10328</v>
      </c>
      <c r="D399" t="s">
        <v>257</v>
      </c>
      <c r="E399">
        <v>16439.214059999998</v>
      </c>
      <c r="F399">
        <v>15312.5</v>
      </c>
      <c r="G399">
        <v>-29.263053669703901</v>
      </c>
      <c r="H399">
        <v>-1.22160812905453</v>
      </c>
      <c r="I399">
        <v>-7.1503257069785997</v>
      </c>
      <c r="J399">
        <v>-0.99434016932502201</v>
      </c>
      <c r="K399">
        <v>15475.481819918599</v>
      </c>
      <c r="L399">
        <v>15099.3341697255</v>
      </c>
      <c r="M399">
        <v>58.359314361368902</v>
      </c>
      <c r="N399">
        <v>0.85569345536396602</v>
      </c>
      <c r="O399">
        <v>16.206693877551</v>
      </c>
      <c r="P399">
        <v>20.359526186302698</v>
      </c>
      <c r="Q399">
        <v>7.2407632172373004E-2</v>
      </c>
    </row>
    <row r="400" spans="1:17" x14ac:dyDescent="0.3">
      <c r="A400" t="s">
        <v>912</v>
      </c>
      <c r="B400" t="s">
        <v>913</v>
      </c>
      <c r="C400" t="s">
        <v>10316</v>
      </c>
      <c r="D400" t="s">
        <v>185</v>
      </c>
      <c r="E400">
        <v>16371.0874869299</v>
      </c>
      <c r="F400">
        <v>506.85</v>
      </c>
      <c r="G400">
        <v>20.284149389333798</v>
      </c>
      <c r="H400">
        <v>11.956488047649399</v>
      </c>
      <c r="I400">
        <v>12.2291123478818</v>
      </c>
      <c r="J400">
        <v>-0.570044223824963</v>
      </c>
      <c r="K400">
        <v>470.69095485119499</v>
      </c>
      <c r="L400">
        <v>433.34832711343</v>
      </c>
      <c r="M400">
        <v>64.151229030913399</v>
      </c>
      <c r="N400">
        <v>2.5259962723815801</v>
      </c>
      <c r="O400">
        <v>6.1260728026043099</v>
      </c>
      <c r="P400">
        <v>97.756535310183295</v>
      </c>
    </row>
    <row r="401" spans="1:17" x14ac:dyDescent="0.3">
      <c r="A401" t="s">
        <v>914</v>
      </c>
      <c r="B401" t="s">
        <v>915</v>
      </c>
      <c r="C401" t="s">
        <v>10327</v>
      </c>
      <c r="D401" t="s">
        <v>573</v>
      </c>
      <c r="E401">
        <v>16342.68864</v>
      </c>
      <c r="F401">
        <v>3328.15</v>
      </c>
      <c r="G401">
        <v>-57.035629814442501</v>
      </c>
      <c r="H401">
        <v>-8.9824612001025095</v>
      </c>
      <c r="I401">
        <v>-3.8528869277200202</v>
      </c>
      <c r="J401">
        <v>-1.33354764637247</v>
      </c>
      <c r="K401">
        <v>3431.6245371966102</v>
      </c>
      <c r="L401">
        <v>3523.00596257492</v>
      </c>
      <c r="M401">
        <v>40.264716755463503</v>
      </c>
      <c r="N401">
        <v>0.62648385176243204</v>
      </c>
      <c r="O401">
        <v>41.948229496867597</v>
      </c>
      <c r="P401">
        <v>15.7235000608494</v>
      </c>
      <c r="Q401">
        <v>-7.3681058030565003E-2</v>
      </c>
    </row>
    <row r="402" spans="1:17" x14ac:dyDescent="0.3">
      <c r="A402" t="s">
        <v>916</v>
      </c>
      <c r="B402" t="s">
        <v>917</v>
      </c>
      <c r="C402" t="s">
        <v>10327</v>
      </c>
      <c r="D402" t="s">
        <v>573</v>
      </c>
      <c r="E402">
        <v>16137.8783676</v>
      </c>
      <c r="F402">
        <v>5403.15</v>
      </c>
      <c r="G402">
        <v>-19.124189461731198</v>
      </c>
      <c r="H402">
        <v>-3.8911036130263201</v>
      </c>
      <c r="I402">
        <v>12.2161770940036</v>
      </c>
      <c r="J402">
        <v>-5.2597054093395199</v>
      </c>
      <c r="K402">
        <v>5231.0081763300304</v>
      </c>
      <c r="L402">
        <v>4818.8016519498196</v>
      </c>
      <c r="M402">
        <v>38.616146170538499</v>
      </c>
      <c r="N402">
        <v>0.48174266134975502</v>
      </c>
      <c r="O402">
        <v>10.284741308310799</v>
      </c>
      <c r="P402">
        <v>34.373290226311802</v>
      </c>
      <c r="Q402">
        <v>4.2765158439957998E-2</v>
      </c>
    </row>
    <row r="403" spans="1:17" x14ac:dyDescent="0.3">
      <c r="A403" t="s">
        <v>918</v>
      </c>
      <c r="B403" t="s">
        <v>919</v>
      </c>
      <c r="C403" t="s">
        <v>10327</v>
      </c>
      <c r="D403" t="s">
        <v>573</v>
      </c>
      <c r="E403">
        <v>16132.0667301799</v>
      </c>
      <c r="F403">
        <v>879.1</v>
      </c>
      <c r="G403">
        <v>49.501249250474999</v>
      </c>
      <c r="H403">
        <v>-0.14332880216740099</v>
      </c>
      <c r="I403">
        <v>10.097520197103499</v>
      </c>
      <c r="J403">
        <v>-5.82594574734118</v>
      </c>
      <c r="K403">
        <v>835.46105574070702</v>
      </c>
      <c r="L403">
        <v>705.04376388407798</v>
      </c>
      <c r="M403">
        <v>45.458843497586997</v>
      </c>
      <c r="N403">
        <v>0.50483552234361095</v>
      </c>
      <c r="O403">
        <v>5.40325332726652</v>
      </c>
      <c r="P403">
        <v>108.812351543943</v>
      </c>
      <c r="Q403">
        <v>0.120858772161289</v>
      </c>
    </row>
    <row r="404" spans="1:17" hidden="1" x14ac:dyDescent="0.3">
      <c r="A404" t="s">
        <v>920</v>
      </c>
      <c r="B404" t="s">
        <v>921</v>
      </c>
      <c r="C404" t="s">
        <v>10316</v>
      </c>
      <c r="D404" t="s">
        <v>922</v>
      </c>
      <c r="E404">
        <v>16131.5776373399</v>
      </c>
      <c r="F404">
        <v>2610.5</v>
      </c>
      <c r="G404">
        <v>66.791035325847503</v>
      </c>
      <c r="H404">
        <v>15.603767597368</v>
      </c>
      <c r="I404">
        <v>61.062128275879999</v>
      </c>
      <c r="J404">
        <v>-0.78361980254452901</v>
      </c>
      <c r="K404">
        <v>2318.93656956221</v>
      </c>
      <c r="M404">
        <v>72.579929470432205</v>
      </c>
      <c r="N404">
        <v>1.55409832257727</v>
      </c>
      <c r="O404">
        <v>4.0413713847921899</v>
      </c>
      <c r="P404">
        <v>112.99771540469899</v>
      </c>
    </row>
    <row r="405" spans="1:17" x14ac:dyDescent="0.3">
      <c r="A405" t="s">
        <v>923</v>
      </c>
      <c r="B405" t="s">
        <v>924</v>
      </c>
      <c r="C405" t="s">
        <v>10318</v>
      </c>
      <c r="D405" t="s">
        <v>54</v>
      </c>
      <c r="E405">
        <v>16079.62156399</v>
      </c>
      <c r="F405">
        <v>1048.1500000000001</v>
      </c>
      <c r="G405">
        <v>304.75497135377998</v>
      </c>
      <c r="H405">
        <v>18.202730311133099</v>
      </c>
      <c r="I405">
        <v>64.251604905859807</v>
      </c>
      <c r="J405">
        <v>-1.21433870531786</v>
      </c>
      <c r="K405">
        <v>880.64509197115501</v>
      </c>
      <c r="L405">
        <v>625.960189966136</v>
      </c>
      <c r="M405">
        <v>63.045464740623999</v>
      </c>
      <c r="N405">
        <v>0.42598025651752702</v>
      </c>
      <c r="O405">
        <v>4.7273768067547399</v>
      </c>
      <c r="P405">
        <v>391.51230949589598</v>
      </c>
      <c r="Q405">
        <v>9.6731727321025002E-2</v>
      </c>
    </row>
    <row r="406" spans="1:17" x14ac:dyDescent="0.3">
      <c r="A406" t="s">
        <v>925</v>
      </c>
      <c r="B406" t="s">
        <v>926</v>
      </c>
      <c r="C406" t="s">
        <v>10314</v>
      </c>
      <c r="D406" t="s">
        <v>225</v>
      </c>
      <c r="E406">
        <v>16073.832500324999</v>
      </c>
      <c r="F406">
        <v>3893.3</v>
      </c>
      <c r="G406">
        <v>147.98130720096299</v>
      </c>
      <c r="H406">
        <v>2.9484739424899198</v>
      </c>
      <c r="I406">
        <v>-14.417063993147901</v>
      </c>
      <c r="J406">
        <v>4.11937262457832</v>
      </c>
      <c r="K406">
        <v>3771.2067610526801</v>
      </c>
      <c r="L406">
        <v>3360.9851147415902</v>
      </c>
      <c r="M406">
        <v>72.286070870381906</v>
      </c>
      <c r="N406">
        <v>1.46455947760607</v>
      </c>
      <c r="O406">
        <v>10.4448668224899</v>
      </c>
      <c r="P406">
        <v>188.17912657290799</v>
      </c>
      <c r="Q406">
        <v>0.26728070514532098</v>
      </c>
    </row>
    <row r="407" spans="1:17" x14ac:dyDescent="0.3">
      <c r="A407" t="s">
        <v>927</v>
      </c>
      <c r="B407" t="s">
        <v>928</v>
      </c>
      <c r="C407" t="s">
        <v>10318</v>
      </c>
      <c r="D407" t="s">
        <v>54</v>
      </c>
      <c r="E407">
        <v>16063.53422356</v>
      </c>
      <c r="F407">
        <v>12766.2</v>
      </c>
      <c r="G407">
        <v>221.51242442352199</v>
      </c>
      <c r="H407">
        <v>13.658032064872</v>
      </c>
      <c r="I407">
        <v>66.559563868056301</v>
      </c>
      <c r="J407">
        <v>2.42672400116578</v>
      </c>
      <c r="K407">
        <v>10131.3987627898</v>
      </c>
      <c r="L407">
        <v>7329.5493014740496</v>
      </c>
      <c r="M407">
        <v>74.562991261473499</v>
      </c>
      <c r="N407">
        <v>0.48102898719471199</v>
      </c>
      <c r="O407">
        <v>1.32615813632874</v>
      </c>
      <c r="P407">
        <v>275.47647058823497</v>
      </c>
      <c r="Q407">
        <v>0.169762292605104</v>
      </c>
    </row>
    <row r="408" spans="1:17" x14ac:dyDescent="0.3">
      <c r="A408" t="s">
        <v>929</v>
      </c>
      <c r="B408" t="s">
        <v>930</v>
      </c>
      <c r="C408" t="s">
        <v>10314</v>
      </c>
      <c r="D408" t="s">
        <v>552</v>
      </c>
      <c r="E408">
        <v>16046.95719465</v>
      </c>
      <c r="F408">
        <v>321.35000000000002</v>
      </c>
      <c r="G408">
        <v>-10.810369538799</v>
      </c>
      <c r="H408">
        <v>0.77059061175201504</v>
      </c>
      <c r="I408">
        <v>-18.865843378359099</v>
      </c>
      <c r="J408">
        <v>0.69285016499045704</v>
      </c>
      <c r="K408">
        <v>318.02587608824899</v>
      </c>
      <c r="L408">
        <v>317.73587403715197</v>
      </c>
      <c r="M408">
        <v>59.652061605973003</v>
      </c>
      <c r="N408">
        <v>1.2430517863047299</v>
      </c>
      <c r="O408">
        <v>21.985374202582801</v>
      </c>
      <c r="P408">
        <v>25.038910505836501</v>
      </c>
      <c r="Q408">
        <v>-4.412802722307E-2</v>
      </c>
    </row>
    <row r="409" spans="1:17" x14ac:dyDescent="0.3">
      <c r="A409" t="s">
        <v>931</v>
      </c>
      <c r="B409" t="s">
        <v>932</v>
      </c>
      <c r="C409" t="s">
        <v>10315</v>
      </c>
      <c r="D409" t="s">
        <v>933</v>
      </c>
      <c r="E409">
        <v>16011.617125229999</v>
      </c>
      <c r="F409">
        <v>496.2</v>
      </c>
      <c r="G409">
        <v>84.130632543249504</v>
      </c>
      <c r="H409">
        <v>2.22927977205407</v>
      </c>
      <c r="I409">
        <v>-0.35902719655396698</v>
      </c>
      <c r="J409">
        <v>-2.1576660749262402</v>
      </c>
      <c r="K409">
        <v>479.77889931231698</v>
      </c>
      <c r="L409">
        <v>398.72566656325898</v>
      </c>
      <c r="M409">
        <v>60.0294911164399</v>
      </c>
      <c r="N409">
        <v>0.49971645393970299</v>
      </c>
      <c r="O409">
        <v>24.506247480854402</v>
      </c>
      <c r="P409">
        <v>145.03703703703701</v>
      </c>
      <c r="Q409">
        <v>0.122261529381572</v>
      </c>
    </row>
    <row r="410" spans="1:17" x14ac:dyDescent="0.3">
      <c r="A410" t="s">
        <v>934</v>
      </c>
      <c r="B410" t="s">
        <v>935</v>
      </c>
      <c r="C410" t="s">
        <v>10325</v>
      </c>
      <c r="D410" t="s">
        <v>257</v>
      </c>
      <c r="E410">
        <v>15959.396473999999</v>
      </c>
      <c r="F410">
        <v>927.15</v>
      </c>
      <c r="G410">
        <v>36.654780936712498</v>
      </c>
      <c r="H410">
        <v>-3.0748004388532202</v>
      </c>
      <c r="I410">
        <v>10.0689523235288</v>
      </c>
      <c r="J410">
        <v>-1.02584115539745</v>
      </c>
      <c r="K410">
        <v>933.44684109325704</v>
      </c>
      <c r="L410">
        <v>828.40335640666001</v>
      </c>
      <c r="M410">
        <v>45.693555181153897</v>
      </c>
      <c r="N410">
        <v>0.36130752565292901</v>
      </c>
      <c r="O410">
        <v>14.328857250714499</v>
      </c>
      <c r="P410">
        <v>76.532749428789003</v>
      </c>
      <c r="Q410">
        <v>0.163703386946535</v>
      </c>
    </row>
    <row r="411" spans="1:17" x14ac:dyDescent="0.3">
      <c r="A411" t="s">
        <v>936</v>
      </c>
      <c r="B411" t="s">
        <v>937</v>
      </c>
      <c r="C411" t="s">
        <v>10317</v>
      </c>
      <c r="D411" t="s">
        <v>273</v>
      </c>
      <c r="E411">
        <v>15844.3639978149</v>
      </c>
      <c r="F411">
        <v>680.65</v>
      </c>
      <c r="G411">
        <v>51.048448677521002</v>
      </c>
      <c r="H411">
        <v>3.6213750595691399</v>
      </c>
      <c r="I411">
        <v>2.4381224794868199</v>
      </c>
      <c r="J411">
        <v>-1.06974422184692</v>
      </c>
      <c r="K411">
        <v>678.44144029020197</v>
      </c>
      <c r="L411">
        <v>595.667386977619</v>
      </c>
      <c r="M411">
        <v>54.370486103751098</v>
      </c>
      <c r="N411">
        <v>0.64255954037934404</v>
      </c>
      <c r="O411">
        <v>21.648424300301102</v>
      </c>
      <c r="P411">
        <v>169.03162055335901</v>
      </c>
      <c r="Q411">
        <v>6.0921669765273002E-2</v>
      </c>
    </row>
    <row r="412" spans="1:17" x14ac:dyDescent="0.3">
      <c r="A412" t="s">
        <v>938</v>
      </c>
      <c r="B412" t="s">
        <v>939</v>
      </c>
      <c r="C412" t="s">
        <v>10325</v>
      </c>
      <c r="D412" t="s">
        <v>730</v>
      </c>
      <c r="E412">
        <v>15818.663325</v>
      </c>
      <c r="F412">
        <v>3850.75</v>
      </c>
      <c r="G412">
        <v>23.724401665381802</v>
      </c>
      <c r="H412">
        <v>-12.6944115968828</v>
      </c>
      <c r="I412">
        <v>6.7811557607836397</v>
      </c>
      <c r="J412">
        <v>-3.4763431832986602</v>
      </c>
      <c r="K412">
        <v>4125.9736528153899</v>
      </c>
      <c r="L412">
        <v>3589.1438809963502</v>
      </c>
      <c r="M412">
        <v>35.569981440023298</v>
      </c>
      <c r="N412">
        <v>0.434401351458365</v>
      </c>
      <c r="O412">
        <v>42.517691358826099</v>
      </c>
      <c r="P412">
        <v>102.133802262407</v>
      </c>
      <c r="Q412">
        <v>0.12720653114265201</v>
      </c>
    </row>
    <row r="413" spans="1:17" x14ac:dyDescent="0.3">
      <c r="A413" t="s">
        <v>940</v>
      </c>
      <c r="B413" t="s">
        <v>941</v>
      </c>
      <c r="C413" t="s">
        <v>10313</v>
      </c>
      <c r="D413" t="s">
        <v>21</v>
      </c>
      <c r="E413">
        <v>15704.9189304799</v>
      </c>
      <c r="F413">
        <v>2751.05</v>
      </c>
      <c r="G413">
        <v>197.39514015264101</v>
      </c>
      <c r="H413">
        <v>20.309202472122401</v>
      </c>
      <c r="I413">
        <v>38.628479315315197</v>
      </c>
      <c r="J413">
        <v>2.5285520143151801</v>
      </c>
      <c r="K413">
        <v>2440.88314608477</v>
      </c>
      <c r="L413">
        <v>1860.1406302144201</v>
      </c>
      <c r="M413">
        <v>74.242590016431095</v>
      </c>
      <c r="N413">
        <v>1.10901569798489</v>
      </c>
      <c r="O413">
        <v>6.3230402937060202</v>
      </c>
      <c r="P413">
        <v>272.46818304901097</v>
      </c>
    </row>
    <row r="414" spans="1:17" x14ac:dyDescent="0.3">
      <c r="A414" t="s">
        <v>942</v>
      </c>
      <c r="B414" t="s">
        <v>943</v>
      </c>
      <c r="C414" t="s">
        <v>10318</v>
      </c>
      <c r="D414" t="s">
        <v>54</v>
      </c>
      <c r="E414">
        <v>15686.50210353</v>
      </c>
      <c r="F414">
        <v>7132.25</v>
      </c>
      <c r="G414">
        <v>30.3332758748553</v>
      </c>
      <c r="H414">
        <v>3.7300609927927999</v>
      </c>
      <c r="I414">
        <v>18.985684336600599</v>
      </c>
      <c r="J414">
        <v>-8.1898678205891098E-2</v>
      </c>
      <c r="K414">
        <v>6558.7589825511805</v>
      </c>
      <c r="L414">
        <v>5752.3482571773202</v>
      </c>
      <c r="M414">
        <v>59.708827853370401</v>
      </c>
      <c r="N414">
        <v>0.688887786655769</v>
      </c>
      <c r="O414">
        <v>5.7113814013810504</v>
      </c>
      <c r="P414">
        <v>61.794538048618897</v>
      </c>
      <c r="Q414">
        <v>1.9169123156704E-2</v>
      </c>
    </row>
    <row r="415" spans="1:17" hidden="1" x14ac:dyDescent="0.3">
      <c r="A415" t="s">
        <v>944</v>
      </c>
      <c r="B415" t="s">
        <v>945</v>
      </c>
      <c r="C415" t="s">
        <v>10328</v>
      </c>
      <c r="D415" t="s">
        <v>46</v>
      </c>
      <c r="E415">
        <v>15656.461604300001</v>
      </c>
      <c r="F415">
        <v>1493.05</v>
      </c>
      <c r="G415">
        <v>463.49181986333099</v>
      </c>
      <c r="H415">
        <v>-2.7444642896394198</v>
      </c>
      <c r="I415">
        <v>3.0744506793228199</v>
      </c>
      <c r="J415">
        <v>6.2292888751342002</v>
      </c>
      <c r="K415">
        <v>1673.72875808445</v>
      </c>
      <c r="L415">
        <v>1450.9017772632101</v>
      </c>
      <c r="M415">
        <v>49.219348516953701</v>
      </c>
      <c r="N415">
        <v>0.53854924972106699</v>
      </c>
      <c r="O415">
        <v>103.45936170925199</v>
      </c>
      <c r="P415">
        <v>557.15228873239403</v>
      </c>
      <c r="Q415">
        <v>0.282878312883659</v>
      </c>
    </row>
    <row r="416" spans="1:17" x14ac:dyDescent="0.3">
      <c r="A416" t="s">
        <v>946</v>
      </c>
      <c r="B416" t="s">
        <v>947</v>
      </c>
      <c r="C416" t="s">
        <v>10327</v>
      </c>
      <c r="D416" t="s">
        <v>573</v>
      </c>
      <c r="E416">
        <v>15651.982709239999</v>
      </c>
      <c r="F416">
        <v>1478.9</v>
      </c>
      <c r="G416">
        <v>-27.191828065427298</v>
      </c>
      <c r="H416">
        <v>-10.400762410511501</v>
      </c>
      <c r="I416">
        <v>-6.55823789874486</v>
      </c>
      <c r="J416">
        <v>-3.85823873323345</v>
      </c>
      <c r="K416">
        <v>1506.75564017534</v>
      </c>
      <c r="L416">
        <v>1439.8358110782401</v>
      </c>
      <c r="M416">
        <v>29.6269254628473</v>
      </c>
      <c r="N416">
        <v>0.65549496416476905</v>
      </c>
      <c r="O416">
        <v>14.2741226587328</v>
      </c>
      <c r="P416">
        <v>18.978278358809298</v>
      </c>
      <c r="Q416">
        <v>-5.0534739164360999E-2</v>
      </c>
    </row>
    <row r="417" spans="1:17" x14ac:dyDescent="0.3">
      <c r="A417" t="s">
        <v>948</v>
      </c>
      <c r="B417" t="s">
        <v>949</v>
      </c>
      <c r="C417" t="s">
        <v>10316</v>
      </c>
      <c r="D417" t="s">
        <v>950</v>
      </c>
      <c r="E417">
        <v>15646.17478944</v>
      </c>
      <c r="F417">
        <v>823.95</v>
      </c>
      <c r="G417">
        <v>37.636293245380699</v>
      </c>
      <c r="H417">
        <v>1.38790593871959</v>
      </c>
      <c r="I417">
        <v>45.547485433206496</v>
      </c>
      <c r="J417">
        <v>2.37082140608875</v>
      </c>
      <c r="K417">
        <v>773.03603617547105</v>
      </c>
      <c r="L417">
        <v>634.476659880841</v>
      </c>
      <c r="M417">
        <v>57.989035660181898</v>
      </c>
      <c r="N417">
        <v>0.52868207257344202</v>
      </c>
      <c r="O417">
        <v>6.4020875053097903</v>
      </c>
      <c r="P417">
        <v>84.597289122885599</v>
      </c>
      <c r="Q417">
        <v>-2.1830108612737001E-2</v>
      </c>
    </row>
    <row r="418" spans="1:17" x14ac:dyDescent="0.3">
      <c r="A418" t="s">
        <v>951</v>
      </c>
      <c r="B418" t="s">
        <v>952</v>
      </c>
      <c r="C418" t="s">
        <v>10317</v>
      </c>
      <c r="D418" t="s">
        <v>538</v>
      </c>
      <c r="E418">
        <v>15625.630202175</v>
      </c>
      <c r="F418">
        <v>653.45000000000005</v>
      </c>
      <c r="G418">
        <v>-2.8919915531657301</v>
      </c>
      <c r="H418">
        <v>-9.7778373708864894</v>
      </c>
      <c r="I418">
        <v>-27.412903485084399</v>
      </c>
      <c r="J418">
        <v>-1.1475178940358901</v>
      </c>
      <c r="K418">
        <v>683.022579008354</v>
      </c>
      <c r="L418">
        <v>641.25269269286002</v>
      </c>
      <c r="M418">
        <v>35.066576957836503</v>
      </c>
      <c r="N418">
        <v>0.30323526512340598</v>
      </c>
      <c r="O418">
        <v>26.3983472339123</v>
      </c>
      <c r="P418">
        <v>51.156604210039298</v>
      </c>
      <c r="Q418">
        <v>8.9237289646546994E-2</v>
      </c>
    </row>
    <row r="419" spans="1:17" hidden="1" x14ac:dyDescent="0.3">
      <c r="A419" t="s">
        <v>953</v>
      </c>
      <c r="B419" t="s">
        <v>954</v>
      </c>
      <c r="C419" t="s">
        <v>10328</v>
      </c>
      <c r="D419" t="s">
        <v>573</v>
      </c>
      <c r="E419">
        <v>15625.10943497</v>
      </c>
      <c r="F419">
        <v>3509.4</v>
      </c>
      <c r="G419">
        <v>-3.28256544755819</v>
      </c>
      <c r="H419">
        <v>8.3744119171591809</v>
      </c>
      <c r="I419">
        <v>27.849939733177202</v>
      </c>
      <c r="J419">
        <v>4.5995040902142801</v>
      </c>
      <c r="K419">
        <v>3105.0781140290301</v>
      </c>
      <c r="L419">
        <v>2765.6846427054102</v>
      </c>
      <c r="M419">
        <v>64.4385471140031</v>
      </c>
      <c r="N419">
        <v>0.78247331384442498</v>
      </c>
      <c r="O419">
        <v>1.97754601926254</v>
      </c>
      <c r="P419">
        <v>54.803705337450303</v>
      </c>
      <c r="Q419">
        <v>3.1470491181342999E-2</v>
      </c>
    </row>
    <row r="420" spans="1:17" x14ac:dyDescent="0.3">
      <c r="A420" t="s">
        <v>955</v>
      </c>
      <c r="B420" t="s">
        <v>956</v>
      </c>
      <c r="C420" t="s">
        <v>10321</v>
      </c>
      <c r="D420" t="s">
        <v>127</v>
      </c>
      <c r="E420">
        <v>15608.4067571</v>
      </c>
      <c r="F420">
        <v>53.18</v>
      </c>
      <c r="G420">
        <v>-36.855351290668303</v>
      </c>
      <c r="H420">
        <v>-6.2584167518956901</v>
      </c>
      <c r="I420">
        <v>-26.423500152724799</v>
      </c>
      <c r="J420">
        <v>-5.0663982798199898</v>
      </c>
      <c r="K420">
        <v>56.307656963291301</v>
      </c>
      <c r="L420">
        <v>55.782583061015501</v>
      </c>
      <c r="M420">
        <v>31.568804133678402</v>
      </c>
      <c r="N420">
        <v>0.45785330631407001</v>
      </c>
      <c r="O420">
        <v>38.585934561865301</v>
      </c>
      <c r="P420">
        <v>35.836526181353697</v>
      </c>
    </row>
    <row r="421" spans="1:17" x14ac:dyDescent="0.3">
      <c r="A421" t="s">
        <v>957</v>
      </c>
      <c r="B421" t="s">
        <v>958</v>
      </c>
      <c r="C421" t="s">
        <v>10323</v>
      </c>
      <c r="D421" t="s">
        <v>959</v>
      </c>
      <c r="E421">
        <v>15552.620530314</v>
      </c>
      <c r="F421">
        <v>201.15</v>
      </c>
      <c r="G421">
        <v>-1.1295203731196299</v>
      </c>
      <c r="H421">
        <v>-1.5043490587149499</v>
      </c>
      <c r="I421">
        <v>-16.606122702580301</v>
      </c>
      <c r="J421">
        <v>-3.40839236044248</v>
      </c>
      <c r="K421">
        <v>204.955816917996</v>
      </c>
      <c r="L421">
        <v>198.359303431374</v>
      </c>
      <c r="M421">
        <v>39.2613131823217</v>
      </c>
      <c r="N421">
        <v>0.76786844668354604</v>
      </c>
      <c r="O421">
        <v>18.095948297290501</v>
      </c>
      <c r="P421">
        <v>47.687224669603502</v>
      </c>
      <c r="Q421">
        <v>1.8367079201724999E-2</v>
      </c>
    </row>
    <row r="422" spans="1:17" hidden="1" x14ac:dyDescent="0.3">
      <c r="A422" t="s">
        <v>960</v>
      </c>
      <c r="B422" t="s">
        <v>961</v>
      </c>
      <c r="C422" t="s">
        <v>10328</v>
      </c>
      <c r="D422" t="s">
        <v>741</v>
      </c>
      <c r="E422">
        <v>15502.9956089399</v>
      </c>
      <c r="F422">
        <v>895.44</v>
      </c>
      <c r="G422">
        <v>-2.92921433225301</v>
      </c>
      <c r="H422">
        <v>1.59602010812843</v>
      </c>
      <c r="I422">
        <v>-0.20662712867504399</v>
      </c>
      <c r="J422">
        <v>0.96562291062487504</v>
      </c>
      <c r="K422">
        <v>866.28521796003702</v>
      </c>
      <c r="L422">
        <v>806.71124516811403</v>
      </c>
      <c r="M422">
        <v>63.673105172010501</v>
      </c>
      <c r="N422">
        <v>0.31448604730683999</v>
      </c>
      <c r="O422">
        <v>1.8460198338247</v>
      </c>
      <c r="P422">
        <v>33.048052063831697</v>
      </c>
      <c r="Q422">
        <v>-2.790653939747E-3</v>
      </c>
    </row>
    <row r="423" spans="1:17" x14ac:dyDescent="0.3">
      <c r="A423" t="s">
        <v>962</v>
      </c>
      <c r="B423" t="s">
        <v>963</v>
      </c>
      <c r="C423" t="s">
        <v>10325</v>
      </c>
      <c r="D423" t="s">
        <v>92</v>
      </c>
      <c r="E423">
        <v>15403.98907035</v>
      </c>
      <c r="F423">
        <v>2737.1</v>
      </c>
      <c r="G423">
        <v>-16.5486742527731</v>
      </c>
      <c r="H423">
        <v>-10.766557152988501</v>
      </c>
      <c r="I423">
        <v>-18.390233965904201</v>
      </c>
      <c r="J423">
        <v>-5.0025570298034499</v>
      </c>
      <c r="K423">
        <v>2960.0085137812798</v>
      </c>
      <c r="L423">
        <v>2632.44847012324</v>
      </c>
      <c r="M423">
        <v>26.652167008787501</v>
      </c>
      <c r="N423">
        <v>0.271491978665724</v>
      </c>
      <c r="O423">
        <v>33.535493770779198</v>
      </c>
      <c r="P423">
        <v>57.757925072046099</v>
      </c>
      <c r="Q423">
        <v>0.141381542862098</v>
      </c>
    </row>
    <row r="424" spans="1:17" x14ac:dyDescent="0.3">
      <c r="A424" t="s">
        <v>964</v>
      </c>
      <c r="B424" t="s">
        <v>965</v>
      </c>
      <c r="C424" t="s">
        <v>10319</v>
      </c>
      <c r="D424" t="s">
        <v>204</v>
      </c>
      <c r="E424">
        <v>15381.515384025</v>
      </c>
      <c r="F424">
        <v>656.5</v>
      </c>
      <c r="G424">
        <v>-15.589309973178599</v>
      </c>
      <c r="H424">
        <v>-3.0971651956589601</v>
      </c>
      <c r="I424">
        <v>9.8711568108037202</v>
      </c>
      <c r="J424">
        <v>-6.4025286493526803</v>
      </c>
      <c r="K424">
        <v>644.610912198184</v>
      </c>
      <c r="L424">
        <v>603.658143128289</v>
      </c>
      <c r="M424">
        <v>38.896854046384597</v>
      </c>
      <c r="N424">
        <v>0.41939533831521097</v>
      </c>
      <c r="O424">
        <v>9.9771515613099808</v>
      </c>
      <c r="P424">
        <v>30.894227893530001</v>
      </c>
      <c r="Q424">
        <v>4.5372488673224E-2</v>
      </c>
    </row>
    <row r="425" spans="1:17" x14ac:dyDescent="0.3">
      <c r="A425" t="s">
        <v>966</v>
      </c>
      <c r="B425" t="s">
        <v>967</v>
      </c>
      <c r="C425" t="s">
        <v>10317</v>
      </c>
      <c r="D425" t="s">
        <v>46</v>
      </c>
      <c r="E425">
        <v>15366.30091425</v>
      </c>
      <c r="F425">
        <v>1604.8</v>
      </c>
      <c r="G425">
        <v>-5.9429654750262797</v>
      </c>
      <c r="H425">
        <v>-5.3687933782417296</v>
      </c>
      <c r="I425">
        <v>16.068928898807901</v>
      </c>
      <c r="J425">
        <v>1.7465613579489101</v>
      </c>
      <c r="K425">
        <v>1613.18057405984</v>
      </c>
      <c r="L425">
        <v>1460.2605554848899</v>
      </c>
      <c r="M425">
        <v>57.703335939182097</v>
      </c>
      <c r="N425">
        <v>0.70966296467683199</v>
      </c>
      <c r="O425">
        <v>15.902293120637999</v>
      </c>
      <c r="P425">
        <v>56.573491389823801</v>
      </c>
      <c r="Q425">
        <v>-3.1839026832800002E-2</v>
      </c>
    </row>
    <row r="426" spans="1:17" x14ac:dyDescent="0.3">
      <c r="A426" t="s">
        <v>968</v>
      </c>
      <c r="B426" t="s">
        <v>969</v>
      </c>
      <c r="C426" t="s">
        <v>10314</v>
      </c>
      <c r="D426" t="s">
        <v>225</v>
      </c>
      <c r="E426">
        <v>15190.4747178</v>
      </c>
      <c r="F426">
        <v>1182.0999999999999</v>
      </c>
      <c r="G426">
        <v>27.122320870742801</v>
      </c>
      <c r="H426">
        <v>18.908886127309099</v>
      </c>
      <c r="I426">
        <v>18.8697600826771</v>
      </c>
      <c r="J426">
        <v>0.88898613419640804</v>
      </c>
      <c r="K426">
        <v>1057.1581199829</v>
      </c>
      <c r="L426">
        <v>943.70948666337097</v>
      </c>
      <c r="M426">
        <v>73.522950739208596</v>
      </c>
      <c r="N426">
        <v>1.7532727659652001</v>
      </c>
      <c r="O426">
        <v>2.2713814398105101</v>
      </c>
      <c r="P426">
        <v>59.527665317138897</v>
      </c>
      <c r="Q426">
        <v>-2.8426332380003999E-2</v>
      </c>
    </row>
    <row r="427" spans="1:17" x14ac:dyDescent="0.3">
      <c r="A427" t="s">
        <v>970</v>
      </c>
      <c r="B427" t="s">
        <v>971</v>
      </c>
      <c r="C427" t="s">
        <v>10325</v>
      </c>
      <c r="D427" t="s">
        <v>132</v>
      </c>
      <c r="E427">
        <v>15139.2470636</v>
      </c>
      <c r="F427">
        <v>1684.75</v>
      </c>
      <c r="G427">
        <v>75.736869711264504</v>
      </c>
      <c r="H427">
        <v>-0.18368884862500501</v>
      </c>
      <c r="I427">
        <v>61.737763797246203</v>
      </c>
      <c r="J427">
        <v>-12.7969555538722</v>
      </c>
      <c r="K427">
        <v>1538.26589636837</v>
      </c>
      <c r="L427">
        <v>1112.2969479138801</v>
      </c>
      <c r="M427">
        <v>40.921188821497601</v>
      </c>
      <c r="N427">
        <v>1.08514596404371</v>
      </c>
      <c r="O427">
        <v>16.931295444427899</v>
      </c>
      <c r="P427">
        <v>159.192307692307</v>
      </c>
      <c r="Q427">
        <v>0.20092979169759601</v>
      </c>
    </row>
    <row r="428" spans="1:17" x14ac:dyDescent="0.3">
      <c r="A428" t="s">
        <v>972</v>
      </c>
      <c r="B428" t="s">
        <v>973</v>
      </c>
      <c r="C428" t="s">
        <v>10325</v>
      </c>
      <c r="D428" t="s">
        <v>974</v>
      </c>
      <c r="E428">
        <v>15137.015492864901</v>
      </c>
      <c r="F428">
        <v>1296.5999999999999</v>
      </c>
      <c r="G428">
        <v>49.961496011218003</v>
      </c>
      <c r="H428">
        <v>-5.3714240402626396</v>
      </c>
      <c r="I428">
        <v>-19.815506514073</v>
      </c>
      <c r="J428">
        <v>-3.58415181529785</v>
      </c>
      <c r="K428">
        <v>1347.8475815880599</v>
      </c>
      <c r="L428">
        <v>1222.6099211923099</v>
      </c>
      <c r="M428">
        <v>41.158229868867899</v>
      </c>
      <c r="N428">
        <v>0.56234435258959803</v>
      </c>
      <c r="O428">
        <v>30.7265155020823</v>
      </c>
      <c r="P428">
        <v>101.22604174749701</v>
      </c>
      <c r="Q428">
        <v>0.18336677389747799</v>
      </c>
    </row>
    <row r="429" spans="1:17" x14ac:dyDescent="0.3">
      <c r="A429" t="s">
        <v>975</v>
      </c>
      <c r="B429" t="s">
        <v>976</v>
      </c>
      <c r="C429" t="s">
        <v>10321</v>
      </c>
      <c r="D429" t="s">
        <v>977</v>
      </c>
      <c r="E429">
        <v>15109.51975155</v>
      </c>
      <c r="F429">
        <v>2261.1</v>
      </c>
      <c r="G429">
        <v>156.397195119673</v>
      </c>
      <c r="H429">
        <v>40.907536998698397</v>
      </c>
      <c r="I429">
        <v>133.93348207999199</v>
      </c>
      <c r="J429">
        <v>4.9243804840918397</v>
      </c>
      <c r="K429">
        <v>1780.83012887369</v>
      </c>
      <c r="L429">
        <v>1272.3889868840799</v>
      </c>
      <c r="M429">
        <v>62.318078300187203</v>
      </c>
      <c r="N429">
        <v>0.75041799723762703</v>
      </c>
      <c r="O429">
        <v>12.511609393657899</v>
      </c>
      <c r="P429">
        <v>219.99716954429601</v>
      </c>
      <c r="Q429">
        <v>0.24613669791134801</v>
      </c>
    </row>
    <row r="430" spans="1:17" x14ac:dyDescent="0.3">
      <c r="A430" t="s">
        <v>978</v>
      </c>
      <c r="B430" t="s">
        <v>979</v>
      </c>
      <c r="C430" t="s">
        <v>10313</v>
      </c>
      <c r="D430" t="s">
        <v>298</v>
      </c>
      <c r="E430">
        <v>15106.201811999999</v>
      </c>
      <c r="F430">
        <v>1079.9000000000001</v>
      </c>
      <c r="G430">
        <v>126.299469934453</v>
      </c>
      <c r="H430">
        <v>8.2060011553795302</v>
      </c>
      <c r="I430">
        <v>13.575491102853</v>
      </c>
      <c r="J430">
        <v>1.3074592223144701</v>
      </c>
      <c r="K430">
        <v>1024.1496168036499</v>
      </c>
      <c r="L430">
        <v>852.81081231549001</v>
      </c>
      <c r="M430">
        <v>54.419406350235299</v>
      </c>
      <c r="N430">
        <v>0.65405086935352896</v>
      </c>
      <c r="O430">
        <v>7.13491989999073</v>
      </c>
      <c r="P430">
        <v>167.94863842193399</v>
      </c>
      <c r="Q430">
        <v>0.141392693155729</v>
      </c>
    </row>
    <row r="431" spans="1:17" x14ac:dyDescent="0.3">
      <c r="A431" t="s">
        <v>980</v>
      </c>
      <c r="B431" t="s">
        <v>981</v>
      </c>
      <c r="C431" t="s">
        <v>10324</v>
      </c>
      <c r="D431" t="s">
        <v>338</v>
      </c>
      <c r="E431">
        <v>15073.98811101</v>
      </c>
      <c r="F431">
        <v>4455.1499999999996</v>
      </c>
      <c r="G431">
        <v>16.931290077545199</v>
      </c>
      <c r="H431">
        <v>2.8292725942396002</v>
      </c>
      <c r="I431">
        <v>6.8127918543790802</v>
      </c>
      <c r="J431">
        <v>4.2789947792727601</v>
      </c>
      <c r="K431">
        <v>4257.2964713389101</v>
      </c>
      <c r="L431">
        <v>3800.7714714235399</v>
      </c>
      <c r="M431">
        <v>65.787112838220395</v>
      </c>
      <c r="N431">
        <v>0.85419449989001495</v>
      </c>
      <c r="O431">
        <v>9.7157222540206405</v>
      </c>
      <c r="P431">
        <v>63.7290751731868</v>
      </c>
      <c r="Q431">
        <v>2.4350101543335001E-2</v>
      </c>
    </row>
    <row r="432" spans="1:17" x14ac:dyDescent="0.3">
      <c r="A432" t="s">
        <v>982</v>
      </c>
      <c r="B432" t="s">
        <v>983</v>
      </c>
      <c r="C432" t="s">
        <v>10323</v>
      </c>
      <c r="D432" t="s">
        <v>72</v>
      </c>
      <c r="E432">
        <v>14967</v>
      </c>
      <c r="F432">
        <v>99.19</v>
      </c>
      <c r="G432">
        <v>58.861505267905997</v>
      </c>
      <c r="H432">
        <v>-5.5976025667066303</v>
      </c>
      <c r="I432">
        <v>15.021692634487399</v>
      </c>
      <c r="J432">
        <v>-2.4508182194594301</v>
      </c>
      <c r="K432">
        <v>95.8743925666069</v>
      </c>
      <c r="L432">
        <v>78.098248935787097</v>
      </c>
      <c r="M432">
        <v>39.479061776248003</v>
      </c>
      <c r="N432">
        <v>0.34728154227159902</v>
      </c>
      <c r="O432">
        <v>32.876298013912603</v>
      </c>
      <c r="P432">
        <v>124.665911664779</v>
      </c>
      <c r="Q432">
        <v>7.4933278255434999E-2</v>
      </c>
    </row>
    <row r="433" spans="1:17" x14ac:dyDescent="0.3">
      <c r="A433" t="s">
        <v>984</v>
      </c>
      <c r="B433" t="s">
        <v>985</v>
      </c>
      <c r="C433" t="s">
        <v>10330</v>
      </c>
      <c r="D433" t="s">
        <v>986</v>
      </c>
      <c r="E433">
        <v>14852.8375896</v>
      </c>
      <c r="F433">
        <v>1515.6</v>
      </c>
      <c r="G433">
        <v>-45.674901904384903</v>
      </c>
      <c r="H433">
        <v>2.1050291617078001</v>
      </c>
      <c r="I433">
        <v>-3.3220560965895798</v>
      </c>
      <c r="J433">
        <v>-0.94182905915621196</v>
      </c>
      <c r="K433">
        <v>1468.63624136098</v>
      </c>
      <c r="L433">
        <v>1468.41182948033</v>
      </c>
      <c r="M433">
        <v>55.860706501142097</v>
      </c>
      <c r="N433">
        <v>0.59982729804088597</v>
      </c>
      <c r="O433">
        <v>23.743072050673</v>
      </c>
      <c r="P433">
        <v>25.859491778774199</v>
      </c>
      <c r="Q433">
        <v>-2.1741631173839E-2</v>
      </c>
    </row>
    <row r="434" spans="1:17" x14ac:dyDescent="0.3">
      <c r="A434" t="s">
        <v>987</v>
      </c>
      <c r="B434" t="s">
        <v>988</v>
      </c>
      <c r="C434" t="s">
        <v>10327</v>
      </c>
      <c r="D434" t="s">
        <v>989</v>
      </c>
      <c r="E434">
        <v>14724.393745609999</v>
      </c>
      <c r="F434">
        <v>820.3</v>
      </c>
      <c r="G434">
        <v>40.575145098708198</v>
      </c>
      <c r="H434">
        <v>8.2990521502135408</v>
      </c>
      <c r="I434">
        <v>19.952038945443299</v>
      </c>
      <c r="J434">
        <v>0.83195071548340704</v>
      </c>
      <c r="K434">
        <v>776.42738750700698</v>
      </c>
      <c r="L434">
        <v>670.05564021439295</v>
      </c>
      <c r="M434">
        <v>67.266727504429994</v>
      </c>
      <c r="N434">
        <v>0.90073241614162303</v>
      </c>
      <c r="O434">
        <v>6.6682920882604</v>
      </c>
      <c r="P434">
        <v>81.201678815992906</v>
      </c>
      <c r="Q434">
        <v>7.9519072589222001E-2</v>
      </c>
    </row>
    <row r="435" spans="1:17" x14ac:dyDescent="0.3">
      <c r="A435" t="s">
        <v>990</v>
      </c>
      <c r="B435" t="s">
        <v>991</v>
      </c>
      <c r="C435" t="s">
        <v>10312</v>
      </c>
      <c r="D435" t="s">
        <v>18</v>
      </c>
      <c r="E435">
        <v>14617.143024000001</v>
      </c>
      <c r="F435">
        <v>983.45</v>
      </c>
      <c r="G435">
        <v>101.219329037112</v>
      </c>
      <c r="H435">
        <v>-0.96351639831226099</v>
      </c>
      <c r="I435">
        <v>-2.9475050458477399</v>
      </c>
      <c r="J435">
        <v>-3.5603187919911701</v>
      </c>
      <c r="K435">
        <v>979.46799939375205</v>
      </c>
      <c r="L435">
        <v>863.943731191751</v>
      </c>
      <c r="M435">
        <v>51.708797020614902</v>
      </c>
      <c r="N435">
        <v>0.36066290116238098</v>
      </c>
      <c r="O435">
        <v>29.6456352636127</v>
      </c>
      <c r="P435">
        <v>137.51962323390799</v>
      </c>
      <c r="Q435">
        <v>0.196115015843287</v>
      </c>
    </row>
    <row r="436" spans="1:17" x14ac:dyDescent="0.3">
      <c r="A436" t="s">
        <v>992</v>
      </c>
      <c r="B436" t="s">
        <v>993</v>
      </c>
      <c r="C436" t="s">
        <v>10318</v>
      </c>
      <c r="D436" t="s">
        <v>54</v>
      </c>
      <c r="E436">
        <v>14394.0819933</v>
      </c>
      <c r="F436">
        <v>916.95</v>
      </c>
      <c r="G436">
        <v>64.795879935847694</v>
      </c>
      <c r="H436">
        <v>6.3603169644750803</v>
      </c>
      <c r="I436">
        <v>48.171578550742801</v>
      </c>
      <c r="J436">
        <v>-0.38320433688094102</v>
      </c>
      <c r="K436">
        <v>822.72539657280697</v>
      </c>
      <c r="L436">
        <v>669.566869555062</v>
      </c>
      <c r="M436">
        <v>58.3503807610387</v>
      </c>
      <c r="N436">
        <v>0.51034387198903997</v>
      </c>
      <c r="O436">
        <v>3.6588690768307899</v>
      </c>
      <c r="P436">
        <v>187.67058823529399</v>
      </c>
      <c r="Q436">
        <v>2.6468556059695999E-2</v>
      </c>
    </row>
    <row r="437" spans="1:17" x14ac:dyDescent="0.3">
      <c r="A437" t="s">
        <v>994</v>
      </c>
      <c r="B437" t="s">
        <v>995</v>
      </c>
      <c r="C437" t="s">
        <v>10318</v>
      </c>
      <c r="D437" t="s">
        <v>54</v>
      </c>
      <c r="E437">
        <v>14327.4445790399</v>
      </c>
      <c r="F437">
        <v>1933.6</v>
      </c>
      <c r="G437">
        <v>50.276071015857902</v>
      </c>
      <c r="H437">
        <v>12.7287694575147</v>
      </c>
      <c r="I437">
        <v>16.658514878863201</v>
      </c>
      <c r="J437">
        <v>2.2345356166984498</v>
      </c>
      <c r="K437">
        <v>1623.9919890664301</v>
      </c>
      <c r="L437">
        <v>1393.8645121274301</v>
      </c>
      <c r="M437">
        <v>61.823119182547501</v>
      </c>
      <c r="N437">
        <v>1.8375835127029301</v>
      </c>
      <c r="O437">
        <v>2.6530823334712501</v>
      </c>
      <c r="P437">
        <v>102.683438155136</v>
      </c>
      <c r="Q437">
        <v>7.7315219393717993E-2</v>
      </c>
    </row>
    <row r="438" spans="1:17" x14ac:dyDescent="0.3">
      <c r="A438" t="s">
        <v>996</v>
      </c>
      <c r="B438" t="s">
        <v>997</v>
      </c>
      <c r="C438" t="s">
        <v>10325</v>
      </c>
      <c r="D438" t="s">
        <v>163</v>
      </c>
      <c r="E438">
        <v>14151.827456000001</v>
      </c>
      <c r="F438">
        <v>13988</v>
      </c>
      <c r="G438">
        <v>119.96615668704599</v>
      </c>
      <c r="H438">
        <v>3.82683648914852</v>
      </c>
      <c r="I438">
        <v>48.638154188572699</v>
      </c>
      <c r="J438">
        <v>-3.8871760574330798</v>
      </c>
      <c r="K438">
        <v>12969.349294441399</v>
      </c>
      <c r="L438">
        <v>9937.4307640945299</v>
      </c>
      <c r="M438">
        <v>49.053264236131199</v>
      </c>
      <c r="N438">
        <v>0.80493827021081699</v>
      </c>
      <c r="O438">
        <v>5.8049756934515298</v>
      </c>
      <c r="P438">
        <v>232.09482318585901</v>
      </c>
      <c r="Q438">
        <v>0.23836790555151799</v>
      </c>
    </row>
    <row r="439" spans="1:17" x14ac:dyDescent="0.3">
      <c r="A439" t="s">
        <v>998</v>
      </c>
      <c r="B439" t="s">
        <v>999</v>
      </c>
      <c r="C439" t="s">
        <v>627</v>
      </c>
      <c r="D439" t="s">
        <v>627</v>
      </c>
      <c r="E439">
        <v>14117.513736000001</v>
      </c>
      <c r="F439">
        <v>488.2</v>
      </c>
      <c r="G439">
        <v>-9.2750941794938893</v>
      </c>
      <c r="H439">
        <v>-9.1774085667963607</v>
      </c>
      <c r="I439">
        <v>0.35864414255941601</v>
      </c>
      <c r="J439">
        <v>-3.7094047435273101</v>
      </c>
      <c r="K439">
        <v>501.80288974268302</v>
      </c>
      <c r="L439">
        <v>454.99626484563601</v>
      </c>
      <c r="M439">
        <v>38.469605866954701</v>
      </c>
      <c r="N439">
        <v>1.26584455691821</v>
      </c>
      <c r="O439">
        <v>21.261777959852498</v>
      </c>
      <c r="P439">
        <v>44.224519940915798</v>
      </c>
      <c r="Q439">
        <v>1.3289602379596E-2</v>
      </c>
    </row>
    <row r="440" spans="1:17" x14ac:dyDescent="0.3">
      <c r="A440" t="s">
        <v>1000</v>
      </c>
      <c r="B440" t="s">
        <v>1001</v>
      </c>
      <c r="C440" t="s">
        <v>10319</v>
      </c>
      <c r="D440" t="s">
        <v>257</v>
      </c>
      <c r="E440">
        <v>14015.9899579049</v>
      </c>
      <c r="F440">
        <v>5834.8</v>
      </c>
      <c r="G440">
        <v>-9.8559058633505305</v>
      </c>
      <c r="H440">
        <v>8.8749810189233607</v>
      </c>
      <c r="I440">
        <v>24.6721496728786</v>
      </c>
      <c r="J440">
        <v>-7.2761099434901597</v>
      </c>
      <c r="K440">
        <v>5435.9576492606302</v>
      </c>
      <c r="L440">
        <v>4838.0547583585703</v>
      </c>
      <c r="M440">
        <v>53.782285332937199</v>
      </c>
      <c r="N440">
        <v>1.0465169694908401</v>
      </c>
      <c r="O440">
        <v>14.4795022965654</v>
      </c>
      <c r="P440">
        <v>54.276120093599999</v>
      </c>
      <c r="Q440">
        <v>0.14252204233215299</v>
      </c>
    </row>
    <row r="441" spans="1:17" x14ac:dyDescent="0.3">
      <c r="A441" t="s">
        <v>1002</v>
      </c>
      <c r="B441" t="s">
        <v>1003</v>
      </c>
      <c r="C441" t="s">
        <v>10316</v>
      </c>
      <c r="D441" t="s">
        <v>118</v>
      </c>
      <c r="E441">
        <v>13980.30019752</v>
      </c>
      <c r="F441">
        <v>2197.0500000000002</v>
      </c>
      <c r="G441">
        <v>5.5652876278681402</v>
      </c>
      <c r="H441">
        <v>-3.6855443646319901</v>
      </c>
      <c r="I441">
        <v>26.996373213375499</v>
      </c>
      <c r="J441">
        <v>-2.8510887197683998</v>
      </c>
      <c r="K441">
        <v>2169.3615119275901</v>
      </c>
      <c r="L441">
        <v>1852.4916651508399</v>
      </c>
      <c r="M441">
        <v>36.926924317110497</v>
      </c>
      <c r="N441">
        <v>0.41276019203480202</v>
      </c>
      <c r="O441">
        <v>13.060695022871499</v>
      </c>
      <c r="P441">
        <v>52.557025309863498</v>
      </c>
      <c r="Q441">
        <v>-6.0188257522346002E-2</v>
      </c>
    </row>
    <row r="442" spans="1:17" hidden="1" x14ac:dyDescent="0.3">
      <c r="A442" t="s">
        <v>1004</v>
      </c>
      <c r="B442" t="s">
        <v>1005</v>
      </c>
      <c r="C442" t="s">
        <v>10328</v>
      </c>
      <c r="D442" t="s">
        <v>538</v>
      </c>
      <c r="E442">
        <v>13958.705024429901</v>
      </c>
      <c r="F442">
        <v>585.6</v>
      </c>
      <c r="G442">
        <v>-27.4969462997941</v>
      </c>
      <c r="H442">
        <v>1.6936903471293201</v>
      </c>
      <c r="I442">
        <v>-10.3905223740729</v>
      </c>
      <c r="J442">
        <v>2.6711687227141798</v>
      </c>
      <c r="K442">
        <v>569.82690733535298</v>
      </c>
      <c r="M442">
        <v>61.2270779485413</v>
      </c>
      <c r="N442">
        <v>0.63593847822387894</v>
      </c>
      <c r="O442">
        <v>12.7049180327868</v>
      </c>
      <c r="P442">
        <v>24.5692405871091</v>
      </c>
    </row>
    <row r="443" spans="1:17" hidden="1" x14ac:dyDescent="0.3">
      <c r="A443" t="s">
        <v>1006</v>
      </c>
      <c r="B443" t="s">
        <v>1007</v>
      </c>
      <c r="C443" t="s">
        <v>10328</v>
      </c>
      <c r="D443" t="s">
        <v>163</v>
      </c>
      <c r="E443">
        <v>13951.450961189999</v>
      </c>
      <c r="F443">
        <v>11600.15</v>
      </c>
      <c r="G443">
        <v>305.74550672061099</v>
      </c>
      <c r="H443">
        <v>35.124348425636398</v>
      </c>
      <c r="I443">
        <v>63.486885907600701</v>
      </c>
      <c r="J443">
        <v>-6.2204370353976204</v>
      </c>
      <c r="K443">
        <v>9468.58167806243</v>
      </c>
      <c r="L443">
        <v>6842.3590000848399</v>
      </c>
      <c r="M443">
        <v>58.9486935990709</v>
      </c>
      <c r="N443">
        <v>0.94244472417293401</v>
      </c>
      <c r="O443">
        <v>6.8779283026512497</v>
      </c>
      <c r="P443">
        <v>393.41344108889803</v>
      </c>
      <c r="Q443">
        <v>0.24354378564883</v>
      </c>
    </row>
    <row r="444" spans="1:17" x14ac:dyDescent="0.3">
      <c r="A444" t="s">
        <v>1008</v>
      </c>
      <c r="B444" t="s">
        <v>1009</v>
      </c>
      <c r="C444" t="s">
        <v>10325</v>
      </c>
      <c r="D444" t="s">
        <v>163</v>
      </c>
      <c r="E444">
        <v>13925.13765615</v>
      </c>
      <c r="F444">
        <v>626.79999999999995</v>
      </c>
      <c r="G444">
        <v>4.8544446716300103</v>
      </c>
      <c r="H444">
        <v>2.9393505564529501</v>
      </c>
      <c r="I444">
        <v>13.526700194081201</v>
      </c>
      <c r="J444">
        <v>0.64850902761693097</v>
      </c>
      <c r="K444">
        <v>611.62186135146499</v>
      </c>
      <c r="L444">
        <v>538.40522430812302</v>
      </c>
      <c r="M444">
        <v>63.215711360164697</v>
      </c>
      <c r="N444">
        <v>0.25077381594635101</v>
      </c>
      <c r="O444">
        <v>14.3506700701978</v>
      </c>
      <c r="P444">
        <v>81.116809940041804</v>
      </c>
      <c r="Q444">
        <v>0.19335291871948301</v>
      </c>
    </row>
    <row r="445" spans="1:17" x14ac:dyDescent="0.3">
      <c r="A445" t="s">
        <v>1010</v>
      </c>
      <c r="B445" t="s">
        <v>1011</v>
      </c>
      <c r="C445" t="s">
        <v>10325</v>
      </c>
      <c r="D445" t="s">
        <v>46</v>
      </c>
      <c r="E445">
        <v>13886.159732960001</v>
      </c>
      <c r="F445">
        <v>755.85</v>
      </c>
      <c r="G445">
        <v>19.720086322206399</v>
      </c>
      <c r="H445">
        <v>10.833968554864899</v>
      </c>
      <c r="I445">
        <v>36.088036996164497</v>
      </c>
      <c r="J445">
        <v>-0.96154063683145596</v>
      </c>
      <c r="K445">
        <v>705.09153610169005</v>
      </c>
      <c r="L445">
        <v>600.97339079608798</v>
      </c>
      <c r="M445">
        <v>55.908475676486603</v>
      </c>
      <c r="N445">
        <v>1.55044482655326</v>
      </c>
      <c r="O445">
        <v>7.5544089435734598</v>
      </c>
      <c r="P445">
        <v>68.716517857142804</v>
      </c>
      <c r="Q445">
        <v>8.0300536593312002E-2</v>
      </c>
    </row>
    <row r="446" spans="1:17" x14ac:dyDescent="0.3">
      <c r="A446" t="s">
        <v>1012</v>
      </c>
      <c r="B446" t="s">
        <v>1013</v>
      </c>
      <c r="C446" t="s">
        <v>10314</v>
      </c>
      <c r="D446" t="s">
        <v>24</v>
      </c>
      <c r="E446">
        <v>13829.577459516</v>
      </c>
      <c r="F446">
        <v>226.04</v>
      </c>
      <c r="G446">
        <v>-33.700052324647103</v>
      </c>
      <c r="H446">
        <v>0.21379584378564701</v>
      </c>
      <c r="I446">
        <v>-30.318237777731699</v>
      </c>
      <c r="J446">
        <v>-1.0476561641234601</v>
      </c>
      <c r="K446">
        <v>232.44442063880101</v>
      </c>
      <c r="L446">
        <v>239.54004564480601</v>
      </c>
      <c r="M446">
        <v>57.118468146351098</v>
      </c>
      <c r="N446">
        <v>1.3290976899896101</v>
      </c>
      <c r="O446">
        <v>33.029552291629798</v>
      </c>
      <c r="P446">
        <v>10.1291108404384</v>
      </c>
      <c r="Q446">
        <v>2.8470644348868E-2</v>
      </c>
    </row>
    <row r="447" spans="1:17" x14ac:dyDescent="0.3">
      <c r="A447" t="s">
        <v>1014</v>
      </c>
      <c r="B447" t="s">
        <v>1015</v>
      </c>
      <c r="C447" t="s">
        <v>10330</v>
      </c>
      <c r="D447" t="s">
        <v>603</v>
      </c>
      <c r="E447">
        <v>13639.375764</v>
      </c>
      <c r="F447">
        <v>142</v>
      </c>
      <c r="G447">
        <v>-76.618035481199897</v>
      </c>
      <c r="H447">
        <v>-0.33601844083694499</v>
      </c>
      <c r="I447">
        <v>-21.293357658105101</v>
      </c>
      <c r="J447">
        <v>3.5795174285673599</v>
      </c>
      <c r="K447">
        <v>142.984579568237</v>
      </c>
      <c r="L447">
        <v>170.31741862778301</v>
      </c>
      <c r="M447">
        <v>53.473769545798497</v>
      </c>
      <c r="N447">
        <v>1.2363855538850499</v>
      </c>
      <c r="O447">
        <v>111.05633802816899</v>
      </c>
      <c r="P447">
        <v>13.147410358565701</v>
      </c>
      <c r="Q447">
        <v>-2.6077716508164001E-2</v>
      </c>
    </row>
    <row r="448" spans="1:17" x14ac:dyDescent="0.3">
      <c r="A448" t="s">
        <v>1016</v>
      </c>
      <c r="B448" t="s">
        <v>1017</v>
      </c>
      <c r="C448" t="s">
        <v>10320</v>
      </c>
      <c r="D448" t="s">
        <v>127</v>
      </c>
      <c r="E448">
        <v>13638.00896562</v>
      </c>
      <c r="F448">
        <v>954.9</v>
      </c>
      <c r="G448">
        <v>98.591965038020902</v>
      </c>
      <c r="H448">
        <v>2.7424785934165299</v>
      </c>
      <c r="I448">
        <v>68.058292542758295</v>
      </c>
      <c r="J448">
        <v>-3.5375410069494801</v>
      </c>
      <c r="K448">
        <v>850.31958779946603</v>
      </c>
      <c r="L448">
        <v>625.97793482571797</v>
      </c>
      <c r="M448">
        <v>50.001696283824899</v>
      </c>
      <c r="N448">
        <v>0.67975188960730704</v>
      </c>
      <c r="O448">
        <v>6.7127447900303601</v>
      </c>
      <c r="P448">
        <v>155.25260625501201</v>
      </c>
      <c r="Q448">
        <v>0.19644474346402099</v>
      </c>
    </row>
    <row r="449" spans="1:17" x14ac:dyDescent="0.3">
      <c r="A449" t="s">
        <v>1018</v>
      </c>
      <c r="B449" t="s">
        <v>1019</v>
      </c>
      <c r="C449" t="s">
        <v>10313</v>
      </c>
      <c r="D449" t="s">
        <v>298</v>
      </c>
      <c r="E449">
        <v>13636.0277836</v>
      </c>
      <c r="F449">
        <v>983.45</v>
      </c>
      <c r="G449">
        <v>4.7212092152744196</v>
      </c>
      <c r="H449">
        <v>4.0755225697701496</v>
      </c>
      <c r="I449">
        <v>-24.581293418038101</v>
      </c>
      <c r="J449">
        <v>-0.43727976534421897</v>
      </c>
      <c r="K449">
        <v>989.47251492103396</v>
      </c>
      <c r="L449">
        <v>930.53994640465896</v>
      </c>
      <c r="M449">
        <v>58.749688687807101</v>
      </c>
      <c r="N449">
        <v>0.56517276811448103</v>
      </c>
      <c r="O449">
        <v>21.917738573389499</v>
      </c>
      <c r="P449">
        <v>57.351999999999997</v>
      </c>
      <c r="Q449">
        <v>3.9929750414582001E-2</v>
      </c>
    </row>
    <row r="450" spans="1:17" x14ac:dyDescent="0.3">
      <c r="A450" t="s">
        <v>1020</v>
      </c>
      <c r="B450" t="s">
        <v>1021</v>
      </c>
      <c r="C450" t="s">
        <v>10325</v>
      </c>
      <c r="D450" t="s">
        <v>257</v>
      </c>
      <c r="E450">
        <v>13595.9992650899</v>
      </c>
      <c r="F450">
        <v>1732</v>
      </c>
      <c r="G450">
        <v>78.540035830989396</v>
      </c>
      <c r="H450">
        <v>-22.676419723333598</v>
      </c>
      <c r="I450">
        <v>60.546918040217697</v>
      </c>
      <c r="J450">
        <v>-8.8180720227746097</v>
      </c>
      <c r="K450">
        <v>1965.1850478858</v>
      </c>
      <c r="L450">
        <v>1530.13721454443</v>
      </c>
      <c r="M450">
        <v>26.2542295643531</v>
      </c>
      <c r="N450">
        <v>0.85184736215548795</v>
      </c>
      <c r="O450">
        <v>54.965357967667401</v>
      </c>
      <c r="P450">
        <v>127.266762892008</v>
      </c>
      <c r="Q450">
        <v>0.14828175040769001</v>
      </c>
    </row>
    <row r="451" spans="1:17" x14ac:dyDescent="0.3">
      <c r="A451" t="s">
        <v>1022</v>
      </c>
      <c r="B451" t="s">
        <v>1023</v>
      </c>
      <c r="C451" t="s">
        <v>10327</v>
      </c>
      <c r="D451" t="s">
        <v>384</v>
      </c>
      <c r="E451">
        <v>13530.801272625</v>
      </c>
      <c r="F451">
        <v>1053.55</v>
      </c>
      <c r="G451">
        <v>38.874611960230098</v>
      </c>
      <c r="H451">
        <v>12.8546124796084</v>
      </c>
      <c r="I451">
        <v>95.307799379123495</v>
      </c>
      <c r="J451">
        <v>-2.4912679520872398</v>
      </c>
      <c r="K451">
        <v>900.65575451824202</v>
      </c>
      <c r="L451">
        <v>708.49033349146805</v>
      </c>
      <c r="M451">
        <v>66.486963397134303</v>
      </c>
      <c r="N451">
        <v>0.67364708771197601</v>
      </c>
      <c r="O451">
        <v>6.68691566608135</v>
      </c>
      <c r="P451">
        <v>134.12222222222201</v>
      </c>
      <c r="Q451">
        <v>9.0904895795097002E-2</v>
      </c>
    </row>
    <row r="452" spans="1:17" x14ac:dyDescent="0.3">
      <c r="A452" t="s">
        <v>1024</v>
      </c>
      <c r="B452" t="s">
        <v>1025</v>
      </c>
      <c r="C452" t="s">
        <v>10314</v>
      </c>
      <c r="D452" t="s">
        <v>552</v>
      </c>
      <c r="E452">
        <v>13530.044516800001</v>
      </c>
      <c r="F452">
        <v>1725.75</v>
      </c>
      <c r="G452">
        <v>-25.194890964242202</v>
      </c>
      <c r="H452">
        <v>2.2884099483786802</v>
      </c>
      <c r="I452">
        <v>7.5731165000927003</v>
      </c>
      <c r="J452">
        <v>0.121086623697937</v>
      </c>
      <c r="K452">
        <v>1708.13316793074</v>
      </c>
      <c r="L452">
        <v>1640.44603678453</v>
      </c>
      <c r="M452">
        <v>55.918155878062301</v>
      </c>
      <c r="N452">
        <v>0.82199425790745695</v>
      </c>
      <c r="O452">
        <v>14.6718817905258</v>
      </c>
      <c r="P452">
        <v>32.039020657995401</v>
      </c>
      <c r="Q452">
        <v>-8.2382376188201004E-2</v>
      </c>
    </row>
    <row r="453" spans="1:17" x14ac:dyDescent="0.3">
      <c r="A453" t="s">
        <v>1026</v>
      </c>
      <c r="B453" t="s">
        <v>1027</v>
      </c>
      <c r="C453" t="s">
        <v>10325</v>
      </c>
      <c r="D453" t="s">
        <v>257</v>
      </c>
      <c r="E453">
        <v>13518.36464</v>
      </c>
      <c r="F453">
        <v>4269.5</v>
      </c>
      <c r="G453">
        <v>4.5426470500488296</v>
      </c>
      <c r="H453">
        <v>-1.03787456373443</v>
      </c>
      <c r="I453">
        <v>0.41927253005884002</v>
      </c>
      <c r="J453">
        <v>0.91186764540034704</v>
      </c>
      <c r="K453">
        <v>4239.2496990209202</v>
      </c>
      <c r="L453">
        <v>3868.6266543737001</v>
      </c>
      <c r="M453">
        <v>67.446528339749506</v>
      </c>
      <c r="N453">
        <v>0.50495448788666597</v>
      </c>
      <c r="O453">
        <v>17.109731818714099</v>
      </c>
      <c r="P453">
        <v>54.6920289855072</v>
      </c>
      <c r="Q453">
        <v>0.188499326079198</v>
      </c>
    </row>
    <row r="454" spans="1:17" x14ac:dyDescent="0.3">
      <c r="A454" t="s">
        <v>1028</v>
      </c>
      <c r="B454" t="s">
        <v>1029</v>
      </c>
      <c r="C454" t="s">
        <v>10324</v>
      </c>
      <c r="D454" t="s">
        <v>132</v>
      </c>
      <c r="E454">
        <v>13443.87964555</v>
      </c>
      <c r="F454">
        <v>541.70000000000005</v>
      </c>
      <c r="G454">
        <v>154.86846965694301</v>
      </c>
      <c r="H454">
        <v>21.113880661039101</v>
      </c>
      <c r="I454">
        <v>192.41554689899499</v>
      </c>
      <c r="J454">
        <v>-3.50589458477645</v>
      </c>
      <c r="K454">
        <v>432.62578156269302</v>
      </c>
      <c r="L454">
        <v>297.19023698083402</v>
      </c>
      <c r="M454">
        <v>55.3478323765111</v>
      </c>
      <c r="N454">
        <v>0.85298007356430205</v>
      </c>
      <c r="O454">
        <v>9.2855824256968802</v>
      </c>
      <c r="P454">
        <v>269.244402031287</v>
      </c>
      <c r="Q454">
        <v>0.27331014256223402</v>
      </c>
    </row>
    <row r="455" spans="1:17" x14ac:dyDescent="0.3">
      <c r="A455" t="s">
        <v>1030</v>
      </c>
      <c r="B455" t="s">
        <v>1031</v>
      </c>
      <c r="C455" t="s">
        <v>10323</v>
      </c>
      <c r="D455" t="s">
        <v>773</v>
      </c>
      <c r="E455">
        <v>13402.138226405001</v>
      </c>
      <c r="F455">
        <v>2899.65</v>
      </c>
      <c r="G455">
        <v>44.4061790348795</v>
      </c>
      <c r="H455">
        <v>17.891999599873198</v>
      </c>
      <c r="I455">
        <v>3.02987548266365</v>
      </c>
      <c r="J455">
        <v>2.0921917212666599</v>
      </c>
      <c r="K455">
        <v>2572.86954726359</v>
      </c>
      <c r="L455">
        <v>2375.91539312238</v>
      </c>
      <c r="M455">
        <v>66.816811310687598</v>
      </c>
      <c r="N455">
        <v>1.43155920547099</v>
      </c>
      <c r="O455">
        <v>3.2883279016432998</v>
      </c>
      <c r="P455">
        <v>80.214418893722794</v>
      </c>
      <c r="Q455">
        <v>7.0355308025178004E-2</v>
      </c>
    </row>
    <row r="456" spans="1:17" x14ac:dyDescent="0.3">
      <c r="A456" t="s">
        <v>1032</v>
      </c>
      <c r="B456" t="s">
        <v>1033</v>
      </c>
      <c r="C456" t="s">
        <v>10316</v>
      </c>
      <c r="D456" t="s">
        <v>357</v>
      </c>
      <c r="E456">
        <v>13364.029549839999</v>
      </c>
      <c r="F456">
        <v>404.7</v>
      </c>
      <c r="G456">
        <v>114.386039648254</v>
      </c>
      <c r="H456">
        <v>27.457726233027199</v>
      </c>
      <c r="I456">
        <v>115.098839309152</v>
      </c>
      <c r="J456">
        <v>2.6854974746905498</v>
      </c>
      <c r="K456">
        <v>312.519416873534</v>
      </c>
      <c r="L456">
        <v>240.117470205285</v>
      </c>
      <c r="M456">
        <v>83.405601832741397</v>
      </c>
      <c r="N456">
        <v>0.85608118213170803</v>
      </c>
      <c r="O456">
        <v>1.3096120583148101</v>
      </c>
      <c r="P456">
        <v>176.05729877216899</v>
      </c>
      <c r="Q456">
        <v>0.19383206181684601</v>
      </c>
    </row>
    <row r="457" spans="1:17" x14ac:dyDescent="0.3">
      <c r="A457" t="s">
        <v>1034</v>
      </c>
      <c r="B457" t="s">
        <v>1035</v>
      </c>
      <c r="C457" t="s">
        <v>10326</v>
      </c>
      <c r="D457" t="s">
        <v>474</v>
      </c>
      <c r="E457">
        <v>13360.19977325</v>
      </c>
      <c r="F457">
        <v>2111.0500000000002</v>
      </c>
      <c r="G457">
        <v>46.680834664408998</v>
      </c>
      <c r="H457">
        <v>1.2131018619610301</v>
      </c>
      <c r="I457">
        <v>81.155790407453395</v>
      </c>
      <c r="J457">
        <v>-2.1072914524428299</v>
      </c>
      <c r="K457">
        <v>1878.95843451204</v>
      </c>
      <c r="L457">
        <v>1471.5529526119501</v>
      </c>
      <c r="M457">
        <v>59.279633481182401</v>
      </c>
      <c r="N457">
        <v>0.90224498325633096</v>
      </c>
      <c r="O457">
        <v>12.7401056346367</v>
      </c>
      <c r="P457">
        <v>134.98503702661799</v>
      </c>
      <c r="Q457">
        <v>0.21584113107198799</v>
      </c>
    </row>
    <row r="458" spans="1:17" x14ac:dyDescent="0.3">
      <c r="A458" t="s">
        <v>1036</v>
      </c>
      <c r="B458" t="s">
        <v>1037</v>
      </c>
      <c r="C458" t="s">
        <v>10325</v>
      </c>
      <c r="D458" t="s">
        <v>443</v>
      </c>
      <c r="E458">
        <v>13297.150552409999</v>
      </c>
      <c r="F458">
        <v>221.01</v>
      </c>
      <c r="G458">
        <v>186.56140975692199</v>
      </c>
      <c r="H458">
        <v>2.1381259815809601</v>
      </c>
      <c r="I458">
        <v>21.673645510004398</v>
      </c>
      <c r="J458">
        <v>-2.8284780819316802</v>
      </c>
      <c r="K458">
        <v>202.005433159181</v>
      </c>
      <c r="L458">
        <v>164.94435478582699</v>
      </c>
      <c r="M458">
        <v>54.491381936117499</v>
      </c>
      <c r="N458">
        <v>0.86964959509374995</v>
      </c>
      <c r="O458">
        <v>2.6197909596850901</v>
      </c>
      <c r="P458">
        <v>267.737104825291</v>
      </c>
      <c r="Q458">
        <v>0.18506784005506999</v>
      </c>
    </row>
    <row r="459" spans="1:17" x14ac:dyDescent="0.3">
      <c r="A459" t="s">
        <v>1038</v>
      </c>
      <c r="B459" t="s">
        <v>1039</v>
      </c>
      <c r="C459" t="s">
        <v>627</v>
      </c>
      <c r="D459" t="s">
        <v>627</v>
      </c>
      <c r="E459">
        <v>13222.435187863</v>
      </c>
      <c r="F459">
        <v>26.85</v>
      </c>
      <c r="G459">
        <v>1.5458189933962001</v>
      </c>
      <c r="H459">
        <v>2.5682385019195899</v>
      </c>
      <c r="I459">
        <v>-17.413802716218498</v>
      </c>
      <c r="J459">
        <v>-5.94051330698061</v>
      </c>
      <c r="K459">
        <v>26.8934840715592</v>
      </c>
      <c r="L459">
        <v>25.719921240949201</v>
      </c>
      <c r="M459">
        <v>43.112366558067698</v>
      </c>
      <c r="N459">
        <v>2.8369669634671499</v>
      </c>
      <c r="O459">
        <v>45.437616387337002</v>
      </c>
      <c r="P459">
        <v>66.770186335403693</v>
      </c>
      <c r="Q459">
        <v>7.0143076213110001E-3</v>
      </c>
    </row>
    <row r="460" spans="1:17" hidden="1" x14ac:dyDescent="0.3">
      <c r="A460" t="s">
        <v>1040</v>
      </c>
      <c r="B460" t="s">
        <v>1041</v>
      </c>
      <c r="C460" t="s">
        <v>10328</v>
      </c>
      <c r="D460" t="s">
        <v>132</v>
      </c>
      <c r="E460">
        <v>13167.75831195</v>
      </c>
      <c r="F460">
        <v>424.6</v>
      </c>
      <c r="G460">
        <v>18.884495386598601</v>
      </c>
      <c r="H460">
        <v>14.903715843505401</v>
      </c>
      <c r="I460">
        <v>58.798349905601299</v>
      </c>
      <c r="J460">
        <v>-5.0981209715603804</v>
      </c>
      <c r="K460">
        <v>384.34391695120399</v>
      </c>
      <c r="L460">
        <v>304.97854673366697</v>
      </c>
      <c r="M460">
        <v>52.644155529244898</v>
      </c>
      <c r="N460">
        <v>1.5174725546554599</v>
      </c>
      <c r="O460">
        <v>12.235044747998099</v>
      </c>
      <c r="P460">
        <v>107.62836185819</v>
      </c>
      <c r="Q460">
        <v>0.19016750114830699</v>
      </c>
    </row>
    <row r="461" spans="1:17" x14ac:dyDescent="0.3">
      <c r="A461" t="s">
        <v>1042</v>
      </c>
      <c r="B461" t="s">
        <v>1043</v>
      </c>
      <c r="C461" t="s">
        <v>10319</v>
      </c>
      <c r="D461" t="s">
        <v>204</v>
      </c>
      <c r="E461">
        <v>13143.968093014901</v>
      </c>
      <c r="F461">
        <v>570.4</v>
      </c>
      <c r="G461">
        <v>32.0887973787801</v>
      </c>
      <c r="H461">
        <v>6.6243542944630596</v>
      </c>
      <c r="I461">
        <v>20.119056896224699</v>
      </c>
      <c r="J461">
        <v>-11.8064421066154</v>
      </c>
      <c r="K461">
        <v>517.23807180903498</v>
      </c>
      <c r="L461">
        <v>437.82409105184701</v>
      </c>
      <c r="M461">
        <v>49.085072909623797</v>
      </c>
      <c r="N461">
        <v>2.64916334482507</v>
      </c>
      <c r="O461">
        <v>14.305750350631101</v>
      </c>
      <c r="P461">
        <v>82.236421725239595</v>
      </c>
      <c r="Q461">
        <v>0.162038615354413</v>
      </c>
    </row>
    <row r="462" spans="1:17" hidden="1" x14ac:dyDescent="0.3">
      <c r="A462" t="s">
        <v>1044</v>
      </c>
      <c r="B462" t="s">
        <v>1045</v>
      </c>
      <c r="C462" t="s">
        <v>10328</v>
      </c>
      <c r="D462" t="s">
        <v>54</v>
      </c>
      <c r="E462">
        <v>13118.00192986</v>
      </c>
      <c r="F462">
        <v>854.25</v>
      </c>
      <c r="G462">
        <v>-22.787683638425701</v>
      </c>
      <c r="H462">
        <v>12.6843395065353</v>
      </c>
      <c r="I462">
        <v>-5.6812597127045601</v>
      </c>
      <c r="J462">
        <v>-6.7659819559786598</v>
      </c>
      <c r="M462">
        <v>34.039128643917302</v>
      </c>
      <c r="O462">
        <v>37.652911911033002</v>
      </c>
      <c r="P462">
        <v>17.827586206896498</v>
      </c>
    </row>
    <row r="463" spans="1:17" x14ac:dyDescent="0.3">
      <c r="A463" t="s">
        <v>1046</v>
      </c>
      <c r="B463" t="s">
        <v>1047</v>
      </c>
      <c r="C463" t="s">
        <v>10324</v>
      </c>
      <c r="D463" t="s">
        <v>338</v>
      </c>
      <c r="E463">
        <v>13039.4208614</v>
      </c>
      <c r="F463">
        <v>940.7</v>
      </c>
      <c r="G463">
        <v>-14.186395358313</v>
      </c>
      <c r="H463">
        <v>-5.3947755188561199</v>
      </c>
      <c r="I463">
        <v>14.647700384474801</v>
      </c>
      <c r="J463">
        <v>-1.5290103032400899</v>
      </c>
      <c r="K463">
        <v>906.12508668743305</v>
      </c>
      <c r="L463">
        <v>809.771147902238</v>
      </c>
      <c r="M463">
        <v>42.1567614729327</v>
      </c>
      <c r="N463">
        <v>0.34515099110917502</v>
      </c>
      <c r="O463">
        <v>8.9614117146805405</v>
      </c>
      <c r="P463">
        <v>45.360426485358801</v>
      </c>
      <c r="Q463">
        <v>-4.808793115282E-2</v>
      </c>
    </row>
    <row r="464" spans="1:17" x14ac:dyDescent="0.3">
      <c r="A464" t="s">
        <v>1048</v>
      </c>
      <c r="B464" t="s">
        <v>1049</v>
      </c>
      <c r="C464" t="s">
        <v>10318</v>
      </c>
      <c r="D464" t="s">
        <v>54</v>
      </c>
      <c r="E464">
        <v>12981.3001550399</v>
      </c>
      <c r="F464">
        <v>1048.1500000000001</v>
      </c>
      <c r="G464">
        <v>37.659008868482097</v>
      </c>
      <c r="H464">
        <v>19.585622198522699</v>
      </c>
      <c r="I464">
        <v>16.860569725408102</v>
      </c>
      <c r="J464">
        <v>1.4136591163407499</v>
      </c>
      <c r="K464">
        <v>941.84170708265401</v>
      </c>
      <c r="L464">
        <v>819.37913298599801</v>
      </c>
      <c r="M464">
        <v>66.642984815829294</v>
      </c>
      <c r="N464">
        <v>1.03368031341427</v>
      </c>
      <c r="O464">
        <v>4.4697800887277497</v>
      </c>
      <c r="P464">
        <v>71.546644844517203</v>
      </c>
      <c r="Q464">
        <v>3.4817100554353997E-2</v>
      </c>
    </row>
    <row r="465" spans="1:17" x14ac:dyDescent="0.3">
      <c r="A465" t="s">
        <v>1050</v>
      </c>
      <c r="B465" t="s">
        <v>1051</v>
      </c>
      <c r="C465" t="s">
        <v>10318</v>
      </c>
      <c r="D465" t="s">
        <v>281</v>
      </c>
      <c r="E465">
        <v>12980.33484286</v>
      </c>
      <c r="F465">
        <v>1266.1500000000001</v>
      </c>
      <c r="G465">
        <v>-9.1810083776438596</v>
      </c>
      <c r="H465">
        <v>6.9362451326696899</v>
      </c>
      <c r="I465">
        <v>-7.3693072296523203</v>
      </c>
      <c r="J465">
        <v>2.04545993863091</v>
      </c>
      <c r="K465">
        <v>1231.8738266013199</v>
      </c>
      <c r="L465">
        <v>1206.98694566775</v>
      </c>
      <c r="M465">
        <v>79.089171385391197</v>
      </c>
      <c r="N465">
        <v>0.68389635874627297</v>
      </c>
      <c r="O465">
        <v>30.2373336492516</v>
      </c>
      <c r="P465">
        <v>27.5139735132685</v>
      </c>
      <c r="Q465">
        <v>0.119417512647018</v>
      </c>
    </row>
    <row r="466" spans="1:17" hidden="1" x14ac:dyDescent="0.3">
      <c r="A466" t="s">
        <v>1052</v>
      </c>
      <c r="B466" t="s">
        <v>1053</v>
      </c>
      <c r="C466" t="s">
        <v>10328</v>
      </c>
      <c r="D466" t="s">
        <v>1054</v>
      </c>
      <c r="E466">
        <v>12906.893384999599</v>
      </c>
      <c r="F466">
        <v>100</v>
      </c>
      <c r="G466">
        <v>-30.071828065427301</v>
      </c>
      <c r="I466">
        <v>-12.9654041397061</v>
      </c>
      <c r="M466">
        <v>50</v>
      </c>
      <c r="N466">
        <v>1</v>
      </c>
      <c r="O466">
        <v>0</v>
      </c>
      <c r="P466">
        <v>0</v>
      </c>
    </row>
    <row r="467" spans="1:17" x14ac:dyDescent="0.3">
      <c r="A467" t="s">
        <v>1055</v>
      </c>
      <c r="B467" t="s">
        <v>1056</v>
      </c>
      <c r="C467" t="s">
        <v>10319</v>
      </c>
      <c r="D467" t="s">
        <v>231</v>
      </c>
      <c r="E467">
        <v>12745.086437675</v>
      </c>
      <c r="F467">
        <v>1573.75</v>
      </c>
      <c r="G467">
        <v>-3.1206724973234401</v>
      </c>
      <c r="H467">
        <v>-6.5407505564050199</v>
      </c>
      <c r="I467">
        <v>-32.2147242690098</v>
      </c>
      <c r="J467">
        <v>-2.99884487374996</v>
      </c>
      <c r="K467">
        <v>1660.0364808265299</v>
      </c>
      <c r="L467">
        <v>1603.0885765932801</v>
      </c>
      <c r="M467">
        <v>32.975417640943299</v>
      </c>
      <c r="N467">
        <v>0.54016853502821605</v>
      </c>
      <c r="O467">
        <v>41.188244638602001</v>
      </c>
      <c r="P467">
        <v>54.592337917485203</v>
      </c>
      <c r="Q467">
        <v>0.138482133849717</v>
      </c>
    </row>
    <row r="468" spans="1:17" x14ac:dyDescent="0.3">
      <c r="A468" t="s">
        <v>1057</v>
      </c>
      <c r="B468" t="s">
        <v>1058</v>
      </c>
      <c r="C468" t="s">
        <v>10322</v>
      </c>
      <c r="D468" t="s">
        <v>496</v>
      </c>
      <c r="E468">
        <v>12736.459699700001</v>
      </c>
      <c r="F468">
        <v>819.5</v>
      </c>
      <c r="G468">
        <v>-43.361427049661799</v>
      </c>
      <c r="H468">
        <v>-0.54885913743954395</v>
      </c>
      <c r="I468">
        <v>-1.6278591359699599</v>
      </c>
      <c r="J468">
        <v>-7.9332373480798299</v>
      </c>
      <c r="K468">
        <v>829.81799481190501</v>
      </c>
      <c r="L468">
        <v>826.39329844358599</v>
      </c>
      <c r="M468">
        <v>40.718958088823896</v>
      </c>
      <c r="N468">
        <v>0.89377714644929795</v>
      </c>
      <c r="O468">
        <v>25.070164734594201</v>
      </c>
      <c r="P468">
        <v>15.593483320403401</v>
      </c>
      <c r="Q468">
        <v>3.4907488988092997E-2</v>
      </c>
    </row>
    <row r="469" spans="1:17" x14ac:dyDescent="0.3">
      <c r="A469" t="s">
        <v>1059</v>
      </c>
      <c r="B469" t="s">
        <v>1060</v>
      </c>
      <c r="C469" t="s">
        <v>10314</v>
      </c>
      <c r="D469" t="s">
        <v>24</v>
      </c>
      <c r="E469">
        <v>12619.567900352</v>
      </c>
      <c r="F469">
        <v>169.29</v>
      </c>
      <c r="G469">
        <v>2.7567321542666501</v>
      </c>
      <c r="H469">
        <v>4.0404573667366996</v>
      </c>
      <c r="I469">
        <v>8.1290164611522204</v>
      </c>
      <c r="J469">
        <v>0.48988853194326998</v>
      </c>
      <c r="K469">
        <v>164.01173485384399</v>
      </c>
      <c r="L469">
        <v>152.98693975831</v>
      </c>
      <c r="M469">
        <v>61.0051328141545</v>
      </c>
      <c r="N469">
        <v>0.564897087149967</v>
      </c>
      <c r="O469">
        <v>4.4479886585149604</v>
      </c>
      <c r="P469">
        <v>36.359242851389403</v>
      </c>
      <c r="Q469">
        <v>-1.8320857126541999E-2</v>
      </c>
    </row>
    <row r="470" spans="1:17" x14ac:dyDescent="0.3">
      <c r="A470" t="s">
        <v>1061</v>
      </c>
      <c r="B470" t="s">
        <v>1062</v>
      </c>
      <c r="C470" t="s">
        <v>10317</v>
      </c>
      <c r="D470" t="s">
        <v>46</v>
      </c>
      <c r="E470">
        <v>12571.763799263999</v>
      </c>
      <c r="F470">
        <v>222.19</v>
      </c>
      <c r="G470">
        <v>5.2860762903448197</v>
      </c>
      <c r="H470">
        <v>-10.9763219994463</v>
      </c>
      <c r="I470">
        <v>-13.0148868207677</v>
      </c>
      <c r="J470">
        <v>3.03796505504824</v>
      </c>
      <c r="K470">
        <v>236.56937803893001</v>
      </c>
      <c r="L470">
        <v>216.845215067623</v>
      </c>
      <c r="M470">
        <v>51.925752530177903</v>
      </c>
      <c r="N470">
        <v>0.54626960257134605</v>
      </c>
      <c r="O470">
        <v>36.774832350690801</v>
      </c>
      <c r="P470">
        <v>90.802919708029094</v>
      </c>
      <c r="Q470">
        <v>0.116568986567866</v>
      </c>
    </row>
    <row r="471" spans="1:17" x14ac:dyDescent="0.3">
      <c r="A471" t="s">
        <v>1063</v>
      </c>
      <c r="B471" t="s">
        <v>1064</v>
      </c>
      <c r="C471" t="s">
        <v>10318</v>
      </c>
      <c r="D471" t="s">
        <v>54</v>
      </c>
      <c r="E471">
        <v>12558.273494909999</v>
      </c>
      <c r="F471">
        <v>1340.05</v>
      </c>
      <c r="G471">
        <v>171.63930556059901</v>
      </c>
      <c r="H471">
        <v>27.171216447211901</v>
      </c>
      <c r="I471">
        <v>55.276905967010698</v>
      </c>
      <c r="J471">
        <v>2.4969643529741101</v>
      </c>
      <c r="K471">
        <v>1129.30375898991</v>
      </c>
      <c r="L471">
        <v>868.58128761564296</v>
      </c>
      <c r="M471">
        <v>79.750027032353302</v>
      </c>
      <c r="N471">
        <v>0.82807683692801703</v>
      </c>
      <c r="O471">
        <v>3.57822469310846</v>
      </c>
      <c r="P471">
        <v>204.21112372304199</v>
      </c>
      <c r="Q471">
        <v>8.8313903497196006E-2</v>
      </c>
    </row>
    <row r="472" spans="1:17" x14ac:dyDescent="0.3">
      <c r="A472" t="s">
        <v>1065</v>
      </c>
      <c r="B472" t="s">
        <v>1066</v>
      </c>
      <c r="C472" t="s">
        <v>10325</v>
      </c>
      <c r="D472" t="s">
        <v>77</v>
      </c>
      <c r="E472">
        <v>12452.0359878</v>
      </c>
      <c r="F472">
        <v>605.1</v>
      </c>
      <c r="G472">
        <v>-46.1176137053857</v>
      </c>
      <c r="H472">
        <v>-0.570789869238851</v>
      </c>
      <c r="I472">
        <v>-6.6863139491379302</v>
      </c>
      <c r="J472">
        <v>-5.4092739278030804</v>
      </c>
      <c r="K472">
        <v>616.94148892992598</v>
      </c>
      <c r="L472">
        <v>644.31714101111299</v>
      </c>
      <c r="M472">
        <v>36.0714455627487</v>
      </c>
      <c r="N472">
        <v>0.53793579233800004</v>
      </c>
      <c r="O472">
        <v>36.175838704346297</v>
      </c>
      <c r="P472">
        <v>19.999999999999901</v>
      </c>
      <c r="Q472">
        <v>4.2488924109845998E-2</v>
      </c>
    </row>
    <row r="473" spans="1:17" x14ac:dyDescent="0.3">
      <c r="A473" t="s">
        <v>1067</v>
      </c>
      <c r="B473" t="s">
        <v>1068</v>
      </c>
      <c r="C473" t="s">
        <v>10323</v>
      </c>
      <c r="D473" t="s">
        <v>410</v>
      </c>
      <c r="E473">
        <v>12439.16256205</v>
      </c>
      <c r="F473">
        <v>270.89999999999998</v>
      </c>
      <c r="G473">
        <v>60.300624499576102</v>
      </c>
      <c r="H473">
        <v>-4.4716809267564699</v>
      </c>
      <c r="I473">
        <v>1.5800504057483999</v>
      </c>
      <c r="J473">
        <v>-3.779399016063</v>
      </c>
      <c r="K473">
        <v>270.532075712454</v>
      </c>
      <c r="L473">
        <v>227.85860546133799</v>
      </c>
      <c r="M473">
        <v>41.327676338637197</v>
      </c>
      <c r="N473">
        <v>0.29710943464127898</v>
      </c>
      <c r="O473">
        <v>41.823551125876698</v>
      </c>
      <c r="P473">
        <v>110.817120622568</v>
      </c>
      <c r="Q473">
        <v>0.111966701302723</v>
      </c>
    </row>
    <row r="474" spans="1:17" x14ac:dyDescent="0.3">
      <c r="A474" t="s">
        <v>1069</v>
      </c>
      <c r="B474" t="s">
        <v>1070</v>
      </c>
      <c r="C474" t="s">
        <v>10325</v>
      </c>
      <c r="D474" t="s">
        <v>127</v>
      </c>
      <c r="E474">
        <v>12378.71228976</v>
      </c>
      <c r="F474">
        <v>923.3</v>
      </c>
      <c r="G474">
        <v>15.962177470357499</v>
      </c>
      <c r="H474">
        <v>-15.401041746500001</v>
      </c>
      <c r="I474">
        <v>7.79844387546619</v>
      </c>
      <c r="J474">
        <v>-6.0481695638564901</v>
      </c>
      <c r="K474">
        <v>1014.16192502396</v>
      </c>
      <c r="L474">
        <v>877.41546645813196</v>
      </c>
      <c r="M474">
        <v>32.038258289702298</v>
      </c>
      <c r="N474">
        <v>1.0645458274646</v>
      </c>
      <c r="O474">
        <v>32.5625473843821</v>
      </c>
      <c r="P474">
        <v>66.570449215226404</v>
      </c>
      <c r="Q474">
        <v>0.120404215520425</v>
      </c>
    </row>
    <row r="475" spans="1:17" x14ac:dyDescent="0.3">
      <c r="A475" t="s">
        <v>1071</v>
      </c>
      <c r="B475" t="s">
        <v>1072</v>
      </c>
      <c r="C475" t="s">
        <v>10313</v>
      </c>
      <c r="D475" t="s">
        <v>298</v>
      </c>
      <c r="E475">
        <v>12357.993413765</v>
      </c>
      <c r="F475">
        <v>926.65</v>
      </c>
      <c r="G475">
        <v>-33.510581777718201</v>
      </c>
      <c r="H475">
        <v>-6.5130715897933902</v>
      </c>
      <c r="I475">
        <v>-17.212368748334299</v>
      </c>
      <c r="J475">
        <v>-3.7545107037992702</v>
      </c>
      <c r="K475">
        <v>937.53260823341202</v>
      </c>
      <c r="L475">
        <v>945.38006691399301</v>
      </c>
      <c r="M475">
        <v>42.301747356423597</v>
      </c>
      <c r="N475">
        <v>1.0584159798307999</v>
      </c>
      <c r="O475">
        <v>34.6786812712458</v>
      </c>
      <c r="P475">
        <v>18.489866376830101</v>
      </c>
      <c r="Q475">
        <v>5.3875648264519998E-3</v>
      </c>
    </row>
    <row r="476" spans="1:17" x14ac:dyDescent="0.3">
      <c r="A476" t="s">
        <v>1073</v>
      </c>
      <c r="B476" t="s">
        <v>1074</v>
      </c>
      <c r="C476" t="s">
        <v>10320</v>
      </c>
      <c r="D476" t="s">
        <v>101</v>
      </c>
      <c r="E476">
        <v>12274.544759156999</v>
      </c>
      <c r="F476">
        <v>18.02</v>
      </c>
      <c r="G476">
        <v>78.251871356537904</v>
      </c>
      <c r="H476">
        <v>-8.7006134715210308</v>
      </c>
      <c r="I476">
        <v>-13.6816575832322</v>
      </c>
      <c r="J476">
        <v>-3.2856474304990102</v>
      </c>
      <c r="K476">
        <v>18.458277195191499</v>
      </c>
      <c r="L476">
        <v>16.823364123884001</v>
      </c>
      <c r="M476">
        <v>40.737526119519302</v>
      </c>
      <c r="N476">
        <v>0.74261651133794804</v>
      </c>
      <c r="O476">
        <v>33.185349611542698</v>
      </c>
      <c r="P476">
        <v>118.424242424242</v>
      </c>
      <c r="Q476">
        <v>0.13252455949247999</v>
      </c>
    </row>
    <row r="477" spans="1:17" x14ac:dyDescent="0.3">
      <c r="A477" t="s">
        <v>1075</v>
      </c>
      <c r="B477" t="s">
        <v>1076</v>
      </c>
      <c r="C477" t="s">
        <v>10324</v>
      </c>
      <c r="D477" t="s">
        <v>474</v>
      </c>
      <c r="E477">
        <v>12188.069284859999</v>
      </c>
      <c r="F477">
        <v>2486.1999999999998</v>
      </c>
      <c r="G477">
        <v>1.0274772063339901</v>
      </c>
      <c r="H477">
        <v>18.621856072732399</v>
      </c>
      <c r="I477">
        <v>9.4713140716599593</v>
      </c>
      <c r="J477">
        <v>3.8294696951546299</v>
      </c>
      <c r="K477">
        <v>2243.6947111989398</v>
      </c>
      <c r="L477">
        <v>2028.5405713539001</v>
      </c>
      <c r="M477">
        <v>78.165135133897195</v>
      </c>
      <c r="N477">
        <v>1.0193017327037499</v>
      </c>
      <c r="O477">
        <v>3.5274716434719799</v>
      </c>
      <c r="P477">
        <v>50.806745117068999</v>
      </c>
      <c r="Q477">
        <v>0.20039074365438</v>
      </c>
    </row>
    <row r="478" spans="1:17" x14ac:dyDescent="0.3">
      <c r="A478" t="s">
        <v>1077</v>
      </c>
      <c r="B478" t="s">
        <v>1078</v>
      </c>
      <c r="C478" t="s">
        <v>10321</v>
      </c>
      <c r="D478" t="s">
        <v>127</v>
      </c>
      <c r="E478">
        <v>12143.058564200001</v>
      </c>
      <c r="F478">
        <v>345.55</v>
      </c>
      <c r="G478">
        <v>10.997777976622</v>
      </c>
      <c r="H478">
        <v>31.707056297440101</v>
      </c>
      <c r="I478">
        <v>49.531656758483301</v>
      </c>
      <c r="J478">
        <v>-4.8309871706849501</v>
      </c>
      <c r="K478">
        <v>296.00209476580801</v>
      </c>
      <c r="L478">
        <v>247.26052952649999</v>
      </c>
      <c r="M478">
        <v>64.876769375299403</v>
      </c>
      <c r="N478">
        <v>0.96617563124063699</v>
      </c>
      <c r="O478">
        <v>6.7573433656489401</v>
      </c>
      <c r="P478">
        <v>91.705963938973596</v>
      </c>
      <c r="Q478">
        <v>0.16672528023003</v>
      </c>
    </row>
    <row r="479" spans="1:17" x14ac:dyDescent="0.3">
      <c r="A479" t="s">
        <v>1079</v>
      </c>
      <c r="B479" t="s">
        <v>1080</v>
      </c>
      <c r="C479" t="s">
        <v>10313</v>
      </c>
      <c r="D479" t="s">
        <v>21</v>
      </c>
      <c r="E479">
        <v>12130.85483511</v>
      </c>
      <c r="F479">
        <v>809.9</v>
      </c>
      <c r="G479">
        <v>-41.712674672453304</v>
      </c>
      <c r="H479">
        <v>6.6117504742944894E-2</v>
      </c>
      <c r="I479">
        <v>-16.5372579318242</v>
      </c>
      <c r="J479">
        <v>-0.20852140529701199</v>
      </c>
      <c r="K479">
        <v>805.98511776542705</v>
      </c>
      <c r="L479">
        <v>832.57408829152098</v>
      </c>
      <c r="M479">
        <v>62.719685487178602</v>
      </c>
      <c r="N479">
        <v>0.48846047023785899</v>
      </c>
      <c r="O479">
        <v>19.767872576861301</v>
      </c>
      <c r="P479">
        <v>9.2982456140350909</v>
      </c>
      <c r="Q479">
        <v>-0.15176721398904999</v>
      </c>
    </row>
    <row r="480" spans="1:17" x14ac:dyDescent="0.3">
      <c r="A480" t="s">
        <v>1081</v>
      </c>
      <c r="B480" t="s">
        <v>1082</v>
      </c>
      <c r="C480" t="s">
        <v>10314</v>
      </c>
      <c r="D480" t="s">
        <v>24</v>
      </c>
      <c r="E480">
        <v>12096.489356055001</v>
      </c>
      <c r="F480">
        <v>108.63</v>
      </c>
      <c r="G480">
        <v>-10.5668775703778</v>
      </c>
      <c r="H480">
        <v>-5.1478444015105804</v>
      </c>
      <c r="I480">
        <v>-37.185843623487003</v>
      </c>
      <c r="J480">
        <v>-0.81955397434244404</v>
      </c>
      <c r="K480">
        <v>113.014523560946</v>
      </c>
      <c r="L480">
        <v>115.555786476755</v>
      </c>
      <c r="M480">
        <v>47.417900175439101</v>
      </c>
      <c r="N480">
        <v>0.52893174932253395</v>
      </c>
      <c r="O480">
        <v>40.384792414618403</v>
      </c>
      <c r="P480">
        <v>22.954159592529699</v>
      </c>
      <c r="Q480">
        <v>0.114060016458725</v>
      </c>
    </row>
    <row r="481" spans="1:17" x14ac:dyDescent="0.3">
      <c r="A481" t="s">
        <v>1083</v>
      </c>
      <c r="B481" t="s">
        <v>1084</v>
      </c>
      <c r="C481" t="s">
        <v>10324</v>
      </c>
      <c r="D481" t="s">
        <v>776</v>
      </c>
      <c r="E481">
        <v>12095.397790630001</v>
      </c>
      <c r="F481">
        <v>9058.7999999999993</v>
      </c>
      <c r="G481">
        <v>-32.385447199828597</v>
      </c>
      <c r="H481">
        <v>2.2201260888311798</v>
      </c>
      <c r="I481">
        <v>7.12288437549579</v>
      </c>
      <c r="J481">
        <v>-5.9580874436473996</v>
      </c>
      <c r="K481">
        <v>9179.3651842407598</v>
      </c>
      <c r="L481">
        <v>8236.3372898857997</v>
      </c>
      <c r="M481">
        <v>33.265641710323401</v>
      </c>
      <c r="N481">
        <v>0.26847908367767898</v>
      </c>
      <c r="O481">
        <v>19.110147039342898</v>
      </c>
      <c r="P481">
        <v>37.437795849010698</v>
      </c>
      <c r="Q481">
        <v>7.8805770646301995E-2</v>
      </c>
    </row>
    <row r="482" spans="1:17" x14ac:dyDescent="0.3">
      <c r="A482" t="s">
        <v>1085</v>
      </c>
      <c r="B482" t="s">
        <v>1086</v>
      </c>
      <c r="C482" t="s">
        <v>10320</v>
      </c>
      <c r="D482" t="s">
        <v>63</v>
      </c>
      <c r="E482">
        <v>12087.065636694</v>
      </c>
      <c r="F482">
        <v>29.58</v>
      </c>
      <c r="G482">
        <v>21.232519760659599</v>
      </c>
      <c r="H482">
        <v>-12.667372308789799</v>
      </c>
      <c r="I482">
        <v>13.4448522705502</v>
      </c>
      <c r="J482">
        <v>-4.3263446887136201</v>
      </c>
      <c r="K482">
        <v>30.566554973484099</v>
      </c>
      <c r="L482">
        <v>26.688376406076099</v>
      </c>
      <c r="M482">
        <v>35.3695098001308</v>
      </c>
      <c r="N482">
        <v>1.6599855461031101</v>
      </c>
      <c r="O482">
        <v>28.837052062204101</v>
      </c>
      <c r="P482">
        <v>90.225080385851996</v>
      </c>
      <c r="Q482">
        <v>7.8943435778041998E-2</v>
      </c>
    </row>
    <row r="483" spans="1:17" x14ac:dyDescent="0.3">
      <c r="A483" t="s">
        <v>1087</v>
      </c>
      <c r="B483" t="s">
        <v>1088</v>
      </c>
      <c r="C483" t="s">
        <v>6744</v>
      </c>
      <c r="D483" t="s">
        <v>77</v>
      </c>
      <c r="E483">
        <v>12046.87704069</v>
      </c>
      <c r="F483">
        <v>339.85</v>
      </c>
      <c r="G483">
        <v>-34.6217508290841</v>
      </c>
      <c r="H483">
        <v>-1.1348508982622001</v>
      </c>
      <c r="I483">
        <v>-11.6990155818992</v>
      </c>
      <c r="J483">
        <v>-1.3432517893082101</v>
      </c>
      <c r="K483">
        <v>340.88149741193502</v>
      </c>
      <c r="L483">
        <v>341.90826893370001</v>
      </c>
      <c r="M483">
        <v>44.325081780758701</v>
      </c>
      <c r="N483">
        <v>0.39511949790286499</v>
      </c>
      <c r="O483">
        <v>17.110489922024399</v>
      </c>
      <c r="P483">
        <v>16.6666666666666</v>
      </c>
      <c r="Q483">
        <v>-0.113024849322446</v>
      </c>
    </row>
    <row r="484" spans="1:17" x14ac:dyDescent="0.3">
      <c r="A484" t="s">
        <v>1089</v>
      </c>
      <c r="B484" t="s">
        <v>1090</v>
      </c>
      <c r="C484" t="s">
        <v>10316</v>
      </c>
      <c r="D484" t="s">
        <v>989</v>
      </c>
      <c r="E484">
        <v>11940.529065324999</v>
      </c>
      <c r="F484">
        <v>587.65</v>
      </c>
      <c r="G484">
        <v>14.2784544204483</v>
      </c>
      <c r="H484">
        <v>21.6344385907732</v>
      </c>
      <c r="I484">
        <v>41.537027830847201</v>
      </c>
      <c r="J484">
        <v>4.3387398472725396</v>
      </c>
      <c r="K484">
        <v>499.41726289875999</v>
      </c>
      <c r="L484">
        <v>432.33398188458301</v>
      </c>
      <c r="M484">
        <v>70.487035127624594</v>
      </c>
      <c r="N484">
        <v>1.3515794705433699</v>
      </c>
      <c r="O484">
        <v>6.3558240449246899</v>
      </c>
      <c r="P484">
        <v>71.077147016011594</v>
      </c>
      <c r="Q484">
        <v>4.3147584363610998E-2</v>
      </c>
    </row>
    <row r="485" spans="1:17" x14ac:dyDescent="0.3">
      <c r="A485" t="s">
        <v>1091</v>
      </c>
      <c r="B485" t="s">
        <v>1092</v>
      </c>
      <c r="C485" t="s">
        <v>10314</v>
      </c>
      <c r="D485" t="s">
        <v>552</v>
      </c>
      <c r="E485">
        <v>11716.23145875</v>
      </c>
      <c r="F485">
        <v>882.9</v>
      </c>
      <c r="G485">
        <v>-14.82577663611</v>
      </c>
      <c r="H485">
        <v>5.1878585335387397</v>
      </c>
      <c r="I485">
        <v>-1.3189701488108301</v>
      </c>
      <c r="J485">
        <v>2.1845841127580901</v>
      </c>
      <c r="K485">
        <v>840.88249904814495</v>
      </c>
      <c r="L485">
        <v>795.37716265910399</v>
      </c>
      <c r="M485">
        <v>67.737032834701907</v>
      </c>
      <c r="N485">
        <v>0.69886941426102001</v>
      </c>
      <c r="O485">
        <v>6.2407973722958303</v>
      </c>
      <c r="P485">
        <v>29.838235294117599</v>
      </c>
      <c r="Q485">
        <v>1.9344482148279E-2</v>
      </c>
    </row>
    <row r="486" spans="1:17" x14ac:dyDescent="0.3">
      <c r="A486" t="s">
        <v>1093</v>
      </c>
      <c r="B486" t="s">
        <v>1094</v>
      </c>
      <c r="C486" t="s">
        <v>10317</v>
      </c>
      <c r="D486" t="s">
        <v>46</v>
      </c>
      <c r="E486">
        <v>11687.924357399999</v>
      </c>
      <c r="F486">
        <v>446.5</v>
      </c>
      <c r="G486">
        <v>1.4451086061485101</v>
      </c>
      <c r="H486">
        <v>-6.1459976089030803</v>
      </c>
      <c r="I486">
        <v>-16.570758198427999</v>
      </c>
      <c r="J486">
        <v>-2.8156596138862899</v>
      </c>
      <c r="K486">
        <v>476.18490990984998</v>
      </c>
      <c r="L486">
        <v>440.43830679520897</v>
      </c>
      <c r="M486">
        <v>38.638989407780599</v>
      </c>
      <c r="N486">
        <v>0.48712291115671402</v>
      </c>
      <c r="O486">
        <v>28.7346024636058</v>
      </c>
      <c r="P486">
        <v>43.985811028700397</v>
      </c>
      <c r="Q486">
        <v>2.6771042714909998E-3</v>
      </c>
    </row>
    <row r="487" spans="1:17" x14ac:dyDescent="0.3">
      <c r="A487" t="s">
        <v>1095</v>
      </c>
      <c r="B487" t="s">
        <v>1096</v>
      </c>
      <c r="C487" t="s">
        <v>10327</v>
      </c>
      <c r="D487" t="s">
        <v>573</v>
      </c>
      <c r="E487">
        <v>11647.855239875</v>
      </c>
      <c r="F487">
        <v>890.45</v>
      </c>
      <c r="G487">
        <v>-40.655751347045999</v>
      </c>
      <c r="H487">
        <v>-3.2043826487342102</v>
      </c>
      <c r="I487">
        <v>-8.90440145184823</v>
      </c>
      <c r="J487">
        <v>-1.18970161866892</v>
      </c>
      <c r="K487">
        <v>885.83123788101</v>
      </c>
      <c r="L487">
        <v>877.02557649915298</v>
      </c>
      <c r="M487">
        <v>41.4970918837233</v>
      </c>
      <c r="N487">
        <v>0.69991077550548397</v>
      </c>
      <c r="O487">
        <v>16.3007468134089</v>
      </c>
      <c r="P487">
        <v>16.926006171623602</v>
      </c>
      <c r="Q487">
        <v>-3.0496494755681999E-2</v>
      </c>
    </row>
    <row r="488" spans="1:17" x14ac:dyDescent="0.3">
      <c r="A488" t="s">
        <v>1097</v>
      </c>
      <c r="B488" t="s">
        <v>1098</v>
      </c>
      <c r="C488" t="s">
        <v>10320</v>
      </c>
      <c r="D488" t="s">
        <v>101</v>
      </c>
      <c r="E488">
        <v>11637.54732998</v>
      </c>
      <c r="F488">
        <v>888.2</v>
      </c>
      <c r="G488">
        <v>172.19123131861201</v>
      </c>
      <c r="H488">
        <v>-9.8816175732823393</v>
      </c>
      <c r="I488">
        <v>-10.6293728005927</v>
      </c>
      <c r="J488">
        <v>-4.1938217747854596</v>
      </c>
      <c r="K488">
        <v>939.31653106267504</v>
      </c>
      <c r="L488">
        <v>775.34767811601796</v>
      </c>
      <c r="M488">
        <v>36.3660427219517</v>
      </c>
      <c r="N488">
        <v>0.90512229079883399</v>
      </c>
      <c r="O488">
        <v>25.872551227201001</v>
      </c>
      <c r="P488">
        <v>247.85900783289799</v>
      </c>
      <c r="Q488">
        <v>0.30669028351878003</v>
      </c>
    </row>
    <row r="489" spans="1:17" x14ac:dyDescent="0.3">
      <c r="A489" t="s">
        <v>1099</v>
      </c>
      <c r="B489" t="s">
        <v>1100</v>
      </c>
      <c r="C489" t="s">
        <v>10321</v>
      </c>
      <c r="D489" t="s">
        <v>141</v>
      </c>
      <c r="E489">
        <v>11607</v>
      </c>
      <c r="F489">
        <v>367.2</v>
      </c>
      <c r="G489">
        <v>24.4411111308697</v>
      </c>
      <c r="H489">
        <v>-7.1850536202697102</v>
      </c>
      <c r="I489">
        <v>-20.448397336985</v>
      </c>
      <c r="J489">
        <v>-2.46561700139558</v>
      </c>
      <c r="K489">
        <v>382.57183356499098</v>
      </c>
      <c r="L489">
        <v>373.94019077854398</v>
      </c>
      <c r="M489">
        <v>37.393674808445901</v>
      </c>
      <c r="N489">
        <v>0.392548648853555</v>
      </c>
      <c r="O489">
        <v>37.799564270152501</v>
      </c>
      <c r="P489">
        <v>55.824315722469699</v>
      </c>
      <c r="Q489">
        <v>0.14996248579146801</v>
      </c>
    </row>
    <row r="490" spans="1:17" hidden="1" x14ac:dyDescent="0.3">
      <c r="A490" t="s">
        <v>1101</v>
      </c>
      <c r="B490" t="s">
        <v>1102</v>
      </c>
      <c r="C490" t="s">
        <v>10328</v>
      </c>
      <c r="D490" t="s">
        <v>95</v>
      </c>
      <c r="E490">
        <v>11516.9498752</v>
      </c>
      <c r="F490">
        <v>91.92</v>
      </c>
      <c r="G490">
        <v>-46.500594316904703</v>
      </c>
      <c r="H490">
        <v>-4.6759815019295399</v>
      </c>
      <c r="I490">
        <v>-18.143865043357799</v>
      </c>
      <c r="J490">
        <v>-1.4273068854598301</v>
      </c>
      <c r="K490">
        <v>94.184635915045902</v>
      </c>
      <c r="L490">
        <v>98.216835597263199</v>
      </c>
      <c r="M490">
        <v>13.715137464591701</v>
      </c>
      <c r="N490">
        <v>0.94047055739618302</v>
      </c>
      <c r="O490">
        <v>20.681026979982502</v>
      </c>
      <c r="P490">
        <v>1.1221122112211099</v>
      </c>
    </row>
    <row r="491" spans="1:17" x14ac:dyDescent="0.3">
      <c r="A491" t="s">
        <v>1103</v>
      </c>
      <c r="B491" t="s">
        <v>1104</v>
      </c>
      <c r="C491" t="s">
        <v>10323</v>
      </c>
      <c r="D491" t="s">
        <v>1105</v>
      </c>
      <c r="E491">
        <v>11467.214186089999</v>
      </c>
      <c r="F491">
        <v>832.55</v>
      </c>
      <c r="G491">
        <v>64.676709946268502</v>
      </c>
      <c r="H491">
        <v>13.565370494682099</v>
      </c>
      <c r="I491">
        <v>51.684056949980402</v>
      </c>
      <c r="J491">
        <v>-2.8798337835649099</v>
      </c>
      <c r="K491">
        <v>695.623419965685</v>
      </c>
      <c r="L491">
        <v>593.62220749059304</v>
      </c>
      <c r="M491">
        <v>63.328554333394301</v>
      </c>
      <c r="N491">
        <v>2.0573490139946098</v>
      </c>
      <c r="O491">
        <v>0.89484115068163494</v>
      </c>
      <c r="P491">
        <v>107.955538903459</v>
      </c>
      <c r="Q491">
        <v>-4.4906762421415003E-2</v>
      </c>
    </row>
    <row r="492" spans="1:17" hidden="1" x14ac:dyDescent="0.3">
      <c r="A492" t="s">
        <v>1106</v>
      </c>
      <c r="B492" t="s">
        <v>1107</v>
      </c>
      <c r="C492" t="s">
        <v>10328</v>
      </c>
      <c r="D492" t="s">
        <v>98</v>
      </c>
      <c r="E492">
        <v>11418.11086028</v>
      </c>
      <c r="F492">
        <v>9968.7999999999993</v>
      </c>
      <c r="G492">
        <v>1.0724348335123199</v>
      </c>
      <c r="H492">
        <v>12.3522676925112</v>
      </c>
      <c r="I492">
        <v>19.706044774972</v>
      </c>
      <c r="J492">
        <v>4.1191859411396896</v>
      </c>
      <c r="K492">
        <v>9129.6960283575499</v>
      </c>
      <c r="L492">
        <v>8078.7007864441102</v>
      </c>
      <c r="M492">
        <v>86.042776935003602</v>
      </c>
      <c r="N492">
        <v>0.83385878059574803</v>
      </c>
      <c r="O492">
        <v>1.1957306797207401</v>
      </c>
      <c r="P492">
        <v>48.078608457984799</v>
      </c>
      <c r="Q492">
        <v>0.104641591480337</v>
      </c>
    </row>
    <row r="493" spans="1:17" x14ac:dyDescent="0.3">
      <c r="A493" t="s">
        <v>1108</v>
      </c>
      <c r="B493" t="s">
        <v>1109</v>
      </c>
      <c r="C493" t="s">
        <v>10313</v>
      </c>
      <c r="D493" t="s">
        <v>298</v>
      </c>
      <c r="E493">
        <v>11336.04958531</v>
      </c>
      <c r="F493">
        <v>2067.65</v>
      </c>
      <c r="G493">
        <v>-12.5483108573675</v>
      </c>
      <c r="H493">
        <v>-7.9892133098166198</v>
      </c>
      <c r="I493">
        <v>0.73857452344105701</v>
      </c>
      <c r="J493">
        <v>-1.27987468893735</v>
      </c>
      <c r="K493">
        <v>2193.9457010995002</v>
      </c>
      <c r="L493">
        <v>2022.94608144833</v>
      </c>
      <c r="M493">
        <v>37.560631898051398</v>
      </c>
      <c r="N493">
        <v>0.38234524097574102</v>
      </c>
      <c r="O493">
        <v>32.8972505017773</v>
      </c>
      <c r="P493">
        <v>29.228124999999999</v>
      </c>
      <c r="Q493">
        <v>2.7541538705795999E-2</v>
      </c>
    </row>
    <row r="494" spans="1:17" x14ac:dyDescent="0.3">
      <c r="A494" t="s">
        <v>1110</v>
      </c>
      <c r="B494" t="s">
        <v>1111</v>
      </c>
      <c r="C494" t="s">
        <v>6744</v>
      </c>
      <c r="D494" t="s">
        <v>77</v>
      </c>
      <c r="E494">
        <v>11309.698350495</v>
      </c>
      <c r="F494">
        <v>365.75</v>
      </c>
      <c r="G494">
        <v>11.8567710808668</v>
      </c>
      <c r="H494">
        <v>-2.4930098229010502</v>
      </c>
      <c r="I494">
        <v>44.5496690730415</v>
      </c>
      <c r="J494">
        <v>-1.4569889516797401</v>
      </c>
      <c r="K494">
        <v>334.647942041703</v>
      </c>
      <c r="L494">
        <v>270.23705263749503</v>
      </c>
      <c r="M494">
        <v>50.268916613529399</v>
      </c>
      <c r="N494">
        <v>0.22832861864107001</v>
      </c>
      <c r="O494">
        <v>5.26315789473683</v>
      </c>
      <c r="P494">
        <v>111.967545638945</v>
      </c>
      <c r="Q494">
        <v>7.0840024928770007E-2</v>
      </c>
    </row>
    <row r="495" spans="1:17" x14ac:dyDescent="0.3">
      <c r="A495" t="s">
        <v>1112</v>
      </c>
      <c r="B495" t="s">
        <v>1113</v>
      </c>
      <c r="C495" t="s">
        <v>10319</v>
      </c>
      <c r="D495" t="s">
        <v>415</v>
      </c>
      <c r="E495">
        <v>11308.429969979999</v>
      </c>
      <c r="F495">
        <v>2848.55</v>
      </c>
      <c r="G495">
        <v>-3.5708066603291901</v>
      </c>
      <c r="H495">
        <v>5.1928518990667296</v>
      </c>
      <c r="I495">
        <v>-14.5239893175956</v>
      </c>
      <c r="J495">
        <v>-2.7874589864702601</v>
      </c>
      <c r="K495">
        <v>2693.0603546470402</v>
      </c>
      <c r="L495">
        <v>2518.74189108365</v>
      </c>
      <c r="M495">
        <v>53.189540714852903</v>
      </c>
      <c r="N495">
        <v>0.86619473008787695</v>
      </c>
      <c r="O495">
        <v>5.2623264467887001</v>
      </c>
      <c r="P495">
        <v>38.524570233666402</v>
      </c>
      <c r="Q495">
        <v>7.4327386909461002E-2</v>
      </c>
    </row>
    <row r="496" spans="1:17" x14ac:dyDescent="0.3">
      <c r="A496" t="s">
        <v>1114</v>
      </c>
      <c r="B496" t="s">
        <v>1115</v>
      </c>
      <c r="C496" t="s">
        <v>10325</v>
      </c>
      <c r="D496" t="s">
        <v>257</v>
      </c>
      <c r="E496">
        <v>11263.12808576</v>
      </c>
      <c r="F496">
        <v>1705.8</v>
      </c>
      <c r="G496">
        <v>43.017974065470597</v>
      </c>
      <c r="H496">
        <v>-11.7502170119967</v>
      </c>
      <c r="I496">
        <v>38.070544151421799</v>
      </c>
      <c r="J496">
        <v>-0.90271576716425395</v>
      </c>
      <c r="K496">
        <v>1704.6767936574699</v>
      </c>
      <c r="L496">
        <v>1436.0305952777101</v>
      </c>
      <c r="M496">
        <v>43.679534007980699</v>
      </c>
      <c r="N496">
        <v>0.43267390998439298</v>
      </c>
      <c r="O496">
        <v>15.500058623519701</v>
      </c>
      <c r="P496">
        <v>102.66128074135599</v>
      </c>
      <c r="Q496">
        <v>0.12164374705589399</v>
      </c>
    </row>
    <row r="497" spans="1:17" hidden="1" x14ac:dyDescent="0.3">
      <c r="A497" t="s">
        <v>1116</v>
      </c>
      <c r="B497" t="s">
        <v>1117</v>
      </c>
      <c r="C497" t="s">
        <v>10328</v>
      </c>
      <c r="D497" t="s">
        <v>405</v>
      </c>
      <c r="E497">
        <v>11214.824993480001</v>
      </c>
      <c r="F497">
        <v>10043.15</v>
      </c>
      <c r="G497">
        <v>66.365440278777697</v>
      </c>
      <c r="H497">
        <v>1.7961414259131501</v>
      </c>
      <c r="I497">
        <v>-7.4230138919589699</v>
      </c>
      <c r="J497">
        <v>-5.3801270505165597</v>
      </c>
      <c r="K497">
        <v>9389.1289640096293</v>
      </c>
      <c r="L497">
        <v>8327.2751359286194</v>
      </c>
      <c r="M497">
        <v>49.254330881444098</v>
      </c>
      <c r="N497">
        <v>2.1194367886819898</v>
      </c>
      <c r="O497">
        <v>14.494954272314899</v>
      </c>
      <c r="P497">
        <v>102.891919191919</v>
      </c>
      <c r="Q497">
        <v>0.15631991971888801</v>
      </c>
    </row>
    <row r="498" spans="1:17" hidden="1" x14ac:dyDescent="0.3">
      <c r="A498" t="s">
        <v>1118</v>
      </c>
      <c r="B498" t="s">
        <v>1119</v>
      </c>
      <c r="C498" t="s">
        <v>10325</v>
      </c>
      <c r="D498" t="s">
        <v>1120</v>
      </c>
      <c r="E498">
        <v>11167.517736689901</v>
      </c>
      <c r="F498">
        <v>1179.6500000000001</v>
      </c>
      <c r="G498">
        <v>-15.631587475594101</v>
      </c>
      <c r="H498">
        <v>-7.1032792563374896</v>
      </c>
      <c r="I498">
        <v>9.4874945990700201</v>
      </c>
      <c r="J498">
        <v>-1.9629019013350999</v>
      </c>
      <c r="K498">
        <v>1196.7413363446899</v>
      </c>
      <c r="M498">
        <v>34.203291747069997</v>
      </c>
      <c r="N498">
        <v>0.33265064245404202</v>
      </c>
      <c r="O498">
        <v>10.197940066969</v>
      </c>
      <c r="P498">
        <v>45.062715199212903</v>
      </c>
    </row>
    <row r="499" spans="1:17" x14ac:dyDescent="0.3">
      <c r="A499" t="s">
        <v>1121</v>
      </c>
      <c r="B499" t="s">
        <v>1122</v>
      </c>
      <c r="C499" t="s">
        <v>10327</v>
      </c>
      <c r="D499" t="s">
        <v>384</v>
      </c>
      <c r="E499">
        <v>11139.1344271</v>
      </c>
      <c r="F499">
        <v>200.87</v>
      </c>
      <c r="G499">
        <v>32.247363853764497</v>
      </c>
      <c r="H499">
        <v>-4.3405371854479498</v>
      </c>
      <c r="I499">
        <v>26.0930936103804</v>
      </c>
      <c r="J499">
        <v>-9.2656164123468193E-2</v>
      </c>
      <c r="K499">
        <v>197.67294454604499</v>
      </c>
      <c r="L499">
        <v>168.36947062241401</v>
      </c>
      <c r="M499">
        <v>54.567322651566201</v>
      </c>
      <c r="N499">
        <v>0.31654054309880297</v>
      </c>
      <c r="O499">
        <v>21.969432966595299</v>
      </c>
      <c r="P499">
        <v>70.807823129251702</v>
      </c>
      <c r="Q499">
        <v>0.10115884748513999</v>
      </c>
    </row>
    <row r="500" spans="1:17" hidden="1" x14ac:dyDescent="0.3">
      <c r="A500" t="s">
        <v>1123</v>
      </c>
      <c r="B500" t="s">
        <v>1124</v>
      </c>
      <c r="C500" t="s">
        <v>10328</v>
      </c>
      <c r="D500" t="s">
        <v>338</v>
      </c>
      <c r="E500">
        <v>11095.78104437</v>
      </c>
      <c r="F500">
        <v>979.3</v>
      </c>
      <c r="G500">
        <v>-36.699191411600502</v>
      </c>
      <c r="H500">
        <v>-3.82328174546321</v>
      </c>
      <c r="I500">
        <v>-15.103907187572601</v>
      </c>
      <c r="J500">
        <v>-3.0425671055992898</v>
      </c>
      <c r="K500">
        <v>987.77086538226195</v>
      </c>
      <c r="L500">
        <v>998.15856431996201</v>
      </c>
      <c r="M500">
        <v>44.479243228887903</v>
      </c>
      <c r="N500">
        <v>1.40913506279487</v>
      </c>
      <c r="O500">
        <v>17.226590421729799</v>
      </c>
      <c r="P500">
        <v>19.404986892641499</v>
      </c>
      <c r="Q500">
        <v>-6.7249285979600004E-2</v>
      </c>
    </row>
    <row r="501" spans="1:17" hidden="1" x14ac:dyDescent="0.3">
      <c r="A501" t="s">
        <v>1125</v>
      </c>
      <c r="B501" t="s">
        <v>1126</v>
      </c>
      <c r="C501" t="s">
        <v>10328</v>
      </c>
      <c r="D501" t="s">
        <v>163</v>
      </c>
      <c r="E501">
        <v>11070.866372504999</v>
      </c>
      <c r="F501">
        <v>729.05</v>
      </c>
      <c r="G501">
        <v>469.22944608171599</v>
      </c>
      <c r="H501">
        <v>2.9689774843078101</v>
      </c>
      <c r="I501">
        <v>93.447393142286998</v>
      </c>
      <c r="J501">
        <v>-0.68711194643639395</v>
      </c>
      <c r="K501">
        <v>713.03087838067097</v>
      </c>
      <c r="L501">
        <v>531.47654044971898</v>
      </c>
      <c r="M501">
        <v>60.090890537299202</v>
      </c>
      <c r="N501">
        <v>0.48553829478252503</v>
      </c>
      <c r="O501">
        <v>16.000274329606999</v>
      </c>
      <c r="P501">
        <v>541.20492524186398</v>
      </c>
      <c r="Q501">
        <v>0.265270228204595</v>
      </c>
    </row>
    <row r="502" spans="1:17" x14ac:dyDescent="0.3">
      <c r="A502" t="s">
        <v>1127</v>
      </c>
      <c r="B502" t="s">
        <v>1128</v>
      </c>
      <c r="C502" t="s">
        <v>10323</v>
      </c>
      <c r="D502" t="s">
        <v>83</v>
      </c>
      <c r="E502">
        <v>11016.145229169901</v>
      </c>
      <c r="F502">
        <v>228.68</v>
      </c>
      <c r="G502">
        <v>46.039069123636899</v>
      </c>
      <c r="H502">
        <v>1.1854236976974699</v>
      </c>
      <c r="I502">
        <v>-2.6784497148206601</v>
      </c>
      <c r="J502">
        <v>-2.59442652489252</v>
      </c>
      <c r="K502">
        <v>223.06942790683999</v>
      </c>
      <c r="L502">
        <v>194.85606408638699</v>
      </c>
      <c r="M502">
        <v>46.972671640695602</v>
      </c>
      <c r="N502">
        <v>0.39369459010775298</v>
      </c>
      <c r="O502">
        <v>9.6248032184712091</v>
      </c>
      <c r="P502">
        <v>96.713978494623603</v>
      </c>
      <c r="Q502">
        <v>8.8162249124501005E-2</v>
      </c>
    </row>
    <row r="503" spans="1:17" hidden="1" x14ac:dyDescent="0.3">
      <c r="A503" t="s">
        <v>1129</v>
      </c>
      <c r="B503" t="s">
        <v>1130</v>
      </c>
      <c r="C503" t="s">
        <v>10328</v>
      </c>
      <c r="D503" t="s">
        <v>127</v>
      </c>
      <c r="E503">
        <v>11009.3306623399</v>
      </c>
      <c r="F503">
        <v>701.6</v>
      </c>
      <c r="G503">
        <v>12.471853364885501</v>
      </c>
      <c r="H503">
        <v>-14.0672620219951</v>
      </c>
      <c r="I503">
        <v>16.326036015089699</v>
      </c>
      <c r="J503">
        <v>-5.2935460854958798</v>
      </c>
      <c r="K503">
        <v>716.20706703839198</v>
      </c>
      <c r="L503">
        <v>633.39875748093095</v>
      </c>
      <c r="M503">
        <v>28.902897412555198</v>
      </c>
      <c r="N503">
        <v>1.08309249254004</v>
      </c>
      <c r="O503">
        <v>18.301026225769601</v>
      </c>
      <c r="P503">
        <v>75.400000000000006</v>
      </c>
      <c r="Q503">
        <v>0.115585878609582</v>
      </c>
    </row>
    <row r="504" spans="1:17" hidden="1" x14ac:dyDescent="0.3">
      <c r="A504" t="s">
        <v>1131</v>
      </c>
      <c r="B504" t="s">
        <v>1132</v>
      </c>
      <c r="C504" t="s">
        <v>10328</v>
      </c>
      <c r="D504" t="s">
        <v>257</v>
      </c>
      <c r="E504">
        <v>11001.997566</v>
      </c>
      <c r="F504">
        <v>5524.6</v>
      </c>
      <c r="G504">
        <v>35.3006986505304</v>
      </c>
      <c r="H504">
        <v>2.86051323115485</v>
      </c>
      <c r="I504">
        <v>50.937700602702598</v>
      </c>
      <c r="J504">
        <v>3.5233149381567102</v>
      </c>
      <c r="K504">
        <v>5144.2776912323498</v>
      </c>
      <c r="L504">
        <v>4346.3881399807597</v>
      </c>
      <c r="M504">
        <v>67.618365311892305</v>
      </c>
      <c r="N504">
        <v>0.92737457381579602</v>
      </c>
      <c r="O504">
        <v>3.9595626832711699</v>
      </c>
      <c r="P504">
        <v>85.504423887312598</v>
      </c>
      <c r="Q504">
        <v>0.18106082514513999</v>
      </c>
    </row>
    <row r="505" spans="1:17" hidden="1" x14ac:dyDescent="0.3">
      <c r="A505" t="s">
        <v>1133</v>
      </c>
      <c r="B505" t="s">
        <v>1134</v>
      </c>
      <c r="C505" t="s">
        <v>10328</v>
      </c>
      <c r="D505" t="s">
        <v>60</v>
      </c>
      <c r="E505">
        <v>10919.365963329999</v>
      </c>
      <c r="F505">
        <v>8285.2000000000007</v>
      </c>
      <c r="G505">
        <v>108.20377120408899</v>
      </c>
      <c r="H505">
        <v>-6.6349274612501903</v>
      </c>
      <c r="I505">
        <v>14.958754182883499</v>
      </c>
      <c r="J505">
        <v>-4.6854468617978897</v>
      </c>
      <c r="K505">
        <v>8482.09669695905</v>
      </c>
      <c r="L505">
        <v>7065.2099979700897</v>
      </c>
      <c r="M505">
        <v>44.745324191307503</v>
      </c>
      <c r="N505">
        <v>0.93720377316973602</v>
      </c>
      <c r="O505">
        <v>24.050716941051402</v>
      </c>
      <c r="P505">
        <v>160.42622744703499</v>
      </c>
      <c r="Q505">
        <v>0.15791847544772999</v>
      </c>
    </row>
    <row r="506" spans="1:17" x14ac:dyDescent="0.3">
      <c r="A506" t="s">
        <v>1135</v>
      </c>
      <c r="B506" t="s">
        <v>1136</v>
      </c>
      <c r="C506" t="s">
        <v>10318</v>
      </c>
      <c r="D506" t="s">
        <v>54</v>
      </c>
      <c r="E506">
        <v>10876.383067745999</v>
      </c>
      <c r="F506">
        <v>242.47</v>
      </c>
      <c r="G506">
        <v>90.255295969102406</v>
      </c>
      <c r="H506">
        <v>17.7007250653181</v>
      </c>
      <c r="I506">
        <v>44.431544902812497</v>
      </c>
      <c r="J506">
        <v>0.68167033102339203</v>
      </c>
      <c r="K506">
        <v>203.69701213355</v>
      </c>
      <c r="L506">
        <v>166.69379930903199</v>
      </c>
      <c r="M506">
        <v>70.943214950784693</v>
      </c>
      <c r="N506">
        <v>1.20058002982587</v>
      </c>
      <c r="O506">
        <v>2.1899616447395398</v>
      </c>
      <c r="P506">
        <v>148.814776808619</v>
      </c>
      <c r="Q506">
        <v>0.14164334345146801</v>
      </c>
    </row>
    <row r="507" spans="1:17" x14ac:dyDescent="0.3">
      <c r="A507" t="s">
        <v>1137</v>
      </c>
      <c r="B507" t="s">
        <v>1138</v>
      </c>
      <c r="C507" t="s">
        <v>10318</v>
      </c>
      <c r="D507" t="s">
        <v>281</v>
      </c>
      <c r="E507">
        <v>10819.15754706</v>
      </c>
      <c r="F507">
        <v>2109.25</v>
      </c>
      <c r="G507">
        <v>22.949791203290001</v>
      </c>
      <c r="H507">
        <v>1.5871974926635799</v>
      </c>
      <c r="I507">
        <v>13.0351932318589</v>
      </c>
      <c r="J507">
        <v>-0.178174031503541</v>
      </c>
      <c r="K507">
        <v>2045.6154140116901</v>
      </c>
      <c r="L507">
        <v>1840.14440081562</v>
      </c>
      <c r="M507">
        <v>55.310198093426401</v>
      </c>
      <c r="N507">
        <v>0.63420037322523304</v>
      </c>
      <c r="O507">
        <v>2.8659476117103</v>
      </c>
      <c r="P507">
        <v>55.086210065806398</v>
      </c>
      <c r="Q507">
        <v>-6.8108937200953998E-2</v>
      </c>
    </row>
    <row r="508" spans="1:17" x14ac:dyDescent="0.3">
      <c r="A508" t="s">
        <v>1139</v>
      </c>
      <c r="B508" t="s">
        <v>1140</v>
      </c>
      <c r="C508" t="s">
        <v>10322</v>
      </c>
      <c r="D508" t="s">
        <v>874</v>
      </c>
      <c r="E508">
        <v>10780.589524428</v>
      </c>
      <c r="F508">
        <v>78.89</v>
      </c>
      <c r="G508">
        <v>-11.2615871015719</v>
      </c>
      <c r="H508">
        <v>2.0973765708909098</v>
      </c>
      <c r="I508">
        <v>-16.227206714813398</v>
      </c>
      <c r="J508">
        <v>-6.97608127558268</v>
      </c>
      <c r="K508">
        <v>78.888535239745906</v>
      </c>
      <c r="L508">
        <v>73.946356183575602</v>
      </c>
      <c r="M508">
        <v>38.522122279370898</v>
      </c>
      <c r="N508">
        <v>0.74846888374436604</v>
      </c>
      <c r="O508">
        <v>20.230700976042499</v>
      </c>
      <c r="P508">
        <v>63.3333333333333</v>
      </c>
      <c r="Q508">
        <v>4.9902576960677E-2</v>
      </c>
    </row>
    <row r="509" spans="1:17" hidden="1" x14ac:dyDescent="0.3">
      <c r="A509" t="s">
        <v>1141</v>
      </c>
      <c r="B509" t="s">
        <v>1142</v>
      </c>
      <c r="C509" t="s">
        <v>10328</v>
      </c>
      <c r="D509" t="s">
        <v>741</v>
      </c>
      <c r="E509">
        <v>10739.054693185</v>
      </c>
      <c r="F509">
        <v>118.64</v>
      </c>
      <c r="G509">
        <v>34.0676295992101</v>
      </c>
      <c r="H509">
        <v>-0.22207441684809701</v>
      </c>
      <c r="I509">
        <v>0.82703783228695804</v>
      </c>
      <c r="J509">
        <v>-0.78614106373542103</v>
      </c>
      <c r="K509">
        <v>115.75354360714201</v>
      </c>
      <c r="L509">
        <v>102.8788969502</v>
      </c>
      <c r="M509">
        <v>54.041415573722702</v>
      </c>
      <c r="N509">
        <v>0.56051137421491404</v>
      </c>
      <c r="O509">
        <v>4.0121375590020198</v>
      </c>
      <c r="P509">
        <v>65.930069930069905</v>
      </c>
      <c r="Q509">
        <v>2.1133606920337E-2</v>
      </c>
    </row>
    <row r="510" spans="1:17" x14ac:dyDescent="0.3">
      <c r="A510" t="s">
        <v>1143</v>
      </c>
      <c r="B510" t="s">
        <v>1144</v>
      </c>
      <c r="C510" t="s">
        <v>10327</v>
      </c>
      <c r="D510" t="s">
        <v>573</v>
      </c>
      <c r="E510">
        <v>10737.772375160001</v>
      </c>
      <c r="F510">
        <v>2117.1</v>
      </c>
      <c r="G510">
        <v>-45.716812625642497</v>
      </c>
      <c r="H510">
        <v>-1.82706254821279</v>
      </c>
      <c r="I510">
        <v>-13.3043393183532</v>
      </c>
      <c r="J510">
        <v>-0.81378269444348605</v>
      </c>
      <c r="K510">
        <v>2068.4612887056701</v>
      </c>
      <c r="L510">
        <v>2140.0009788510401</v>
      </c>
      <c r="M510">
        <v>57.634015486989597</v>
      </c>
      <c r="N510">
        <v>0.993344906302706</v>
      </c>
      <c r="O510">
        <v>29.1861508667516</v>
      </c>
      <c r="P510">
        <v>17.096238938052998</v>
      </c>
      <c r="Q510">
        <v>-0.156278726002121</v>
      </c>
    </row>
    <row r="511" spans="1:17" hidden="1" x14ac:dyDescent="0.3">
      <c r="A511" t="s">
        <v>1145</v>
      </c>
      <c r="B511" t="s">
        <v>1146</v>
      </c>
      <c r="C511" t="s">
        <v>10328</v>
      </c>
      <c r="D511" t="s">
        <v>1147</v>
      </c>
      <c r="E511">
        <v>10697.7</v>
      </c>
      <c r="F511">
        <v>845</v>
      </c>
      <c r="G511">
        <v>814.48439818093902</v>
      </c>
      <c r="H511">
        <v>86.763750136790705</v>
      </c>
      <c r="I511">
        <v>597.11862947373902</v>
      </c>
      <c r="J511">
        <v>-1.62419458040773</v>
      </c>
      <c r="K511">
        <v>523.61591889551596</v>
      </c>
      <c r="L511">
        <v>248.605036743282</v>
      </c>
      <c r="M511">
        <v>96.496904397449001</v>
      </c>
      <c r="N511">
        <v>0.30494821634062103</v>
      </c>
      <c r="O511">
        <v>0.57988165680473702</v>
      </c>
      <c r="P511">
        <v>1155.5720653789001</v>
      </c>
      <c r="Q511">
        <v>0.294147338359671</v>
      </c>
    </row>
    <row r="512" spans="1:17" x14ac:dyDescent="0.3">
      <c r="A512" t="s">
        <v>1148</v>
      </c>
      <c r="B512" t="s">
        <v>1149</v>
      </c>
      <c r="C512" t="s">
        <v>10326</v>
      </c>
      <c r="D512" t="s">
        <v>138</v>
      </c>
      <c r="E512">
        <v>10681.221857439999</v>
      </c>
      <c r="F512">
        <v>451.65</v>
      </c>
      <c r="G512">
        <v>278.10711454641103</v>
      </c>
      <c r="H512">
        <v>-7.4532285515408301</v>
      </c>
      <c r="I512">
        <v>72.364920029354096</v>
      </c>
      <c r="J512">
        <v>-0.95876727523458205</v>
      </c>
      <c r="K512">
        <v>453.55153237392102</v>
      </c>
      <c r="L512">
        <v>343.843977132372</v>
      </c>
      <c r="M512">
        <v>42.329783943949202</v>
      </c>
      <c r="N512">
        <v>0.58324284491130296</v>
      </c>
      <c r="O512">
        <v>26.115354810140602</v>
      </c>
      <c r="P512">
        <v>329.12114014251699</v>
      </c>
      <c r="Q512">
        <v>0.13600620870236199</v>
      </c>
    </row>
    <row r="513" spans="1:17" hidden="1" x14ac:dyDescent="0.3">
      <c r="A513" t="s">
        <v>1150</v>
      </c>
      <c r="B513" t="s">
        <v>1151</v>
      </c>
      <c r="C513" t="s">
        <v>10325</v>
      </c>
      <c r="D513" t="s">
        <v>1152</v>
      </c>
      <c r="E513">
        <v>10681.04868</v>
      </c>
      <c r="F513">
        <v>1186.8499999999999</v>
      </c>
      <c r="G513">
        <v>-3.8044734189036</v>
      </c>
      <c r="H513">
        <v>-10.1171881097809</v>
      </c>
      <c r="I513">
        <v>-17.597786622630998</v>
      </c>
      <c r="J513">
        <v>-1.06464851756442</v>
      </c>
      <c r="K513">
        <v>1245.0569739902101</v>
      </c>
      <c r="M513">
        <v>38.136420445137396</v>
      </c>
      <c r="N513">
        <v>0.58212279676096701</v>
      </c>
      <c r="O513">
        <v>26.966339470025702</v>
      </c>
      <c r="P513">
        <v>48.0693656041419</v>
      </c>
    </row>
    <row r="514" spans="1:17" x14ac:dyDescent="0.3">
      <c r="A514" t="s">
        <v>1153</v>
      </c>
      <c r="B514" t="s">
        <v>1154</v>
      </c>
      <c r="C514" t="s">
        <v>10322</v>
      </c>
      <c r="D514" t="s">
        <v>135</v>
      </c>
      <c r="E514">
        <v>10662.35055716</v>
      </c>
      <c r="F514">
        <v>1264</v>
      </c>
      <c r="G514">
        <v>36.1127630468524</v>
      </c>
      <c r="H514">
        <v>3.2599976771975401</v>
      </c>
      <c r="I514">
        <v>24.5604363564313</v>
      </c>
      <c r="J514">
        <v>-5.4070901623690197</v>
      </c>
      <c r="K514">
        <v>1193.3861249659301</v>
      </c>
      <c r="L514">
        <v>997.03064418256201</v>
      </c>
      <c r="M514">
        <v>45.282698012857701</v>
      </c>
      <c r="N514">
        <v>0.73331007536639603</v>
      </c>
      <c r="O514">
        <v>9.4897151898734204</v>
      </c>
      <c r="P514">
        <v>82.382223504797594</v>
      </c>
      <c r="Q514">
        <v>8.4569980018660007E-3</v>
      </c>
    </row>
    <row r="515" spans="1:17" hidden="1" x14ac:dyDescent="0.3">
      <c r="A515" t="s">
        <v>1155</v>
      </c>
      <c r="B515" t="s">
        <v>1156</v>
      </c>
      <c r="C515" t="s">
        <v>10328</v>
      </c>
      <c r="D515" t="s">
        <v>741</v>
      </c>
      <c r="E515">
        <v>10625.948094249999</v>
      </c>
      <c r="F515">
        <v>529.76</v>
      </c>
      <c r="G515">
        <v>-13.4488231122077</v>
      </c>
      <c r="H515">
        <v>-1.20109362442983</v>
      </c>
      <c r="I515">
        <v>-3.3500593156874299</v>
      </c>
      <c r="J515">
        <v>-0.53500179607956799</v>
      </c>
      <c r="K515">
        <v>521.97722310691199</v>
      </c>
      <c r="L515">
        <v>497.11045221817602</v>
      </c>
      <c r="M515">
        <v>77.9215973242584</v>
      </c>
      <c r="N515">
        <v>0.81182327075649097</v>
      </c>
      <c r="O515">
        <v>2.9692691029900402</v>
      </c>
      <c r="P515">
        <v>23.171355498721201</v>
      </c>
      <c r="Q515">
        <v>-1.3416788414562999E-2</v>
      </c>
    </row>
    <row r="516" spans="1:17" x14ac:dyDescent="0.3">
      <c r="A516" t="s">
        <v>1157</v>
      </c>
      <c r="B516" t="s">
        <v>1158</v>
      </c>
      <c r="C516" t="s">
        <v>10322</v>
      </c>
      <c r="D516" t="s">
        <v>496</v>
      </c>
      <c r="E516">
        <v>10553.46161439</v>
      </c>
      <c r="F516">
        <v>1657.6</v>
      </c>
      <c r="G516">
        <v>-13.6182661713708</v>
      </c>
      <c r="H516">
        <v>-2.3648690986918401</v>
      </c>
      <c r="I516">
        <v>-3.2595899168661999</v>
      </c>
      <c r="J516">
        <v>0.44620886655137398</v>
      </c>
      <c r="K516">
        <v>1583.1003384702899</v>
      </c>
      <c r="L516">
        <v>1492.6751560518201</v>
      </c>
      <c r="M516">
        <v>64.125811549008404</v>
      </c>
      <c r="N516">
        <v>0.65967639770937503</v>
      </c>
      <c r="O516">
        <v>9.6283783783783701</v>
      </c>
      <c r="P516">
        <v>36.6529266281945</v>
      </c>
      <c r="Q516">
        <v>1.9608631413289002E-2</v>
      </c>
    </row>
    <row r="517" spans="1:17" x14ac:dyDescent="0.3">
      <c r="A517" t="s">
        <v>1159</v>
      </c>
      <c r="B517" t="s">
        <v>1160</v>
      </c>
      <c r="C517" t="s">
        <v>10327</v>
      </c>
      <c r="D517" t="s">
        <v>573</v>
      </c>
      <c r="E517">
        <v>10547.60987608</v>
      </c>
      <c r="F517">
        <v>673.75</v>
      </c>
      <c r="G517">
        <v>1.99717124849994</v>
      </c>
      <c r="H517">
        <v>5.2297445817755497</v>
      </c>
      <c r="I517">
        <v>28.4895612182615</v>
      </c>
      <c r="J517">
        <v>-0.67177283830779899</v>
      </c>
      <c r="K517">
        <v>615.17164141623005</v>
      </c>
      <c r="L517">
        <v>535.30373138411596</v>
      </c>
      <c r="M517">
        <v>56.7922954262107</v>
      </c>
      <c r="N517">
        <v>0.99504827393862205</v>
      </c>
      <c r="O517">
        <v>7.7551020408163298</v>
      </c>
      <c r="P517">
        <v>65.886987566170106</v>
      </c>
      <c r="Q517">
        <v>-3.1866651699812003E-2</v>
      </c>
    </row>
    <row r="518" spans="1:17" x14ac:dyDescent="0.3">
      <c r="A518" t="s">
        <v>1161</v>
      </c>
      <c r="B518" t="s">
        <v>1162</v>
      </c>
      <c r="C518" t="s">
        <v>10317</v>
      </c>
      <c r="D518" t="s">
        <v>46</v>
      </c>
      <c r="E518">
        <v>10510.994356859999</v>
      </c>
      <c r="F518">
        <v>6552.95</v>
      </c>
      <c r="G518">
        <v>25.159848629508001</v>
      </c>
      <c r="H518">
        <v>9.0468526044875901</v>
      </c>
      <c r="I518">
        <v>13.8282570963141</v>
      </c>
      <c r="J518">
        <v>-6.6933610435393698</v>
      </c>
      <c r="K518">
        <v>5957.0015123560297</v>
      </c>
      <c r="L518">
        <v>5083.1897125493897</v>
      </c>
      <c r="M518">
        <v>57.867352941219302</v>
      </c>
      <c r="N518">
        <v>1.8624229799607499</v>
      </c>
      <c r="O518">
        <v>13.689254457915901</v>
      </c>
      <c r="P518">
        <v>94.7413780293912</v>
      </c>
      <c r="Q518">
        <v>0.23242702843975499</v>
      </c>
    </row>
    <row r="519" spans="1:17" x14ac:dyDescent="0.3">
      <c r="A519" t="s">
        <v>1163</v>
      </c>
      <c r="B519" t="s">
        <v>1164</v>
      </c>
      <c r="C519" t="s">
        <v>10322</v>
      </c>
      <c r="D519" t="s">
        <v>305</v>
      </c>
      <c r="E519">
        <v>10492.973660796</v>
      </c>
      <c r="F519">
        <v>134.57</v>
      </c>
      <c r="G519">
        <v>-5.1228958463001302</v>
      </c>
      <c r="H519">
        <v>-9.6677123501358402</v>
      </c>
      <c r="I519">
        <v>-19.024740963440799</v>
      </c>
      <c r="J519">
        <v>-2.7390508228771702</v>
      </c>
      <c r="K519">
        <v>136.470017511886</v>
      </c>
      <c r="L519">
        <v>132.652479699753</v>
      </c>
      <c r="M519">
        <v>52.950924038004999</v>
      </c>
      <c r="N519">
        <v>1.23972106655559</v>
      </c>
      <c r="O519">
        <v>17.411012855762799</v>
      </c>
      <c r="P519">
        <v>33.568238213399397</v>
      </c>
      <c r="Q519">
        <v>0.137495548812237</v>
      </c>
    </row>
    <row r="520" spans="1:17" x14ac:dyDescent="0.3">
      <c r="A520" t="s">
        <v>1165</v>
      </c>
      <c r="B520" t="s">
        <v>1166</v>
      </c>
      <c r="C520" t="s">
        <v>10316</v>
      </c>
      <c r="D520" t="s">
        <v>989</v>
      </c>
      <c r="E520">
        <v>10482.812132024999</v>
      </c>
      <c r="F520">
        <v>48.28</v>
      </c>
      <c r="G520">
        <v>-36.957073967066599</v>
      </c>
      <c r="H520">
        <v>2.9158085221343799</v>
      </c>
      <c r="I520">
        <v>-10.022973436081299</v>
      </c>
      <c r="J520">
        <v>4.5257629141187596</v>
      </c>
      <c r="K520">
        <v>47.574303572460003</v>
      </c>
      <c r="L520">
        <v>46.765035053084098</v>
      </c>
      <c r="M520">
        <v>61.398574749823702</v>
      </c>
      <c r="N520">
        <v>0.74089296451575104</v>
      </c>
      <c r="O520">
        <v>18.579121789560801</v>
      </c>
      <c r="P520">
        <v>32.093023255813897</v>
      </c>
      <c r="Q520">
        <v>6.1041136580532999E-2</v>
      </c>
    </row>
    <row r="521" spans="1:17" x14ac:dyDescent="0.3">
      <c r="A521" t="s">
        <v>1167</v>
      </c>
      <c r="B521" t="s">
        <v>1168</v>
      </c>
      <c r="C521" t="s">
        <v>10319</v>
      </c>
      <c r="D521" t="s">
        <v>415</v>
      </c>
      <c r="E521">
        <v>10470.66094064</v>
      </c>
      <c r="F521">
        <v>403.7</v>
      </c>
      <c r="G521">
        <v>22.124213404883601</v>
      </c>
      <c r="H521">
        <v>-6.9842111866789098</v>
      </c>
      <c r="I521">
        <v>-35.768731417648503</v>
      </c>
      <c r="J521">
        <v>-2.4592187024811398</v>
      </c>
      <c r="K521">
        <v>417.37500161617601</v>
      </c>
      <c r="L521">
        <v>398.61613102630599</v>
      </c>
      <c r="M521">
        <v>39.051396963214302</v>
      </c>
      <c r="N521">
        <v>0.40488680910789498</v>
      </c>
      <c r="O521">
        <v>37.218231359920701</v>
      </c>
      <c r="P521">
        <v>64.105691056910501</v>
      </c>
      <c r="Q521">
        <v>9.8445214129941006E-2</v>
      </c>
    </row>
    <row r="522" spans="1:17" x14ac:dyDescent="0.3">
      <c r="A522" t="s">
        <v>1169</v>
      </c>
      <c r="B522" t="s">
        <v>1170</v>
      </c>
      <c r="C522" t="s">
        <v>10326</v>
      </c>
      <c r="D522" t="s">
        <v>138</v>
      </c>
      <c r="E522">
        <v>10400.999424156</v>
      </c>
      <c r="F522">
        <v>193.06</v>
      </c>
      <c r="G522">
        <v>-1.9630025843390599</v>
      </c>
      <c r="H522">
        <v>-7.6714797334185398</v>
      </c>
      <c r="I522">
        <v>-40.954960275476303</v>
      </c>
      <c r="J522">
        <v>-6.1986505171801802</v>
      </c>
      <c r="K522">
        <v>202.331089802902</v>
      </c>
      <c r="L522">
        <v>198.403875287023</v>
      </c>
      <c r="M522">
        <v>35.1601440527892</v>
      </c>
      <c r="N522">
        <v>0.56385414592822902</v>
      </c>
      <c r="O522">
        <v>47.570703408266802</v>
      </c>
      <c r="P522">
        <v>42.427148653633303</v>
      </c>
      <c r="Q522">
        <v>0.155118678194858</v>
      </c>
    </row>
    <row r="523" spans="1:17" hidden="1" x14ac:dyDescent="0.3">
      <c r="A523" t="s">
        <v>1171</v>
      </c>
      <c r="B523" t="s">
        <v>1172</v>
      </c>
      <c r="C523" t="s">
        <v>10328</v>
      </c>
      <c r="D523" t="s">
        <v>21</v>
      </c>
      <c r="E523">
        <v>10350.42717615</v>
      </c>
      <c r="F523">
        <v>1861.4</v>
      </c>
      <c r="G523">
        <v>207.55117107301101</v>
      </c>
      <c r="H523">
        <v>10.650417612060901</v>
      </c>
      <c r="I523">
        <v>58.0680647229957</v>
      </c>
      <c r="J523">
        <v>-5.9893397341031802</v>
      </c>
      <c r="K523">
        <v>1657.43070710027</v>
      </c>
      <c r="L523">
        <v>1258.45030673165</v>
      </c>
      <c r="M523">
        <v>54.749281220923301</v>
      </c>
      <c r="N523">
        <v>1.2921648969295001</v>
      </c>
      <c r="O523">
        <v>7.0027935962178898</v>
      </c>
      <c r="P523">
        <v>252.87203791469099</v>
      </c>
      <c r="Q523">
        <v>0.26030193624421699</v>
      </c>
    </row>
    <row r="524" spans="1:17" x14ac:dyDescent="0.3">
      <c r="A524" t="s">
        <v>1173</v>
      </c>
      <c r="B524" t="s">
        <v>1174</v>
      </c>
      <c r="C524" t="s">
        <v>10314</v>
      </c>
      <c r="D524" t="s">
        <v>535</v>
      </c>
      <c r="E524">
        <v>10318.317344652</v>
      </c>
      <c r="F524">
        <v>118.53</v>
      </c>
      <c r="G524">
        <v>2.14233813646891</v>
      </c>
      <c r="H524">
        <v>6.7872401826747399</v>
      </c>
      <c r="I524">
        <v>8.6662018120639992</v>
      </c>
      <c r="J524">
        <v>5.0138430008239601</v>
      </c>
      <c r="K524">
        <v>96.558802809374498</v>
      </c>
      <c r="L524">
        <v>89.593683772727601</v>
      </c>
      <c r="M524">
        <v>75.545114162839795</v>
      </c>
      <c r="N524">
        <v>2.7722810081069</v>
      </c>
      <c r="O524">
        <v>1.0714587024381801</v>
      </c>
      <c r="P524">
        <v>71.782608695652101</v>
      </c>
      <c r="Q524">
        <v>5.8350135811000004E-4</v>
      </c>
    </row>
    <row r="525" spans="1:17" hidden="1" x14ac:dyDescent="0.3">
      <c r="A525" t="s">
        <v>1175</v>
      </c>
      <c r="B525" t="s">
        <v>1176</v>
      </c>
      <c r="C525" t="s">
        <v>10328</v>
      </c>
      <c r="D525" t="s">
        <v>338</v>
      </c>
      <c r="E525">
        <v>10283.557409999999</v>
      </c>
      <c r="F525">
        <v>1539.5</v>
      </c>
      <c r="G525">
        <v>41.145432680832997</v>
      </c>
      <c r="H525">
        <v>19.394969041241801</v>
      </c>
      <c r="I525">
        <v>55.987624833077</v>
      </c>
      <c r="J525">
        <v>-8.2185245114623999</v>
      </c>
      <c r="K525">
        <v>1392.80078047451</v>
      </c>
      <c r="L525">
        <v>1119.7588942238399</v>
      </c>
      <c r="M525">
        <v>35.799060760245297</v>
      </c>
      <c r="N525">
        <v>0.65850111758279295</v>
      </c>
      <c r="O525">
        <v>13.5920753491393</v>
      </c>
      <c r="P525">
        <v>87.743902439024396</v>
      </c>
      <c r="Q525">
        <v>3.0704595603010001E-2</v>
      </c>
    </row>
    <row r="526" spans="1:17" x14ac:dyDescent="0.3">
      <c r="A526" t="s">
        <v>1177</v>
      </c>
      <c r="B526" t="s">
        <v>1178</v>
      </c>
      <c r="C526" t="s">
        <v>10316</v>
      </c>
      <c r="D526" t="s">
        <v>989</v>
      </c>
      <c r="E526">
        <v>10281.63755696</v>
      </c>
      <c r="F526">
        <v>469.7</v>
      </c>
      <c r="G526">
        <v>9.8447641299852293</v>
      </c>
      <c r="H526">
        <v>19.9479410391024</v>
      </c>
      <c r="I526">
        <v>19.774457383538099</v>
      </c>
      <c r="J526">
        <v>4.6216351744592004</v>
      </c>
      <c r="K526">
        <v>413.29833822143797</v>
      </c>
      <c r="L526">
        <v>368.508833396282</v>
      </c>
      <c r="M526">
        <v>67.370999688062398</v>
      </c>
      <c r="N526">
        <v>1.3940829072146601</v>
      </c>
      <c r="O526">
        <v>3.04449648711944</v>
      </c>
      <c r="P526">
        <v>75.588785046728901</v>
      </c>
      <c r="Q526">
        <v>0.110087694197292</v>
      </c>
    </row>
    <row r="527" spans="1:17" x14ac:dyDescent="0.3">
      <c r="A527" t="s">
        <v>1179</v>
      </c>
      <c r="B527" t="s">
        <v>1180</v>
      </c>
      <c r="C527" t="s">
        <v>6744</v>
      </c>
      <c r="D527" t="s">
        <v>77</v>
      </c>
      <c r="E527">
        <v>10240.17104406</v>
      </c>
      <c r="F527">
        <v>1333.1</v>
      </c>
      <c r="G527">
        <v>-23.1029213452668</v>
      </c>
      <c r="H527">
        <v>-12.416858384282</v>
      </c>
      <c r="I527">
        <v>-31.9406670096994</v>
      </c>
      <c r="J527">
        <v>-0.45383642812740699</v>
      </c>
      <c r="K527">
        <v>1417.3118027711901</v>
      </c>
      <c r="L527">
        <v>1427.4616256228601</v>
      </c>
      <c r="M527">
        <v>47.783772832074298</v>
      </c>
      <c r="N527">
        <v>0.66047653673532503</v>
      </c>
      <c r="O527">
        <v>35.173655389693202</v>
      </c>
      <c r="P527">
        <v>17.159555301665399</v>
      </c>
      <c r="Q527">
        <v>-1.9495964106901E-2</v>
      </c>
    </row>
    <row r="528" spans="1:17" x14ac:dyDescent="0.3">
      <c r="A528" t="s">
        <v>1181</v>
      </c>
      <c r="B528" t="s">
        <v>1182</v>
      </c>
      <c r="C528" t="s">
        <v>627</v>
      </c>
      <c r="D528" t="s">
        <v>474</v>
      </c>
      <c r="E528">
        <v>10237.587490510001</v>
      </c>
      <c r="F528">
        <v>394.1</v>
      </c>
      <c r="G528">
        <v>98.0613123108389</v>
      </c>
      <c r="H528">
        <v>7.0771306144759603</v>
      </c>
      <c r="I528">
        <v>27.860038061472999</v>
      </c>
      <c r="J528">
        <v>-5.1893054718063496</v>
      </c>
      <c r="K528">
        <v>385.60959979072402</v>
      </c>
      <c r="L528">
        <v>319.73921341863502</v>
      </c>
      <c r="M528">
        <v>41.333637501213303</v>
      </c>
      <c r="N528">
        <v>0.45819578253604898</v>
      </c>
      <c r="O528">
        <v>6.90180157320476</v>
      </c>
      <c r="P528">
        <v>153.44051446945301</v>
      </c>
      <c r="Q528">
        <v>0.16739815261722801</v>
      </c>
    </row>
    <row r="529" spans="1:17" x14ac:dyDescent="0.3">
      <c r="A529" t="s">
        <v>1183</v>
      </c>
      <c r="B529" t="s">
        <v>1184</v>
      </c>
      <c r="C529" t="s">
        <v>10325</v>
      </c>
      <c r="D529" t="s">
        <v>127</v>
      </c>
      <c r="E529">
        <v>10201.238784749999</v>
      </c>
      <c r="F529">
        <v>333.9</v>
      </c>
      <c r="G529">
        <v>-34.425881345289802</v>
      </c>
      <c r="H529">
        <v>-10.309995468834</v>
      </c>
      <c r="I529">
        <v>-8.2453163241188694</v>
      </c>
      <c r="J529">
        <v>-1.4789470623982901</v>
      </c>
      <c r="K529">
        <v>352.97747647751999</v>
      </c>
      <c r="L529">
        <v>338.98668607328</v>
      </c>
      <c r="M529">
        <v>44.755135123693798</v>
      </c>
      <c r="N529">
        <v>1.0638024417477401</v>
      </c>
      <c r="O529">
        <v>28.1221922731356</v>
      </c>
      <c r="P529">
        <v>32.080696202531598</v>
      </c>
      <c r="Q529">
        <v>0.17825686451024</v>
      </c>
    </row>
    <row r="530" spans="1:17" x14ac:dyDescent="0.3">
      <c r="A530" t="s">
        <v>1185</v>
      </c>
      <c r="B530" t="s">
        <v>1186</v>
      </c>
      <c r="C530" t="s">
        <v>10327</v>
      </c>
      <c r="D530" t="s">
        <v>384</v>
      </c>
      <c r="E530">
        <v>10199.887510445</v>
      </c>
      <c r="F530">
        <v>686.6</v>
      </c>
      <c r="G530">
        <v>-22.0903859013949</v>
      </c>
      <c r="H530">
        <v>1.9524455436069399</v>
      </c>
      <c r="I530">
        <v>-4.6603327618372097</v>
      </c>
      <c r="J530">
        <v>1.48557869555156</v>
      </c>
      <c r="K530">
        <v>676.82659638174198</v>
      </c>
      <c r="L530">
        <v>671.74130249413702</v>
      </c>
      <c r="M530">
        <v>72.592761161262004</v>
      </c>
      <c r="N530">
        <v>0.524784521486379</v>
      </c>
      <c r="O530">
        <v>18.686280221380699</v>
      </c>
      <c r="P530">
        <v>16.3235916984328</v>
      </c>
      <c r="Q530">
        <v>7.2273194054123996E-2</v>
      </c>
    </row>
    <row r="531" spans="1:17" x14ac:dyDescent="0.3">
      <c r="A531" t="s">
        <v>1187</v>
      </c>
      <c r="B531" t="s">
        <v>1188</v>
      </c>
      <c r="C531" t="s">
        <v>10322</v>
      </c>
      <c r="D531" t="s">
        <v>817</v>
      </c>
      <c r="E531">
        <v>10174.142675708001</v>
      </c>
      <c r="F531">
        <v>219.31</v>
      </c>
      <c r="G531">
        <v>60.964757300426299</v>
      </c>
      <c r="H531">
        <v>-3.3288184087364199</v>
      </c>
      <c r="I531">
        <v>22.578477195275301</v>
      </c>
      <c r="J531">
        <v>-4.5266848616952</v>
      </c>
      <c r="K531">
        <v>224.166685155256</v>
      </c>
      <c r="L531">
        <v>191.65866111837099</v>
      </c>
      <c r="M531">
        <v>46.429127860627403</v>
      </c>
      <c r="N531">
        <v>0.837408178763556</v>
      </c>
      <c r="O531">
        <v>20.3775477634398</v>
      </c>
      <c r="P531">
        <v>97.5765765765765</v>
      </c>
      <c r="Q531">
        <v>0.14080382896087901</v>
      </c>
    </row>
    <row r="532" spans="1:17" x14ac:dyDescent="0.3">
      <c r="A532" t="s">
        <v>1189</v>
      </c>
      <c r="B532" t="s">
        <v>1190</v>
      </c>
      <c r="C532" t="s">
        <v>10314</v>
      </c>
      <c r="D532" t="s">
        <v>552</v>
      </c>
      <c r="E532">
        <v>10173.2604684</v>
      </c>
      <c r="F532">
        <v>1129.05</v>
      </c>
      <c r="G532">
        <v>3.40928560720964</v>
      </c>
      <c r="H532">
        <v>10.1574329760415</v>
      </c>
      <c r="I532">
        <v>13.333605872039399</v>
      </c>
      <c r="J532">
        <v>2.9397806787005001</v>
      </c>
      <c r="K532">
        <v>1041.6164499704601</v>
      </c>
      <c r="L532">
        <v>955.17923110974505</v>
      </c>
      <c r="M532">
        <v>76.096359824090001</v>
      </c>
      <c r="N532">
        <v>0.72451687624779804</v>
      </c>
      <c r="O532">
        <v>5.84119392409547</v>
      </c>
      <c r="P532">
        <v>45.374364256743704</v>
      </c>
      <c r="Q532">
        <v>6.6829022146062997E-2</v>
      </c>
    </row>
    <row r="533" spans="1:17" hidden="1" x14ac:dyDescent="0.3">
      <c r="A533" t="s">
        <v>1191</v>
      </c>
      <c r="B533" t="s">
        <v>1192</v>
      </c>
      <c r="C533" t="s">
        <v>10328</v>
      </c>
      <c r="D533" t="s">
        <v>257</v>
      </c>
      <c r="E533">
        <v>10157.71707504</v>
      </c>
      <c r="F533">
        <v>83.66</v>
      </c>
      <c r="G533">
        <v>119.659515218154</v>
      </c>
      <c r="H533">
        <v>-10.1681560602897</v>
      </c>
      <c r="I533">
        <v>39.005531373463697</v>
      </c>
      <c r="J533">
        <v>-6.1545178064181796</v>
      </c>
      <c r="K533">
        <v>81.858859030944103</v>
      </c>
      <c r="L533">
        <v>64.207847075005105</v>
      </c>
      <c r="M533">
        <v>37.842639730212497</v>
      </c>
      <c r="N533">
        <v>0.52113050505335501</v>
      </c>
      <c r="O533">
        <v>25.508008606263399</v>
      </c>
      <c r="P533">
        <v>161.4375</v>
      </c>
      <c r="Q533">
        <v>0.100780182915275</v>
      </c>
    </row>
    <row r="534" spans="1:17" x14ac:dyDescent="0.3">
      <c r="A534" t="s">
        <v>1193</v>
      </c>
      <c r="B534" t="s">
        <v>1194</v>
      </c>
      <c r="C534" t="s">
        <v>10317</v>
      </c>
      <c r="D534" t="s">
        <v>974</v>
      </c>
      <c r="E534">
        <v>10116.1899858</v>
      </c>
      <c r="F534">
        <v>1366</v>
      </c>
      <c r="G534">
        <v>65.602144144857704</v>
      </c>
      <c r="H534">
        <v>-6.06449097332957</v>
      </c>
      <c r="I534">
        <v>32.353744796463999</v>
      </c>
      <c r="J534">
        <v>-8.7647303164526704</v>
      </c>
      <c r="K534">
        <v>1370.8396846502901</v>
      </c>
      <c r="L534">
        <v>1117.1497589485</v>
      </c>
      <c r="M534">
        <v>37.340807275613798</v>
      </c>
      <c r="N534">
        <v>0.63498522284195902</v>
      </c>
      <c r="O534">
        <v>16.489751098096601</v>
      </c>
      <c r="P534">
        <v>108.231707317073</v>
      </c>
      <c r="Q534">
        <v>6.1434983109298999E-2</v>
      </c>
    </row>
    <row r="535" spans="1:17" x14ac:dyDescent="0.3">
      <c r="A535" t="s">
        <v>1195</v>
      </c>
      <c r="B535" t="s">
        <v>1196</v>
      </c>
      <c r="C535" t="s">
        <v>10327</v>
      </c>
      <c r="D535" t="s">
        <v>573</v>
      </c>
      <c r="E535">
        <v>10110.45435408</v>
      </c>
      <c r="F535">
        <v>2888</v>
      </c>
      <c r="G535">
        <v>-22.344801189622999</v>
      </c>
      <c r="H535">
        <v>-5.1141448969187504</v>
      </c>
      <c r="I535">
        <v>1.5695948688205299</v>
      </c>
      <c r="J535">
        <v>-2.4667455961419802</v>
      </c>
      <c r="K535">
        <v>2832.58531339414</v>
      </c>
      <c r="L535">
        <v>2704.2059680317302</v>
      </c>
      <c r="M535">
        <v>45.771630239976602</v>
      </c>
      <c r="N535">
        <v>0.539538209739026</v>
      </c>
      <c r="O535">
        <v>11.082063711911299</v>
      </c>
      <c r="P535">
        <v>28.526924788607001</v>
      </c>
      <c r="Q535">
        <v>-6.6709207103902005E-2</v>
      </c>
    </row>
    <row r="536" spans="1:17" x14ac:dyDescent="0.3">
      <c r="A536" t="s">
        <v>1197</v>
      </c>
      <c r="B536" t="s">
        <v>1198</v>
      </c>
      <c r="C536" t="s">
        <v>10324</v>
      </c>
      <c r="D536" t="s">
        <v>1199</v>
      </c>
      <c r="E536">
        <v>10094.72205867</v>
      </c>
      <c r="F536">
        <v>928.65</v>
      </c>
      <c r="G536">
        <v>-49.231784539856001</v>
      </c>
      <c r="H536">
        <v>-5.7759436935104604</v>
      </c>
      <c r="I536">
        <v>-23.8563507404833</v>
      </c>
      <c r="J536">
        <v>-2.6214996276389</v>
      </c>
      <c r="K536">
        <v>955.15288010964696</v>
      </c>
      <c r="L536">
        <v>1009.58627532152</v>
      </c>
      <c r="M536">
        <v>39.142756469728901</v>
      </c>
      <c r="N536">
        <v>0.33391764156007597</v>
      </c>
      <c r="O536">
        <v>39.665105260324097</v>
      </c>
      <c r="P536">
        <v>8.7412177985948407</v>
      </c>
      <c r="Q536">
        <v>-6.9843425058564002E-2</v>
      </c>
    </row>
    <row r="537" spans="1:17" x14ac:dyDescent="0.3">
      <c r="A537" t="s">
        <v>1200</v>
      </c>
      <c r="B537" t="s">
        <v>1201</v>
      </c>
      <c r="C537" t="s">
        <v>10317</v>
      </c>
      <c r="D537" t="s">
        <v>46</v>
      </c>
      <c r="E537">
        <v>10015.496338479999</v>
      </c>
      <c r="F537">
        <v>1534.65</v>
      </c>
      <c r="G537">
        <v>33.006648104808001</v>
      </c>
      <c r="H537">
        <v>-1.7805751180552001</v>
      </c>
      <c r="I537">
        <v>53.050389888852898</v>
      </c>
      <c r="J537">
        <v>-3.8402808518112499</v>
      </c>
      <c r="K537">
        <v>1579.0056001637399</v>
      </c>
      <c r="L537">
        <v>1303.24595713904</v>
      </c>
      <c r="M537">
        <v>41.935546209128603</v>
      </c>
      <c r="N537">
        <v>0.65392861722085605</v>
      </c>
      <c r="O537">
        <v>22.496986283517401</v>
      </c>
      <c r="P537">
        <v>90.616072537572904</v>
      </c>
      <c r="Q537">
        <v>0.106884080347365</v>
      </c>
    </row>
    <row r="538" spans="1:17" x14ac:dyDescent="0.3">
      <c r="A538" t="s">
        <v>1202</v>
      </c>
      <c r="B538" t="s">
        <v>1203</v>
      </c>
      <c r="C538" t="s">
        <v>10325</v>
      </c>
      <c r="D538" t="s">
        <v>231</v>
      </c>
      <c r="E538">
        <v>10000.299778889999</v>
      </c>
      <c r="F538">
        <v>511.75</v>
      </c>
      <c r="G538">
        <v>-23.910641466526801</v>
      </c>
      <c r="H538">
        <v>-0.20029574090220301</v>
      </c>
      <c r="I538">
        <v>-31.883252511725399</v>
      </c>
      <c r="J538">
        <v>-4.3535974128247004</v>
      </c>
      <c r="K538">
        <v>539.36952760588099</v>
      </c>
      <c r="L538">
        <v>545.81581761899201</v>
      </c>
      <c r="M538">
        <v>30.669861013850198</v>
      </c>
      <c r="N538">
        <v>0.53537719660232497</v>
      </c>
      <c r="O538">
        <v>38.6223742061553</v>
      </c>
      <c r="P538">
        <v>17.860432980193401</v>
      </c>
      <c r="Q538">
        <v>-5.2184796046802998E-2</v>
      </c>
    </row>
    <row r="539" spans="1:17" x14ac:dyDescent="0.3">
      <c r="A539" t="s">
        <v>1204</v>
      </c>
      <c r="B539" t="s">
        <v>1205</v>
      </c>
      <c r="C539" t="s">
        <v>10315</v>
      </c>
      <c r="D539" t="s">
        <v>21</v>
      </c>
      <c r="E539">
        <v>9903.0072670399895</v>
      </c>
      <c r="F539">
        <v>1579.9</v>
      </c>
      <c r="G539">
        <v>-28.034175079991201</v>
      </c>
      <c r="H539">
        <v>-2.5902968574972198</v>
      </c>
      <c r="I539">
        <v>-13.0539388895954</v>
      </c>
      <c r="J539">
        <v>-2.1667433400740501</v>
      </c>
      <c r="K539">
        <v>1605.86122918777</v>
      </c>
      <c r="L539">
        <v>1579.7048281376001</v>
      </c>
      <c r="M539">
        <v>49.606577509059903</v>
      </c>
      <c r="N539">
        <v>0.187040331924956</v>
      </c>
      <c r="O539">
        <v>22.947654914868</v>
      </c>
      <c r="P539">
        <v>13.9857869485227</v>
      </c>
      <c r="Q539">
        <v>-6.8624142319038003E-2</v>
      </c>
    </row>
    <row r="540" spans="1:17" x14ac:dyDescent="0.3">
      <c r="A540" t="s">
        <v>1206</v>
      </c>
      <c r="B540" t="s">
        <v>1207</v>
      </c>
      <c r="C540" t="s">
        <v>10314</v>
      </c>
      <c r="D540" t="s">
        <v>405</v>
      </c>
      <c r="E540">
        <v>9895.122520158</v>
      </c>
      <c r="F540">
        <v>109.45</v>
      </c>
      <c r="G540">
        <v>69.472383420443194</v>
      </c>
      <c r="H540">
        <v>70.260598892127106</v>
      </c>
      <c r="I540">
        <v>28.0784102932835</v>
      </c>
      <c r="J540">
        <v>-0.99311070957800995</v>
      </c>
      <c r="K540">
        <v>84.039395662014897</v>
      </c>
      <c r="L540">
        <v>72.347729191829998</v>
      </c>
      <c r="M540">
        <v>72.1034790395736</v>
      </c>
      <c r="N540">
        <v>1.7134757978524</v>
      </c>
      <c r="O540">
        <v>5.9844677935130202</v>
      </c>
      <c r="P540">
        <v>110.480769230769</v>
      </c>
      <c r="Q540">
        <v>9.1127470350855E-2</v>
      </c>
    </row>
    <row r="541" spans="1:17" x14ac:dyDescent="0.3">
      <c r="A541" t="s">
        <v>1208</v>
      </c>
      <c r="B541" t="s">
        <v>1209</v>
      </c>
      <c r="C541" t="s">
        <v>10330</v>
      </c>
      <c r="D541" t="s">
        <v>1210</v>
      </c>
      <c r="E541">
        <v>9871.6775856509994</v>
      </c>
      <c r="F541">
        <v>93.06</v>
      </c>
      <c r="G541">
        <v>1.4617408391663</v>
      </c>
      <c r="H541">
        <v>0.88764441863076704</v>
      </c>
      <c r="I541">
        <v>-20.137473965142501</v>
      </c>
      <c r="J541">
        <v>-2.7879646259825601</v>
      </c>
      <c r="K541">
        <v>91.659648030563304</v>
      </c>
      <c r="L541">
        <v>87.521335611644403</v>
      </c>
      <c r="M541">
        <v>43.703003607265501</v>
      </c>
      <c r="N541">
        <v>1.8771467281129199</v>
      </c>
      <c r="O541">
        <v>45.819901139050003</v>
      </c>
      <c r="P541">
        <v>48.1847133757961</v>
      </c>
      <c r="Q541">
        <v>6.133489980068E-2</v>
      </c>
    </row>
    <row r="542" spans="1:17" hidden="1" x14ac:dyDescent="0.3">
      <c r="A542" t="s">
        <v>1211</v>
      </c>
      <c r="B542" t="s">
        <v>1212</v>
      </c>
      <c r="C542" t="s">
        <v>10328</v>
      </c>
      <c r="D542" t="s">
        <v>252</v>
      </c>
      <c r="E542">
        <v>9833.2103584050001</v>
      </c>
      <c r="F542">
        <v>349.95</v>
      </c>
      <c r="G542">
        <v>-19.990041340041898</v>
      </c>
      <c r="H542">
        <v>17.2598908672032</v>
      </c>
      <c r="I542">
        <v>-2.88361741432078</v>
      </c>
      <c r="J542">
        <v>6.7566983283634903</v>
      </c>
      <c r="M542">
        <v>68.452098043632901</v>
      </c>
      <c r="O542">
        <v>6.2580368624089298</v>
      </c>
      <c r="P542">
        <v>24.073745789753499</v>
      </c>
    </row>
    <row r="543" spans="1:17" x14ac:dyDescent="0.3">
      <c r="A543" t="s">
        <v>1213</v>
      </c>
      <c r="B543" t="s">
        <v>1214</v>
      </c>
      <c r="C543" t="s">
        <v>10313</v>
      </c>
      <c r="D543" t="s">
        <v>21</v>
      </c>
      <c r="E543">
        <v>9802.4058840199996</v>
      </c>
      <c r="F543">
        <v>481.05</v>
      </c>
      <c r="G543">
        <v>-24.462607428764301</v>
      </c>
      <c r="H543">
        <v>-6.1526773047236496</v>
      </c>
      <c r="I543">
        <v>-19.846937240751402</v>
      </c>
      <c r="J543">
        <v>-5.8776561641234597</v>
      </c>
      <c r="K543">
        <v>500.76097413287602</v>
      </c>
      <c r="L543">
        <v>482.91452697978201</v>
      </c>
      <c r="M543">
        <v>28.348093619347502</v>
      </c>
      <c r="N543">
        <v>1.11358957883095</v>
      </c>
      <c r="O543">
        <v>19.530194366489901</v>
      </c>
      <c r="P543">
        <v>22.451317296678099</v>
      </c>
      <c r="Q543">
        <v>-8.5388624320018994E-2</v>
      </c>
    </row>
    <row r="544" spans="1:17" x14ac:dyDescent="0.3">
      <c r="A544" t="s">
        <v>1215</v>
      </c>
      <c r="B544" t="s">
        <v>1216</v>
      </c>
      <c r="C544" t="s">
        <v>10330</v>
      </c>
      <c r="D544" t="s">
        <v>1210</v>
      </c>
      <c r="E544">
        <v>9742.3025094000004</v>
      </c>
      <c r="F544">
        <v>501.5</v>
      </c>
      <c r="G544">
        <v>-0.30083569901511698</v>
      </c>
      <c r="H544">
        <v>-2.5302370799498499</v>
      </c>
      <c r="I544">
        <v>11.1221871011697</v>
      </c>
      <c r="J544">
        <v>-2.6787241252885101</v>
      </c>
      <c r="K544">
        <v>515.02250120695896</v>
      </c>
      <c r="L544">
        <v>454.22538732691203</v>
      </c>
      <c r="M544">
        <v>38.981834163216</v>
      </c>
      <c r="N544">
        <v>0.52144695072914404</v>
      </c>
      <c r="O544">
        <v>15.9322033898305</v>
      </c>
      <c r="P544">
        <v>61.9832041343669</v>
      </c>
      <c r="Q544">
        <v>2.1589738462709999E-2</v>
      </c>
    </row>
    <row r="545" spans="1:17" hidden="1" x14ac:dyDescent="0.3">
      <c r="A545" t="s">
        <v>1217</v>
      </c>
      <c r="B545" t="s">
        <v>1218</v>
      </c>
      <c r="C545" t="s">
        <v>10328</v>
      </c>
      <c r="D545" t="s">
        <v>225</v>
      </c>
      <c r="E545">
        <v>9736.1597017999993</v>
      </c>
      <c r="F545">
        <v>2343.25</v>
      </c>
      <c r="G545">
        <v>79.380685901053099</v>
      </c>
      <c r="H545">
        <v>8.6672366634913693</v>
      </c>
      <c r="I545">
        <v>66.911006392265904</v>
      </c>
      <c r="J545">
        <v>-6.0167383287760998</v>
      </c>
      <c r="K545">
        <v>2205.2938232811598</v>
      </c>
      <c r="L545">
        <v>1701.1832431283999</v>
      </c>
      <c r="M545">
        <v>42.715856874099103</v>
      </c>
      <c r="N545">
        <v>0.752350365388057</v>
      </c>
      <c r="O545">
        <v>16.833457804331498</v>
      </c>
      <c r="P545">
        <v>117.855150613611</v>
      </c>
      <c r="Q545">
        <v>0.17950679154525601</v>
      </c>
    </row>
    <row r="546" spans="1:17" hidden="1" x14ac:dyDescent="0.3">
      <c r="A546" t="s">
        <v>1219</v>
      </c>
      <c r="B546" t="s">
        <v>1220</v>
      </c>
      <c r="C546" t="s">
        <v>10328</v>
      </c>
      <c r="D546" t="s">
        <v>138</v>
      </c>
      <c r="E546">
        <v>9717.1900299270001</v>
      </c>
      <c r="F546">
        <v>265.89999999999998</v>
      </c>
      <c r="G546">
        <v>-22.5288553657306</v>
      </c>
      <c r="H546">
        <v>-4.4441898185456497</v>
      </c>
      <c r="I546">
        <v>-8.3092070286737396</v>
      </c>
      <c r="J546">
        <v>-1.5236324777431201</v>
      </c>
      <c r="K546">
        <v>266.46441784195099</v>
      </c>
      <c r="L546">
        <v>260.41427966344901</v>
      </c>
      <c r="M546">
        <v>22.227502817667499</v>
      </c>
      <c r="N546">
        <v>1.4676589178755901</v>
      </c>
      <c r="O546">
        <v>3.44490409928546</v>
      </c>
      <c r="P546">
        <v>14.562688496337699</v>
      </c>
    </row>
    <row r="547" spans="1:17" x14ac:dyDescent="0.3">
      <c r="A547" t="s">
        <v>1221</v>
      </c>
      <c r="B547" t="s">
        <v>1222</v>
      </c>
      <c r="C547" t="s">
        <v>10316</v>
      </c>
      <c r="D547" t="s">
        <v>222</v>
      </c>
      <c r="E547">
        <v>9714.8238196000002</v>
      </c>
      <c r="F547">
        <v>721.7</v>
      </c>
      <c r="G547">
        <v>-12.788980905274499</v>
      </c>
      <c r="H547">
        <v>12.880831194214799</v>
      </c>
      <c r="I547">
        <v>2.2761128263617301</v>
      </c>
      <c r="J547">
        <v>1.43860950709782</v>
      </c>
      <c r="K547">
        <v>656.78400479173899</v>
      </c>
      <c r="L547">
        <v>621.06189228475796</v>
      </c>
      <c r="M547">
        <v>81.001081582265201</v>
      </c>
      <c r="N547">
        <v>0.48096004221009597</v>
      </c>
      <c r="O547">
        <v>2.189275322156</v>
      </c>
      <c r="P547">
        <v>30.8375634517766</v>
      </c>
      <c r="Q547">
        <v>5.8085522152518998E-2</v>
      </c>
    </row>
    <row r="548" spans="1:17" hidden="1" x14ac:dyDescent="0.3">
      <c r="A548" t="s">
        <v>1223</v>
      </c>
      <c r="B548" t="s">
        <v>1224</v>
      </c>
      <c r="C548" t="s">
        <v>10328</v>
      </c>
      <c r="D548" t="s">
        <v>1225</v>
      </c>
      <c r="E548">
        <v>9680.7337733999993</v>
      </c>
      <c r="F548">
        <v>497.65</v>
      </c>
      <c r="G548">
        <v>-33.487645629716503</v>
      </c>
      <c r="H548">
        <v>-0.81427915533917605</v>
      </c>
      <c r="I548">
        <v>-3.63983296220173</v>
      </c>
      <c r="J548">
        <v>-5.7428942593615497</v>
      </c>
      <c r="K548">
        <v>483.37840817823502</v>
      </c>
      <c r="L548">
        <v>477.55473318599701</v>
      </c>
      <c r="M548">
        <v>53.725727869411301</v>
      </c>
      <c r="N548">
        <v>1.3326922669263599</v>
      </c>
      <c r="O548">
        <v>18.155330051240799</v>
      </c>
      <c r="P548">
        <v>25.3053002643837</v>
      </c>
      <c r="Q548">
        <v>-8.5330923359420007E-3</v>
      </c>
    </row>
    <row r="549" spans="1:17" hidden="1" x14ac:dyDescent="0.3">
      <c r="A549" t="s">
        <v>1226</v>
      </c>
      <c r="B549" t="s">
        <v>1227</v>
      </c>
      <c r="C549" t="s">
        <v>10328</v>
      </c>
      <c r="D549" t="s">
        <v>204</v>
      </c>
      <c r="E549">
        <v>9629.95227376</v>
      </c>
      <c r="F549">
        <v>2135.65</v>
      </c>
      <c r="G549">
        <v>48.793331063550802</v>
      </c>
      <c r="H549">
        <v>13.4133941092546</v>
      </c>
      <c r="I549">
        <v>13.967731075747</v>
      </c>
      <c r="J549">
        <v>1.4609598769521901</v>
      </c>
      <c r="K549">
        <v>1983.8496956542101</v>
      </c>
      <c r="L549">
        <v>1738.59908508034</v>
      </c>
      <c r="M549">
        <v>77.577471325426103</v>
      </c>
      <c r="N549">
        <v>1.7830920967302599</v>
      </c>
      <c r="O549">
        <v>6.4289560555334404</v>
      </c>
      <c r="P549">
        <v>125.065865739277</v>
      </c>
      <c r="Q549">
        <v>0.149202513605766</v>
      </c>
    </row>
    <row r="550" spans="1:17" hidden="1" x14ac:dyDescent="0.3">
      <c r="A550" t="s">
        <v>1228</v>
      </c>
      <c r="B550" t="s">
        <v>1229</v>
      </c>
      <c r="C550" t="s">
        <v>10328</v>
      </c>
      <c r="D550" t="s">
        <v>63</v>
      </c>
      <c r="E550">
        <v>9613.8319731060001</v>
      </c>
      <c r="F550">
        <v>141.21</v>
      </c>
      <c r="G550">
        <v>284.03374378208002</v>
      </c>
      <c r="H550">
        <v>47.159052150213498</v>
      </c>
      <c r="I550">
        <v>156.77671620413301</v>
      </c>
      <c r="J550">
        <v>5.0588527116161801</v>
      </c>
      <c r="K550">
        <v>105.208660459138</v>
      </c>
      <c r="L550">
        <v>72.822376363494897</v>
      </c>
      <c r="M550">
        <v>74.104147316059397</v>
      </c>
      <c r="N550">
        <v>1.5706526063769399</v>
      </c>
      <c r="O550">
        <v>0</v>
      </c>
      <c r="P550">
        <v>375.45454545454498</v>
      </c>
      <c r="Q550">
        <v>0.11803060501427801</v>
      </c>
    </row>
    <row r="551" spans="1:17" hidden="1" x14ac:dyDescent="0.3">
      <c r="A551" t="s">
        <v>1230</v>
      </c>
      <c r="B551" t="s">
        <v>1231</v>
      </c>
      <c r="C551" t="s">
        <v>10328</v>
      </c>
      <c r="D551" t="s">
        <v>231</v>
      </c>
      <c r="E551">
        <v>9602.4048225000006</v>
      </c>
      <c r="F551">
        <v>11999.95</v>
      </c>
      <c r="G551">
        <v>36.139371845926298</v>
      </c>
      <c r="H551">
        <v>-3.3001799169866799</v>
      </c>
      <c r="I551">
        <v>25.642161554778401</v>
      </c>
      <c r="J551">
        <v>-0.94435037899949903</v>
      </c>
      <c r="K551">
        <v>11652.634821064001</v>
      </c>
      <c r="L551">
        <v>10039.427074761201</v>
      </c>
      <c r="M551">
        <v>59.662781698410697</v>
      </c>
      <c r="N551">
        <v>0.80041251626738197</v>
      </c>
      <c r="O551">
        <v>8.31711798799161</v>
      </c>
      <c r="P551">
        <v>86.190069821567107</v>
      </c>
      <c r="Q551">
        <v>0.13889698880500101</v>
      </c>
    </row>
    <row r="552" spans="1:17" hidden="1" x14ac:dyDescent="0.3">
      <c r="A552" t="s">
        <v>1232</v>
      </c>
      <c r="B552" t="s">
        <v>1233</v>
      </c>
      <c r="C552" t="s">
        <v>10328</v>
      </c>
      <c r="D552" t="s">
        <v>95</v>
      </c>
      <c r="E552">
        <v>9591.9028099999996</v>
      </c>
      <c r="F552">
        <v>140.04</v>
      </c>
      <c r="G552">
        <v>-27.830461342787299</v>
      </c>
      <c r="H552">
        <v>-3.8692340434018999</v>
      </c>
      <c r="I552">
        <v>-8.1058009948165903</v>
      </c>
      <c r="J552">
        <v>0.83858236798662</v>
      </c>
      <c r="K552">
        <v>138.24264764467199</v>
      </c>
      <c r="L552">
        <v>136.22846966247599</v>
      </c>
      <c r="M552">
        <v>19.599037825510401</v>
      </c>
      <c r="N552">
        <v>3.4015628369976501</v>
      </c>
      <c r="O552">
        <v>2.1136818051985302</v>
      </c>
      <c r="P552">
        <v>11.1428571428571</v>
      </c>
      <c r="Q552">
        <v>-1.3388827299693999E-2</v>
      </c>
    </row>
    <row r="553" spans="1:17" hidden="1" x14ac:dyDescent="0.3">
      <c r="A553" t="s">
        <v>1234</v>
      </c>
      <c r="B553" t="s">
        <v>1235</v>
      </c>
      <c r="C553" t="s">
        <v>10328</v>
      </c>
      <c r="D553" t="s">
        <v>138</v>
      </c>
      <c r="E553">
        <v>9549.8863639199899</v>
      </c>
      <c r="F553">
        <v>658.2</v>
      </c>
      <c r="G553">
        <v>102.466592708287</v>
      </c>
      <c r="H553">
        <v>22.061195258680399</v>
      </c>
      <c r="I553">
        <v>130.54181006673099</v>
      </c>
      <c r="J553">
        <v>-6.5606730094527101</v>
      </c>
      <c r="K553">
        <v>554.81514775350297</v>
      </c>
      <c r="L553">
        <v>384.46766541902599</v>
      </c>
      <c r="M553">
        <v>55.739315821029699</v>
      </c>
      <c r="N553">
        <v>1.46984672274484</v>
      </c>
      <c r="O553">
        <v>6.1607414159829696</v>
      </c>
      <c r="P553">
        <v>171.14315139031899</v>
      </c>
    </row>
    <row r="554" spans="1:17" x14ac:dyDescent="0.3">
      <c r="A554" t="s">
        <v>1236</v>
      </c>
      <c r="B554" t="s">
        <v>1237</v>
      </c>
      <c r="C554" t="s">
        <v>10327</v>
      </c>
      <c r="D554" t="s">
        <v>384</v>
      </c>
      <c r="E554">
        <v>9529.9886074799997</v>
      </c>
      <c r="F554">
        <v>239.41</v>
      </c>
      <c r="G554">
        <v>-2.25015161054213</v>
      </c>
      <c r="H554">
        <v>3.6377687703809398</v>
      </c>
      <c r="I554">
        <v>-4.5369621107206299</v>
      </c>
      <c r="J554">
        <v>0.10274139974051499</v>
      </c>
      <c r="K554">
        <v>234.57836383988101</v>
      </c>
      <c r="L554">
        <v>225.046630434538</v>
      </c>
      <c r="M554">
        <v>62.3861715600381</v>
      </c>
      <c r="N554">
        <v>0.51168724471763005</v>
      </c>
      <c r="O554">
        <v>34.601729251075497</v>
      </c>
      <c r="P554">
        <v>46.607470912430998</v>
      </c>
      <c r="Q554">
        <v>8.0033058863393E-2</v>
      </c>
    </row>
    <row r="555" spans="1:17" x14ac:dyDescent="0.3">
      <c r="A555" t="s">
        <v>1238</v>
      </c>
      <c r="B555" t="s">
        <v>1239</v>
      </c>
      <c r="C555" t="s">
        <v>10314</v>
      </c>
      <c r="D555" t="s">
        <v>552</v>
      </c>
      <c r="E555">
        <v>9468.317955941</v>
      </c>
      <c r="F555">
        <v>160.66999999999999</v>
      </c>
      <c r="G555">
        <v>-38.226000307572598</v>
      </c>
      <c r="H555">
        <v>-3.51384917526509</v>
      </c>
      <c r="I555">
        <v>-27.2061300537707</v>
      </c>
      <c r="J555">
        <v>-5.2500371165044202</v>
      </c>
      <c r="K555">
        <v>165.41083394342999</v>
      </c>
      <c r="L555">
        <v>165.01791939930399</v>
      </c>
      <c r="M555">
        <v>39.504037978227899</v>
      </c>
      <c r="N555">
        <v>1.06069873557574</v>
      </c>
      <c r="O555">
        <v>30.265375164718701</v>
      </c>
      <c r="P555">
        <v>22.043296619825199</v>
      </c>
      <c r="Q555">
        <v>-2.9587960343578999E-2</v>
      </c>
    </row>
    <row r="556" spans="1:17" x14ac:dyDescent="0.3">
      <c r="A556" t="s">
        <v>1240</v>
      </c>
      <c r="B556" t="s">
        <v>1241</v>
      </c>
      <c r="C556" t="s">
        <v>10330</v>
      </c>
      <c r="D556" t="s">
        <v>1210</v>
      </c>
      <c r="E556">
        <v>9428.8580784000005</v>
      </c>
      <c r="F556">
        <v>733.75</v>
      </c>
      <c r="G556">
        <v>89.219863506598898</v>
      </c>
      <c r="H556">
        <v>20.597616201521198</v>
      </c>
      <c r="I556">
        <v>34.492393287946499</v>
      </c>
      <c r="J556">
        <v>-0.82345615053558996</v>
      </c>
      <c r="K556">
        <v>635.18699426880801</v>
      </c>
      <c r="L556">
        <v>485.86910799082398</v>
      </c>
      <c r="M556">
        <v>53.565789512678201</v>
      </c>
      <c r="N556">
        <v>0.66942137190808004</v>
      </c>
      <c r="O556">
        <v>6.9778534923339004</v>
      </c>
      <c r="P556">
        <v>157.09530483531799</v>
      </c>
      <c r="Q556">
        <v>0.19370585565342999</v>
      </c>
    </row>
    <row r="557" spans="1:17" hidden="1" x14ac:dyDescent="0.3">
      <c r="A557" t="s">
        <v>1242</v>
      </c>
      <c r="B557" t="s">
        <v>1243</v>
      </c>
      <c r="C557" t="s">
        <v>10328</v>
      </c>
      <c r="D557" t="s">
        <v>127</v>
      </c>
      <c r="E557">
        <v>9402.7184266500008</v>
      </c>
      <c r="F557">
        <v>374.3</v>
      </c>
      <c r="G557">
        <v>253.23590362940101</v>
      </c>
      <c r="H557">
        <v>25.496210620158902</v>
      </c>
      <c r="I557">
        <v>62.309707075465901</v>
      </c>
      <c r="J557">
        <v>7.2023438358765297</v>
      </c>
      <c r="K557">
        <v>339.12815929961903</v>
      </c>
      <c r="L557">
        <v>255.90691565169001</v>
      </c>
      <c r="M557">
        <v>78.535941732562804</v>
      </c>
      <c r="N557">
        <v>0.64068533685836004</v>
      </c>
      <c r="O557">
        <v>6.2917445899011604</v>
      </c>
      <c r="P557">
        <v>375.30158730158701</v>
      </c>
      <c r="Q557">
        <v>0.15655787359120599</v>
      </c>
    </row>
    <row r="558" spans="1:17" hidden="1" x14ac:dyDescent="0.3">
      <c r="A558" t="s">
        <v>1244</v>
      </c>
      <c r="B558" t="s">
        <v>1245</v>
      </c>
      <c r="C558" t="s">
        <v>10328</v>
      </c>
      <c r="D558" t="s">
        <v>405</v>
      </c>
      <c r="E558">
        <v>9401.4722987999994</v>
      </c>
      <c r="F558">
        <v>419.6</v>
      </c>
      <c r="G558">
        <v>213.86259816408</v>
      </c>
      <c r="H558">
        <v>48.069816222915101</v>
      </c>
      <c r="I558">
        <v>82.242783810980001</v>
      </c>
      <c r="J558">
        <v>33.613320602116403</v>
      </c>
      <c r="K558">
        <v>301.77237349309797</v>
      </c>
      <c r="L558">
        <v>234.987911620674</v>
      </c>
      <c r="M558">
        <v>87.987289521064895</v>
      </c>
      <c r="N558">
        <v>2.5174069830071</v>
      </c>
      <c r="O558">
        <v>3.1935176358436501</v>
      </c>
      <c r="P558">
        <v>271.985815602836</v>
      </c>
      <c r="Q558">
        <v>0.18410147153148501</v>
      </c>
    </row>
    <row r="559" spans="1:17" x14ac:dyDescent="0.3">
      <c r="A559" t="s">
        <v>1246</v>
      </c>
      <c r="B559" t="s">
        <v>1247</v>
      </c>
      <c r="C559" t="s">
        <v>10317</v>
      </c>
      <c r="D559" t="s">
        <v>46</v>
      </c>
      <c r="E559">
        <v>9398.4987206400001</v>
      </c>
      <c r="F559">
        <v>549.85</v>
      </c>
      <c r="G559">
        <v>93.489871466997897</v>
      </c>
      <c r="H559">
        <v>6.1267491319188601</v>
      </c>
      <c r="I559">
        <v>43.508699445951201</v>
      </c>
      <c r="J559">
        <v>-2.47995956021389</v>
      </c>
      <c r="K559">
        <v>514.90649406417799</v>
      </c>
      <c r="L559">
        <v>398.766938268383</v>
      </c>
      <c r="M559">
        <v>49.613471424851703</v>
      </c>
      <c r="N559">
        <v>0.34036315059398198</v>
      </c>
      <c r="O559">
        <v>7.2928980631081304</v>
      </c>
      <c r="P559">
        <v>192.473404255319</v>
      </c>
      <c r="Q559">
        <v>0.22704141492802599</v>
      </c>
    </row>
    <row r="560" spans="1:17" hidden="1" x14ac:dyDescent="0.3">
      <c r="A560" t="s">
        <v>1248</v>
      </c>
      <c r="B560" t="s">
        <v>1249</v>
      </c>
      <c r="C560" t="s">
        <v>10328</v>
      </c>
      <c r="D560" t="s">
        <v>257</v>
      </c>
      <c r="E560">
        <v>9391.8972228000002</v>
      </c>
      <c r="F560">
        <v>6055.85</v>
      </c>
      <c r="G560">
        <v>-17.832925276065801</v>
      </c>
      <c r="H560">
        <v>-4.7088593894472801</v>
      </c>
      <c r="I560">
        <v>8.3724307197380696</v>
      </c>
      <c r="J560">
        <v>-3.3478779397697802</v>
      </c>
      <c r="K560">
        <v>6133.3040157056803</v>
      </c>
      <c r="L560">
        <v>5663.4783591821297</v>
      </c>
      <c r="M560">
        <v>43.037720941592802</v>
      </c>
      <c r="N560">
        <v>0.82359071771827097</v>
      </c>
      <c r="O560">
        <v>15.574196850978799</v>
      </c>
      <c r="P560">
        <v>31.079004329004299</v>
      </c>
      <c r="Q560">
        <v>0.110823587246694</v>
      </c>
    </row>
    <row r="561" spans="1:17" x14ac:dyDescent="0.3">
      <c r="A561" t="s">
        <v>1250</v>
      </c>
      <c r="B561" t="s">
        <v>1251</v>
      </c>
      <c r="C561" t="s">
        <v>10316</v>
      </c>
      <c r="D561" t="s">
        <v>118</v>
      </c>
      <c r="E561">
        <v>9368.1531713500008</v>
      </c>
      <c r="F561">
        <v>1629.35</v>
      </c>
      <c r="G561">
        <v>26.235731412700002</v>
      </c>
      <c r="H561">
        <v>17.476855992174301</v>
      </c>
      <c r="I561">
        <v>39.331646848750196</v>
      </c>
      <c r="J561">
        <v>-1.1949823505694499</v>
      </c>
      <c r="K561">
        <v>1446.4445716088501</v>
      </c>
      <c r="L561">
        <v>1251.3043140980401</v>
      </c>
      <c r="M561">
        <v>68.414416572652399</v>
      </c>
      <c r="N561">
        <v>1.0522114082713601</v>
      </c>
      <c r="O561">
        <v>0.39586338110288999</v>
      </c>
      <c r="P561">
        <v>77.489106753812607</v>
      </c>
      <c r="Q561">
        <v>0.16294582962083501</v>
      </c>
    </row>
    <row r="562" spans="1:17" x14ac:dyDescent="0.3">
      <c r="A562" t="s">
        <v>1252</v>
      </c>
      <c r="B562" t="s">
        <v>1253</v>
      </c>
      <c r="C562" t="s">
        <v>10324</v>
      </c>
      <c r="D562" t="s">
        <v>113</v>
      </c>
      <c r="E562">
        <v>9367.3247819999997</v>
      </c>
      <c r="F562">
        <v>695.15</v>
      </c>
      <c r="G562">
        <v>24.285893706527698</v>
      </c>
      <c r="H562">
        <v>-4.8892237118554096</v>
      </c>
      <c r="I562">
        <v>1.15262918541904</v>
      </c>
      <c r="J562">
        <v>-5.7037259348366502</v>
      </c>
      <c r="K562">
        <v>704.98534147345902</v>
      </c>
      <c r="L562">
        <v>637.82205037204801</v>
      </c>
      <c r="M562">
        <v>43.005620879421301</v>
      </c>
      <c r="N562">
        <v>0.75389336059573697</v>
      </c>
      <c r="O562">
        <v>16.5288067323599</v>
      </c>
      <c r="P562">
        <v>69.115679357742295</v>
      </c>
    </row>
    <row r="563" spans="1:17" hidden="1" x14ac:dyDescent="0.3">
      <c r="A563" t="s">
        <v>1254</v>
      </c>
      <c r="B563" t="s">
        <v>1255</v>
      </c>
      <c r="C563" t="s">
        <v>10322</v>
      </c>
      <c r="D563" t="s">
        <v>305</v>
      </c>
      <c r="E563">
        <v>9358.4502710399993</v>
      </c>
      <c r="F563">
        <v>398.8</v>
      </c>
      <c r="G563">
        <v>-30.744306272152102</v>
      </c>
      <c r="H563">
        <v>1.1180492003610401</v>
      </c>
      <c r="I563">
        <v>-26.1848579532193</v>
      </c>
      <c r="J563">
        <v>9.4040245081454401</v>
      </c>
      <c r="K563">
        <v>415.01248937121198</v>
      </c>
      <c r="M563">
        <v>69.856348584801793</v>
      </c>
      <c r="N563">
        <v>0.96609524835435201</v>
      </c>
      <c r="O563">
        <v>34.967402206619802</v>
      </c>
      <c r="P563">
        <v>9.2602739726027394</v>
      </c>
    </row>
    <row r="564" spans="1:17" x14ac:dyDescent="0.3">
      <c r="A564" t="s">
        <v>1256</v>
      </c>
      <c r="B564" t="s">
        <v>1257</v>
      </c>
      <c r="C564" t="s">
        <v>10317</v>
      </c>
      <c r="D564" t="s">
        <v>46</v>
      </c>
      <c r="E564">
        <v>9293.3973569999998</v>
      </c>
      <c r="F564">
        <v>333.4</v>
      </c>
      <c r="G564">
        <v>-9.0115521031905796</v>
      </c>
      <c r="H564">
        <v>-11.9873959372181</v>
      </c>
      <c r="I564">
        <v>5.2405877057113299</v>
      </c>
      <c r="J564">
        <v>-2.6994418784091798</v>
      </c>
      <c r="K564">
        <v>345.384433533243</v>
      </c>
      <c r="L564">
        <v>307.51544976269201</v>
      </c>
      <c r="M564">
        <v>34.333954623876998</v>
      </c>
      <c r="N564">
        <v>0.33907661614900902</v>
      </c>
      <c r="O564">
        <v>24.5950809838032</v>
      </c>
      <c r="P564">
        <v>40.823653643083397</v>
      </c>
      <c r="Q564">
        <v>-2.5037576382973999E-2</v>
      </c>
    </row>
    <row r="565" spans="1:17" x14ac:dyDescent="0.3">
      <c r="A565" t="s">
        <v>1258</v>
      </c>
      <c r="B565" t="s">
        <v>1259</v>
      </c>
      <c r="C565" t="s">
        <v>10318</v>
      </c>
      <c r="D565" t="s">
        <v>281</v>
      </c>
      <c r="E565">
        <v>9232.9256318999996</v>
      </c>
      <c r="F565">
        <v>898.75</v>
      </c>
      <c r="G565">
        <v>51.091243895870697</v>
      </c>
      <c r="H565">
        <v>14.7218176465291</v>
      </c>
      <c r="I565">
        <v>32.404591816622201</v>
      </c>
      <c r="J565">
        <v>-3.04112021641104</v>
      </c>
      <c r="K565">
        <v>829.22378713930902</v>
      </c>
      <c r="L565">
        <v>714.88961507947795</v>
      </c>
      <c r="M565">
        <v>60.855112782446703</v>
      </c>
      <c r="N565">
        <v>1.9733518205401399</v>
      </c>
      <c r="O565">
        <v>4.4784422809457602</v>
      </c>
      <c r="P565">
        <v>98.399558498896198</v>
      </c>
      <c r="Q565">
        <v>2.6257082125478001E-2</v>
      </c>
    </row>
    <row r="566" spans="1:17" x14ac:dyDescent="0.3">
      <c r="A566" t="s">
        <v>1260</v>
      </c>
      <c r="B566" t="s">
        <v>1261</v>
      </c>
      <c r="C566" t="s">
        <v>10314</v>
      </c>
      <c r="D566" t="s">
        <v>24</v>
      </c>
      <c r="E566">
        <v>9229.2089261929996</v>
      </c>
      <c r="F566">
        <v>83.55</v>
      </c>
      <c r="G566">
        <v>-34.858152851752102</v>
      </c>
      <c r="H566">
        <v>-0.88678118311978005</v>
      </c>
      <c r="I566">
        <v>-30.3653052766314</v>
      </c>
      <c r="J566">
        <v>-2.5534242272685699</v>
      </c>
      <c r="K566">
        <v>85.849131733572605</v>
      </c>
      <c r="L566">
        <v>91.682580927730299</v>
      </c>
      <c r="M566">
        <v>46.125372496715002</v>
      </c>
      <c r="N566">
        <v>0.71796620118163301</v>
      </c>
      <c r="O566">
        <v>39.437462597247098</v>
      </c>
      <c r="P566">
        <v>11.997319034852501</v>
      </c>
      <c r="Q566">
        <v>1.5171690763406E-2</v>
      </c>
    </row>
    <row r="567" spans="1:17" x14ac:dyDescent="0.3">
      <c r="A567" t="s">
        <v>1262</v>
      </c>
      <c r="B567" t="s">
        <v>1263</v>
      </c>
      <c r="C567" t="s">
        <v>6744</v>
      </c>
      <c r="D567" t="s">
        <v>77</v>
      </c>
      <c r="E567">
        <v>9186.5020526200005</v>
      </c>
      <c r="F567">
        <v>787.7</v>
      </c>
      <c r="G567">
        <v>-16.8721442255193</v>
      </c>
      <c r="H567">
        <v>-9.3227393328995003</v>
      </c>
      <c r="I567">
        <v>-29.438549784157601</v>
      </c>
      <c r="J567">
        <v>-2.3435661457910801</v>
      </c>
      <c r="K567">
        <v>818.96614380577398</v>
      </c>
      <c r="L567">
        <v>816.64279373429497</v>
      </c>
      <c r="M567">
        <v>39.935201819477903</v>
      </c>
      <c r="N567">
        <v>0.56942682635135999</v>
      </c>
      <c r="O567">
        <v>26.939190046972101</v>
      </c>
      <c r="P567">
        <v>25.439923560793002</v>
      </c>
      <c r="Q567">
        <v>-7.5486786650390001E-3</v>
      </c>
    </row>
    <row r="568" spans="1:17" x14ac:dyDescent="0.3">
      <c r="A568" t="s">
        <v>1264</v>
      </c>
      <c r="B568" t="s">
        <v>1265</v>
      </c>
      <c r="C568" t="s">
        <v>10316</v>
      </c>
      <c r="D568" t="s">
        <v>357</v>
      </c>
      <c r="E568">
        <v>9140.7193167000005</v>
      </c>
      <c r="F568">
        <v>679.2</v>
      </c>
      <c r="G568">
        <v>25.672267325538002</v>
      </c>
      <c r="H568">
        <v>0.18448485231088901</v>
      </c>
      <c r="I568">
        <v>17.737953889736701</v>
      </c>
      <c r="J568">
        <v>-3.6605172470092202</v>
      </c>
      <c r="K568">
        <v>657.21101046218496</v>
      </c>
      <c r="L568">
        <v>559.39090331725595</v>
      </c>
      <c r="M568">
        <v>43.032406314223699</v>
      </c>
      <c r="N568">
        <v>0.26088752071527299</v>
      </c>
      <c r="O568">
        <v>16.755005889281399</v>
      </c>
      <c r="P568">
        <v>76.004146151852794</v>
      </c>
      <c r="Q568">
        <v>-1.69274018178E-4</v>
      </c>
    </row>
    <row r="569" spans="1:17" x14ac:dyDescent="0.3">
      <c r="A569" t="s">
        <v>1266</v>
      </c>
      <c r="B569" t="s">
        <v>1267</v>
      </c>
      <c r="C569" t="s">
        <v>10325</v>
      </c>
      <c r="D569" t="s">
        <v>443</v>
      </c>
      <c r="E569">
        <v>9126.0190574600001</v>
      </c>
      <c r="F569">
        <v>684.05</v>
      </c>
      <c r="G569">
        <v>-9.6828805117490706</v>
      </c>
      <c r="H569">
        <v>5.3335557579451498</v>
      </c>
      <c r="I569">
        <v>-42.262561762445102</v>
      </c>
      <c r="J569">
        <v>-0.15883311397903199</v>
      </c>
      <c r="K569">
        <v>659.16577236381295</v>
      </c>
      <c r="L569">
        <v>724.19010274514096</v>
      </c>
      <c r="M569">
        <v>67.228824254667302</v>
      </c>
      <c r="N569">
        <v>1.4266807702864901</v>
      </c>
      <c r="O569">
        <v>60.368394123236598</v>
      </c>
      <c r="P569">
        <v>26.092165898617498</v>
      </c>
      <c r="Q569">
        <v>0.160661666844228</v>
      </c>
    </row>
    <row r="570" spans="1:17" hidden="1" x14ac:dyDescent="0.3">
      <c r="A570" t="s">
        <v>1268</v>
      </c>
      <c r="B570" t="s">
        <v>1269</v>
      </c>
      <c r="C570" t="s">
        <v>10319</v>
      </c>
      <c r="D570" t="s">
        <v>204</v>
      </c>
      <c r="E570">
        <v>9102.0738419999998</v>
      </c>
      <c r="F570">
        <v>448.75</v>
      </c>
      <c r="G570">
        <v>14.639555359274301</v>
      </c>
      <c r="H570">
        <v>17.663373057690698</v>
      </c>
      <c r="I570">
        <v>42.715428470874897</v>
      </c>
      <c r="J570">
        <v>5.0902748703592797</v>
      </c>
      <c r="K570">
        <v>402.05385382301</v>
      </c>
      <c r="M570">
        <v>71.806207611530297</v>
      </c>
      <c r="N570">
        <v>0.77764642469192902</v>
      </c>
      <c r="O570">
        <v>5.8050139275765904</v>
      </c>
      <c r="P570">
        <v>86.9012911286963</v>
      </c>
    </row>
    <row r="571" spans="1:17" hidden="1" x14ac:dyDescent="0.3">
      <c r="A571" t="s">
        <v>1270</v>
      </c>
      <c r="B571" t="s">
        <v>1271</v>
      </c>
      <c r="C571" t="s">
        <v>10328</v>
      </c>
      <c r="D571" t="s">
        <v>138</v>
      </c>
      <c r="E571">
        <v>9090.5</v>
      </c>
      <c r="F571">
        <v>4450</v>
      </c>
      <c r="G571">
        <v>-39.253648102570899</v>
      </c>
      <c r="H571">
        <v>-4.1132151845019402</v>
      </c>
      <c r="I571">
        <v>-24.447824946310099</v>
      </c>
      <c r="J571">
        <v>-8.2874520824908107</v>
      </c>
      <c r="K571">
        <v>4629.7428289174304</v>
      </c>
      <c r="L571">
        <v>4772.3088983283196</v>
      </c>
      <c r="M571">
        <v>41.825392603120903</v>
      </c>
      <c r="N571">
        <v>1.1550307792507899</v>
      </c>
      <c r="O571">
        <v>56.7191011235955</v>
      </c>
      <c r="P571">
        <v>5.9208568878309897</v>
      </c>
      <c r="Q571">
        <v>5.4058093509528997E-2</v>
      </c>
    </row>
    <row r="572" spans="1:17" hidden="1" x14ac:dyDescent="0.3">
      <c r="A572" t="s">
        <v>1272</v>
      </c>
      <c r="B572" t="s">
        <v>1273</v>
      </c>
      <c r="C572" t="s">
        <v>10328</v>
      </c>
      <c r="D572" t="s">
        <v>138</v>
      </c>
      <c r="E572">
        <v>9065.2356564000002</v>
      </c>
      <c r="F572">
        <v>712.55</v>
      </c>
      <c r="G572">
        <v>-13.680126007276399</v>
      </c>
      <c r="H572">
        <v>1.19184854505511</v>
      </c>
      <c r="I572">
        <v>-5.4836936034666097</v>
      </c>
      <c r="J572">
        <v>-4.9675226081969202</v>
      </c>
      <c r="K572">
        <v>716.29382873575901</v>
      </c>
      <c r="L572">
        <v>667.028489253663</v>
      </c>
      <c r="M572">
        <v>38.852507187464496</v>
      </c>
      <c r="N572">
        <v>1.3715019301504201</v>
      </c>
      <c r="O572">
        <v>10.918532032839799</v>
      </c>
      <c r="P572">
        <v>37.557915057914997</v>
      </c>
    </row>
    <row r="573" spans="1:17" x14ac:dyDescent="0.3">
      <c r="A573" t="s">
        <v>1274</v>
      </c>
      <c r="B573" t="s">
        <v>1275</v>
      </c>
      <c r="C573" t="s">
        <v>6744</v>
      </c>
      <c r="D573" t="s">
        <v>77</v>
      </c>
      <c r="E573">
        <v>9050.4078974639997</v>
      </c>
      <c r="F573">
        <v>223.5</v>
      </c>
      <c r="G573">
        <v>5.5471039734075998</v>
      </c>
      <c r="H573">
        <v>9.6857188168802093</v>
      </c>
      <c r="I573">
        <v>-5.5651158167844503</v>
      </c>
      <c r="J573">
        <v>-0.53142866490903995</v>
      </c>
      <c r="K573">
        <v>214.864096146317</v>
      </c>
      <c r="L573">
        <v>201.16488896109399</v>
      </c>
      <c r="M573">
        <v>60.742264679518598</v>
      </c>
      <c r="N573">
        <v>1.1918543559676</v>
      </c>
      <c r="O573">
        <v>14.541387024608399</v>
      </c>
      <c r="P573">
        <v>52.040816326530603</v>
      </c>
      <c r="Q573">
        <v>8.5096899886868999E-2</v>
      </c>
    </row>
    <row r="574" spans="1:17" x14ac:dyDescent="0.3">
      <c r="A574" t="s">
        <v>1276</v>
      </c>
      <c r="B574" t="s">
        <v>1277</v>
      </c>
      <c r="C574" t="s">
        <v>10325</v>
      </c>
      <c r="D574" t="s">
        <v>365</v>
      </c>
      <c r="E574">
        <v>9026.1036001499997</v>
      </c>
      <c r="F574">
        <v>400.2</v>
      </c>
      <c r="G574">
        <v>142.82281905356299</v>
      </c>
      <c r="H574">
        <v>23.2583052142291</v>
      </c>
      <c r="I574">
        <v>65.178375072401593</v>
      </c>
      <c r="J574">
        <v>1.71684454637904</v>
      </c>
      <c r="K574">
        <v>349.96343933645301</v>
      </c>
      <c r="L574">
        <v>269.09428102078601</v>
      </c>
      <c r="M574">
        <v>66.491100816851201</v>
      </c>
      <c r="N574">
        <v>0.59386270836307498</v>
      </c>
      <c r="O574">
        <v>4.8600699650174803</v>
      </c>
      <c r="P574">
        <v>188.74458874458799</v>
      </c>
      <c r="Q574">
        <v>0.175771402314258</v>
      </c>
    </row>
    <row r="575" spans="1:17" x14ac:dyDescent="0.3">
      <c r="A575" t="s">
        <v>1278</v>
      </c>
      <c r="B575" t="s">
        <v>1279</v>
      </c>
      <c r="C575" t="s">
        <v>10314</v>
      </c>
      <c r="D575" t="s">
        <v>124</v>
      </c>
      <c r="E575">
        <v>9017.2238132349994</v>
      </c>
      <c r="F575">
        <v>83.79</v>
      </c>
      <c r="G575">
        <v>-33.092661398760598</v>
      </c>
      <c r="H575">
        <v>1.2680540427503799</v>
      </c>
      <c r="I575">
        <v>-19.658054473781799</v>
      </c>
      <c r="J575">
        <v>-2.55053276386516</v>
      </c>
      <c r="K575">
        <v>83.638223476167198</v>
      </c>
      <c r="L575">
        <v>84.860101945434806</v>
      </c>
      <c r="M575">
        <v>45.295175887356997</v>
      </c>
      <c r="N575">
        <v>1.4943457844158501</v>
      </c>
      <c r="O575">
        <v>16.959064327485301</v>
      </c>
      <c r="P575">
        <v>15.732044198895</v>
      </c>
    </row>
    <row r="576" spans="1:17" hidden="1" x14ac:dyDescent="0.3">
      <c r="A576" t="s">
        <v>1280</v>
      </c>
      <c r="B576" t="s">
        <v>1281</v>
      </c>
      <c r="C576" t="s">
        <v>10328</v>
      </c>
      <c r="D576" t="s">
        <v>627</v>
      </c>
      <c r="E576">
        <v>9010.2105004999994</v>
      </c>
      <c r="F576">
        <v>111.45</v>
      </c>
      <c r="G576">
        <v>341.77406524532603</v>
      </c>
      <c r="H576">
        <v>202.142122602369</v>
      </c>
      <c r="I576">
        <v>358.88048917104697</v>
      </c>
      <c r="J576">
        <v>20.419330905335201</v>
      </c>
      <c r="M576">
        <v>100</v>
      </c>
      <c r="O576">
        <v>0</v>
      </c>
      <c r="P576">
        <v>395.33333333333297</v>
      </c>
    </row>
    <row r="577" spans="1:17" x14ac:dyDescent="0.3">
      <c r="A577" t="s">
        <v>1282</v>
      </c>
      <c r="B577" t="s">
        <v>1283</v>
      </c>
      <c r="C577" t="s">
        <v>10324</v>
      </c>
      <c r="D577" t="s">
        <v>89</v>
      </c>
      <c r="E577">
        <v>9001.4253151199991</v>
      </c>
      <c r="F577">
        <v>1191.4000000000001</v>
      </c>
      <c r="G577">
        <v>164.53746965959701</v>
      </c>
      <c r="H577">
        <v>18.567747197514599</v>
      </c>
      <c r="I577">
        <v>30.1199258308697</v>
      </c>
      <c r="J577">
        <v>4.5170143308177497</v>
      </c>
      <c r="K577">
        <v>1037.94905285596</v>
      </c>
      <c r="L577">
        <v>860.273915233004</v>
      </c>
      <c r="M577">
        <v>75.354699046810097</v>
      </c>
      <c r="N577">
        <v>0.96062907333932901</v>
      </c>
      <c r="O577">
        <v>0.49101896927983202</v>
      </c>
      <c r="P577">
        <v>213.52631578947299</v>
      </c>
    </row>
    <row r="578" spans="1:17" hidden="1" x14ac:dyDescent="0.3">
      <c r="A578" t="s">
        <v>1284</v>
      </c>
      <c r="B578" t="s">
        <v>1285</v>
      </c>
      <c r="C578" t="s">
        <v>10328</v>
      </c>
      <c r="D578" t="s">
        <v>121</v>
      </c>
      <c r="E578">
        <v>9000.7644760000003</v>
      </c>
      <c r="F578">
        <v>2800.9</v>
      </c>
      <c r="G578">
        <v>-42.508404060125102</v>
      </c>
      <c r="H578">
        <v>-1.8068324502461199</v>
      </c>
      <c r="I578">
        <v>-5.5998075896342501</v>
      </c>
      <c r="J578">
        <v>-4.2636672062214496</v>
      </c>
      <c r="K578">
        <v>2771.2535273441399</v>
      </c>
      <c r="L578">
        <v>2710.3168540887</v>
      </c>
      <c r="M578">
        <v>50.083537522112401</v>
      </c>
      <c r="N578">
        <v>0.67022551250231899</v>
      </c>
      <c r="O578">
        <v>24.959834338962398</v>
      </c>
      <c r="P578">
        <v>19.237973605789598</v>
      </c>
      <c r="Q578">
        <v>9.2732494783590007E-3</v>
      </c>
    </row>
    <row r="579" spans="1:17" hidden="1" x14ac:dyDescent="0.3">
      <c r="A579" t="s">
        <v>1286</v>
      </c>
      <c r="B579" t="s">
        <v>1287</v>
      </c>
      <c r="C579" t="s">
        <v>10328</v>
      </c>
      <c r="D579" t="s">
        <v>257</v>
      </c>
      <c r="E579">
        <v>8996.7616550000002</v>
      </c>
      <c r="F579">
        <v>4424</v>
      </c>
      <c r="G579">
        <v>361.12897135721101</v>
      </c>
      <c r="H579">
        <v>-5.1571913435938503</v>
      </c>
      <c r="I579">
        <v>220.30515219009899</v>
      </c>
      <c r="J579">
        <v>-1.25876727523457</v>
      </c>
      <c r="K579">
        <v>4111.7547152418201</v>
      </c>
      <c r="L579">
        <v>2643.8679091570998</v>
      </c>
      <c r="M579">
        <v>53.852454789437701</v>
      </c>
      <c r="N579">
        <v>0.42240756845510002</v>
      </c>
      <c r="O579">
        <v>14.7253616636527</v>
      </c>
      <c r="P579">
        <v>505.86140783347003</v>
      </c>
      <c r="Q579">
        <v>0.163486221515309</v>
      </c>
    </row>
    <row r="580" spans="1:17" x14ac:dyDescent="0.3">
      <c r="A580" t="s">
        <v>1288</v>
      </c>
      <c r="B580" t="s">
        <v>1289</v>
      </c>
      <c r="C580" t="s">
        <v>10313</v>
      </c>
      <c r="D580" t="s">
        <v>298</v>
      </c>
      <c r="E580">
        <v>8993.6191670399894</v>
      </c>
      <c r="F580">
        <v>765.95</v>
      </c>
      <c r="G580">
        <v>-8.7043744130742997</v>
      </c>
      <c r="H580">
        <v>-5.2737727947110198</v>
      </c>
      <c r="I580">
        <v>-18.566833767509898</v>
      </c>
      <c r="J580">
        <v>0.91627169158796196</v>
      </c>
      <c r="K580">
        <v>759.82014609501005</v>
      </c>
      <c r="L580">
        <v>715.01110836874295</v>
      </c>
      <c r="M580">
        <v>59.654362352876902</v>
      </c>
      <c r="N580">
        <v>1.09344140749615</v>
      </c>
      <c r="O580">
        <v>20.334225471636501</v>
      </c>
      <c r="P580">
        <v>45.052551841681598</v>
      </c>
      <c r="Q580">
        <v>8.1173429346713996E-2</v>
      </c>
    </row>
    <row r="581" spans="1:17" x14ac:dyDescent="0.3">
      <c r="A581" t="s">
        <v>1290</v>
      </c>
      <c r="B581" t="s">
        <v>1291</v>
      </c>
      <c r="C581" t="s">
        <v>10314</v>
      </c>
      <c r="D581" t="s">
        <v>535</v>
      </c>
      <c r="E581">
        <v>8957.60482056</v>
      </c>
      <c r="F581">
        <v>268.10000000000002</v>
      </c>
      <c r="G581">
        <v>-12.277451967009</v>
      </c>
      <c r="H581">
        <v>11.915192501090701</v>
      </c>
      <c r="I581">
        <v>1.5827693275017301</v>
      </c>
      <c r="J581">
        <v>2.9600140180433501</v>
      </c>
      <c r="K581">
        <v>248.30929982665501</v>
      </c>
      <c r="L581">
        <v>229.30031142128399</v>
      </c>
      <c r="M581">
        <v>61.370496230647703</v>
      </c>
      <c r="N581">
        <v>1.1344703150878901</v>
      </c>
      <c r="O581">
        <v>4.6624393882879396</v>
      </c>
      <c r="P581">
        <v>32.9861111111111</v>
      </c>
      <c r="Q581">
        <v>5.3591935545358002E-2</v>
      </c>
    </row>
    <row r="582" spans="1:17" x14ac:dyDescent="0.3">
      <c r="A582" t="s">
        <v>1292</v>
      </c>
      <c r="B582" t="s">
        <v>1293</v>
      </c>
      <c r="C582" t="s">
        <v>10313</v>
      </c>
      <c r="D582" t="s">
        <v>21</v>
      </c>
      <c r="E582">
        <v>8903.9886694649995</v>
      </c>
      <c r="F582">
        <v>2904.7</v>
      </c>
      <c r="G582">
        <v>-5.9950249215389197</v>
      </c>
      <c r="H582">
        <v>2.2746318603584799</v>
      </c>
      <c r="I582">
        <v>-14.8833511260306</v>
      </c>
      <c r="J582">
        <v>-6.40998213450768</v>
      </c>
      <c r="K582">
        <v>2820.7257472402798</v>
      </c>
      <c r="L582">
        <v>2646.6624333271102</v>
      </c>
      <c r="M582">
        <v>45.604457092816503</v>
      </c>
      <c r="N582">
        <v>1.20068495821398</v>
      </c>
      <c r="O582">
        <v>8.2727992563775992</v>
      </c>
      <c r="P582">
        <v>38.118447017427002</v>
      </c>
      <c r="Q582">
        <v>-1.6689511067270998E-2</v>
      </c>
    </row>
    <row r="583" spans="1:17" x14ac:dyDescent="0.3">
      <c r="A583" t="s">
        <v>1294</v>
      </c>
      <c r="B583" t="s">
        <v>1295</v>
      </c>
      <c r="C583" t="s">
        <v>10314</v>
      </c>
      <c r="D583" t="s">
        <v>24</v>
      </c>
      <c r="E583">
        <v>8899.7632670879993</v>
      </c>
      <c r="F583">
        <v>225.81</v>
      </c>
      <c r="G583">
        <v>-27.2907629766699</v>
      </c>
      <c r="H583">
        <v>1.55865563950777</v>
      </c>
      <c r="I583">
        <v>-21.154060370647301</v>
      </c>
      <c r="J583">
        <v>4.0962207040451704</v>
      </c>
      <c r="K583">
        <v>224.2400215863</v>
      </c>
      <c r="L583">
        <v>222.27365763481799</v>
      </c>
      <c r="M583">
        <v>79.710674090363796</v>
      </c>
      <c r="N583">
        <v>1.1819987760801201</v>
      </c>
      <c r="O583">
        <v>26.8987201629688</v>
      </c>
      <c r="P583">
        <v>17.609374999999901</v>
      </c>
      <c r="Q583">
        <v>0.124961529213554</v>
      </c>
    </row>
    <row r="584" spans="1:17" hidden="1" x14ac:dyDescent="0.3">
      <c r="A584" t="s">
        <v>1296</v>
      </c>
      <c r="B584" t="s">
        <v>1297</v>
      </c>
      <c r="C584" t="s">
        <v>10325</v>
      </c>
      <c r="D584" t="s">
        <v>273</v>
      </c>
      <c r="E584">
        <v>8898.2788362899992</v>
      </c>
      <c r="F584">
        <v>1507.85</v>
      </c>
      <c r="G584">
        <v>92.4890575434287</v>
      </c>
      <c r="H584">
        <v>-6.6996780085166003</v>
      </c>
      <c r="I584">
        <v>-5.2810620579350198</v>
      </c>
      <c r="J584">
        <v>-8.7432656809250293</v>
      </c>
      <c r="K584">
        <v>1611.7614134908099</v>
      </c>
      <c r="M584">
        <v>21.969562687670901</v>
      </c>
      <c r="N584">
        <v>0.579682595674892</v>
      </c>
      <c r="O584">
        <v>37.944755778094603</v>
      </c>
      <c r="P584">
        <v>134.72135740971299</v>
      </c>
    </row>
    <row r="585" spans="1:17" x14ac:dyDescent="0.3">
      <c r="A585" t="s">
        <v>1298</v>
      </c>
      <c r="B585" t="s">
        <v>1299</v>
      </c>
      <c r="C585" t="s">
        <v>10325</v>
      </c>
      <c r="D585" t="s">
        <v>257</v>
      </c>
      <c r="E585">
        <v>8870.5577235839992</v>
      </c>
      <c r="F585">
        <v>76.91</v>
      </c>
      <c r="G585">
        <v>59.171734874408401</v>
      </c>
      <c r="H585">
        <v>-8.1166229783341599</v>
      </c>
      <c r="I585">
        <v>23.885129668123</v>
      </c>
      <c r="J585">
        <v>-4.3893020494102499</v>
      </c>
      <c r="K585">
        <v>77.816760647902797</v>
      </c>
      <c r="L585">
        <v>62.468002535664397</v>
      </c>
      <c r="M585">
        <v>37.697004213160902</v>
      </c>
      <c r="N585">
        <v>0.36390265295351198</v>
      </c>
      <c r="O585">
        <v>21.440644909634599</v>
      </c>
      <c r="P585">
        <v>102.418747701469</v>
      </c>
      <c r="Q585">
        <v>0.234500396765809</v>
      </c>
    </row>
    <row r="586" spans="1:17" x14ac:dyDescent="0.3">
      <c r="A586" t="s">
        <v>1300</v>
      </c>
      <c r="B586" t="s">
        <v>1301</v>
      </c>
      <c r="C586" t="s">
        <v>10314</v>
      </c>
      <c r="D586" t="s">
        <v>535</v>
      </c>
      <c r="E586">
        <v>8850.4338100000004</v>
      </c>
      <c r="F586">
        <v>445.1</v>
      </c>
      <c r="G586">
        <v>100.789167785195</v>
      </c>
      <c r="H586">
        <v>11.692342693645299</v>
      </c>
      <c r="I586">
        <v>48.977473793712001</v>
      </c>
      <c r="J586">
        <v>1.5407422643489099</v>
      </c>
      <c r="K586">
        <v>399.68817291180198</v>
      </c>
      <c r="L586">
        <v>323.66199527915199</v>
      </c>
      <c r="M586">
        <v>73.428912216783004</v>
      </c>
      <c r="N586">
        <v>1.18573638751772</v>
      </c>
      <c r="O586">
        <v>2.5499887665693102</v>
      </c>
      <c r="P586">
        <v>135.97084161696401</v>
      </c>
      <c r="Q586">
        <v>0.34088039635965101</v>
      </c>
    </row>
    <row r="587" spans="1:17" x14ac:dyDescent="0.3">
      <c r="A587" t="s">
        <v>1302</v>
      </c>
      <c r="B587" t="s">
        <v>1303</v>
      </c>
      <c r="C587" t="s">
        <v>10318</v>
      </c>
      <c r="D587" t="s">
        <v>281</v>
      </c>
      <c r="E587">
        <v>8850.4294796699996</v>
      </c>
      <c r="F587">
        <v>1358.6</v>
      </c>
      <c r="G587">
        <v>-2.1132690826159402</v>
      </c>
      <c r="H587">
        <v>-2.0589799469937198</v>
      </c>
      <c r="I587">
        <v>-7.1801514728837397</v>
      </c>
      <c r="J587">
        <v>2.3930886920012702</v>
      </c>
      <c r="K587">
        <v>1308.75902571502</v>
      </c>
      <c r="L587">
        <v>1214.6418113857001</v>
      </c>
      <c r="M587">
        <v>61.436690882382599</v>
      </c>
      <c r="N587">
        <v>0.65905328461607104</v>
      </c>
      <c r="O587">
        <v>21.739290446047399</v>
      </c>
      <c r="P587">
        <v>39.072576517555497</v>
      </c>
    </row>
    <row r="588" spans="1:17" x14ac:dyDescent="0.3">
      <c r="A588" t="s">
        <v>1304</v>
      </c>
      <c r="B588" t="s">
        <v>1305</v>
      </c>
      <c r="C588" t="s">
        <v>10318</v>
      </c>
      <c r="D588" t="s">
        <v>54</v>
      </c>
      <c r="E588">
        <v>8834.8892082599996</v>
      </c>
      <c r="F588">
        <v>546.65</v>
      </c>
      <c r="G588">
        <v>14.3153879937379</v>
      </c>
      <c r="H588">
        <v>7.3077058928091301</v>
      </c>
      <c r="I588">
        <v>5.9749788019822798</v>
      </c>
      <c r="J588">
        <v>1.8536427834445499</v>
      </c>
      <c r="K588">
        <v>502.36461593024001</v>
      </c>
      <c r="L588">
        <v>451.33283358724299</v>
      </c>
      <c r="M588">
        <v>66.540143973110304</v>
      </c>
      <c r="N588">
        <v>1.2951786210868199</v>
      </c>
      <c r="O588">
        <v>1.08844781853105</v>
      </c>
      <c r="P588">
        <v>59.233906204485798</v>
      </c>
      <c r="Q588">
        <v>3.3243894862986997E-2</v>
      </c>
    </row>
    <row r="589" spans="1:17" hidden="1" x14ac:dyDescent="0.3">
      <c r="A589" t="s">
        <v>1306</v>
      </c>
      <c r="B589" t="s">
        <v>1307</v>
      </c>
      <c r="C589" t="s">
        <v>10328</v>
      </c>
      <c r="D589" t="s">
        <v>298</v>
      </c>
      <c r="E589">
        <v>8743.2661817999997</v>
      </c>
      <c r="F589">
        <v>546.1</v>
      </c>
      <c r="G589">
        <v>123.10387893503599</v>
      </c>
      <c r="H589">
        <v>-4.3634963158131503</v>
      </c>
      <c r="I589">
        <v>94.953880078835596</v>
      </c>
      <c r="J589">
        <v>-2.8781902271542101</v>
      </c>
      <c r="K589">
        <v>460.31900962893098</v>
      </c>
      <c r="L589">
        <v>328.44413176216</v>
      </c>
      <c r="M589">
        <v>48.828201469353402</v>
      </c>
      <c r="N589">
        <v>0.31627557542510998</v>
      </c>
      <c r="O589">
        <v>6.9401208569858897</v>
      </c>
      <c r="P589">
        <v>209.142371921879</v>
      </c>
      <c r="Q589">
        <v>7.2235393798229006E-2</v>
      </c>
    </row>
    <row r="590" spans="1:17" x14ac:dyDescent="0.3">
      <c r="A590" t="s">
        <v>1308</v>
      </c>
      <c r="B590" t="s">
        <v>1309</v>
      </c>
      <c r="C590" t="s">
        <v>10322</v>
      </c>
      <c r="D590" t="s">
        <v>80</v>
      </c>
      <c r="E590">
        <v>8737.2175428850005</v>
      </c>
      <c r="F590">
        <v>813.5</v>
      </c>
      <c r="G590">
        <v>-18.0272030396026</v>
      </c>
      <c r="H590">
        <v>6.5544859401678899</v>
      </c>
      <c r="I590">
        <v>-7.3369723941492895E-2</v>
      </c>
      <c r="J590">
        <v>0.73313942872773996</v>
      </c>
      <c r="K590">
        <v>771.93858698004601</v>
      </c>
      <c r="L590">
        <v>743.89640313115103</v>
      </c>
      <c r="M590">
        <v>54.9976455965433</v>
      </c>
      <c r="N590">
        <v>0.59215825419351498</v>
      </c>
      <c r="O590">
        <v>13.091579594345401</v>
      </c>
      <c r="P590">
        <v>32.0616883116883</v>
      </c>
      <c r="Q590">
        <v>0.14152612675002499</v>
      </c>
    </row>
    <row r="591" spans="1:17" x14ac:dyDescent="0.3">
      <c r="A591" t="s">
        <v>1310</v>
      </c>
      <c r="B591" t="s">
        <v>1311</v>
      </c>
      <c r="C591" t="s">
        <v>10327</v>
      </c>
      <c r="D591" t="s">
        <v>276</v>
      </c>
      <c r="E591">
        <v>8734.0374658199999</v>
      </c>
      <c r="F591">
        <v>720.8</v>
      </c>
      <c r="G591">
        <v>-19.824045869037001</v>
      </c>
      <c r="H591">
        <v>-1.2970360158468</v>
      </c>
      <c r="I591">
        <v>-12.7150564345601</v>
      </c>
      <c r="J591">
        <v>-11.774779831904199</v>
      </c>
      <c r="K591">
        <v>726.83471925177696</v>
      </c>
      <c r="L591">
        <v>669.26030442701801</v>
      </c>
      <c r="M591">
        <v>32.269178090819999</v>
      </c>
      <c r="N591">
        <v>0.69510993573304702</v>
      </c>
      <c r="O591">
        <v>16.2180910099889</v>
      </c>
      <c r="P591">
        <v>41.319478482501701</v>
      </c>
    </row>
    <row r="592" spans="1:17" x14ac:dyDescent="0.3">
      <c r="A592" t="s">
        <v>1312</v>
      </c>
      <c r="B592" t="s">
        <v>1313</v>
      </c>
      <c r="C592" t="s">
        <v>10326</v>
      </c>
      <c r="D592" t="s">
        <v>138</v>
      </c>
      <c r="E592">
        <v>8722.4060368399896</v>
      </c>
      <c r="F592">
        <v>566.6</v>
      </c>
      <c r="G592">
        <v>-30.115931443746099</v>
      </c>
      <c r="H592">
        <v>-6.2264792198248502</v>
      </c>
      <c r="I592">
        <v>-15.5696155707332</v>
      </c>
      <c r="J592">
        <v>-5.6917239607336301</v>
      </c>
      <c r="K592">
        <v>589.76256458186003</v>
      </c>
      <c r="L592">
        <v>574.97701695755802</v>
      </c>
      <c r="M592">
        <v>32.248259650808698</v>
      </c>
      <c r="N592">
        <v>0.59305649984401299</v>
      </c>
      <c r="O592">
        <v>19.802329685845301</v>
      </c>
      <c r="P592">
        <v>19.2842105263157</v>
      </c>
      <c r="Q592">
        <v>7.6946191671448005E-2</v>
      </c>
    </row>
    <row r="593" spans="1:17" x14ac:dyDescent="0.3">
      <c r="A593" t="s">
        <v>1314</v>
      </c>
      <c r="B593" t="s">
        <v>1315</v>
      </c>
      <c r="C593" t="s">
        <v>10323</v>
      </c>
      <c r="D593" t="s">
        <v>298</v>
      </c>
      <c r="E593">
        <v>8718.3621174149994</v>
      </c>
      <c r="F593">
        <v>541</v>
      </c>
      <c r="G593">
        <v>21.045490370326799</v>
      </c>
      <c r="H593">
        <v>-3.62787234334077</v>
      </c>
      <c r="I593">
        <v>22.947169657555499</v>
      </c>
      <c r="J593">
        <v>-5.9984147481000401</v>
      </c>
      <c r="K593">
        <v>532.19177018823405</v>
      </c>
      <c r="L593">
        <v>451.177021397685</v>
      </c>
      <c r="M593">
        <v>32.277563077205201</v>
      </c>
      <c r="N593">
        <v>0.76536247549611203</v>
      </c>
      <c r="O593">
        <v>11.256931608133</v>
      </c>
      <c r="P593">
        <v>58.511573395839399</v>
      </c>
      <c r="Q593">
        <v>0.11834274531458699</v>
      </c>
    </row>
    <row r="594" spans="1:17" hidden="1" x14ac:dyDescent="0.3">
      <c r="A594" t="s">
        <v>1316</v>
      </c>
      <c r="B594" t="s">
        <v>1317</v>
      </c>
      <c r="C594" t="s">
        <v>10328</v>
      </c>
      <c r="D594" t="s">
        <v>54</v>
      </c>
      <c r="E594">
        <v>8673.34308882</v>
      </c>
      <c r="F594">
        <v>5253.3</v>
      </c>
      <c r="G594">
        <v>-25.0856175853921</v>
      </c>
      <c r="H594">
        <v>-3.5039249550354898</v>
      </c>
      <c r="I594">
        <v>-9.8007291006754507</v>
      </c>
      <c r="J594">
        <v>-0.56496385643115099</v>
      </c>
      <c r="K594">
        <v>5166.32265073505</v>
      </c>
      <c r="L594">
        <v>5039.1448808016703</v>
      </c>
      <c r="M594">
        <v>49.335444699731099</v>
      </c>
      <c r="N594">
        <v>1.2143824373046199</v>
      </c>
      <c r="O594">
        <v>7.4153389298155403</v>
      </c>
      <c r="P594">
        <v>13.3019162955214</v>
      </c>
      <c r="Q594">
        <v>-6.1305603597432E-2</v>
      </c>
    </row>
    <row r="595" spans="1:17" x14ac:dyDescent="0.3">
      <c r="A595" t="s">
        <v>1318</v>
      </c>
      <c r="B595" t="s">
        <v>1319</v>
      </c>
      <c r="C595" t="s">
        <v>10314</v>
      </c>
      <c r="D595" t="s">
        <v>405</v>
      </c>
      <c r="E595">
        <v>8672.9012705299992</v>
      </c>
      <c r="F595">
        <v>299.3</v>
      </c>
      <c r="G595">
        <v>255.12765713405699</v>
      </c>
      <c r="H595">
        <v>35.316351777883497</v>
      </c>
      <c r="I595">
        <v>82.209033421428501</v>
      </c>
      <c r="J595">
        <v>3.1522473716610602</v>
      </c>
      <c r="K595">
        <v>225.088098207917</v>
      </c>
      <c r="L595">
        <v>171.96528269492899</v>
      </c>
      <c r="M595">
        <v>73.333861497278207</v>
      </c>
      <c r="N595">
        <v>1.4229244920914701</v>
      </c>
      <c r="O595">
        <v>0.86869361844301696</v>
      </c>
      <c r="P595">
        <v>327.57142857142799</v>
      </c>
      <c r="Q595">
        <v>0.11164143150995599</v>
      </c>
    </row>
    <row r="596" spans="1:17" hidden="1" x14ac:dyDescent="0.3">
      <c r="A596" t="s">
        <v>1320</v>
      </c>
      <c r="B596" t="s">
        <v>1321</v>
      </c>
      <c r="C596" t="s">
        <v>10328</v>
      </c>
      <c r="D596" t="s">
        <v>741</v>
      </c>
      <c r="E596">
        <v>8642.3479203879997</v>
      </c>
      <c r="F596">
        <v>529.95000000000005</v>
      </c>
      <c r="G596">
        <v>-13.5685744600808</v>
      </c>
      <c r="H596">
        <v>-1.12264970519271</v>
      </c>
      <c r="I596">
        <v>-3.45576431576464</v>
      </c>
      <c r="J596">
        <v>-0.46745920252335099</v>
      </c>
      <c r="K596">
        <v>522.44466377379604</v>
      </c>
      <c r="L596">
        <v>497.59568103587799</v>
      </c>
      <c r="M596">
        <v>73.886051750125603</v>
      </c>
      <c r="N596">
        <v>2.1342976620251299</v>
      </c>
      <c r="O596">
        <v>4.23624870270777</v>
      </c>
      <c r="P596">
        <v>23.494046093258401</v>
      </c>
      <c r="Q596">
        <v>-1.0545973830429E-2</v>
      </c>
    </row>
    <row r="597" spans="1:17" x14ac:dyDescent="0.3">
      <c r="A597" t="s">
        <v>1322</v>
      </c>
      <c r="B597" t="s">
        <v>1323</v>
      </c>
      <c r="C597" t="s">
        <v>10323</v>
      </c>
      <c r="D597" t="s">
        <v>410</v>
      </c>
      <c r="E597">
        <v>8639.2995323699997</v>
      </c>
      <c r="F597">
        <v>196.17</v>
      </c>
      <c r="G597">
        <v>-32.011343186646997</v>
      </c>
      <c r="H597">
        <v>4.2183087957087197</v>
      </c>
      <c r="I597">
        <v>-3.9214908545477201</v>
      </c>
      <c r="J597">
        <v>-1.5447396031292999</v>
      </c>
      <c r="K597">
        <v>188.18761045854399</v>
      </c>
      <c r="L597">
        <v>191.05154235345699</v>
      </c>
      <c r="M597">
        <v>61.651878905113797</v>
      </c>
      <c r="N597">
        <v>0.919137104179232</v>
      </c>
      <c r="O597">
        <v>31.518580822755698</v>
      </c>
      <c r="P597">
        <v>35.289655172413703</v>
      </c>
    </row>
    <row r="598" spans="1:17" x14ac:dyDescent="0.3">
      <c r="A598" t="s">
        <v>1324</v>
      </c>
      <c r="B598" t="s">
        <v>1325</v>
      </c>
      <c r="C598" t="s">
        <v>10324</v>
      </c>
      <c r="D598" t="s">
        <v>89</v>
      </c>
      <c r="E598">
        <v>8631.9249013649896</v>
      </c>
      <c r="F598">
        <v>293.64999999999998</v>
      </c>
      <c r="G598">
        <v>-72.611696962795506</v>
      </c>
      <c r="H598">
        <v>-4.1702543374821799</v>
      </c>
      <c r="I598">
        <v>-19.237347963517099</v>
      </c>
      <c r="J598">
        <v>-1.3035415274806801</v>
      </c>
      <c r="K598">
        <v>297.410814177563</v>
      </c>
      <c r="L598">
        <v>339.75007401209501</v>
      </c>
      <c r="M598">
        <v>41.774879486159499</v>
      </c>
      <c r="N598">
        <v>0.58169075808258497</v>
      </c>
      <c r="O598">
        <v>81.508598671888294</v>
      </c>
      <c r="P598">
        <v>12.509578544061201</v>
      </c>
      <c r="Q598">
        <v>-9.7191169226524002E-2</v>
      </c>
    </row>
    <row r="599" spans="1:17" x14ac:dyDescent="0.3">
      <c r="A599" t="s">
        <v>1326</v>
      </c>
      <c r="B599" t="s">
        <v>1327</v>
      </c>
      <c r="C599" t="s">
        <v>10330</v>
      </c>
      <c r="D599" t="s">
        <v>603</v>
      </c>
      <c r="E599">
        <v>8616.3741641600009</v>
      </c>
      <c r="F599">
        <v>50.26</v>
      </c>
      <c r="G599">
        <v>-30.151350928250299</v>
      </c>
      <c r="H599">
        <v>10.9239170150784</v>
      </c>
      <c r="I599">
        <v>-23.135198599044799</v>
      </c>
      <c r="J599">
        <v>3.4212692152155402</v>
      </c>
      <c r="K599">
        <v>46.271921328952502</v>
      </c>
      <c r="L599">
        <v>46.555245624141499</v>
      </c>
      <c r="M599">
        <v>60.638975098158099</v>
      </c>
      <c r="N599">
        <v>2.14364466876108</v>
      </c>
      <c r="O599">
        <v>36.689216076402701</v>
      </c>
      <c r="P599">
        <v>30.038809831824</v>
      </c>
      <c r="Q599">
        <v>3.4310912026348998E-2</v>
      </c>
    </row>
    <row r="600" spans="1:17" x14ac:dyDescent="0.3">
      <c r="A600" t="s">
        <v>1328</v>
      </c>
      <c r="B600" t="s">
        <v>1329</v>
      </c>
      <c r="C600" t="s">
        <v>10319</v>
      </c>
      <c r="D600" t="s">
        <v>204</v>
      </c>
      <c r="E600">
        <v>8565.2055839999994</v>
      </c>
      <c r="F600">
        <v>560.6</v>
      </c>
      <c r="G600">
        <v>4.4614092755853898</v>
      </c>
      <c r="H600">
        <v>-11.4226484143003</v>
      </c>
      <c r="I600">
        <v>-4.4796760313365098</v>
      </c>
      <c r="J600">
        <v>-2.4892876690460901</v>
      </c>
      <c r="K600">
        <v>589.82973385476703</v>
      </c>
      <c r="L600">
        <v>546.91045754956394</v>
      </c>
      <c r="M600">
        <v>47.1294267087357</v>
      </c>
      <c r="N600">
        <v>2.1714680197666398</v>
      </c>
      <c r="O600">
        <v>26.2575811630395</v>
      </c>
      <c r="P600">
        <v>38.762376237623698</v>
      </c>
      <c r="Q600">
        <v>7.3853504323672006E-2</v>
      </c>
    </row>
    <row r="601" spans="1:17" x14ac:dyDescent="0.3">
      <c r="A601" t="s">
        <v>1330</v>
      </c>
      <c r="B601" t="s">
        <v>1331</v>
      </c>
      <c r="C601" t="s">
        <v>10314</v>
      </c>
      <c r="D601" t="s">
        <v>24</v>
      </c>
      <c r="E601">
        <v>8530.8266787920002</v>
      </c>
      <c r="F601">
        <v>44.11</v>
      </c>
      <c r="G601">
        <v>-38.652138946256301</v>
      </c>
      <c r="H601">
        <v>-0.70854321397402797</v>
      </c>
      <c r="I601">
        <v>-28.946356520658501</v>
      </c>
      <c r="J601">
        <v>-0.316895716532691</v>
      </c>
      <c r="K601">
        <v>44.664323473031601</v>
      </c>
      <c r="L601">
        <v>47.896002931321298</v>
      </c>
      <c r="M601">
        <v>62.265791846906403</v>
      </c>
      <c r="N601">
        <v>0.73716340609738196</v>
      </c>
      <c r="O601">
        <v>42.824756291090402</v>
      </c>
      <c r="P601">
        <v>10.274999999999901</v>
      </c>
      <c r="Q601">
        <v>7.7943901467931995E-2</v>
      </c>
    </row>
    <row r="602" spans="1:17" x14ac:dyDescent="0.3">
      <c r="A602" t="s">
        <v>1332</v>
      </c>
      <c r="B602" t="s">
        <v>1333</v>
      </c>
      <c r="C602" t="s">
        <v>10320</v>
      </c>
      <c r="D602" t="s">
        <v>63</v>
      </c>
      <c r="E602">
        <v>8506.2476822399894</v>
      </c>
      <c r="F602">
        <v>15.78</v>
      </c>
      <c r="G602">
        <v>107.221405017279</v>
      </c>
      <c r="H602">
        <v>-6.8525944361318301</v>
      </c>
      <c r="I602">
        <v>47.237641545572998</v>
      </c>
      <c r="J602">
        <v>-1.4876310227029701</v>
      </c>
      <c r="K602">
        <v>15.9532422070391</v>
      </c>
      <c r="L602">
        <v>12.744277167219</v>
      </c>
      <c r="M602">
        <v>46.978379159907398</v>
      </c>
      <c r="N602">
        <v>0.70433045880412604</v>
      </c>
      <c r="O602">
        <v>33.713561470215403</v>
      </c>
      <c r="P602">
        <v>152.47999999999999</v>
      </c>
      <c r="Q602">
        <v>0.11087788087283</v>
      </c>
    </row>
    <row r="603" spans="1:17" hidden="1" x14ac:dyDescent="0.3">
      <c r="A603" t="s">
        <v>1334</v>
      </c>
      <c r="B603" t="s">
        <v>1335</v>
      </c>
      <c r="C603" t="s">
        <v>10328</v>
      </c>
      <c r="D603" t="s">
        <v>410</v>
      </c>
      <c r="E603">
        <v>8469.8160558</v>
      </c>
      <c r="F603">
        <v>1102.3499999999999</v>
      </c>
      <c r="G603">
        <v>5.3353700674801496</v>
      </c>
      <c r="H603">
        <v>12.5538438168802</v>
      </c>
      <c r="I603">
        <v>21.352860756114399</v>
      </c>
      <c r="J603">
        <v>-7.6737913608246999E-2</v>
      </c>
      <c r="K603">
        <v>1008.57756801684</v>
      </c>
      <c r="L603">
        <v>902.82940543796997</v>
      </c>
      <c r="M603">
        <v>58.005239481951598</v>
      </c>
      <c r="N603">
        <v>1.8969440462496501</v>
      </c>
      <c r="O603">
        <v>12.3055290969293</v>
      </c>
      <c r="P603">
        <v>45.495941397743003</v>
      </c>
      <c r="Q603">
        <v>9.8227374117148006E-2</v>
      </c>
    </row>
    <row r="604" spans="1:17" x14ac:dyDescent="0.3">
      <c r="A604" t="s">
        <v>1336</v>
      </c>
      <c r="B604" t="s">
        <v>1337</v>
      </c>
      <c r="C604" t="s">
        <v>10324</v>
      </c>
      <c r="D604" t="s">
        <v>474</v>
      </c>
      <c r="E604">
        <v>8443.2089176949994</v>
      </c>
      <c r="F604">
        <v>276.10000000000002</v>
      </c>
      <c r="G604">
        <v>-37.992455045584002</v>
      </c>
      <c r="H604">
        <v>-10.7165920588026</v>
      </c>
      <c r="I604">
        <v>-0.22551030548807499</v>
      </c>
      <c r="J604">
        <v>-3.9444258270448098</v>
      </c>
      <c r="K604">
        <v>286.62672507120999</v>
      </c>
      <c r="L604">
        <v>281.36463383878902</v>
      </c>
      <c r="M604">
        <v>29.114571340478001</v>
      </c>
      <c r="N604">
        <v>0.32104535326733002</v>
      </c>
      <c r="O604">
        <v>16.044911264034699</v>
      </c>
      <c r="P604">
        <v>29.624413145539901</v>
      </c>
      <c r="Q604">
        <v>-8.1922491021581001E-2</v>
      </c>
    </row>
    <row r="605" spans="1:17" x14ac:dyDescent="0.3">
      <c r="A605" t="s">
        <v>1338</v>
      </c>
      <c r="B605" t="s">
        <v>1339</v>
      </c>
      <c r="C605" t="s">
        <v>10327</v>
      </c>
      <c r="D605" t="s">
        <v>573</v>
      </c>
      <c r="E605">
        <v>8441.8941196800006</v>
      </c>
      <c r="F605">
        <v>777.8</v>
      </c>
      <c r="G605">
        <v>-52.330698630144902</v>
      </c>
      <c r="H605">
        <v>-2.55323025869551</v>
      </c>
      <c r="I605">
        <v>-31.665101014379399</v>
      </c>
      <c r="J605">
        <v>-2.3827010935201201</v>
      </c>
      <c r="K605">
        <v>784.40885647331299</v>
      </c>
      <c r="L605">
        <v>840.41405003189595</v>
      </c>
      <c r="M605">
        <v>34.814484757585802</v>
      </c>
      <c r="N605">
        <v>0.40318303107114201</v>
      </c>
      <c r="O605">
        <v>42.234507585497497</v>
      </c>
      <c r="P605">
        <v>7.9677956690727303</v>
      </c>
      <c r="Q605">
        <v>-2.8920252904044999E-2</v>
      </c>
    </row>
    <row r="606" spans="1:17" x14ac:dyDescent="0.3">
      <c r="A606" t="s">
        <v>1340</v>
      </c>
      <c r="B606" t="s">
        <v>1341</v>
      </c>
      <c r="C606" t="s">
        <v>10314</v>
      </c>
      <c r="D606" t="s">
        <v>21</v>
      </c>
      <c r="E606">
        <v>8430.9378454720008</v>
      </c>
      <c r="F606">
        <v>30.57</v>
      </c>
      <c r="G606">
        <v>74.409777285743203</v>
      </c>
      <c r="H606">
        <v>-5.6393605481991402</v>
      </c>
      <c r="I606">
        <v>-25.871387045689001</v>
      </c>
      <c r="J606">
        <v>-2.9806458548451</v>
      </c>
      <c r="K606">
        <v>31.0992000475837</v>
      </c>
      <c r="L606">
        <v>29.303226920416702</v>
      </c>
      <c r="M606">
        <v>38.241828260805498</v>
      </c>
      <c r="N606">
        <v>0.82078324618956899</v>
      </c>
      <c r="O606">
        <v>39.025188092901502</v>
      </c>
      <c r="P606">
        <v>108.668941979522</v>
      </c>
      <c r="Q606">
        <v>3.0932260778166E-2</v>
      </c>
    </row>
    <row r="607" spans="1:17" x14ac:dyDescent="0.3">
      <c r="A607" t="s">
        <v>1342</v>
      </c>
      <c r="B607" t="s">
        <v>1343</v>
      </c>
      <c r="C607" t="s">
        <v>10325</v>
      </c>
      <c r="D607" t="s">
        <v>933</v>
      </c>
      <c r="E607">
        <v>8412.6024338400002</v>
      </c>
      <c r="F607">
        <v>880.2</v>
      </c>
      <c r="G607">
        <v>99.565531704987393</v>
      </c>
      <c r="H607">
        <v>1.7283011280487</v>
      </c>
      <c r="I607">
        <v>29.866238862322199</v>
      </c>
      <c r="J607">
        <v>0.82058940957163595</v>
      </c>
      <c r="K607">
        <v>872.01227545307904</v>
      </c>
      <c r="L607">
        <v>728.54499870968903</v>
      </c>
      <c r="M607">
        <v>53.545996665308103</v>
      </c>
      <c r="N607">
        <v>0.46170021958159002</v>
      </c>
      <c r="O607">
        <v>20.313565098841099</v>
      </c>
      <c r="P607">
        <v>130.96300183678801</v>
      </c>
      <c r="Q607">
        <v>0.171194218142426</v>
      </c>
    </row>
    <row r="608" spans="1:17" hidden="1" x14ac:dyDescent="0.3">
      <c r="A608" t="s">
        <v>1344</v>
      </c>
      <c r="B608" t="s">
        <v>1345</v>
      </c>
      <c r="C608" t="s">
        <v>10328</v>
      </c>
      <c r="D608" t="s">
        <v>741</v>
      </c>
      <c r="E608">
        <v>8375.5088797930002</v>
      </c>
      <c r="F608">
        <v>266.48</v>
      </c>
      <c r="G608">
        <v>0.74158315640762795</v>
      </c>
      <c r="H608">
        <v>1.25101064567399</v>
      </c>
      <c r="I608">
        <v>0.84198428651638202</v>
      </c>
      <c r="J608">
        <v>-8.3782454348109603E-2</v>
      </c>
      <c r="K608">
        <v>257.02470742715798</v>
      </c>
      <c r="L608">
        <v>238.002098255313</v>
      </c>
      <c r="M608">
        <v>59.785019392106697</v>
      </c>
      <c r="N608">
        <v>0.38607173310022003</v>
      </c>
      <c r="O608">
        <v>1.75247673371359</v>
      </c>
      <c r="P608">
        <v>35.337734890807504</v>
      </c>
      <c r="Q608">
        <v>1.1816369177710001E-3</v>
      </c>
    </row>
    <row r="609" spans="1:17" hidden="1" x14ac:dyDescent="0.3">
      <c r="A609" t="s">
        <v>1346</v>
      </c>
      <c r="B609" t="s">
        <v>1347</v>
      </c>
      <c r="C609" t="s">
        <v>10328</v>
      </c>
      <c r="D609" t="s">
        <v>1348</v>
      </c>
      <c r="E609">
        <v>8369.7008711939998</v>
      </c>
      <c r="F609">
        <v>1230.3900000000001</v>
      </c>
      <c r="K609">
        <v>1221.0284065276701</v>
      </c>
      <c r="L609">
        <v>1201.49851616978</v>
      </c>
      <c r="M609">
        <v>68.273684852772604</v>
      </c>
      <c r="N609">
        <v>1</v>
      </c>
      <c r="Q609">
        <v>-6.1080809493942997E-2</v>
      </c>
    </row>
    <row r="610" spans="1:17" hidden="1" x14ac:dyDescent="0.3">
      <c r="A610" t="s">
        <v>1349</v>
      </c>
      <c r="B610" t="s">
        <v>1350</v>
      </c>
      <c r="C610" t="s">
        <v>10328</v>
      </c>
      <c r="D610" t="s">
        <v>1351</v>
      </c>
      <c r="E610">
        <v>8369.2737759800002</v>
      </c>
      <c r="F610">
        <v>2043.7</v>
      </c>
      <c r="G610">
        <v>101.37777555858101</v>
      </c>
      <c r="H610">
        <v>2.8970805579561998</v>
      </c>
      <c r="I610">
        <v>70.721455468418995</v>
      </c>
      <c r="J610">
        <v>0.98983766912765203</v>
      </c>
      <c r="K610">
        <v>1755.15620423173</v>
      </c>
      <c r="L610">
        <v>1321.1804999999999</v>
      </c>
      <c r="M610">
        <v>56.395459279663903</v>
      </c>
      <c r="N610">
        <v>0.79933087176084805</v>
      </c>
      <c r="O610">
        <v>8.8711650437931198</v>
      </c>
      <c r="P610">
        <v>163.703225806451</v>
      </c>
    </row>
    <row r="611" spans="1:17" x14ac:dyDescent="0.3">
      <c r="A611" t="s">
        <v>1352</v>
      </c>
      <c r="B611" t="s">
        <v>1353</v>
      </c>
      <c r="C611" t="s">
        <v>10322</v>
      </c>
      <c r="D611" t="s">
        <v>338</v>
      </c>
      <c r="E611">
        <v>8356.3583618779994</v>
      </c>
      <c r="F611">
        <v>221.71</v>
      </c>
      <c r="G611">
        <v>22.463431652494901</v>
      </c>
      <c r="H611">
        <v>1.1495283406897401</v>
      </c>
      <c r="I611">
        <v>-8.3852154604608398</v>
      </c>
      <c r="J611">
        <v>-0.90471997821420602</v>
      </c>
      <c r="K611">
        <v>222.49329939753301</v>
      </c>
      <c r="L611">
        <v>204.026931929509</v>
      </c>
      <c r="M611">
        <v>43.2192328010143</v>
      </c>
      <c r="N611">
        <v>1.3598415843712801</v>
      </c>
      <c r="O611">
        <v>18.1723873528483</v>
      </c>
      <c r="P611">
        <v>78.080321285140499</v>
      </c>
    </row>
    <row r="612" spans="1:17" x14ac:dyDescent="0.3">
      <c r="A612" t="s">
        <v>1354</v>
      </c>
      <c r="B612" t="s">
        <v>1355</v>
      </c>
      <c r="C612" t="s">
        <v>6744</v>
      </c>
      <c r="D612" t="s">
        <v>77</v>
      </c>
      <c r="E612">
        <v>8321.9943371399895</v>
      </c>
      <c r="F612">
        <v>175.7</v>
      </c>
      <c r="G612">
        <v>-6.1212107814767203</v>
      </c>
      <c r="H612">
        <v>0.74148303895013301</v>
      </c>
      <c r="I612">
        <v>-10.1266567004319</v>
      </c>
      <c r="J612">
        <v>-5.1207632137318102</v>
      </c>
      <c r="K612">
        <v>163.709994834301</v>
      </c>
      <c r="L612">
        <v>160.59701630090601</v>
      </c>
      <c r="M612">
        <v>53.311769500657803</v>
      </c>
      <c r="N612">
        <v>1.5332362254324201</v>
      </c>
      <c r="O612">
        <v>13.2612407512805</v>
      </c>
      <c r="P612">
        <v>46.4166666666666</v>
      </c>
      <c r="Q612">
        <v>8.0568169982569993E-3</v>
      </c>
    </row>
    <row r="613" spans="1:17" x14ac:dyDescent="0.3">
      <c r="A613" t="s">
        <v>1356</v>
      </c>
      <c r="B613" t="s">
        <v>1357</v>
      </c>
      <c r="C613" t="s">
        <v>10322</v>
      </c>
      <c r="D613" t="s">
        <v>305</v>
      </c>
      <c r="E613">
        <v>8306.87059787</v>
      </c>
      <c r="F613">
        <v>427.45</v>
      </c>
      <c r="G613">
        <v>-27.034585688664599</v>
      </c>
      <c r="H613">
        <v>-7.9182422592502801</v>
      </c>
      <c r="I613">
        <v>-8.6584251255528901</v>
      </c>
      <c r="J613">
        <v>-0.54771713229807595</v>
      </c>
      <c r="K613">
        <v>425.323258784166</v>
      </c>
      <c r="L613">
        <v>409.18979644555901</v>
      </c>
      <c r="M613">
        <v>50.345617966428897</v>
      </c>
      <c r="N613">
        <v>0.76391496111761403</v>
      </c>
      <c r="O613">
        <v>18.1424728038367</v>
      </c>
      <c r="P613">
        <v>22.918763479511099</v>
      </c>
      <c r="Q613">
        <v>5.2628930453822997E-2</v>
      </c>
    </row>
    <row r="614" spans="1:17" x14ac:dyDescent="0.3">
      <c r="A614" t="s">
        <v>1358</v>
      </c>
      <c r="B614" t="s">
        <v>1359</v>
      </c>
      <c r="C614" t="s">
        <v>10326</v>
      </c>
      <c r="D614" t="s">
        <v>138</v>
      </c>
      <c r="E614">
        <v>8294.3005022279995</v>
      </c>
      <c r="F614">
        <v>132.52000000000001</v>
      </c>
      <c r="G614">
        <v>37.040403964837402</v>
      </c>
      <c r="H614">
        <v>-0.92229983113841996</v>
      </c>
      <c r="I614">
        <v>-4.5645861437960997</v>
      </c>
      <c r="J614">
        <v>-7.0029553710448704</v>
      </c>
      <c r="K614">
        <v>134.89465989491299</v>
      </c>
      <c r="L614">
        <v>120.190720087004</v>
      </c>
      <c r="M614">
        <v>41.443265123983998</v>
      </c>
      <c r="N614">
        <v>0.80700338525013204</v>
      </c>
      <c r="O614">
        <v>24.026562028373</v>
      </c>
      <c r="P614">
        <v>92.057971014492693</v>
      </c>
      <c r="Q614">
        <v>-2.9638209966110001E-3</v>
      </c>
    </row>
    <row r="615" spans="1:17" x14ac:dyDescent="0.3">
      <c r="A615" t="s">
        <v>1360</v>
      </c>
      <c r="B615" t="s">
        <v>1361</v>
      </c>
      <c r="C615" t="s">
        <v>627</v>
      </c>
      <c r="D615" t="s">
        <v>627</v>
      </c>
      <c r="E615">
        <v>8290.5546723999996</v>
      </c>
      <c r="F615">
        <v>418.9</v>
      </c>
      <c r="G615">
        <v>40.733472648130203</v>
      </c>
      <c r="H615">
        <v>11.739064860731499</v>
      </c>
      <c r="I615">
        <v>15.2954654255112</v>
      </c>
      <c r="J615">
        <v>1.0499048114862899</v>
      </c>
      <c r="K615">
        <v>393.76250224300099</v>
      </c>
      <c r="L615">
        <v>344.44653505635102</v>
      </c>
      <c r="M615">
        <v>63.1960576752656</v>
      </c>
      <c r="N615">
        <v>0.95845110008833101</v>
      </c>
      <c r="O615">
        <v>7.5793745523991403</v>
      </c>
      <c r="P615">
        <v>94.656133828996204</v>
      </c>
      <c r="Q615">
        <v>4.0500802317397999E-2</v>
      </c>
    </row>
    <row r="616" spans="1:17" x14ac:dyDescent="0.3">
      <c r="A616" t="s">
        <v>1362</v>
      </c>
      <c r="B616" t="s">
        <v>1363</v>
      </c>
      <c r="C616" t="s">
        <v>10317</v>
      </c>
      <c r="D616" t="s">
        <v>46</v>
      </c>
      <c r="E616">
        <v>8261.2408369999994</v>
      </c>
      <c r="F616">
        <v>1222.95</v>
      </c>
      <c r="G616">
        <v>40.4692401258988</v>
      </c>
      <c r="H616">
        <v>-7.6817596107324304</v>
      </c>
      <c r="I616">
        <v>-13.5870521163029</v>
      </c>
      <c r="J616">
        <v>-4.3979696437472899</v>
      </c>
      <c r="K616">
        <v>1301.8859044436999</v>
      </c>
      <c r="L616">
        <v>1111.1360309363399</v>
      </c>
      <c r="M616">
        <v>30.644526128193998</v>
      </c>
      <c r="N616">
        <v>0.53896092166832299</v>
      </c>
      <c r="O616">
        <v>26.125352630933399</v>
      </c>
      <c r="P616">
        <v>88.146153846153794</v>
      </c>
      <c r="Q616">
        <v>0.134510842980756</v>
      </c>
    </row>
    <row r="617" spans="1:17" x14ac:dyDescent="0.3">
      <c r="A617" t="s">
        <v>1364</v>
      </c>
      <c r="B617" t="s">
        <v>1365</v>
      </c>
      <c r="C617" t="s">
        <v>10326</v>
      </c>
      <c r="D617" t="s">
        <v>138</v>
      </c>
      <c r="E617">
        <v>8220.0854021849991</v>
      </c>
      <c r="F617">
        <v>557.15</v>
      </c>
      <c r="G617">
        <v>21.86435955388</v>
      </c>
      <c r="H617">
        <v>-1.4568180138779601</v>
      </c>
      <c r="I617">
        <v>6.22381395848618</v>
      </c>
      <c r="J617">
        <v>-9.8630607790080909</v>
      </c>
      <c r="K617">
        <v>571.56655821123195</v>
      </c>
      <c r="L617">
        <v>499.06033953098199</v>
      </c>
      <c r="M617">
        <v>32.657697121503801</v>
      </c>
      <c r="N617">
        <v>0.58196448481428897</v>
      </c>
      <c r="O617">
        <v>25.459930000897401</v>
      </c>
      <c r="P617">
        <v>53.887584587764103</v>
      </c>
      <c r="Q617">
        <v>3.2434502715003997E-2</v>
      </c>
    </row>
    <row r="618" spans="1:17" x14ac:dyDescent="0.3">
      <c r="A618" t="s">
        <v>1366</v>
      </c>
      <c r="B618" t="s">
        <v>1367</v>
      </c>
      <c r="C618" t="s">
        <v>10322</v>
      </c>
      <c r="D618" t="s">
        <v>135</v>
      </c>
      <c r="E618">
        <v>8202.31783645</v>
      </c>
      <c r="F618">
        <v>698.75</v>
      </c>
      <c r="G618">
        <v>-45.910430895899999</v>
      </c>
      <c r="H618">
        <v>-0.55588995284053699</v>
      </c>
      <c r="I618">
        <v>-12.685553393437401</v>
      </c>
      <c r="J618">
        <v>5.2613700009175597</v>
      </c>
      <c r="K618">
        <v>668.28876879971199</v>
      </c>
      <c r="L618">
        <v>701.05242160742</v>
      </c>
      <c r="M618">
        <v>75.395450583953604</v>
      </c>
      <c r="N618">
        <v>4.5557066376066704</v>
      </c>
      <c r="O618">
        <v>21.5026833631484</v>
      </c>
      <c r="P618">
        <v>16.730704978282599</v>
      </c>
      <c r="Q618">
        <v>-0.103921094780417</v>
      </c>
    </row>
    <row r="619" spans="1:17" hidden="1" x14ac:dyDescent="0.3">
      <c r="A619" t="s">
        <v>1368</v>
      </c>
      <c r="B619" t="s">
        <v>1369</v>
      </c>
      <c r="C619" t="s">
        <v>10328</v>
      </c>
      <c r="D619" t="s">
        <v>257</v>
      </c>
      <c r="E619">
        <v>8158.1556612000004</v>
      </c>
      <c r="F619">
        <v>1264.3499999999999</v>
      </c>
      <c r="G619">
        <v>75.731053028411594</v>
      </c>
      <c r="H619">
        <v>-4.9086774513770202</v>
      </c>
      <c r="I619">
        <v>61.536010531469003</v>
      </c>
      <c r="J619">
        <v>-1.7379299337202101</v>
      </c>
      <c r="K619">
        <v>1277.3491244842501</v>
      </c>
      <c r="L619">
        <v>1015.67943485998</v>
      </c>
      <c r="M619">
        <v>35.610877004796102</v>
      </c>
      <c r="N619">
        <v>0.63941281030877395</v>
      </c>
      <c r="O619">
        <v>15.059121287618099</v>
      </c>
      <c r="P619">
        <v>133.68450235652799</v>
      </c>
    </row>
    <row r="620" spans="1:17" x14ac:dyDescent="0.3">
      <c r="A620" t="s">
        <v>1370</v>
      </c>
      <c r="B620" t="s">
        <v>1371</v>
      </c>
      <c r="C620" t="s">
        <v>10332</v>
      </c>
      <c r="D620" t="s">
        <v>1372</v>
      </c>
      <c r="E620">
        <v>8150.9034872499997</v>
      </c>
      <c r="F620">
        <v>651.95000000000005</v>
      </c>
      <c r="G620">
        <v>-17.715085282144202</v>
      </c>
      <c r="H620">
        <v>-4.7669282419433099</v>
      </c>
      <c r="I620">
        <v>21.595999369065801</v>
      </c>
      <c r="J620">
        <v>-9.1297245082005496</v>
      </c>
      <c r="K620">
        <v>651.60428666776704</v>
      </c>
      <c r="L620">
        <v>568.97742698304603</v>
      </c>
      <c r="M620">
        <v>40.641038408104698</v>
      </c>
      <c r="N620">
        <v>0.73287489975506803</v>
      </c>
      <c r="O620">
        <v>17.861799217731399</v>
      </c>
      <c r="P620">
        <v>60.203956259982803</v>
      </c>
      <c r="Q620">
        <v>0.13662055668640399</v>
      </c>
    </row>
    <row r="621" spans="1:17" hidden="1" x14ac:dyDescent="0.3">
      <c r="A621" t="s">
        <v>1373</v>
      </c>
      <c r="B621" t="s">
        <v>1374</v>
      </c>
      <c r="C621" t="s">
        <v>10314</v>
      </c>
      <c r="D621" t="s">
        <v>552</v>
      </c>
      <c r="E621">
        <v>8118.1467692099995</v>
      </c>
      <c r="F621">
        <v>761.4</v>
      </c>
      <c r="G621">
        <v>9.7115389255768694</v>
      </c>
      <c r="H621">
        <v>1.6954990366604299</v>
      </c>
      <c r="I621">
        <v>8.6931402399375397</v>
      </c>
      <c r="J621">
        <v>0.536023878823782</v>
      </c>
      <c r="K621">
        <v>720.56570472031001</v>
      </c>
      <c r="M621">
        <v>58.663602712371599</v>
      </c>
      <c r="N621">
        <v>0.86404872298411595</v>
      </c>
      <c r="O621">
        <v>4.15024954032046</v>
      </c>
      <c r="P621">
        <v>46.6628142155446</v>
      </c>
    </row>
    <row r="622" spans="1:17" x14ac:dyDescent="0.3">
      <c r="A622" t="s">
        <v>1375</v>
      </c>
      <c r="B622" t="s">
        <v>1376</v>
      </c>
      <c r="C622" t="s">
        <v>10312</v>
      </c>
      <c r="D622" t="s">
        <v>141</v>
      </c>
      <c r="E622">
        <v>8110.6588215899901</v>
      </c>
      <c r="F622">
        <v>485.95</v>
      </c>
      <c r="G622">
        <v>58.8116623631024</v>
      </c>
      <c r="H622">
        <v>-16.1952110061364</v>
      </c>
      <c r="I622">
        <v>5.7471889957525102</v>
      </c>
      <c r="J622">
        <v>-3.9961322884161201</v>
      </c>
      <c r="K622">
        <v>526.01292316077797</v>
      </c>
      <c r="L622">
        <v>461.36763542940002</v>
      </c>
      <c r="M622">
        <v>35.569457110573197</v>
      </c>
      <c r="N622">
        <v>0.64946675841854795</v>
      </c>
      <c r="O622">
        <v>30.630723325445</v>
      </c>
      <c r="P622">
        <v>103.95215444879599</v>
      </c>
    </row>
    <row r="623" spans="1:17" hidden="1" x14ac:dyDescent="0.3">
      <c r="A623" t="s">
        <v>1377</v>
      </c>
      <c r="B623" t="s">
        <v>1378</v>
      </c>
      <c r="C623" t="s">
        <v>10328</v>
      </c>
      <c r="D623" t="s">
        <v>46</v>
      </c>
      <c r="E623">
        <v>8103.0888084999997</v>
      </c>
      <c r="F623">
        <v>778.6</v>
      </c>
      <c r="G623">
        <v>226.51163884549501</v>
      </c>
      <c r="H623">
        <v>61.943073134191998</v>
      </c>
      <c r="I623">
        <v>250.86637156122799</v>
      </c>
      <c r="J623">
        <v>-1.67185178831909</v>
      </c>
      <c r="K623">
        <v>539.68052603369495</v>
      </c>
      <c r="L623">
        <v>349.808234606572</v>
      </c>
      <c r="M623">
        <v>76.7547084609336</v>
      </c>
      <c r="N623">
        <v>1.30744810938982</v>
      </c>
      <c r="O623">
        <v>9.1317749807346509</v>
      </c>
      <c r="P623">
        <v>403.785182788741</v>
      </c>
    </row>
    <row r="624" spans="1:17" x14ac:dyDescent="0.3">
      <c r="A624" t="s">
        <v>1379</v>
      </c>
      <c r="B624" t="s">
        <v>1380</v>
      </c>
      <c r="C624" t="s">
        <v>10320</v>
      </c>
      <c r="D624" t="s">
        <v>215</v>
      </c>
      <c r="E624">
        <v>8101.5724471499998</v>
      </c>
      <c r="F624">
        <v>197.98</v>
      </c>
      <c r="G624">
        <v>-27.438339211098601</v>
      </c>
      <c r="H624">
        <v>-3.3564590661092999</v>
      </c>
      <c r="I624">
        <v>-26.4167702599247</v>
      </c>
      <c r="J624">
        <v>-2.6952688070286399</v>
      </c>
      <c r="K624">
        <v>206.211689737527</v>
      </c>
      <c r="L624">
        <v>198.75227760430599</v>
      </c>
      <c r="M624">
        <v>38.094244608328502</v>
      </c>
      <c r="N624">
        <v>1.74203914690678</v>
      </c>
      <c r="O624">
        <v>55.571269825234801</v>
      </c>
      <c r="P624">
        <v>37.057805469020401</v>
      </c>
      <c r="Q624">
        <v>9.7127335350387006E-2</v>
      </c>
    </row>
    <row r="625" spans="1:17" x14ac:dyDescent="0.3">
      <c r="A625" t="s">
        <v>1381</v>
      </c>
      <c r="B625" t="s">
        <v>1382</v>
      </c>
      <c r="C625" t="s">
        <v>10327</v>
      </c>
      <c r="D625" t="s">
        <v>384</v>
      </c>
      <c r="E625">
        <v>8073.5164217399997</v>
      </c>
      <c r="F625">
        <v>1778.8</v>
      </c>
      <c r="G625">
        <v>97.498056153852303</v>
      </c>
      <c r="H625">
        <v>-3.6961744437352899</v>
      </c>
      <c r="I625">
        <v>58.353097256807402</v>
      </c>
      <c r="J625">
        <v>-3.22895224055166</v>
      </c>
      <c r="K625">
        <v>1709.12043291388</v>
      </c>
      <c r="L625">
        <v>1365.72646330821</v>
      </c>
      <c r="M625">
        <v>46.671754565606001</v>
      </c>
      <c r="N625">
        <v>0.50538732830152</v>
      </c>
      <c r="O625">
        <v>8.2639982010344006</v>
      </c>
      <c r="P625">
        <v>132.644520010463</v>
      </c>
      <c r="Q625">
        <v>8.9406100958178997E-2</v>
      </c>
    </row>
    <row r="626" spans="1:17" x14ac:dyDescent="0.3">
      <c r="A626" t="s">
        <v>1383</v>
      </c>
      <c r="B626" t="s">
        <v>1384</v>
      </c>
      <c r="C626" t="s">
        <v>10318</v>
      </c>
      <c r="D626" t="s">
        <v>54</v>
      </c>
      <c r="E626">
        <v>8063.5402811249996</v>
      </c>
      <c r="F626">
        <v>475.6</v>
      </c>
      <c r="G626">
        <v>-15.025867736448101</v>
      </c>
      <c r="H626">
        <v>-7.5326119688122102</v>
      </c>
      <c r="I626">
        <v>22.417459509596402</v>
      </c>
      <c r="J626">
        <v>-4.3348713935003396</v>
      </c>
      <c r="K626">
        <v>453.749142089918</v>
      </c>
      <c r="L626">
        <v>394.685713169569</v>
      </c>
      <c r="M626">
        <v>39.940955208358901</v>
      </c>
      <c r="N626">
        <v>0.63855257669617105</v>
      </c>
      <c r="O626">
        <v>13.2253994953742</v>
      </c>
      <c r="P626">
        <v>48.857589984350497</v>
      </c>
    </row>
    <row r="627" spans="1:17" x14ac:dyDescent="0.3">
      <c r="A627" t="s">
        <v>1385</v>
      </c>
      <c r="B627" t="s">
        <v>1386</v>
      </c>
      <c r="C627" t="s">
        <v>10327</v>
      </c>
      <c r="D627" t="s">
        <v>573</v>
      </c>
      <c r="E627">
        <v>8036.9499271799996</v>
      </c>
      <c r="F627">
        <v>287.35000000000002</v>
      </c>
      <c r="G627">
        <v>-35.6419890907313</v>
      </c>
      <c r="H627">
        <v>14.8795184540501</v>
      </c>
      <c r="I627">
        <v>-0.124249613886371</v>
      </c>
      <c r="J627">
        <v>0.50747226502210196</v>
      </c>
      <c r="K627">
        <v>270.15341440730498</v>
      </c>
      <c r="L627">
        <v>263.498913182249</v>
      </c>
      <c r="M627">
        <v>58.126939596846</v>
      </c>
      <c r="N627">
        <v>1.83308198783885</v>
      </c>
      <c r="O627">
        <v>11.6930572472594</v>
      </c>
      <c r="P627">
        <v>30.613636363636299</v>
      </c>
      <c r="Q627">
        <v>-0.10425853883342499</v>
      </c>
    </row>
    <row r="628" spans="1:17" hidden="1" x14ac:dyDescent="0.3">
      <c r="A628" t="s">
        <v>1387</v>
      </c>
      <c r="B628" t="s">
        <v>1388</v>
      </c>
      <c r="C628" t="s">
        <v>10328</v>
      </c>
      <c r="D628" t="s">
        <v>231</v>
      </c>
      <c r="E628">
        <v>8032.0928965200001</v>
      </c>
      <c r="F628">
        <v>1496</v>
      </c>
      <c r="G628">
        <v>6290.52903030367</v>
      </c>
      <c r="H628">
        <v>-2.4612091191775298</v>
      </c>
      <c r="I628">
        <v>272.105380931078</v>
      </c>
      <c r="J628">
        <v>-0.86326771913269096</v>
      </c>
      <c r="K628">
        <v>1364.44881221024</v>
      </c>
      <c r="L628">
        <v>757.38548980800999</v>
      </c>
      <c r="M628">
        <v>57.243070759042801</v>
      </c>
      <c r="N628">
        <v>0.41392981893631797</v>
      </c>
      <c r="O628">
        <v>9.9598930481283396</v>
      </c>
    </row>
    <row r="629" spans="1:17" x14ac:dyDescent="0.3">
      <c r="A629" t="s">
        <v>1389</v>
      </c>
      <c r="B629" t="s">
        <v>1390</v>
      </c>
      <c r="C629" t="s">
        <v>10317</v>
      </c>
      <c r="D629" t="s">
        <v>46</v>
      </c>
      <c r="E629">
        <v>8000.8832131199997</v>
      </c>
      <c r="F629">
        <v>550.9</v>
      </c>
      <c r="G629">
        <v>44.650658455346502</v>
      </c>
      <c r="H629">
        <v>4.9147491792700402</v>
      </c>
      <c r="I629">
        <v>10.1957852186663</v>
      </c>
      <c r="J629">
        <v>-0.12548722277341101</v>
      </c>
      <c r="K629">
        <v>522.64864541261898</v>
      </c>
      <c r="L629">
        <v>451.03115513652602</v>
      </c>
      <c r="M629">
        <v>52.668428839136403</v>
      </c>
      <c r="N629">
        <v>0.77386274359571805</v>
      </c>
      <c r="O629">
        <v>6.7344345616264301</v>
      </c>
      <c r="P629">
        <v>92.454148471615696</v>
      </c>
      <c r="Q629">
        <v>1.3107895579529999E-3</v>
      </c>
    </row>
    <row r="630" spans="1:17" x14ac:dyDescent="0.3">
      <c r="A630" t="s">
        <v>1391</v>
      </c>
      <c r="B630" t="s">
        <v>1392</v>
      </c>
      <c r="C630" t="s">
        <v>10331</v>
      </c>
      <c r="D630" t="s">
        <v>706</v>
      </c>
      <c r="E630">
        <v>7951.74602736</v>
      </c>
      <c r="F630">
        <v>471.5</v>
      </c>
      <c r="G630">
        <v>-2.9143307622989698</v>
      </c>
      <c r="H630">
        <v>-6.7610041457812899</v>
      </c>
      <c r="I630">
        <v>13.255985232533099</v>
      </c>
      <c r="J630">
        <v>-2.46527666186577</v>
      </c>
      <c r="K630">
        <v>486.22717746748901</v>
      </c>
      <c r="L630">
        <v>433.80903612179901</v>
      </c>
      <c r="M630">
        <v>42.870270968412903</v>
      </c>
      <c r="N630">
        <v>0.22845441339258099</v>
      </c>
      <c r="O630">
        <v>35.471898197242801</v>
      </c>
      <c r="P630">
        <v>47.759323096208</v>
      </c>
      <c r="Q630">
        <v>5.9381618735485003E-2</v>
      </c>
    </row>
    <row r="631" spans="1:17" x14ac:dyDescent="0.3">
      <c r="A631" t="s">
        <v>1393</v>
      </c>
      <c r="B631" t="s">
        <v>1394</v>
      </c>
      <c r="C631" t="s">
        <v>10314</v>
      </c>
      <c r="D631" t="s">
        <v>225</v>
      </c>
      <c r="E631">
        <v>7947.93344832</v>
      </c>
      <c r="F631">
        <v>7582.5</v>
      </c>
      <c r="G631">
        <v>34.903205386483499</v>
      </c>
      <c r="H631">
        <v>4.57638269872416</v>
      </c>
      <c r="I631">
        <v>-1.7002166066897499</v>
      </c>
      <c r="J631">
        <v>-0.721275349151969</v>
      </c>
      <c r="K631">
        <v>6955.2408943238597</v>
      </c>
      <c r="L631">
        <v>6356.3445677535601</v>
      </c>
      <c r="M631">
        <v>60.8514618518387</v>
      </c>
      <c r="N631">
        <v>1.2606004453592601</v>
      </c>
      <c r="O631">
        <v>3.1981536432575002</v>
      </c>
      <c r="P631">
        <v>71.938775510204096</v>
      </c>
      <c r="Q631">
        <v>3.0841545324939001E-2</v>
      </c>
    </row>
    <row r="632" spans="1:17" x14ac:dyDescent="0.3">
      <c r="A632" t="s">
        <v>1395</v>
      </c>
      <c r="B632" t="s">
        <v>1396</v>
      </c>
      <c r="C632" t="s">
        <v>10324</v>
      </c>
      <c r="D632" t="s">
        <v>89</v>
      </c>
      <c r="E632">
        <v>7914.8944285449998</v>
      </c>
      <c r="F632">
        <v>3357.4</v>
      </c>
      <c r="G632">
        <v>76.175676311511594</v>
      </c>
      <c r="H632">
        <v>5.4955893190385101</v>
      </c>
      <c r="I632">
        <v>7.3736700372504496</v>
      </c>
      <c r="J632">
        <v>1.37904387230871</v>
      </c>
      <c r="K632">
        <v>3030.2020688381399</v>
      </c>
      <c r="L632">
        <v>2534.5474295313202</v>
      </c>
      <c r="M632">
        <v>55.130717196942399</v>
      </c>
      <c r="N632">
        <v>1.7925631438852501</v>
      </c>
      <c r="O632">
        <v>3.8005599571096602</v>
      </c>
      <c r="P632">
        <v>116.459817542954</v>
      </c>
      <c r="Q632">
        <v>0.19105532127890301</v>
      </c>
    </row>
    <row r="633" spans="1:17" x14ac:dyDescent="0.3">
      <c r="A633" t="s">
        <v>1397</v>
      </c>
      <c r="B633" t="s">
        <v>1398</v>
      </c>
      <c r="C633" t="s">
        <v>10327</v>
      </c>
      <c r="D633" t="s">
        <v>443</v>
      </c>
      <c r="E633">
        <v>7908.6408914800004</v>
      </c>
      <c r="F633">
        <v>499.6</v>
      </c>
      <c r="G633">
        <v>-36.671192432598701</v>
      </c>
      <c r="H633">
        <v>-7.8969226925537397</v>
      </c>
      <c r="I633">
        <v>-5.1652099439999999</v>
      </c>
      <c r="J633">
        <v>-1.89015789868586</v>
      </c>
      <c r="K633">
        <v>514.65979518423501</v>
      </c>
      <c r="L633">
        <v>495.86997308598302</v>
      </c>
      <c r="M633">
        <v>46.708452627754703</v>
      </c>
      <c r="N633">
        <v>0.52320664738022105</v>
      </c>
      <c r="O633">
        <v>26.8815052041633</v>
      </c>
      <c r="P633">
        <v>24.031777557100298</v>
      </c>
      <c r="Q633">
        <v>-2.3233868344568E-2</v>
      </c>
    </row>
    <row r="634" spans="1:17" x14ac:dyDescent="0.3">
      <c r="A634" t="s">
        <v>1399</v>
      </c>
      <c r="B634" t="s">
        <v>1400</v>
      </c>
      <c r="C634" t="s">
        <v>10325</v>
      </c>
      <c r="D634" t="s">
        <v>1401</v>
      </c>
      <c r="E634">
        <v>7869.6418993959996</v>
      </c>
      <c r="F634">
        <v>250.08</v>
      </c>
      <c r="G634">
        <v>-8.4079993132988999</v>
      </c>
      <c r="H634">
        <v>12.9786915377941</v>
      </c>
      <c r="I634">
        <v>19.002933591164499</v>
      </c>
      <c r="J634">
        <v>-3.8362500677616098</v>
      </c>
      <c r="K634">
        <v>228.797933806543</v>
      </c>
      <c r="L634">
        <v>205.64145478312599</v>
      </c>
      <c r="M634">
        <v>52.474169330592098</v>
      </c>
      <c r="N634">
        <v>0.83511858318157906</v>
      </c>
      <c r="O634">
        <v>6.5259117082533402</v>
      </c>
      <c r="P634">
        <v>47.452830188679201</v>
      </c>
      <c r="Q634">
        <v>-2.6245936340250998E-2</v>
      </c>
    </row>
    <row r="635" spans="1:17" x14ac:dyDescent="0.3">
      <c r="A635" t="s">
        <v>1402</v>
      </c>
      <c r="B635" t="s">
        <v>1403</v>
      </c>
      <c r="C635" t="s">
        <v>10319</v>
      </c>
      <c r="D635" t="s">
        <v>204</v>
      </c>
      <c r="E635">
        <v>7851.8962928399997</v>
      </c>
      <c r="F635">
        <v>1430.05</v>
      </c>
      <c r="G635">
        <v>20.380565411689901</v>
      </c>
      <c r="H635">
        <v>1.5900045311659201</v>
      </c>
      <c r="I635">
        <v>26.0904107183257</v>
      </c>
      <c r="J635">
        <v>-6.7908337099846197</v>
      </c>
      <c r="K635">
        <v>1387.82595973855</v>
      </c>
      <c r="L635">
        <v>1156.4031872006001</v>
      </c>
      <c r="M635">
        <v>37.918676475966997</v>
      </c>
      <c r="N635">
        <v>0.52220591511881898</v>
      </c>
      <c r="O635">
        <v>8.3878186077409804</v>
      </c>
      <c r="P635">
        <v>74.290067032297301</v>
      </c>
      <c r="Q635">
        <v>6.5768655703982007E-2</v>
      </c>
    </row>
    <row r="636" spans="1:17" x14ac:dyDescent="0.3">
      <c r="A636" t="s">
        <v>1404</v>
      </c>
      <c r="B636" t="s">
        <v>1405</v>
      </c>
      <c r="C636" t="s">
        <v>10332</v>
      </c>
      <c r="D636" t="s">
        <v>1406</v>
      </c>
      <c r="E636">
        <v>7842.2129708000002</v>
      </c>
      <c r="F636">
        <v>1261</v>
      </c>
      <c r="G636">
        <v>122.43117553889699</v>
      </c>
      <c r="H636">
        <v>0.24604402013225299</v>
      </c>
      <c r="I636">
        <v>58.774466476568897</v>
      </c>
      <c r="J636">
        <v>-8.6260789140501792</v>
      </c>
      <c r="K636">
        <v>1259.85033098857</v>
      </c>
      <c r="L636">
        <v>959.56442152220995</v>
      </c>
      <c r="M636">
        <v>31.353297564558801</v>
      </c>
      <c r="N636">
        <v>0.41235921333777198</v>
      </c>
      <c r="O636">
        <v>12.6090404440919</v>
      </c>
      <c r="P636">
        <v>189.585486278562</v>
      </c>
      <c r="Q636">
        <v>0.15575123362653601</v>
      </c>
    </row>
    <row r="637" spans="1:17" hidden="1" x14ac:dyDescent="0.3">
      <c r="A637" t="s">
        <v>1407</v>
      </c>
      <c r="B637" t="s">
        <v>1408</v>
      </c>
      <c r="C637" t="s">
        <v>10328</v>
      </c>
      <c r="D637" t="s">
        <v>257</v>
      </c>
      <c r="E637">
        <v>7818.7988488049996</v>
      </c>
      <c r="F637">
        <v>3465.1</v>
      </c>
      <c r="G637">
        <v>30.762723676316501</v>
      </c>
      <c r="H637">
        <v>-3.7171176520054399</v>
      </c>
      <c r="I637">
        <v>78.244175376903499</v>
      </c>
      <c r="J637">
        <v>-11.4384456378076</v>
      </c>
      <c r="K637">
        <v>3239.5422277518701</v>
      </c>
      <c r="L637">
        <v>2589.58565139742</v>
      </c>
      <c r="M637">
        <v>39.017815758803103</v>
      </c>
      <c r="N637">
        <v>0.68196358198667495</v>
      </c>
      <c r="O637">
        <v>13.503217800351999</v>
      </c>
      <c r="P637">
        <v>126.10766721044</v>
      </c>
      <c r="Q637">
        <v>0.145998980004961</v>
      </c>
    </row>
    <row r="638" spans="1:17" x14ac:dyDescent="0.3">
      <c r="A638" t="s">
        <v>1409</v>
      </c>
      <c r="B638" t="s">
        <v>1410</v>
      </c>
      <c r="C638" t="s">
        <v>10317</v>
      </c>
      <c r="D638" t="s">
        <v>46</v>
      </c>
      <c r="E638">
        <v>7813.1255263839903</v>
      </c>
      <c r="F638">
        <v>46.58</v>
      </c>
      <c r="G638">
        <v>36.672156248086203</v>
      </c>
      <c r="H638">
        <v>-9.5694775155893801</v>
      </c>
      <c r="I638">
        <v>6.68525088212792</v>
      </c>
      <c r="J638">
        <v>-3.11124849935194</v>
      </c>
      <c r="K638">
        <v>47.641059030054201</v>
      </c>
      <c r="L638">
        <v>39.728663401242599</v>
      </c>
      <c r="M638">
        <v>37.556012653149303</v>
      </c>
      <c r="N638">
        <v>0.36806761971207602</v>
      </c>
      <c r="O638">
        <v>23.443537999141199</v>
      </c>
      <c r="P638">
        <v>107.80513676759</v>
      </c>
      <c r="Q638">
        <v>0.140309737611124</v>
      </c>
    </row>
    <row r="639" spans="1:17" x14ac:dyDescent="0.3">
      <c r="A639" t="s">
        <v>1411</v>
      </c>
      <c r="B639" t="s">
        <v>1412</v>
      </c>
      <c r="C639" t="s">
        <v>10324</v>
      </c>
      <c r="D639" t="s">
        <v>204</v>
      </c>
      <c r="E639">
        <v>7812.0238687999999</v>
      </c>
      <c r="F639">
        <v>1917.55</v>
      </c>
      <c r="G639">
        <v>63.414877953441497</v>
      </c>
      <c r="H639">
        <v>-1.06693210175495</v>
      </c>
      <c r="I639">
        <v>24.829220752504199</v>
      </c>
      <c r="J639">
        <v>-7.0103436412604001</v>
      </c>
      <c r="K639">
        <v>1843.78353847583</v>
      </c>
      <c r="L639">
        <v>1478.68380947081</v>
      </c>
      <c r="M639">
        <v>37.856481630700898</v>
      </c>
      <c r="N639">
        <v>0.49540325860829898</v>
      </c>
      <c r="O639">
        <v>13.2695366483272</v>
      </c>
      <c r="P639">
        <v>125.594117647058</v>
      </c>
      <c r="Q639">
        <v>5.2577088127549999E-2</v>
      </c>
    </row>
    <row r="640" spans="1:17" x14ac:dyDescent="0.3">
      <c r="A640" t="s">
        <v>1413</v>
      </c>
      <c r="B640" t="s">
        <v>1414</v>
      </c>
      <c r="C640" t="s">
        <v>10317</v>
      </c>
      <c r="D640" t="s">
        <v>46</v>
      </c>
      <c r="E640">
        <v>7803.81194865</v>
      </c>
      <c r="F640">
        <v>571.65</v>
      </c>
      <c r="G640">
        <v>73.616039385133803</v>
      </c>
      <c r="H640">
        <v>3.1475722055385802</v>
      </c>
      <c r="I640">
        <v>62.737684841391101</v>
      </c>
      <c r="J640">
        <v>-7.1806610902318404</v>
      </c>
      <c r="K640">
        <v>528.60678604874101</v>
      </c>
      <c r="L640">
        <v>408.935321578779</v>
      </c>
      <c r="M640">
        <v>46.474071489122203</v>
      </c>
      <c r="N640">
        <v>1.3810403355066401</v>
      </c>
      <c r="O640">
        <v>8.2830403218752799</v>
      </c>
      <c r="P640">
        <v>136.95336787564699</v>
      </c>
      <c r="Q640">
        <v>0.21006319097369899</v>
      </c>
    </row>
    <row r="641" spans="1:17" hidden="1" x14ac:dyDescent="0.3">
      <c r="A641" t="s">
        <v>1415</v>
      </c>
      <c r="B641" t="s">
        <v>1416</v>
      </c>
      <c r="C641" t="s">
        <v>10328</v>
      </c>
      <c r="D641" t="s">
        <v>46</v>
      </c>
      <c r="E641">
        <v>7789.7024754000004</v>
      </c>
      <c r="F641">
        <v>685.15</v>
      </c>
      <c r="G641">
        <v>1860.4859871582701</v>
      </c>
      <c r="H641">
        <v>-76.676666318614593</v>
      </c>
      <c r="I641">
        <v>285.16929282118599</v>
      </c>
      <c r="J641">
        <v>-81.473499912851196</v>
      </c>
      <c r="K641">
        <v>584.36883642030102</v>
      </c>
      <c r="L641">
        <v>336.178899093474</v>
      </c>
      <c r="M641">
        <v>67.647093113301494</v>
      </c>
      <c r="N641">
        <v>0.88014781562728595</v>
      </c>
      <c r="O641">
        <v>10.045975333868499</v>
      </c>
      <c r="P641">
        <v>2084.0930825629498</v>
      </c>
    </row>
    <row r="642" spans="1:17" x14ac:dyDescent="0.3">
      <c r="A642" t="s">
        <v>1417</v>
      </c>
      <c r="B642" t="s">
        <v>1418</v>
      </c>
      <c r="C642" t="s">
        <v>10321</v>
      </c>
      <c r="D642" t="s">
        <v>1419</v>
      </c>
      <c r="E642">
        <v>7789.41387708</v>
      </c>
      <c r="F642">
        <v>387.85</v>
      </c>
      <c r="G642">
        <v>29.4387621052492</v>
      </c>
      <c r="H642">
        <v>-18.848324988284801</v>
      </c>
      <c r="I642">
        <v>16.4689359237011</v>
      </c>
      <c r="J642">
        <v>-7.1205306580505896</v>
      </c>
      <c r="K642">
        <v>444.57701258998799</v>
      </c>
      <c r="L642">
        <v>388.60366821459201</v>
      </c>
      <c r="M642">
        <v>20.721600600957501</v>
      </c>
      <c r="N642">
        <v>0.53804374554433398</v>
      </c>
      <c r="O642">
        <v>51.605001933737199</v>
      </c>
      <c r="P642">
        <v>87.321902921999495</v>
      </c>
      <c r="Q642">
        <v>8.8470394758861995E-2</v>
      </c>
    </row>
    <row r="643" spans="1:17" hidden="1" x14ac:dyDescent="0.3">
      <c r="A643" t="s">
        <v>1420</v>
      </c>
      <c r="B643" t="s">
        <v>1421</v>
      </c>
      <c r="C643" t="s">
        <v>10328</v>
      </c>
      <c r="D643" t="s">
        <v>21</v>
      </c>
      <c r="E643">
        <v>7754.9232424000002</v>
      </c>
      <c r="F643">
        <v>132.05000000000001</v>
      </c>
      <c r="G643">
        <v>38.273403959049901</v>
      </c>
      <c r="H643">
        <v>-2.98509300504272</v>
      </c>
      <c r="I643">
        <v>-7.6539757961380603</v>
      </c>
      <c r="J643">
        <v>9.5356771692098494</v>
      </c>
      <c r="K643">
        <v>124.49236871546501</v>
      </c>
      <c r="L643">
        <v>109.708521348597</v>
      </c>
      <c r="M643">
        <v>73.785835894544803</v>
      </c>
      <c r="N643">
        <v>1.7596507347041901</v>
      </c>
      <c r="O643">
        <v>8.4437712987504394</v>
      </c>
      <c r="P643">
        <v>70.629280268768497</v>
      </c>
      <c r="Q643">
        <v>0.284317100304806</v>
      </c>
    </row>
    <row r="644" spans="1:17" x14ac:dyDescent="0.3">
      <c r="A644" t="s">
        <v>1422</v>
      </c>
      <c r="B644" t="s">
        <v>1423</v>
      </c>
      <c r="C644" t="s">
        <v>10319</v>
      </c>
      <c r="D644" t="s">
        <v>204</v>
      </c>
      <c r="E644">
        <v>7754.6181009000002</v>
      </c>
      <c r="F644">
        <v>538.29999999999995</v>
      </c>
      <c r="G644">
        <v>37.989364566480198</v>
      </c>
      <c r="H644">
        <v>10.441033567898</v>
      </c>
      <c r="I644">
        <v>42.141929097579499</v>
      </c>
      <c r="J644">
        <v>-1.3983714386966</v>
      </c>
      <c r="K644">
        <v>491.816746846988</v>
      </c>
      <c r="L644">
        <v>406.54844341713499</v>
      </c>
      <c r="M644">
        <v>59.781144847445098</v>
      </c>
      <c r="N644">
        <v>0.95737979240805804</v>
      </c>
      <c r="O644">
        <v>2.1735091956158299</v>
      </c>
      <c r="P644">
        <v>98.232369729331495</v>
      </c>
      <c r="Q644">
        <v>0.15777173117985199</v>
      </c>
    </row>
    <row r="645" spans="1:17" x14ac:dyDescent="0.3">
      <c r="A645" t="s">
        <v>1424</v>
      </c>
      <c r="B645" t="s">
        <v>1425</v>
      </c>
      <c r="C645" t="s">
        <v>10325</v>
      </c>
      <c r="D645" t="s">
        <v>132</v>
      </c>
      <c r="E645">
        <v>7754.2525618649997</v>
      </c>
      <c r="F645">
        <v>435.7</v>
      </c>
      <c r="G645">
        <v>-50.163529119989398</v>
      </c>
      <c r="H645">
        <v>-11.494655403494001</v>
      </c>
      <c r="I645">
        <v>-31.640159156038301</v>
      </c>
      <c r="J645">
        <v>-9.9788865545275302E-2</v>
      </c>
      <c r="K645">
        <v>451.763074166499</v>
      </c>
      <c r="L645">
        <v>479.84737197975102</v>
      </c>
      <c r="M645">
        <v>50.102411322857897</v>
      </c>
      <c r="N645">
        <v>0.493401880931156</v>
      </c>
      <c r="O645">
        <v>61.854487032361703</v>
      </c>
      <c r="P645">
        <v>12.8464128464128</v>
      </c>
      <c r="Q645">
        <v>2.9364792408657001E-2</v>
      </c>
    </row>
    <row r="646" spans="1:17" x14ac:dyDescent="0.3">
      <c r="A646" t="s">
        <v>1426</v>
      </c>
      <c r="B646" t="s">
        <v>1427</v>
      </c>
      <c r="C646" t="s">
        <v>10327</v>
      </c>
      <c r="D646" t="s">
        <v>276</v>
      </c>
      <c r="E646">
        <v>7675.7684381299996</v>
      </c>
      <c r="F646">
        <v>1872.45</v>
      </c>
      <c r="G646">
        <v>51.472674552373697</v>
      </c>
      <c r="H646">
        <v>1.21581713345398</v>
      </c>
      <c r="I646">
        <v>41.374358471569799</v>
      </c>
      <c r="J646">
        <v>-4.0178751882318799</v>
      </c>
      <c r="K646">
        <v>1709.62432560353</v>
      </c>
      <c r="L646">
        <v>1363.14900603513</v>
      </c>
      <c r="M646">
        <v>44.249800498682603</v>
      </c>
      <c r="N646">
        <v>0.69667066945039002</v>
      </c>
      <c r="O646">
        <v>8.2004859942855504</v>
      </c>
      <c r="P646">
        <v>114.705882352941</v>
      </c>
      <c r="Q646">
        <v>9.5604447060317996E-2</v>
      </c>
    </row>
    <row r="647" spans="1:17" x14ac:dyDescent="0.3">
      <c r="A647" t="s">
        <v>1428</v>
      </c>
      <c r="B647" t="s">
        <v>1429</v>
      </c>
      <c r="C647" t="s">
        <v>10325</v>
      </c>
      <c r="D647" t="s">
        <v>231</v>
      </c>
      <c r="E647">
        <v>7627.0509181899997</v>
      </c>
      <c r="F647">
        <v>1978.2</v>
      </c>
      <c r="G647">
        <v>-16.831230435339702</v>
      </c>
      <c r="H647">
        <v>-7.6310819494033</v>
      </c>
      <c r="I647">
        <v>4.2612625269605298</v>
      </c>
      <c r="J647">
        <v>-4.1110329913578303</v>
      </c>
      <c r="K647">
        <v>2090.1194776376801</v>
      </c>
      <c r="L647">
        <v>1996.9448004010101</v>
      </c>
      <c r="M647">
        <v>31.984919994498402</v>
      </c>
      <c r="N647">
        <v>0.41445515426116097</v>
      </c>
      <c r="O647">
        <v>38.6614093620462</v>
      </c>
      <c r="P647">
        <v>35.317053150010203</v>
      </c>
      <c r="Q647">
        <v>-2.7864093797381001E-2</v>
      </c>
    </row>
    <row r="648" spans="1:17" x14ac:dyDescent="0.3">
      <c r="A648" t="s">
        <v>1430</v>
      </c>
      <c r="B648" t="s">
        <v>1431</v>
      </c>
      <c r="C648" t="s">
        <v>627</v>
      </c>
      <c r="D648" t="s">
        <v>627</v>
      </c>
      <c r="E648">
        <v>7562.4484667399902</v>
      </c>
      <c r="F648">
        <v>543.79999999999995</v>
      </c>
      <c r="G648">
        <v>22.745370192265401</v>
      </c>
      <c r="H648">
        <v>-8.0394803445453498</v>
      </c>
      <c r="I648">
        <v>-6.6194571366749502</v>
      </c>
      <c r="J648">
        <v>-9.6239273505641396</v>
      </c>
      <c r="K648">
        <v>547.24265992247501</v>
      </c>
      <c r="L648">
        <v>507.49114724175001</v>
      </c>
      <c r="M648">
        <v>30.0678529957272</v>
      </c>
      <c r="N648">
        <v>1.4555464002054901</v>
      </c>
      <c r="O648">
        <v>22.471496873850601</v>
      </c>
      <c r="P648">
        <v>68.254950495049499</v>
      </c>
      <c r="Q648">
        <v>8.0803314442514998E-2</v>
      </c>
    </row>
    <row r="649" spans="1:17" x14ac:dyDescent="0.3">
      <c r="A649" t="s">
        <v>1432</v>
      </c>
      <c r="B649" t="s">
        <v>1433</v>
      </c>
      <c r="C649" t="s">
        <v>10325</v>
      </c>
      <c r="D649" t="s">
        <v>276</v>
      </c>
      <c r="E649">
        <v>7542.5128740699902</v>
      </c>
      <c r="F649">
        <v>3521.55</v>
      </c>
      <c r="G649">
        <v>154.87780174401499</v>
      </c>
      <c r="H649">
        <v>32.5996334859841</v>
      </c>
      <c r="I649">
        <v>76.024855339189401</v>
      </c>
      <c r="J649">
        <v>-2.3683248571325701</v>
      </c>
      <c r="K649">
        <v>2747.1654606181701</v>
      </c>
      <c r="L649">
        <v>2033.7478493982901</v>
      </c>
      <c r="M649">
        <v>58.381797203957703</v>
      </c>
      <c r="N649">
        <v>1.0250651120841601</v>
      </c>
      <c r="O649">
        <v>1.9423265323508001</v>
      </c>
      <c r="P649">
        <v>197.52872592091899</v>
      </c>
      <c r="Q649">
        <v>0.136312828862869</v>
      </c>
    </row>
    <row r="650" spans="1:17" x14ac:dyDescent="0.3">
      <c r="A650" t="s">
        <v>1434</v>
      </c>
      <c r="B650" t="s">
        <v>1435</v>
      </c>
      <c r="C650" t="s">
        <v>10325</v>
      </c>
      <c r="D650" t="s">
        <v>730</v>
      </c>
      <c r="E650">
        <v>7530.7899333149899</v>
      </c>
      <c r="F650">
        <v>236.69</v>
      </c>
      <c r="G650">
        <v>19.212309430630601</v>
      </c>
      <c r="H650">
        <v>-9.5394417063064605</v>
      </c>
      <c r="I650">
        <v>13.5053412516911</v>
      </c>
      <c r="J650">
        <v>-6.2653997330924698</v>
      </c>
      <c r="K650">
        <v>244.49417039945101</v>
      </c>
      <c r="L650">
        <v>199.56832496087799</v>
      </c>
      <c r="M650">
        <v>31.109406160115402</v>
      </c>
      <c r="N650">
        <v>0.34745560377853602</v>
      </c>
      <c r="O650">
        <v>25.265114707000699</v>
      </c>
      <c r="P650">
        <v>113.81210478771401</v>
      </c>
      <c r="Q650">
        <v>0.18615682576193601</v>
      </c>
    </row>
    <row r="651" spans="1:17" x14ac:dyDescent="0.3">
      <c r="A651" t="s">
        <v>1436</v>
      </c>
      <c r="B651" t="s">
        <v>1437</v>
      </c>
      <c r="C651" t="s">
        <v>10319</v>
      </c>
      <c r="D651" t="s">
        <v>204</v>
      </c>
      <c r="E651">
        <v>7521.5576401199996</v>
      </c>
      <c r="F651">
        <v>2600.3000000000002</v>
      </c>
      <c r="G651">
        <v>127.830477910273</v>
      </c>
      <c r="H651">
        <v>13.4166680442532</v>
      </c>
      <c r="I651">
        <v>77.672425772317297</v>
      </c>
      <c r="J651">
        <v>-5.7603834368507298</v>
      </c>
      <c r="K651">
        <v>2431.2832097937198</v>
      </c>
      <c r="L651">
        <v>1798.15206450305</v>
      </c>
      <c r="M651">
        <v>45.014748022927797</v>
      </c>
      <c r="N651">
        <v>0.62898733365788495</v>
      </c>
      <c r="O651">
        <v>13.5292081682882</v>
      </c>
      <c r="P651">
        <v>200.751792736525</v>
      </c>
      <c r="Q651">
        <v>0.15930159263625099</v>
      </c>
    </row>
    <row r="652" spans="1:17" hidden="1" x14ac:dyDescent="0.3">
      <c r="A652" t="s">
        <v>1438</v>
      </c>
      <c r="B652" t="s">
        <v>1439</v>
      </c>
      <c r="C652" t="s">
        <v>10328</v>
      </c>
      <c r="D652" t="s">
        <v>1440</v>
      </c>
      <c r="E652">
        <v>7501.0824000000002</v>
      </c>
      <c r="F652">
        <v>3589.95</v>
      </c>
      <c r="G652">
        <v>825.97344490394596</v>
      </c>
      <c r="H652">
        <v>12.912858932043299</v>
      </c>
      <c r="I652">
        <v>116.09505207340599</v>
      </c>
      <c r="J652">
        <v>6.2772320624041003</v>
      </c>
      <c r="K652">
        <v>3160.7047032360701</v>
      </c>
      <c r="L652">
        <v>2085.53155020339</v>
      </c>
      <c r="M652">
        <v>63.228937572312603</v>
      </c>
      <c r="N652">
        <v>0.88757325758128802</v>
      </c>
      <c r="O652">
        <v>10.029387595927499</v>
      </c>
      <c r="P652">
        <v>940.56521739130403</v>
      </c>
    </row>
    <row r="653" spans="1:17" hidden="1" x14ac:dyDescent="0.3">
      <c r="A653" t="s">
        <v>1441</v>
      </c>
      <c r="B653" t="s">
        <v>1442</v>
      </c>
      <c r="C653" t="s">
        <v>10328</v>
      </c>
      <c r="D653" t="s">
        <v>989</v>
      </c>
      <c r="E653">
        <v>7498.0859743999999</v>
      </c>
      <c r="F653">
        <v>792.75</v>
      </c>
      <c r="G653">
        <v>527.53912174792799</v>
      </c>
      <c r="H653">
        <v>-10.1395799717362</v>
      </c>
      <c r="I653">
        <v>99.255182127192498</v>
      </c>
      <c r="J653">
        <v>3.6690763786960199</v>
      </c>
      <c r="K653">
        <v>765.065284493592</v>
      </c>
      <c r="L653">
        <v>557.90902607045598</v>
      </c>
      <c r="M653">
        <v>58.468199984611097</v>
      </c>
      <c r="N653">
        <v>0.85596137185323495</v>
      </c>
      <c r="O653">
        <v>14.878587196467899</v>
      </c>
      <c r="P653">
        <v>734.47368421052602</v>
      </c>
      <c r="Q653">
        <v>0.24859537810138399</v>
      </c>
    </row>
    <row r="654" spans="1:17" x14ac:dyDescent="0.3">
      <c r="A654" t="s">
        <v>1443</v>
      </c>
      <c r="B654" t="s">
        <v>1444</v>
      </c>
      <c r="C654" t="s">
        <v>10325</v>
      </c>
      <c r="D654" t="s">
        <v>156</v>
      </c>
      <c r="E654">
        <v>7487.9798000000001</v>
      </c>
      <c r="F654">
        <v>407.8</v>
      </c>
      <c r="G654">
        <v>-33.937928961231101</v>
      </c>
      <c r="H654">
        <v>-14.234633606027201</v>
      </c>
      <c r="I654">
        <v>-16.146790654425899</v>
      </c>
      <c r="J654">
        <v>-6.1971578252530302</v>
      </c>
      <c r="K654">
        <v>443.24147599139002</v>
      </c>
      <c r="L654">
        <v>424.02113970471902</v>
      </c>
      <c r="M654">
        <v>34.969905151196798</v>
      </c>
      <c r="N654">
        <v>0.41265141802253202</v>
      </c>
      <c r="O654">
        <v>34.256988719960702</v>
      </c>
      <c r="P654">
        <v>18.202898550724601</v>
      </c>
      <c r="Q654">
        <v>8.2366388194450996E-2</v>
      </c>
    </row>
    <row r="655" spans="1:17" x14ac:dyDescent="0.3">
      <c r="A655" t="s">
        <v>1445</v>
      </c>
      <c r="B655" t="s">
        <v>1446</v>
      </c>
      <c r="C655" t="s">
        <v>627</v>
      </c>
      <c r="D655" t="s">
        <v>627</v>
      </c>
      <c r="E655">
        <v>7455.3484719999997</v>
      </c>
      <c r="F655">
        <v>366.25</v>
      </c>
      <c r="G655">
        <v>-35.9322573161663</v>
      </c>
      <c r="H655">
        <v>-0.425219410759828</v>
      </c>
      <c r="I655">
        <v>-21.4372272060562</v>
      </c>
      <c r="J655">
        <v>-2.6748555291188301</v>
      </c>
      <c r="K655">
        <v>361.61714134880702</v>
      </c>
      <c r="L655">
        <v>348.45565579087997</v>
      </c>
      <c r="M655">
        <v>52.968616415731297</v>
      </c>
      <c r="N655">
        <v>0.94566672988939504</v>
      </c>
      <c r="O655">
        <v>19.303754266211602</v>
      </c>
      <c r="P655">
        <v>36.788048552754397</v>
      </c>
      <c r="Q655">
        <v>0.13502645375062</v>
      </c>
    </row>
    <row r="656" spans="1:17" x14ac:dyDescent="0.3">
      <c r="A656" t="s">
        <v>1447</v>
      </c>
      <c r="B656" t="s">
        <v>1448</v>
      </c>
      <c r="C656" t="s">
        <v>10316</v>
      </c>
      <c r="D656" t="s">
        <v>118</v>
      </c>
      <c r="E656">
        <v>7415.4942822800003</v>
      </c>
      <c r="F656">
        <v>1238.45</v>
      </c>
      <c r="G656">
        <v>35.7179979051215</v>
      </c>
      <c r="H656">
        <v>2.9654448442774801</v>
      </c>
      <c r="I656">
        <v>16.3698786131527</v>
      </c>
      <c r="J656">
        <v>0.95641005719515804</v>
      </c>
      <c r="K656">
        <v>1160.7140138632301</v>
      </c>
      <c r="L656">
        <v>981.52588488377501</v>
      </c>
      <c r="M656">
        <v>54.052370207294203</v>
      </c>
      <c r="N656">
        <v>0.30881013729857099</v>
      </c>
      <c r="O656">
        <v>8.6923170091646593</v>
      </c>
      <c r="P656">
        <v>90.165067178502795</v>
      </c>
      <c r="Q656">
        <v>9.4957233942910002E-2</v>
      </c>
    </row>
    <row r="657" spans="1:17" hidden="1" x14ac:dyDescent="0.3">
      <c r="A657" t="s">
        <v>1449</v>
      </c>
      <c r="B657" t="s">
        <v>1450</v>
      </c>
      <c r="C657" t="s">
        <v>10328</v>
      </c>
      <c r="D657" t="s">
        <v>627</v>
      </c>
      <c r="E657">
        <v>7405.7283662250002</v>
      </c>
      <c r="F657">
        <v>3789.8</v>
      </c>
      <c r="G657">
        <v>-13.243319171811599</v>
      </c>
      <c r="H657">
        <v>-1.34623832539713</v>
      </c>
      <c r="I657">
        <v>-4.4497701917047499</v>
      </c>
      <c r="J657">
        <v>-0.83004000142180401</v>
      </c>
      <c r="K657">
        <v>3757.1734825794601</v>
      </c>
      <c r="L657">
        <v>3547.62080620706</v>
      </c>
      <c r="M657">
        <v>45.766042877018897</v>
      </c>
      <c r="N657">
        <v>0.65068875556696704</v>
      </c>
      <c r="O657">
        <v>13.1669217372948</v>
      </c>
      <c r="P657">
        <v>25.218483091308499</v>
      </c>
      <c r="Q657">
        <v>-3.0315246974948001E-2</v>
      </c>
    </row>
    <row r="658" spans="1:17" x14ac:dyDescent="0.3">
      <c r="A658" t="s">
        <v>1451</v>
      </c>
      <c r="B658" t="s">
        <v>1452</v>
      </c>
      <c r="C658" t="s">
        <v>10318</v>
      </c>
      <c r="D658" t="s">
        <v>54</v>
      </c>
      <c r="E658">
        <v>7382.5416054119996</v>
      </c>
      <c r="F658">
        <v>220.77</v>
      </c>
      <c r="G658">
        <v>-41.533628747199899</v>
      </c>
      <c r="H658">
        <v>0.19869178985319699</v>
      </c>
      <c r="I658">
        <v>-55.028125567340297</v>
      </c>
      <c r="J658">
        <v>-2.9281823664094202</v>
      </c>
      <c r="K658">
        <v>228.40672230475801</v>
      </c>
      <c r="L658">
        <v>259.544598570365</v>
      </c>
      <c r="M658">
        <v>58.640396961842903</v>
      </c>
      <c r="N658">
        <v>1.1795094668750099</v>
      </c>
      <c r="O658">
        <v>114.159532545182</v>
      </c>
      <c r="P658">
        <v>12.580316165221801</v>
      </c>
      <c r="Q658">
        <v>-2.9983563804300999E-2</v>
      </c>
    </row>
    <row r="659" spans="1:17" x14ac:dyDescent="0.3">
      <c r="A659" t="s">
        <v>1453</v>
      </c>
      <c r="B659" t="s">
        <v>1454</v>
      </c>
      <c r="C659" t="s">
        <v>10318</v>
      </c>
      <c r="D659" t="s">
        <v>54</v>
      </c>
      <c r="E659">
        <v>7381.7466903799996</v>
      </c>
      <c r="F659">
        <v>765.25</v>
      </c>
      <c r="G659">
        <v>75.061532073964102</v>
      </c>
      <c r="H659">
        <v>8.3913103723706097</v>
      </c>
      <c r="I659">
        <v>66.313030907734401</v>
      </c>
      <c r="J659">
        <v>0.172591908286861</v>
      </c>
      <c r="K659">
        <v>669.25503290356801</v>
      </c>
      <c r="L659">
        <v>525.13966603919596</v>
      </c>
      <c r="M659">
        <v>63.9270705317644</v>
      </c>
      <c r="N659">
        <v>1.1297272345650899</v>
      </c>
      <c r="O659">
        <v>4.2665795491669298</v>
      </c>
      <c r="P659">
        <v>157.83355795148199</v>
      </c>
      <c r="Q659">
        <v>9.8998680598570005E-3</v>
      </c>
    </row>
    <row r="660" spans="1:17" x14ac:dyDescent="0.3">
      <c r="A660" t="s">
        <v>1455</v>
      </c>
      <c r="B660" t="s">
        <v>1456</v>
      </c>
      <c r="C660" t="s">
        <v>10314</v>
      </c>
      <c r="D660" t="s">
        <v>24</v>
      </c>
      <c r="E660">
        <v>7369.6766691599996</v>
      </c>
      <c r="F660">
        <v>471</v>
      </c>
      <c r="G660">
        <v>-46.760604929316898</v>
      </c>
      <c r="H660">
        <v>0.67893195701957698</v>
      </c>
      <c r="I660">
        <v>-15.6312441893031</v>
      </c>
      <c r="J660">
        <v>-0.58354391371872205</v>
      </c>
      <c r="K660">
        <v>464.315990452905</v>
      </c>
      <c r="L660">
        <v>478.21528441866599</v>
      </c>
      <c r="M660">
        <v>55.958577137043697</v>
      </c>
      <c r="N660">
        <v>0.56198671897018004</v>
      </c>
      <c r="O660">
        <v>29.798301486199499</v>
      </c>
      <c r="P660">
        <v>7.5219723775824701</v>
      </c>
    </row>
    <row r="661" spans="1:17" x14ac:dyDescent="0.3">
      <c r="A661" t="s">
        <v>1457</v>
      </c>
      <c r="B661" t="s">
        <v>1458</v>
      </c>
      <c r="C661" t="s">
        <v>10319</v>
      </c>
      <c r="D661" t="s">
        <v>204</v>
      </c>
      <c r="E661">
        <v>7299.1423548749999</v>
      </c>
      <c r="F661">
        <v>523.1</v>
      </c>
      <c r="G661">
        <v>-5.5538561539776801</v>
      </c>
      <c r="H661">
        <v>1.4064589015175499</v>
      </c>
      <c r="I661">
        <v>8.0105440564085804</v>
      </c>
      <c r="J661">
        <v>-6.5124802847264798</v>
      </c>
      <c r="K661">
        <v>522.61922166166198</v>
      </c>
      <c r="L661">
        <v>458.842572503334</v>
      </c>
      <c r="M661">
        <v>40.444061264826999</v>
      </c>
      <c r="N661">
        <v>0.57851011190886903</v>
      </c>
      <c r="O661">
        <v>22.2710762760466</v>
      </c>
      <c r="P661">
        <v>47.8727915194346</v>
      </c>
      <c r="Q661">
        <v>4.7383834312763003E-2</v>
      </c>
    </row>
    <row r="662" spans="1:17" x14ac:dyDescent="0.3">
      <c r="A662" t="s">
        <v>1459</v>
      </c>
      <c r="B662" t="s">
        <v>1460</v>
      </c>
      <c r="C662" t="s">
        <v>10312</v>
      </c>
      <c r="D662" t="s">
        <v>276</v>
      </c>
      <c r="E662">
        <v>7279.0214078250001</v>
      </c>
      <c r="F662">
        <v>1435.45</v>
      </c>
      <c r="G662">
        <v>122.96007745193501</v>
      </c>
      <c r="H662">
        <v>26.3251098564626</v>
      </c>
      <c r="I662">
        <v>21.528177796019499</v>
      </c>
      <c r="J662">
        <v>4.5642606751992396</v>
      </c>
      <c r="K662">
        <v>1256.08062936038</v>
      </c>
      <c r="L662">
        <v>1001.02595168673</v>
      </c>
      <c r="M662">
        <v>81.063053900090793</v>
      </c>
      <c r="N662">
        <v>0.98073788330170897</v>
      </c>
      <c r="O662">
        <v>5.4408025357901497</v>
      </c>
      <c r="P662">
        <v>174.964083900009</v>
      </c>
      <c r="Q662">
        <v>8.9556083947312001E-2</v>
      </c>
    </row>
    <row r="663" spans="1:17" hidden="1" x14ac:dyDescent="0.3">
      <c r="A663" t="s">
        <v>1461</v>
      </c>
      <c r="B663" t="s">
        <v>1462</v>
      </c>
      <c r="C663" t="s">
        <v>10328</v>
      </c>
      <c r="D663" t="s">
        <v>54</v>
      </c>
      <c r="E663">
        <v>7272.8660614749997</v>
      </c>
      <c r="F663">
        <v>1413.7</v>
      </c>
      <c r="G663">
        <v>126.731078383255</v>
      </c>
      <c r="H663">
        <v>0.93956751766479396</v>
      </c>
      <c r="I663">
        <v>5.7182209285052501</v>
      </c>
      <c r="J663">
        <v>1.74445853121703</v>
      </c>
      <c r="K663">
        <v>1324.4434330873</v>
      </c>
      <c r="L663">
        <v>1051.97495794462</v>
      </c>
      <c r="M663">
        <v>53.917231600602399</v>
      </c>
      <c r="N663">
        <v>0.84557702425550696</v>
      </c>
      <c r="O663">
        <v>12.470821249204199</v>
      </c>
      <c r="P663">
        <v>227.20749913204401</v>
      </c>
      <c r="Q663">
        <v>0.125479237441847</v>
      </c>
    </row>
    <row r="664" spans="1:17" x14ac:dyDescent="0.3">
      <c r="A664" t="s">
        <v>1463</v>
      </c>
      <c r="B664" t="s">
        <v>1464</v>
      </c>
      <c r="C664" t="s">
        <v>10322</v>
      </c>
      <c r="D664" t="s">
        <v>80</v>
      </c>
      <c r="E664">
        <v>7248.9165115899996</v>
      </c>
      <c r="F664">
        <v>3665.35</v>
      </c>
      <c r="G664">
        <v>34.433804536340901</v>
      </c>
      <c r="H664">
        <v>5.5301305815860999</v>
      </c>
      <c r="I664">
        <v>77.072184972413098</v>
      </c>
      <c r="J664">
        <v>-0.51693756840213001</v>
      </c>
      <c r="K664">
        <v>3329.1819133412</v>
      </c>
      <c r="L664">
        <v>2642.2780015817302</v>
      </c>
      <c r="M664">
        <v>58.473676828256899</v>
      </c>
      <c r="N664">
        <v>0.29373013376708301</v>
      </c>
      <c r="O664">
        <v>4.2206064905125</v>
      </c>
      <c r="P664">
        <v>129.80250783699</v>
      </c>
      <c r="Q664">
        <v>-2.3952582960108999E-2</v>
      </c>
    </row>
    <row r="665" spans="1:17" x14ac:dyDescent="0.3">
      <c r="A665" t="s">
        <v>1465</v>
      </c>
      <c r="B665" t="s">
        <v>1466</v>
      </c>
      <c r="C665" t="s">
        <v>10317</v>
      </c>
      <c r="D665" t="s">
        <v>46</v>
      </c>
      <c r="E665">
        <v>7215.6228715799998</v>
      </c>
      <c r="F665">
        <v>192.24</v>
      </c>
      <c r="G665">
        <v>-4.8340430491406803</v>
      </c>
      <c r="H665">
        <v>-0.269452800627902</v>
      </c>
      <c r="I665">
        <v>-18.335820088512399</v>
      </c>
      <c r="J665">
        <v>-3.5263315278966698</v>
      </c>
      <c r="K665">
        <v>195.58607385213099</v>
      </c>
      <c r="L665">
        <v>190.20568707007399</v>
      </c>
      <c r="M665">
        <v>48.297817315561304</v>
      </c>
      <c r="N665">
        <v>0.73905945710749399</v>
      </c>
      <c r="O665">
        <v>29.6816479400749</v>
      </c>
      <c r="P665">
        <v>40.116618075801703</v>
      </c>
      <c r="Q665">
        <v>0.14692937726301</v>
      </c>
    </row>
    <row r="666" spans="1:17" x14ac:dyDescent="0.3">
      <c r="A666" t="s">
        <v>1467</v>
      </c>
      <c r="B666" t="s">
        <v>1468</v>
      </c>
      <c r="C666" t="s">
        <v>10322</v>
      </c>
      <c r="D666" t="s">
        <v>627</v>
      </c>
      <c r="E666">
        <v>7187.2387730549999</v>
      </c>
      <c r="F666">
        <v>558.54999999999995</v>
      </c>
      <c r="G666">
        <v>42.293547648196999</v>
      </c>
      <c r="H666">
        <v>6.67069610108011</v>
      </c>
      <c r="I666">
        <v>7.0883304116103503</v>
      </c>
      <c r="J666">
        <v>1.33374801044958</v>
      </c>
      <c r="K666">
        <v>500.99149358940701</v>
      </c>
      <c r="L666">
        <v>458.24346849599601</v>
      </c>
      <c r="M666">
        <v>75.071195563362096</v>
      </c>
      <c r="N666">
        <v>1.47521950413805</v>
      </c>
      <c r="O666">
        <v>0.93993375704950399</v>
      </c>
      <c r="P666">
        <v>86.899782499581704</v>
      </c>
      <c r="Q666">
        <v>7.3033899943735006E-2</v>
      </c>
    </row>
    <row r="667" spans="1:17" x14ac:dyDescent="0.3">
      <c r="A667" t="s">
        <v>1469</v>
      </c>
      <c r="B667" t="s">
        <v>1470</v>
      </c>
      <c r="C667" t="s">
        <v>10325</v>
      </c>
      <c r="D667" t="s">
        <v>127</v>
      </c>
      <c r="E667">
        <v>7152.7554378000004</v>
      </c>
      <c r="F667">
        <v>657.3</v>
      </c>
      <c r="G667">
        <v>1.57247395740461</v>
      </c>
      <c r="H667">
        <v>10.3698879753595</v>
      </c>
      <c r="I667">
        <v>-0.30793563340740698</v>
      </c>
      <c r="J667">
        <v>-4.7646124953634299</v>
      </c>
      <c r="K667">
        <v>635.61394930067104</v>
      </c>
      <c r="L667">
        <v>591.53653177096498</v>
      </c>
      <c r="M667">
        <v>47.168406050865102</v>
      </c>
      <c r="N667">
        <v>0.98279406117718804</v>
      </c>
      <c r="O667">
        <v>28.046554084892701</v>
      </c>
      <c r="P667">
        <v>45.807453416149002</v>
      </c>
      <c r="Q667">
        <v>8.2463120084407995E-2</v>
      </c>
    </row>
    <row r="668" spans="1:17" hidden="1" x14ac:dyDescent="0.3">
      <c r="A668" t="s">
        <v>1471</v>
      </c>
      <c r="B668" t="s">
        <v>1472</v>
      </c>
      <c r="C668" t="s">
        <v>10328</v>
      </c>
      <c r="D668" t="s">
        <v>163</v>
      </c>
      <c r="E668">
        <v>7143.1026940899901</v>
      </c>
      <c r="F668">
        <v>197.1</v>
      </c>
      <c r="G668">
        <v>159.14313891916501</v>
      </c>
      <c r="H668">
        <v>11.7373467238569</v>
      </c>
      <c r="I668">
        <v>35.509172131480298</v>
      </c>
      <c r="J668">
        <v>-6.628088539298</v>
      </c>
      <c r="K668">
        <v>178.89630763664999</v>
      </c>
      <c r="L668">
        <v>139.44154218625201</v>
      </c>
      <c r="M668">
        <v>49.842101056321397</v>
      </c>
      <c r="N668">
        <v>1.32638668851912</v>
      </c>
      <c r="O668">
        <v>9.4824961948249502</v>
      </c>
      <c r="P668">
        <v>226.32450331125801</v>
      </c>
    </row>
    <row r="669" spans="1:17" x14ac:dyDescent="0.3">
      <c r="A669" t="s">
        <v>1473</v>
      </c>
      <c r="B669" t="s">
        <v>1474</v>
      </c>
      <c r="C669" t="s">
        <v>627</v>
      </c>
      <c r="D669" t="s">
        <v>474</v>
      </c>
      <c r="E669">
        <v>7129.6948482899998</v>
      </c>
      <c r="F669">
        <v>2336.6999999999998</v>
      </c>
      <c r="G669">
        <v>28.2894609454499</v>
      </c>
      <c r="H669">
        <v>12.924202855556601</v>
      </c>
      <c r="I669">
        <v>89.145048656211301</v>
      </c>
      <c r="J669">
        <v>0.60082504662061198</v>
      </c>
      <c r="K669">
        <v>2045.3475677047199</v>
      </c>
      <c r="L669">
        <v>1630.20792985294</v>
      </c>
      <c r="M669">
        <v>65.268660125200796</v>
      </c>
      <c r="N669">
        <v>0.67873896289037405</v>
      </c>
      <c r="O669">
        <v>6.6889202721787102</v>
      </c>
      <c r="P669">
        <v>118.026592022393</v>
      </c>
      <c r="Q669">
        <v>-7.9216965315999005E-2</v>
      </c>
    </row>
    <row r="670" spans="1:17" x14ac:dyDescent="0.3">
      <c r="A670" t="s">
        <v>1475</v>
      </c>
      <c r="B670" t="s">
        <v>1476</v>
      </c>
      <c r="C670" t="s">
        <v>10327</v>
      </c>
      <c r="D670" t="s">
        <v>573</v>
      </c>
      <c r="E670">
        <v>7122.2258149999998</v>
      </c>
      <c r="F670">
        <v>2197.4499999999998</v>
      </c>
      <c r="G670">
        <v>-32.374817950944703</v>
      </c>
      <c r="H670">
        <v>-8.6204104490223692</v>
      </c>
      <c r="I670">
        <v>-12.9153210473028</v>
      </c>
      <c r="J670">
        <v>-0.215087356784012</v>
      </c>
      <c r="K670">
        <v>2248.2785827531702</v>
      </c>
      <c r="L670">
        <v>2258.7793908019598</v>
      </c>
      <c r="M670">
        <v>47.705914888486099</v>
      </c>
      <c r="N670">
        <v>0.60955139372606904</v>
      </c>
      <c r="O670">
        <v>24.462445106828302</v>
      </c>
      <c r="P670">
        <v>12.1147959183673</v>
      </c>
      <c r="Q670">
        <v>-0.104316926407183</v>
      </c>
    </row>
    <row r="671" spans="1:17" x14ac:dyDescent="0.3">
      <c r="A671" t="s">
        <v>1477</v>
      </c>
      <c r="B671" t="s">
        <v>1478</v>
      </c>
      <c r="C671" t="s">
        <v>10327</v>
      </c>
      <c r="D671" t="s">
        <v>170</v>
      </c>
      <c r="E671">
        <v>7099.6006237499996</v>
      </c>
      <c r="F671">
        <v>1006.9</v>
      </c>
      <c r="G671">
        <v>65.575699380409603</v>
      </c>
      <c r="H671">
        <v>11.549248228644901</v>
      </c>
      <c r="I671">
        <v>58.378082629629297</v>
      </c>
      <c r="J671">
        <v>1.8675470471158599</v>
      </c>
      <c r="K671">
        <v>939.83073579299003</v>
      </c>
      <c r="L671">
        <v>747.41272306665303</v>
      </c>
      <c r="M671">
        <v>61.257249039378799</v>
      </c>
      <c r="N671">
        <v>0.80608288231232295</v>
      </c>
      <c r="O671">
        <v>7.4585361009037596</v>
      </c>
      <c r="P671">
        <v>130.35918554106601</v>
      </c>
      <c r="Q671">
        <v>3.2291879087382999E-2</v>
      </c>
    </row>
    <row r="672" spans="1:17" hidden="1" x14ac:dyDescent="0.3">
      <c r="A672" t="s">
        <v>1479</v>
      </c>
      <c r="B672" t="s">
        <v>1480</v>
      </c>
      <c r="C672" t="s">
        <v>10328</v>
      </c>
      <c r="D672" t="s">
        <v>1481</v>
      </c>
      <c r="E672">
        <v>7098.8469388949998</v>
      </c>
      <c r="F672">
        <v>559.29999999999995</v>
      </c>
      <c r="G672">
        <v>-6.7829489736164703</v>
      </c>
      <c r="H672">
        <v>-6.1708329072577097</v>
      </c>
      <c r="I672">
        <v>-6.7355845765532401</v>
      </c>
      <c r="J672">
        <v>-3.7701692531286999</v>
      </c>
      <c r="K672">
        <v>574.86171183694398</v>
      </c>
      <c r="L672">
        <v>546.54020954101497</v>
      </c>
      <c r="M672">
        <v>33.335899469711997</v>
      </c>
      <c r="N672">
        <v>0.58774976482891095</v>
      </c>
      <c r="O672">
        <v>18.362238512426199</v>
      </c>
      <c r="P672">
        <v>44.075218959299299</v>
      </c>
      <c r="Q672">
        <v>6.4770971715816E-2</v>
      </c>
    </row>
    <row r="673" spans="1:17" x14ac:dyDescent="0.3">
      <c r="A673" t="s">
        <v>1482</v>
      </c>
      <c r="B673" t="s">
        <v>1483</v>
      </c>
      <c r="C673" t="s">
        <v>10330</v>
      </c>
      <c r="D673" t="s">
        <v>1484</v>
      </c>
      <c r="E673">
        <v>7029.5842175999996</v>
      </c>
      <c r="F673">
        <v>918.15</v>
      </c>
      <c r="G673">
        <v>-20.087400657664901</v>
      </c>
      <c r="H673">
        <v>-6.2123597354967401</v>
      </c>
      <c r="I673">
        <v>9.1533695518546807</v>
      </c>
      <c r="J673">
        <v>-2.8230572336421802</v>
      </c>
      <c r="K673">
        <v>899.66110590510903</v>
      </c>
      <c r="L673">
        <v>809.65292701225201</v>
      </c>
      <c r="M673">
        <v>38.274618813980403</v>
      </c>
      <c r="N673">
        <v>0.68160899625586002</v>
      </c>
      <c r="O673">
        <v>12.7157871807439</v>
      </c>
      <c r="P673">
        <v>55.224006762468299</v>
      </c>
      <c r="Q673">
        <v>-1.3159077339579999E-3</v>
      </c>
    </row>
    <row r="674" spans="1:17" hidden="1" x14ac:dyDescent="0.3">
      <c r="A674" t="s">
        <v>1485</v>
      </c>
      <c r="B674" t="s">
        <v>1486</v>
      </c>
      <c r="C674" t="s">
        <v>10328</v>
      </c>
      <c r="D674" t="s">
        <v>43</v>
      </c>
      <c r="E674">
        <v>7016.8078230000001</v>
      </c>
      <c r="F674">
        <v>4560.8999999999996</v>
      </c>
      <c r="G674">
        <v>-3.4153437555134301</v>
      </c>
      <c r="H674">
        <v>5.4910918454111304</v>
      </c>
      <c r="I674">
        <v>9.3172919834103691</v>
      </c>
      <c r="J674">
        <v>-7.9709136154259701</v>
      </c>
      <c r="K674">
        <v>4298.9789699963503</v>
      </c>
      <c r="L674">
        <v>3921.5346668437501</v>
      </c>
      <c r="M674">
        <v>54.057508129307799</v>
      </c>
      <c r="N674">
        <v>1.6284541570856701</v>
      </c>
      <c r="O674">
        <v>7.8734460303887497</v>
      </c>
      <c r="P674">
        <v>44.377967711300997</v>
      </c>
      <c r="Q674">
        <v>4.6379175128600001E-4</v>
      </c>
    </row>
    <row r="675" spans="1:17" x14ac:dyDescent="0.3">
      <c r="A675" t="s">
        <v>1487</v>
      </c>
      <c r="B675" t="s">
        <v>1488</v>
      </c>
      <c r="C675" t="s">
        <v>10324</v>
      </c>
      <c r="D675" t="s">
        <v>1489</v>
      </c>
      <c r="E675">
        <v>7007.8055790399903</v>
      </c>
      <c r="F675">
        <v>260.25</v>
      </c>
      <c r="G675">
        <v>-26.715990098787099</v>
      </c>
      <c r="H675">
        <v>-6.0803196094692602</v>
      </c>
      <c r="I675">
        <v>-26.143052179739399</v>
      </c>
      <c r="J675">
        <v>-2.95099633952931</v>
      </c>
      <c r="K675">
        <v>281.93455902588499</v>
      </c>
      <c r="L675">
        <v>284.62021476781501</v>
      </c>
      <c r="M675">
        <v>35.562721874746003</v>
      </c>
      <c r="N675">
        <v>0.95961836002714995</v>
      </c>
      <c r="O675">
        <v>40.230547550432199</v>
      </c>
      <c r="P675">
        <v>5.32173209227033</v>
      </c>
      <c r="Q675">
        <v>6.8118449272408996E-2</v>
      </c>
    </row>
    <row r="676" spans="1:17" x14ac:dyDescent="0.3">
      <c r="A676" t="s">
        <v>1490</v>
      </c>
      <c r="B676" t="s">
        <v>1491</v>
      </c>
      <c r="C676" t="s">
        <v>10316</v>
      </c>
      <c r="D676" t="s">
        <v>357</v>
      </c>
      <c r="E676">
        <v>6999.45289736</v>
      </c>
      <c r="F676">
        <v>309.75</v>
      </c>
      <c r="G676">
        <v>-53.590346583945802</v>
      </c>
      <c r="H676">
        <v>3.9062743724357798</v>
      </c>
      <c r="I676">
        <v>-12.2664444517997</v>
      </c>
      <c r="J676">
        <v>1.4150679102608601</v>
      </c>
      <c r="K676">
        <v>298.61360828999301</v>
      </c>
      <c r="L676">
        <v>315.996373701827</v>
      </c>
      <c r="M676">
        <v>72.299033137266704</v>
      </c>
      <c r="N676">
        <v>0.572089259284423</v>
      </c>
      <c r="O676">
        <v>52.025827280064497</v>
      </c>
      <c r="P676">
        <v>19.988378849506098</v>
      </c>
      <c r="Q676">
        <v>7.4337256953300004E-4</v>
      </c>
    </row>
    <row r="677" spans="1:17" x14ac:dyDescent="0.3">
      <c r="A677" t="s">
        <v>1492</v>
      </c>
      <c r="B677" t="s">
        <v>1493</v>
      </c>
      <c r="C677" t="s">
        <v>10326</v>
      </c>
      <c r="D677" t="s">
        <v>138</v>
      </c>
      <c r="E677">
        <v>6962.7980243250004</v>
      </c>
      <c r="F677">
        <v>242.56</v>
      </c>
      <c r="G677">
        <v>127.55961112735</v>
      </c>
      <c r="H677">
        <v>9.1806078107394509</v>
      </c>
      <c r="I677">
        <v>38.068219770630101</v>
      </c>
      <c r="J677">
        <v>7.1366629555463996</v>
      </c>
      <c r="K677">
        <v>210.07389785764599</v>
      </c>
      <c r="L677">
        <v>167.40057797613699</v>
      </c>
      <c r="M677">
        <v>75.681185573767195</v>
      </c>
      <c r="N677">
        <v>0.40579805456360502</v>
      </c>
      <c r="O677">
        <v>1.00593667546173</v>
      </c>
      <c r="P677">
        <v>191.53846153846101</v>
      </c>
      <c r="Q677">
        <v>0.17106427833016</v>
      </c>
    </row>
    <row r="678" spans="1:17" x14ac:dyDescent="0.3">
      <c r="A678" t="s">
        <v>1494</v>
      </c>
      <c r="B678" t="s">
        <v>1495</v>
      </c>
      <c r="C678" t="s">
        <v>10324</v>
      </c>
      <c r="D678" t="s">
        <v>474</v>
      </c>
      <c r="E678">
        <v>6958.8298281099997</v>
      </c>
      <c r="F678">
        <v>490.15</v>
      </c>
      <c r="G678">
        <v>-55.693982845396903</v>
      </c>
      <c r="H678">
        <v>6.1899808217485504</v>
      </c>
      <c r="I678">
        <v>-25.5010929334249</v>
      </c>
      <c r="J678">
        <v>4.5881196979454897</v>
      </c>
      <c r="K678">
        <v>469.950271644748</v>
      </c>
      <c r="L678">
        <v>521.09597162167495</v>
      </c>
      <c r="M678">
        <v>79.630029875409306</v>
      </c>
      <c r="N678">
        <v>1.4192136064895</v>
      </c>
      <c r="O678">
        <v>47.4752626746914</v>
      </c>
      <c r="P678">
        <v>14.387397899649899</v>
      </c>
      <c r="Q678">
        <v>-3.4656423525035E-2</v>
      </c>
    </row>
    <row r="679" spans="1:17" x14ac:dyDescent="0.3">
      <c r="A679" t="s">
        <v>1496</v>
      </c>
      <c r="B679" t="s">
        <v>1497</v>
      </c>
      <c r="C679" t="s">
        <v>10322</v>
      </c>
      <c r="D679" t="s">
        <v>817</v>
      </c>
      <c r="E679">
        <v>6941.0831007059996</v>
      </c>
      <c r="F679">
        <v>38.94</v>
      </c>
      <c r="G679">
        <v>-32.1095639144839</v>
      </c>
      <c r="H679">
        <v>-4.8364702378461502</v>
      </c>
      <c r="I679">
        <v>-31.840404139706099</v>
      </c>
      <c r="J679">
        <v>-4.4984818974239298</v>
      </c>
      <c r="K679">
        <v>40.684870603151502</v>
      </c>
      <c r="L679">
        <v>42.721949414853697</v>
      </c>
      <c r="M679">
        <v>39.446440912912301</v>
      </c>
      <c r="N679">
        <v>1.0447186630798599</v>
      </c>
      <c r="O679">
        <v>38.674884437596297</v>
      </c>
      <c r="P679">
        <v>5.2432432432432297</v>
      </c>
      <c r="Q679">
        <v>2.1613273305102002E-2</v>
      </c>
    </row>
    <row r="680" spans="1:17" x14ac:dyDescent="0.3">
      <c r="A680" t="s">
        <v>1498</v>
      </c>
      <c r="B680" t="s">
        <v>1499</v>
      </c>
      <c r="C680" t="s">
        <v>10324</v>
      </c>
      <c r="D680" t="s">
        <v>104</v>
      </c>
      <c r="E680">
        <v>6903.2217384399901</v>
      </c>
      <c r="F680">
        <v>1449.45</v>
      </c>
      <c r="G680">
        <v>-38.762139266132799</v>
      </c>
      <c r="H680">
        <v>-2.5392410950292001</v>
      </c>
      <c r="I680">
        <v>-8.4138839608191098</v>
      </c>
      <c r="J680">
        <v>-1.24393039710441</v>
      </c>
      <c r="K680">
        <v>1442.8035113303299</v>
      </c>
      <c r="L680">
        <v>1421.42435696292</v>
      </c>
      <c r="M680">
        <v>47.596806619752797</v>
      </c>
      <c r="N680">
        <v>0.47170975377378099</v>
      </c>
      <c r="O680">
        <v>10.7316568353513</v>
      </c>
      <c r="P680">
        <v>15.956</v>
      </c>
      <c r="Q680">
        <v>-0.140138354967351</v>
      </c>
    </row>
    <row r="681" spans="1:17" hidden="1" x14ac:dyDescent="0.3">
      <c r="A681" t="s">
        <v>1500</v>
      </c>
      <c r="B681" t="s">
        <v>1501</v>
      </c>
      <c r="C681" t="s">
        <v>10328</v>
      </c>
      <c r="D681" t="s">
        <v>46</v>
      </c>
      <c r="E681">
        <v>6844.5089886899996</v>
      </c>
      <c r="F681">
        <v>387.85</v>
      </c>
      <c r="G681">
        <v>-29.7874066045352</v>
      </c>
      <c r="H681">
        <v>-4.2942313078080598</v>
      </c>
      <c r="I681">
        <v>-12.680982678814001</v>
      </c>
      <c r="J681">
        <v>-4.7486365562803297</v>
      </c>
      <c r="M681">
        <v>49.799493145737401</v>
      </c>
      <c r="O681">
        <v>9.5268789480469103</v>
      </c>
      <c r="P681">
        <v>5.3367734926670298</v>
      </c>
    </row>
    <row r="682" spans="1:17" x14ac:dyDescent="0.3">
      <c r="A682" t="s">
        <v>1502</v>
      </c>
      <c r="B682" t="s">
        <v>1503</v>
      </c>
      <c r="C682" t="s">
        <v>10327</v>
      </c>
      <c r="D682" t="s">
        <v>384</v>
      </c>
      <c r="E682">
        <v>6827.030274834</v>
      </c>
      <c r="F682">
        <v>83.75</v>
      </c>
      <c r="G682">
        <v>-14.7137013436642</v>
      </c>
      <c r="H682">
        <v>-3.6281780514974402</v>
      </c>
      <c r="I682">
        <v>-2.0382518218253298</v>
      </c>
      <c r="J682">
        <v>-4.6042859983775903</v>
      </c>
      <c r="K682">
        <v>84.276779558325501</v>
      </c>
      <c r="L682">
        <v>76.314830153363602</v>
      </c>
      <c r="M682">
        <v>38.399653557107499</v>
      </c>
      <c r="N682">
        <v>0.47947572498114799</v>
      </c>
      <c r="O682">
        <v>17.432835820895502</v>
      </c>
      <c r="P682">
        <v>42.796248934356299</v>
      </c>
      <c r="Q682">
        <v>6.2677235925701999E-2</v>
      </c>
    </row>
    <row r="683" spans="1:17" x14ac:dyDescent="0.3">
      <c r="A683" t="s">
        <v>1504</v>
      </c>
      <c r="B683" t="s">
        <v>1505</v>
      </c>
      <c r="C683" t="s">
        <v>10327</v>
      </c>
      <c r="D683" t="s">
        <v>384</v>
      </c>
      <c r="E683">
        <v>6787.1521640000001</v>
      </c>
      <c r="F683">
        <v>137.44</v>
      </c>
      <c r="G683">
        <v>69.550539400077298</v>
      </c>
      <c r="H683">
        <v>-0.58372624008414298</v>
      </c>
      <c r="I683">
        <v>18.430389359337799</v>
      </c>
      <c r="J683">
        <v>-1.9998325673307999</v>
      </c>
      <c r="K683">
        <v>135.46355916968901</v>
      </c>
      <c r="L683">
        <v>112.39622478157401</v>
      </c>
      <c r="M683">
        <v>49.2541828401895</v>
      </c>
      <c r="N683">
        <v>0.27085505003101801</v>
      </c>
      <c r="O683">
        <v>23.653958090803201</v>
      </c>
      <c r="P683">
        <v>111.28362797847799</v>
      </c>
      <c r="Q683">
        <v>9.0278751717522004E-2</v>
      </c>
    </row>
    <row r="684" spans="1:17" x14ac:dyDescent="0.3">
      <c r="A684" t="s">
        <v>1506</v>
      </c>
      <c r="B684" t="s">
        <v>1507</v>
      </c>
      <c r="C684" t="s">
        <v>10325</v>
      </c>
      <c r="D684" t="s">
        <v>163</v>
      </c>
      <c r="E684">
        <v>6777.7823834000001</v>
      </c>
      <c r="F684">
        <v>429.2</v>
      </c>
      <c r="G684">
        <v>30.1073098334343</v>
      </c>
      <c r="H684">
        <v>6.4840197816715897</v>
      </c>
      <c r="I684">
        <v>17.490522911965499</v>
      </c>
      <c r="J684">
        <v>0.50844539197808403</v>
      </c>
      <c r="K684">
        <v>400.25680052057999</v>
      </c>
      <c r="L684">
        <v>332.896259920646</v>
      </c>
      <c r="M684">
        <v>59.089981208936102</v>
      </c>
      <c r="N684">
        <v>0.74228132953599502</v>
      </c>
      <c r="O684">
        <v>5.0792171481826598</v>
      </c>
      <c r="P684">
        <v>89.869497898694902</v>
      </c>
      <c r="Q684">
        <v>0.18368711527412099</v>
      </c>
    </row>
    <row r="685" spans="1:17" x14ac:dyDescent="0.3">
      <c r="A685" t="s">
        <v>1508</v>
      </c>
      <c r="B685" t="s">
        <v>1509</v>
      </c>
      <c r="C685" t="s">
        <v>10327</v>
      </c>
      <c r="D685" t="s">
        <v>384</v>
      </c>
      <c r="E685">
        <v>6756.8215830500003</v>
      </c>
      <c r="F685">
        <v>341.4</v>
      </c>
      <c r="G685">
        <v>16.326113615533199</v>
      </c>
      <c r="H685">
        <v>4.1748609737429696</v>
      </c>
      <c r="I685">
        <v>17.2653797626398</v>
      </c>
      <c r="J685">
        <v>2.20643001715439</v>
      </c>
      <c r="K685">
        <v>333.89823373054298</v>
      </c>
      <c r="L685">
        <v>288.56363575261298</v>
      </c>
      <c r="M685">
        <v>50.964158545356298</v>
      </c>
      <c r="N685">
        <v>0.50068280564823897</v>
      </c>
      <c r="O685">
        <v>9.3145869947276001</v>
      </c>
      <c r="P685">
        <v>66.455387615797093</v>
      </c>
      <c r="Q685">
        <v>-3.4500533612949998E-3</v>
      </c>
    </row>
    <row r="686" spans="1:17" hidden="1" x14ac:dyDescent="0.3">
      <c r="A686" t="s">
        <v>1510</v>
      </c>
      <c r="B686" t="s">
        <v>1511</v>
      </c>
      <c r="C686" t="s">
        <v>10328</v>
      </c>
      <c r="D686" t="s">
        <v>257</v>
      </c>
      <c r="E686">
        <v>6751.1658719999996</v>
      </c>
      <c r="F686">
        <v>3117</v>
      </c>
      <c r="G686">
        <v>-20.355007987636402</v>
      </c>
      <c r="H686">
        <v>-11.804962850694499</v>
      </c>
      <c r="I686">
        <v>24.9427455815574</v>
      </c>
      <c r="J686">
        <v>-1.3802324133123001</v>
      </c>
      <c r="K686">
        <v>3171.6174744075001</v>
      </c>
      <c r="L686">
        <v>2890.7444982841498</v>
      </c>
      <c r="M686">
        <v>44.500715772780701</v>
      </c>
      <c r="N686">
        <v>0.64198935290928605</v>
      </c>
      <c r="O686">
        <v>24.799486685915902</v>
      </c>
      <c r="P686">
        <v>48.499285373987597</v>
      </c>
      <c r="Q686">
        <v>8.3708246913898998E-2</v>
      </c>
    </row>
    <row r="687" spans="1:17" x14ac:dyDescent="0.3">
      <c r="A687" t="s">
        <v>1512</v>
      </c>
      <c r="B687" t="s">
        <v>1513</v>
      </c>
      <c r="C687" t="s">
        <v>10316</v>
      </c>
      <c r="D687" t="s">
        <v>950</v>
      </c>
      <c r="E687">
        <v>6749.7974325599998</v>
      </c>
      <c r="F687">
        <v>145.88999999999999</v>
      </c>
      <c r="G687">
        <v>-27.548988993045</v>
      </c>
      <c r="H687">
        <v>7.0733187574360104</v>
      </c>
      <c r="I687">
        <v>-40.8604271219628</v>
      </c>
      <c r="J687">
        <v>7.2856771692098601</v>
      </c>
      <c r="K687">
        <v>139.477373825168</v>
      </c>
      <c r="L687">
        <v>151.96358090081799</v>
      </c>
      <c r="M687">
        <v>72.929521529785902</v>
      </c>
      <c r="N687">
        <v>2.36225718780921</v>
      </c>
      <c r="O687">
        <v>44.355336212214702</v>
      </c>
      <c r="P687">
        <v>16.7119999999999</v>
      </c>
      <c r="Q687">
        <v>4.3113359057412003E-2</v>
      </c>
    </row>
    <row r="688" spans="1:17" hidden="1" x14ac:dyDescent="0.3">
      <c r="A688" t="s">
        <v>1514</v>
      </c>
      <c r="B688" t="s">
        <v>1515</v>
      </c>
      <c r="C688" t="s">
        <v>10328</v>
      </c>
      <c r="D688" t="s">
        <v>1054</v>
      </c>
      <c r="E688">
        <v>6746.8437323999997</v>
      </c>
      <c r="F688">
        <v>130.5</v>
      </c>
      <c r="G688">
        <v>-21.140275477781199</v>
      </c>
      <c r="H688">
        <v>-1.8896657985043901</v>
      </c>
      <c r="I688">
        <v>-7.3059433672990401</v>
      </c>
      <c r="J688">
        <v>-1.0476561641234601</v>
      </c>
      <c r="K688">
        <v>121.609538422565</v>
      </c>
      <c r="M688">
        <v>1.05563603616817</v>
      </c>
      <c r="N688">
        <v>1.2037037037036999</v>
      </c>
      <c r="O688">
        <v>1.42528735632185</v>
      </c>
      <c r="P688">
        <v>10.126582278480999</v>
      </c>
    </row>
    <row r="689" spans="1:17" x14ac:dyDescent="0.3">
      <c r="A689" t="s">
        <v>1516</v>
      </c>
      <c r="B689" t="s">
        <v>1517</v>
      </c>
      <c r="C689" t="s">
        <v>10322</v>
      </c>
      <c r="D689" t="s">
        <v>1518</v>
      </c>
      <c r="E689">
        <v>6742.28566323</v>
      </c>
      <c r="F689">
        <v>512.45000000000005</v>
      </c>
      <c r="G689">
        <v>-1.9433120009192599</v>
      </c>
      <c r="H689">
        <v>3.5791689343764701</v>
      </c>
      <c r="I689">
        <v>-22.761214736431999</v>
      </c>
      <c r="J689">
        <v>-0.54055677264273605</v>
      </c>
      <c r="K689">
        <v>471.66217173454999</v>
      </c>
      <c r="L689">
        <v>452.07500824216697</v>
      </c>
      <c r="M689">
        <v>68.147600115002007</v>
      </c>
      <c r="N689">
        <v>1.0098796414334601</v>
      </c>
      <c r="O689">
        <v>12.5768367645623</v>
      </c>
      <c r="P689">
        <v>49.707858603564098</v>
      </c>
    </row>
    <row r="690" spans="1:17" x14ac:dyDescent="0.3">
      <c r="A690" t="s">
        <v>1519</v>
      </c>
      <c r="B690" t="s">
        <v>1520</v>
      </c>
      <c r="C690" t="s">
        <v>10326</v>
      </c>
      <c r="D690" t="s">
        <v>138</v>
      </c>
      <c r="E690">
        <v>6726.0026793999996</v>
      </c>
      <c r="F690">
        <v>814.9</v>
      </c>
      <c r="G690">
        <v>63.3073840845489</v>
      </c>
      <c r="H690">
        <v>-8.6903387303990396</v>
      </c>
      <c r="I690">
        <v>-12.632973703852899</v>
      </c>
      <c r="J690">
        <v>-8.1267414702694101</v>
      </c>
      <c r="K690">
        <v>887.38065069411402</v>
      </c>
      <c r="L690">
        <v>759.78870663626196</v>
      </c>
      <c r="M690">
        <v>24.3080742349985</v>
      </c>
      <c r="N690">
        <v>0.67472714245347998</v>
      </c>
      <c r="O690">
        <v>36.213032273898598</v>
      </c>
      <c r="P690">
        <v>125.23493642896599</v>
      </c>
      <c r="Q690">
        <v>0.147434816728269</v>
      </c>
    </row>
    <row r="691" spans="1:17" x14ac:dyDescent="0.3">
      <c r="A691" t="s">
        <v>1521</v>
      </c>
      <c r="B691" t="s">
        <v>1522</v>
      </c>
      <c r="C691" t="s">
        <v>10313</v>
      </c>
      <c r="D691" t="s">
        <v>21</v>
      </c>
      <c r="E691">
        <v>6711.4747938150003</v>
      </c>
      <c r="F691">
        <v>806.75</v>
      </c>
      <c r="G691">
        <v>32.8750513528719</v>
      </c>
      <c r="H691">
        <v>-5.2144009435988101</v>
      </c>
      <c r="I691">
        <v>22.828233295069101</v>
      </c>
      <c r="J691">
        <v>0.63992225494805699</v>
      </c>
      <c r="K691">
        <v>821.77802314889504</v>
      </c>
      <c r="L691">
        <v>699.67819228441294</v>
      </c>
      <c r="M691">
        <v>52.892189783450199</v>
      </c>
      <c r="N691">
        <v>0.57115236328609698</v>
      </c>
      <c r="O691">
        <v>14.992252866439401</v>
      </c>
      <c r="P691">
        <v>94.397590361445793</v>
      </c>
      <c r="Q691">
        <v>0.12284838460922599</v>
      </c>
    </row>
    <row r="692" spans="1:17" x14ac:dyDescent="0.3">
      <c r="A692" t="s">
        <v>1523</v>
      </c>
      <c r="B692" t="s">
        <v>1524</v>
      </c>
      <c r="C692" t="s">
        <v>10323</v>
      </c>
      <c r="D692" t="s">
        <v>410</v>
      </c>
      <c r="E692">
        <v>6700.6083305279999</v>
      </c>
      <c r="F692">
        <v>67.989999999999995</v>
      </c>
      <c r="G692">
        <v>-31.3925827824084</v>
      </c>
      <c r="H692">
        <v>7.2694206163660802</v>
      </c>
      <c r="I692">
        <v>-35.5721201328763</v>
      </c>
      <c r="J692">
        <v>-6.2874059903916999</v>
      </c>
      <c r="K692">
        <v>65.706105429410897</v>
      </c>
      <c r="L692">
        <v>68.871901608620604</v>
      </c>
      <c r="M692">
        <v>52.467336302036003</v>
      </c>
      <c r="N692">
        <v>2.79483421350991</v>
      </c>
      <c r="O692">
        <v>44.138843947639302</v>
      </c>
      <c r="P692">
        <v>15.964523281596399</v>
      </c>
      <c r="Q692">
        <v>3.9351439303825002E-2</v>
      </c>
    </row>
    <row r="693" spans="1:17" hidden="1" x14ac:dyDescent="0.3">
      <c r="A693" t="s">
        <v>1525</v>
      </c>
      <c r="B693" t="s">
        <v>1526</v>
      </c>
      <c r="C693" t="s">
        <v>10328</v>
      </c>
      <c r="D693" t="s">
        <v>257</v>
      </c>
      <c r="E693">
        <v>6675.9741036799996</v>
      </c>
      <c r="F693">
        <v>2571.75</v>
      </c>
      <c r="G693">
        <v>-14.539483051950199</v>
      </c>
      <c r="H693">
        <v>-0.56706468827441503</v>
      </c>
      <c r="I693">
        <v>12.9248961760292</v>
      </c>
      <c r="J693">
        <v>-0.66303295241788496</v>
      </c>
      <c r="K693">
        <v>2387.8608784220201</v>
      </c>
      <c r="L693">
        <v>2261.5994768116102</v>
      </c>
      <c r="M693">
        <v>57.8288889030337</v>
      </c>
      <c r="N693">
        <v>1.39035123606739</v>
      </c>
      <c r="O693">
        <v>7.5959949450763</v>
      </c>
      <c r="P693">
        <v>49.520348837209298</v>
      </c>
      <c r="Q693">
        <v>9.4913420723611003E-2</v>
      </c>
    </row>
    <row r="694" spans="1:17" x14ac:dyDescent="0.3">
      <c r="A694" t="s">
        <v>1527</v>
      </c>
      <c r="B694" t="s">
        <v>1528</v>
      </c>
      <c r="C694" t="s">
        <v>627</v>
      </c>
      <c r="D694" t="s">
        <v>474</v>
      </c>
      <c r="E694">
        <v>6659.8790579199904</v>
      </c>
      <c r="F694">
        <v>932.05</v>
      </c>
      <c r="G694">
        <v>-7.3367740754352404</v>
      </c>
      <c r="H694">
        <v>-2.7066501379612502</v>
      </c>
      <c r="I694">
        <v>-1.6492689432412999</v>
      </c>
      <c r="J694">
        <v>-1.6127182676471099</v>
      </c>
      <c r="K694">
        <v>923.33780335010601</v>
      </c>
      <c r="L694">
        <v>843.95759490269199</v>
      </c>
      <c r="M694">
        <v>49.421744894649898</v>
      </c>
      <c r="N694">
        <v>0.34353258664056202</v>
      </c>
      <c r="O694">
        <v>21.0235502387211</v>
      </c>
      <c r="P694">
        <v>35.728848114169203</v>
      </c>
      <c r="Q694">
        <v>0.14970776275859099</v>
      </c>
    </row>
    <row r="695" spans="1:17" x14ac:dyDescent="0.3">
      <c r="A695" t="s">
        <v>1529</v>
      </c>
      <c r="B695" t="s">
        <v>1530</v>
      </c>
      <c r="C695" t="s">
        <v>10314</v>
      </c>
      <c r="D695" t="s">
        <v>24</v>
      </c>
      <c r="E695">
        <v>6645.0610659599997</v>
      </c>
      <c r="F695">
        <v>25.47</v>
      </c>
      <c r="G695">
        <v>-15.497346049363999</v>
      </c>
      <c r="H695">
        <v>-3.8246687800190098</v>
      </c>
      <c r="I695">
        <v>-31.850754458177398</v>
      </c>
      <c r="J695">
        <v>-1.6347403128514499</v>
      </c>
      <c r="K695">
        <v>26.192665343342401</v>
      </c>
      <c r="L695">
        <v>26.097493432231801</v>
      </c>
      <c r="M695">
        <v>43.115713391708098</v>
      </c>
      <c r="N695">
        <v>0.55313805816143902</v>
      </c>
      <c r="O695">
        <v>44.804574273205503</v>
      </c>
      <c r="P695">
        <v>24.615841114100299</v>
      </c>
      <c r="Q695">
        <v>0.10492225840307</v>
      </c>
    </row>
    <row r="696" spans="1:17" hidden="1" x14ac:dyDescent="0.3">
      <c r="A696" t="s">
        <v>1531</v>
      </c>
      <c r="B696" t="s">
        <v>1532</v>
      </c>
      <c r="C696" t="s">
        <v>10328</v>
      </c>
      <c r="D696" t="s">
        <v>1348</v>
      </c>
      <c r="E696">
        <v>6636.6662775300001</v>
      </c>
      <c r="F696">
        <v>1401.71</v>
      </c>
      <c r="G696">
        <v>-21.7572334791865</v>
      </c>
      <c r="H696">
        <v>-2.2749909063277198</v>
      </c>
      <c r="I696">
        <v>-8.9006954623883097</v>
      </c>
      <c r="J696">
        <v>-0.404794429396789</v>
      </c>
      <c r="K696">
        <v>1390.0976353234801</v>
      </c>
      <c r="L696">
        <v>1356.45713374552</v>
      </c>
      <c r="M696">
        <v>77.088001342421407</v>
      </c>
      <c r="N696">
        <v>1.4702819695661999</v>
      </c>
      <c r="O696">
        <v>3.38443757981323</v>
      </c>
      <c r="P696">
        <v>11.392696785472999</v>
      </c>
      <c r="Q696">
        <v>-5.5078309021881003E-2</v>
      </c>
    </row>
    <row r="697" spans="1:17" x14ac:dyDescent="0.3">
      <c r="A697" t="s">
        <v>1533</v>
      </c>
      <c r="B697" t="s">
        <v>1534</v>
      </c>
      <c r="C697" t="s">
        <v>10323</v>
      </c>
      <c r="D697" t="s">
        <v>138</v>
      </c>
      <c r="E697">
        <v>6625.7023386000001</v>
      </c>
      <c r="F697">
        <v>941.2</v>
      </c>
      <c r="G697">
        <v>1.6750924272938399</v>
      </c>
      <c r="H697">
        <v>7.0433193748899798</v>
      </c>
      <c r="I697">
        <v>-7.4733619966888698</v>
      </c>
      <c r="J697">
        <v>-1.21751656011051</v>
      </c>
      <c r="K697">
        <v>915.82081208867896</v>
      </c>
      <c r="L697">
        <v>854.71169237467802</v>
      </c>
      <c r="M697">
        <v>57.357494778879698</v>
      </c>
      <c r="N697">
        <v>0.86335122911440898</v>
      </c>
      <c r="O697">
        <v>6.5660858478537998</v>
      </c>
      <c r="P697">
        <v>52.779806833860803</v>
      </c>
      <c r="Q697">
        <v>3.8336630038287002E-2</v>
      </c>
    </row>
    <row r="698" spans="1:17" x14ac:dyDescent="0.3">
      <c r="A698" t="s">
        <v>1535</v>
      </c>
      <c r="B698" t="s">
        <v>1536</v>
      </c>
      <c r="C698" t="s">
        <v>10325</v>
      </c>
      <c r="D698" t="s">
        <v>1537</v>
      </c>
      <c r="E698">
        <v>6605.2124270000004</v>
      </c>
      <c r="F698">
        <v>506.5</v>
      </c>
      <c r="G698">
        <v>-17.0264090273735</v>
      </c>
      <c r="H698">
        <v>-5.8565982562904999</v>
      </c>
      <c r="I698">
        <v>-24.160284476341499</v>
      </c>
      <c r="J698">
        <v>-1.6370471267953699</v>
      </c>
      <c r="K698">
        <v>512.55088269858004</v>
      </c>
      <c r="L698">
        <v>504.83305210789803</v>
      </c>
      <c r="M698">
        <v>42.976974313762902</v>
      </c>
      <c r="N698">
        <v>0.35987234068358698</v>
      </c>
      <c r="O698">
        <v>32.152023692003901</v>
      </c>
      <c r="P698">
        <v>29.523078890167401</v>
      </c>
      <c r="Q698">
        <v>4.4904291362849E-2</v>
      </c>
    </row>
    <row r="699" spans="1:17" x14ac:dyDescent="0.3">
      <c r="A699" t="s">
        <v>1538</v>
      </c>
      <c r="B699" t="s">
        <v>1539</v>
      </c>
      <c r="C699" t="s">
        <v>10325</v>
      </c>
      <c r="D699" t="s">
        <v>627</v>
      </c>
      <c r="E699">
        <v>6572.2917703000003</v>
      </c>
      <c r="F699">
        <v>366.7</v>
      </c>
      <c r="G699">
        <v>21.269484357189199</v>
      </c>
      <c r="H699">
        <v>0.64593678530274001</v>
      </c>
      <c r="I699">
        <v>5.82306362835347</v>
      </c>
      <c r="J699">
        <v>-6.2227334040822599</v>
      </c>
      <c r="K699">
        <v>365.52535228238401</v>
      </c>
      <c r="L699">
        <v>327.54513704123502</v>
      </c>
      <c r="M699">
        <v>44.033787437586703</v>
      </c>
      <c r="N699">
        <v>0.83091241495649704</v>
      </c>
      <c r="O699">
        <v>19.525497682028899</v>
      </c>
      <c r="P699">
        <v>80.595912336862796</v>
      </c>
      <c r="Q699">
        <v>0.100887698086085</v>
      </c>
    </row>
    <row r="700" spans="1:17" hidden="1" x14ac:dyDescent="0.3">
      <c r="A700" t="s">
        <v>1540</v>
      </c>
      <c r="B700" t="s">
        <v>1541</v>
      </c>
      <c r="C700" t="s">
        <v>10328</v>
      </c>
      <c r="D700" t="s">
        <v>118</v>
      </c>
      <c r="E700">
        <v>6554.7415251299999</v>
      </c>
      <c r="F700">
        <v>579.6</v>
      </c>
      <c r="G700">
        <v>-24.7761608840303</v>
      </c>
      <c r="H700">
        <v>-2.49229810123262</v>
      </c>
      <c r="I700">
        <v>-1.5574272055398599</v>
      </c>
      <c r="J700">
        <v>-1.4480739914215</v>
      </c>
      <c r="K700">
        <v>560.89723624912494</v>
      </c>
      <c r="L700">
        <v>538.44661920139697</v>
      </c>
      <c r="M700">
        <v>48.684483025681999</v>
      </c>
      <c r="N700">
        <v>0.297048740469742</v>
      </c>
      <c r="O700">
        <v>8.6870255348516299</v>
      </c>
      <c r="P700">
        <v>24.111349036402501</v>
      </c>
      <c r="Q700">
        <v>2.5746066561870999E-2</v>
      </c>
    </row>
    <row r="701" spans="1:17" x14ac:dyDescent="0.3">
      <c r="A701" t="s">
        <v>1542</v>
      </c>
      <c r="B701" t="s">
        <v>1543</v>
      </c>
      <c r="C701" t="s">
        <v>6744</v>
      </c>
      <c r="D701" t="s">
        <v>415</v>
      </c>
      <c r="E701">
        <v>6543.5087337690002</v>
      </c>
      <c r="F701">
        <v>212</v>
      </c>
      <c r="G701">
        <v>91.338093605590899</v>
      </c>
      <c r="H701">
        <v>-2.6338062316083501</v>
      </c>
      <c r="I701">
        <v>10.830216298250001</v>
      </c>
      <c r="J701">
        <v>-0.86215388101845003</v>
      </c>
      <c r="K701">
        <v>206.13497799315101</v>
      </c>
      <c r="L701">
        <v>174.773848684077</v>
      </c>
      <c r="M701">
        <v>58.170135045135403</v>
      </c>
      <c r="N701">
        <v>1.4708146591237199</v>
      </c>
      <c r="O701">
        <v>4.7830188679245103</v>
      </c>
      <c r="P701">
        <v>197.33520336605801</v>
      </c>
      <c r="Q701">
        <v>0.115623371388204</v>
      </c>
    </row>
    <row r="702" spans="1:17" x14ac:dyDescent="0.3">
      <c r="A702" t="s">
        <v>1544</v>
      </c>
      <c r="B702" t="s">
        <v>1545</v>
      </c>
      <c r="C702" t="s">
        <v>10317</v>
      </c>
      <c r="D702" t="s">
        <v>46</v>
      </c>
      <c r="E702">
        <v>6504.9183843239998</v>
      </c>
      <c r="F702">
        <v>235.36</v>
      </c>
      <c r="G702">
        <v>99.659748313294003</v>
      </c>
      <c r="H702">
        <v>-8.1747887973329707</v>
      </c>
      <c r="I702">
        <v>13.334569029062299</v>
      </c>
      <c r="J702">
        <v>-2.3804217591841401</v>
      </c>
      <c r="K702">
        <v>231.272665516095</v>
      </c>
      <c r="L702">
        <v>189.88155423146901</v>
      </c>
      <c r="M702">
        <v>40.704988985429601</v>
      </c>
      <c r="N702">
        <v>0.41251456361858402</v>
      </c>
      <c r="O702">
        <v>15.525152957171899</v>
      </c>
      <c r="P702">
        <v>135.242378810594</v>
      </c>
      <c r="Q702">
        <v>8.6166861669945E-2</v>
      </c>
    </row>
    <row r="703" spans="1:17" hidden="1" x14ac:dyDescent="0.3">
      <c r="A703" t="s">
        <v>1546</v>
      </c>
      <c r="B703" t="s">
        <v>1547</v>
      </c>
      <c r="C703" t="s">
        <v>10328</v>
      </c>
      <c r="D703" t="s">
        <v>1348</v>
      </c>
      <c r="E703">
        <v>6496.9056107910001</v>
      </c>
      <c r="F703">
        <v>1180.99</v>
      </c>
      <c r="G703">
        <v>-21.138479973852402</v>
      </c>
      <c r="H703">
        <v>2.4431056620262102E-2</v>
      </c>
      <c r="I703">
        <v>-8.1794585294847497</v>
      </c>
      <c r="J703">
        <v>0.31520584609799801</v>
      </c>
      <c r="K703">
        <v>1164.80810526863</v>
      </c>
      <c r="L703">
        <v>1136.35531183793</v>
      </c>
      <c r="M703">
        <v>63.340787818078198</v>
      </c>
      <c r="N703">
        <v>0.83662298552342695</v>
      </c>
      <c r="O703">
        <v>12.2261831175539</v>
      </c>
      <c r="P703">
        <v>36.402905949342198</v>
      </c>
    </row>
    <row r="704" spans="1:17" hidden="1" x14ac:dyDescent="0.3">
      <c r="A704" t="s">
        <v>1548</v>
      </c>
      <c r="B704" t="s">
        <v>1549</v>
      </c>
      <c r="C704" t="s">
        <v>10328</v>
      </c>
      <c r="D704" t="s">
        <v>298</v>
      </c>
      <c r="E704">
        <v>6469.9805699999997</v>
      </c>
      <c r="F704">
        <v>3344</v>
      </c>
      <c r="G704">
        <v>611.66569503993298</v>
      </c>
      <c r="H704">
        <v>22.025532597140899</v>
      </c>
      <c r="I704">
        <v>157.59570270118499</v>
      </c>
      <c r="J704">
        <v>-3.46139885418195</v>
      </c>
      <c r="K704">
        <v>2611.3343337368101</v>
      </c>
      <c r="L704">
        <v>1639.42656983096</v>
      </c>
      <c r="M704">
        <v>62.6144267352322</v>
      </c>
      <c r="N704">
        <v>0.95530643109201296</v>
      </c>
      <c r="O704">
        <v>6.9677033492822904</v>
      </c>
      <c r="P704">
        <v>736</v>
      </c>
      <c r="Q704">
        <v>0.33119574750300002</v>
      </c>
    </row>
    <row r="705" spans="1:17" hidden="1" x14ac:dyDescent="0.3">
      <c r="A705" t="s">
        <v>1550</v>
      </c>
      <c r="B705" t="s">
        <v>1551</v>
      </c>
      <c r="C705" t="s">
        <v>10328</v>
      </c>
      <c r="D705" t="s">
        <v>127</v>
      </c>
      <c r="E705">
        <v>6454.8019009600002</v>
      </c>
      <c r="F705">
        <v>438.9</v>
      </c>
      <c r="G705">
        <v>-4.7971027907020698</v>
      </c>
      <c r="H705">
        <v>10.5146669771866</v>
      </c>
      <c r="I705">
        <v>12.309321135019101</v>
      </c>
      <c r="J705">
        <v>8.6357702790795194</v>
      </c>
      <c r="M705">
        <v>84.952598879353104</v>
      </c>
      <c r="O705">
        <v>1.13921166552746</v>
      </c>
      <c r="P705">
        <v>35.004613964933803</v>
      </c>
    </row>
    <row r="706" spans="1:17" x14ac:dyDescent="0.3">
      <c r="A706" t="s">
        <v>1552</v>
      </c>
      <c r="B706" t="s">
        <v>1553</v>
      </c>
      <c r="C706" t="s">
        <v>10327</v>
      </c>
      <c r="D706" t="s">
        <v>276</v>
      </c>
      <c r="E706">
        <v>6420.83717523</v>
      </c>
      <c r="F706">
        <v>672.55</v>
      </c>
      <c r="G706">
        <v>-18.574812150307899</v>
      </c>
      <c r="H706">
        <v>6.9447105914546796</v>
      </c>
      <c r="I706">
        <v>20.982016692797298</v>
      </c>
      <c r="J706">
        <v>-4.5587001241206</v>
      </c>
      <c r="K706">
        <v>610.10107235848204</v>
      </c>
      <c r="L706">
        <v>556.07409358824202</v>
      </c>
      <c r="M706">
        <v>50.802436464740801</v>
      </c>
      <c r="N706">
        <v>1.3074444081034899</v>
      </c>
      <c r="O706">
        <v>8.0663147721359003</v>
      </c>
      <c r="P706">
        <v>54.626968617082397</v>
      </c>
      <c r="Q706">
        <v>6.8291842975666997E-2</v>
      </c>
    </row>
    <row r="707" spans="1:17" x14ac:dyDescent="0.3">
      <c r="A707" t="s">
        <v>1554</v>
      </c>
      <c r="B707" t="s">
        <v>1555</v>
      </c>
      <c r="C707" t="s">
        <v>10315</v>
      </c>
      <c r="D707" t="s">
        <v>640</v>
      </c>
      <c r="E707">
        <v>6407.81767098</v>
      </c>
      <c r="F707">
        <v>132.08000000000001</v>
      </c>
      <c r="G707">
        <v>-53.1021310957303</v>
      </c>
      <c r="H707">
        <v>-3.8399415322096</v>
      </c>
      <c r="I707">
        <v>-16.4862222551188</v>
      </c>
      <c r="J707">
        <v>-6.4812653760701897</v>
      </c>
      <c r="K707">
        <v>136.877331162941</v>
      </c>
      <c r="L707">
        <v>139.03948052896899</v>
      </c>
      <c r="M707">
        <v>31.285406871280401</v>
      </c>
      <c r="N707">
        <v>0.48253308941754602</v>
      </c>
      <c r="O707">
        <v>35.561780738945998</v>
      </c>
      <c r="P707">
        <v>20.621004566210001</v>
      </c>
      <c r="Q707">
        <v>-9.9156704108127006E-2</v>
      </c>
    </row>
    <row r="708" spans="1:17" hidden="1" x14ac:dyDescent="0.3">
      <c r="A708" t="s">
        <v>1556</v>
      </c>
      <c r="B708" t="s">
        <v>1557</v>
      </c>
      <c r="C708" t="s">
        <v>10328</v>
      </c>
      <c r="D708" t="s">
        <v>46</v>
      </c>
      <c r="E708">
        <v>6347.84</v>
      </c>
      <c r="F708">
        <v>90</v>
      </c>
      <c r="G708">
        <v>-36.321828065427297</v>
      </c>
      <c r="H708">
        <v>-2.2742811831197698</v>
      </c>
      <c r="I708">
        <v>-15.1393171831843</v>
      </c>
      <c r="J708">
        <v>-1.0476561641234601</v>
      </c>
      <c r="K708">
        <v>90.596133927107303</v>
      </c>
      <c r="L708">
        <v>92.230167201352799</v>
      </c>
      <c r="M708">
        <v>53.081674366169402</v>
      </c>
      <c r="N708">
        <v>0.52813852813852802</v>
      </c>
      <c r="O708">
        <v>9.44444444444445</v>
      </c>
      <c r="P708">
        <v>5.8823529411764701</v>
      </c>
    </row>
    <row r="709" spans="1:17" x14ac:dyDescent="0.3">
      <c r="A709" t="s">
        <v>1558</v>
      </c>
      <c r="B709" t="s">
        <v>1559</v>
      </c>
      <c r="C709" t="s">
        <v>10320</v>
      </c>
      <c r="D709" t="s">
        <v>874</v>
      </c>
      <c r="E709">
        <v>6325.401811449</v>
      </c>
      <c r="F709">
        <v>216.3</v>
      </c>
      <c r="G709">
        <v>15.144687543837501</v>
      </c>
      <c r="H709">
        <v>-1.0473745038208599</v>
      </c>
      <c r="I709">
        <v>-4.7883598786408497</v>
      </c>
      <c r="J709">
        <v>2.67024899531933</v>
      </c>
      <c r="K709">
        <v>212.51685629239299</v>
      </c>
      <c r="L709">
        <v>196.46623222793301</v>
      </c>
      <c r="M709">
        <v>59.219589699666898</v>
      </c>
      <c r="N709">
        <v>0.66685605983556395</v>
      </c>
      <c r="O709">
        <v>17.706888580674899</v>
      </c>
      <c r="P709">
        <v>72.213375796178298</v>
      </c>
      <c r="Q709">
        <v>7.5212730021987001E-2</v>
      </c>
    </row>
    <row r="710" spans="1:17" x14ac:dyDescent="0.3">
      <c r="A710" t="s">
        <v>1560</v>
      </c>
      <c r="B710" t="s">
        <v>1561</v>
      </c>
      <c r="C710" t="s">
        <v>10325</v>
      </c>
      <c r="D710" t="s">
        <v>443</v>
      </c>
      <c r="E710">
        <v>6317.4600540599904</v>
      </c>
      <c r="F710">
        <v>584.4</v>
      </c>
      <c r="G710">
        <v>-49.398167104632101</v>
      </c>
      <c r="H710">
        <v>-10.857594518052901</v>
      </c>
      <c r="I710">
        <v>-11.647789715295501</v>
      </c>
      <c r="J710">
        <v>-4.6739000501076102</v>
      </c>
      <c r="K710">
        <v>623.17377389669105</v>
      </c>
      <c r="L710">
        <v>639.29636319985002</v>
      </c>
      <c r="M710">
        <v>27.4364788770987</v>
      </c>
      <c r="N710">
        <v>0.735284191028023</v>
      </c>
      <c r="O710">
        <v>32.785763175906901</v>
      </c>
      <c r="P710">
        <v>12.093603145679401</v>
      </c>
      <c r="Q710">
        <v>-7.5935800035772993E-2</v>
      </c>
    </row>
    <row r="711" spans="1:17" x14ac:dyDescent="0.3">
      <c r="A711" t="s">
        <v>1562</v>
      </c>
      <c r="B711" t="s">
        <v>1563</v>
      </c>
      <c r="C711" t="s">
        <v>10322</v>
      </c>
      <c r="D711" t="s">
        <v>474</v>
      </c>
      <c r="E711">
        <v>6280.9747942800004</v>
      </c>
      <c r="F711">
        <v>1152.05</v>
      </c>
      <c r="G711">
        <v>-46.041922886725601</v>
      </c>
      <c r="H711">
        <v>2.0402005857280598</v>
      </c>
      <c r="I711">
        <v>-11.449785335458801</v>
      </c>
      <c r="J711">
        <v>-4.1068817715923096</v>
      </c>
      <c r="K711">
        <v>1115.80280874811</v>
      </c>
      <c r="L711">
        <v>1119.7430099148301</v>
      </c>
      <c r="M711">
        <v>53.355030883115496</v>
      </c>
      <c r="N711">
        <v>0.58988344733827003</v>
      </c>
      <c r="O711">
        <v>21.930471767718402</v>
      </c>
      <c r="P711">
        <v>23.4383370834672</v>
      </c>
      <c r="Q711">
        <v>-5.0493425085105001E-2</v>
      </c>
    </row>
    <row r="712" spans="1:17" hidden="1" x14ac:dyDescent="0.3">
      <c r="A712" t="s">
        <v>1564</v>
      </c>
      <c r="B712" t="s">
        <v>1565</v>
      </c>
      <c r="C712" t="s">
        <v>10328</v>
      </c>
      <c r="D712" t="s">
        <v>135</v>
      </c>
      <c r="E712">
        <v>6273.5433918099998</v>
      </c>
      <c r="F712">
        <v>159.09</v>
      </c>
      <c r="G712">
        <v>-34.072552178388896</v>
      </c>
      <c r="H712">
        <v>-4.7202116608594</v>
      </c>
      <c r="I712">
        <v>-16.966128252667701</v>
      </c>
      <c r="J712">
        <v>-2.5201234595296</v>
      </c>
      <c r="K712">
        <v>166.69149676079101</v>
      </c>
      <c r="M712">
        <v>39.797903197258002</v>
      </c>
      <c r="O712">
        <v>24.143566534665901</v>
      </c>
      <c r="P712">
        <v>17.844444444444399</v>
      </c>
    </row>
    <row r="713" spans="1:17" hidden="1" x14ac:dyDescent="0.3">
      <c r="A713" t="s">
        <v>1566</v>
      </c>
      <c r="B713" t="s">
        <v>1567</v>
      </c>
      <c r="C713" t="s">
        <v>10328</v>
      </c>
      <c r="D713" t="s">
        <v>1054</v>
      </c>
      <c r="E713">
        <v>6266.1528877000001</v>
      </c>
      <c r="F713">
        <v>113</v>
      </c>
      <c r="G713">
        <v>-31.8109585002099</v>
      </c>
      <c r="H713">
        <v>-2.2742811831197698</v>
      </c>
      <c r="I713">
        <v>-14.704534574488701</v>
      </c>
      <c r="J713">
        <v>-1.0476561641234601</v>
      </c>
      <c r="M713">
        <v>50</v>
      </c>
      <c r="N713">
        <v>0.2</v>
      </c>
      <c r="O713">
        <v>1.76991150442478</v>
      </c>
      <c r="P713">
        <v>0</v>
      </c>
    </row>
    <row r="714" spans="1:17" hidden="1" x14ac:dyDescent="0.3">
      <c r="A714" t="s">
        <v>1568</v>
      </c>
      <c r="B714" t="s">
        <v>1569</v>
      </c>
      <c r="C714" t="s">
        <v>10328</v>
      </c>
      <c r="D714" t="s">
        <v>1570</v>
      </c>
      <c r="E714">
        <v>6187.4060744999997</v>
      </c>
      <c r="F714">
        <v>475.4</v>
      </c>
      <c r="G714">
        <v>63.648756274744997</v>
      </c>
      <c r="H714">
        <v>5.8380801356307002</v>
      </c>
      <c r="I714">
        <v>18.356935022195401</v>
      </c>
      <c r="J714">
        <v>-4.6362688345324496</v>
      </c>
      <c r="K714">
        <v>449.71866976220002</v>
      </c>
      <c r="L714">
        <v>372.64739163384502</v>
      </c>
      <c r="M714">
        <v>54.606815099022697</v>
      </c>
      <c r="N714">
        <v>1.17603835347478</v>
      </c>
      <c r="O714">
        <v>6.2252839713925203</v>
      </c>
      <c r="P714">
        <v>120.60324825986</v>
      </c>
      <c r="Q714">
        <v>0.15950481683078299</v>
      </c>
    </row>
    <row r="715" spans="1:17" hidden="1" x14ac:dyDescent="0.3">
      <c r="A715" t="s">
        <v>1571</v>
      </c>
      <c r="B715" t="s">
        <v>1572</v>
      </c>
      <c r="C715" t="s">
        <v>10328</v>
      </c>
      <c r="D715" t="s">
        <v>24</v>
      </c>
      <c r="E715">
        <v>6171.8721277499999</v>
      </c>
      <c r="F715">
        <v>586.45000000000005</v>
      </c>
      <c r="G715">
        <v>29.224654346632899</v>
      </c>
      <c r="H715">
        <v>-8.4437834887327394</v>
      </c>
      <c r="I715">
        <v>18.584618291877501</v>
      </c>
      <c r="J715">
        <v>-2.66486189936853</v>
      </c>
      <c r="K715">
        <v>614.28104322295803</v>
      </c>
      <c r="M715">
        <v>45.3147643774833</v>
      </c>
      <c r="N715">
        <v>1.2034266069872299</v>
      </c>
      <c r="O715">
        <v>29.7467814817972</v>
      </c>
      <c r="P715">
        <v>60.671232876712303</v>
      </c>
    </row>
    <row r="716" spans="1:17" hidden="1" x14ac:dyDescent="0.3">
      <c r="A716" t="s">
        <v>1573</v>
      </c>
      <c r="B716" t="s">
        <v>1574</v>
      </c>
      <c r="C716" t="s">
        <v>10328</v>
      </c>
      <c r="D716" t="s">
        <v>817</v>
      </c>
      <c r="E716">
        <v>6165.9621660000003</v>
      </c>
      <c r="F716">
        <v>716.35</v>
      </c>
      <c r="G716">
        <v>44.818308653322603</v>
      </c>
      <c r="H716">
        <v>-8.3004249739694504</v>
      </c>
      <c r="I716">
        <v>-19.666367932360401</v>
      </c>
      <c r="J716">
        <v>-5.5445010661493699</v>
      </c>
      <c r="K716">
        <v>758.87415837362005</v>
      </c>
      <c r="L716">
        <v>663.74150013640303</v>
      </c>
      <c r="M716">
        <v>34.477669907071501</v>
      </c>
      <c r="N716">
        <v>0.15966540549647701</v>
      </c>
      <c r="O716">
        <v>29.9364835625043</v>
      </c>
      <c r="P716">
        <v>93.8438641591124</v>
      </c>
      <c r="Q716">
        <v>5.6494362405510999E-2</v>
      </c>
    </row>
    <row r="717" spans="1:17" x14ac:dyDescent="0.3">
      <c r="A717" t="s">
        <v>1575</v>
      </c>
      <c r="B717" t="s">
        <v>1576</v>
      </c>
      <c r="C717" t="s">
        <v>10318</v>
      </c>
      <c r="D717" t="s">
        <v>195</v>
      </c>
      <c r="E717">
        <v>6163.0216740400001</v>
      </c>
      <c r="F717">
        <v>675.1</v>
      </c>
      <c r="G717">
        <v>38.261297480015799</v>
      </c>
      <c r="H717">
        <v>3.6195213706017801</v>
      </c>
      <c r="I717">
        <v>27.2422801801277</v>
      </c>
      <c r="J717">
        <v>1.6789299385955501</v>
      </c>
      <c r="K717">
        <v>621.388539180149</v>
      </c>
      <c r="L717">
        <v>540.10778167302794</v>
      </c>
      <c r="M717">
        <v>64.964039476832596</v>
      </c>
      <c r="N717">
        <v>1.8931032939466901</v>
      </c>
      <c r="O717">
        <v>6.9026810842838202</v>
      </c>
      <c r="P717">
        <v>81.918620317973506</v>
      </c>
    </row>
    <row r="718" spans="1:17" hidden="1" x14ac:dyDescent="0.3">
      <c r="A718" t="s">
        <v>1577</v>
      </c>
      <c r="B718" t="s">
        <v>1578</v>
      </c>
      <c r="C718" t="s">
        <v>10328</v>
      </c>
      <c r="D718" t="s">
        <v>89</v>
      </c>
      <c r="E718">
        <v>6111.1134102599999</v>
      </c>
      <c r="F718">
        <v>2321.5500000000002</v>
      </c>
      <c r="G718">
        <v>51.334696646430402</v>
      </c>
      <c r="H718">
        <v>27.660668205754501</v>
      </c>
      <c r="I718">
        <v>60.790302768459398</v>
      </c>
      <c r="J718">
        <v>15.6089711307459</v>
      </c>
      <c r="K718">
        <v>1793.6475503317399</v>
      </c>
      <c r="L718">
        <v>1473.84523915878</v>
      </c>
      <c r="M718">
        <v>85.416754056034407</v>
      </c>
      <c r="N718">
        <v>1.88552854096672</v>
      </c>
      <c r="O718">
        <v>2.5177144580129598</v>
      </c>
      <c r="P718">
        <v>103.644736842105</v>
      </c>
      <c r="Q718">
        <v>0.124875667483034</v>
      </c>
    </row>
    <row r="719" spans="1:17" x14ac:dyDescent="0.3">
      <c r="A719" t="s">
        <v>1579</v>
      </c>
      <c r="B719" t="s">
        <v>1580</v>
      </c>
      <c r="C719" t="s">
        <v>10319</v>
      </c>
      <c r="D719" t="s">
        <v>204</v>
      </c>
      <c r="E719">
        <v>6098.3407524300001</v>
      </c>
      <c r="F719">
        <v>498.6</v>
      </c>
      <c r="G719">
        <v>23.935893942294602</v>
      </c>
      <c r="H719">
        <v>-1.04008796106615</v>
      </c>
      <c r="I719">
        <v>13.904824867927401</v>
      </c>
      <c r="J719">
        <v>-3.31350243817365</v>
      </c>
      <c r="K719">
        <v>496.332317199518</v>
      </c>
      <c r="L719">
        <v>427.59208926241399</v>
      </c>
      <c r="M719">
        <v>41.692180201083801</v>
      </c>
      <c r="N719">
        <v>0.76843276783729997</v>
      </c>
      <c r="O719">
        <v>8.8046530284797395</v>
      </c>
      <c r="P719">
        <v>72.496107939802798</v>
      </c>
      <c r="Q719">
        <v>0.200377895200371</v>
      </c>
    </row>
    <row r="720" spans="1:17" x14ac:dyDescent="0.3">
      <c r="A720" t="s">
        <v>1581</v>
      </c>
      <c r="B720" t="s">
        <v>1582</v>
      </c>
      <c r="C720" t="s">
        <v>10317</v>
      </c>
      <c r="D720" t="s">
        <v>46</v>
      </c>
      <c r="E720">
        <v>6089.9382504099904</v>
      </c>
      <c r="F720">
        <v>805.85</v>
      </c>
      <c r="G720">
        <v>62.346987598374</v>
      </c>
      <c r="H720">
        <v>-4.9173197702735196</v>
      </c>
      <c r="I720">
        <v>11.846800615192</v>
      </c>
      <c r="J720">
        <v>-5.8554621960572302</v>
      </c>
      <c r="K720">
        <v>824.89450279550204</v>
      </c>
      <c r="L720">
        <v>684.61239570078396</v>
      </c>
      <c r="M720">
        <v>34.203867186551598</v>
      </c>
      <c r="N720">
        <v>0.58303330494596095</v>
      </c>
      <c r="O720">
        <v>16.249922442141798</v>
      </c>
      <c r="P720">
        <v>109.856770833333</v>
      </c>
      <c r="Q720">
        <v>0.165603632822101</v>
      </c>
    </row>
    <row r="721" spans="1:17" x14ac:dyDescent="0.3">
      <c r="A721" t="s">
        <v>1583</v>
      </c>
      <c r="B721" t="s">
        <v>1584</v>
      </c>
      <c r="C721" t="s">
        <v>10325</v>
      </c>
      <c r="D721" t="s">
        <v>257</v>
      </c>
      <c r="E721">
        <v>6073.0466040399997</v>
      </c>
      <c r="F721">
        <v>1350.4</v>
      </c>
      <c r="G721">
        <v>-51.147222571564001</v>
      </c>
      <c r="H721">
        <v>-7.1439994929789403</v>
      </c>
      <c r="I721">
        <v>-12.690658465094099</v>
      </c>
      <c r="J721">
        <v>-2.66091180869739</v>
      </c>
      <c r="K721">
        <v>1369.3240679277999</v>
      </c>
      <c r="L721">
        <v>1415.2771248254101</v>
      </c>
      <c r="M721">
        <v>45.386314956565798</v>
      </c>
      <c r="N721">
        <v>2.9421351717831099</v>
      </c>
      <c r="O721">
        <v>40.547245260663502</v>
      </c>
      <c r="P721">
        <v>18.1348963345289</v>
      </c>
      <c r="Q721">
        <v>-5.3731143924417003E-2</v>
      </c>
    </row>
    <row r="722" spans="1:17" hidden="1" x14ac:dyDescent="0.3">
      <c r="A722" t="s">
        <v>1585</v>
      </c>
      <c r="B722" t="s">
        <v>1586</v>
      </c>
      <c r="C722" t="s">
        <v>10328</v>
      </c>
      <c r="D722" t="s">
        <v>281</v>
      </c>
      <c r="E722">
        <v>6048.22589788</v>
      </c>
      <c r="F722">
        <v>5581</v>
      </c>
      <c r="G722">
        <v>76.654845268646795</v>
      </c>
      <c r="H722">
        <v>21.273406516649999</v>
      </c>
      <c r="I722">
        <v>33.947477390230503</v>
      </c>
      <c r="J722">
        <v>-1.74026030178191</v>
      </c>
      <c r="K722">
        <v>4837.0954817751199</v>
      </c>
      <c r="L722">
        <v>4002.9091191642701</v>
      </c>
      <c r="M722">
        <v>64.439924380102994</v>
      </c>
      <c r="N722">
        <v>1.0033211521408201</v>
      </c>
      <c r="O722">
        <v>3.3864898763662499</v>
      </c>
      <c r="P722">
        <v>134.77200067306001</v>
      </c>
      <c r="Q722">
        <v>0.137550226503102</v>
      </c>
    </row>
    <row r="723" spans="1:17" hidden="1" x14ac:dyDescent="0.3">
      <c r="A723" t="s">
        <v>1587</v>
      </c>
      <c r="B723" t="s">
        <v>1588</v>
      </c>
      <c r="C723" t="s">
        <v>10328</v>
      </c>
      <c r="D723" t="s">
        <v>225</v>
      </c>
      <c r="E723">
        <v>6018.6536550000001</v>
      </c>
      <c r="F723">
        <v>5452.2</v>
      </c>
      <c r="G723">
        <v>120.275992032375</v>
      </c>
      <c r="H723">
        <v>8.2083358634549501</v>
      </c>
      <c r="I723">
        <v>34.8447703143624</v>
      </c>
      <c r="J723">
        <v>-4.0404285385323098</v>
      </c>
      <c r="K723">
        <v>4989.2437691984796</v>
      </c>
      <c r="L723">
        <v>3937.4727439754001</v>
      </c>
      <c r="M723">
        <v>57.944153055986199</v>
      </c>
      <c r="N723">
        <v>0.92159090310997405</v>
      </c>
      <c r="O723">
        <v>5.0034848318110097</v>
      </c>
      <c r="P723">
        <v>172.059080362266</v>
      </c>
      <c r="Q723">
        <v>0.13315350989724201</v>
      </c>
    </row>
    <row r="724" spans="1:17" hidden="1" x14ac:dyDescent="0.3">
      <c r="A724" t="s">
        <v>1589</v>
      </c>
      <c r="B724" t="s">
        <v>1590</v>
      </c>
      <c r="C724" t="s">
        <v>10328</v>
      </c>
      <c r="D724" t="s">
        <v>21</v>
      </c>
      <c r="E724">
        <v>6012.7725921250003</v>
      </c>
      <c r="F724">
        <v>506.75</v>
      </c>
      <c r="G724">
        <v>-25.737877066868499</v>
      </c>
      <c r="H724">
        <v>8.9401608300093205</v>
      </c>
      <c r="I724">
        <v>-6.26996251427187</v>
      </c>
      <c r="J724">
        <v>3.4767654297068602</v>
      </c>
      <c r="K724">
        <v>484.94182149846699</v>
      </c>
      <c r="L724">
        <v>469.862106996401</v>
      </c>
      <c r="M724">
        <v>65.4019816419314</v>
      </c>
      <c r="N724">
        <v>1.0998870647016801</v>
      </c>
      <c r="O724">
        <v>18.204242723236302</v>
      </c>
      <c r="P724">
        <v>29.9025890797231</v>
      </c>
      <c r="Q724">
        <v>9.5800858955252005E-2</v>
      </c>
    </row>
    <row r="725" spans="1:17" x14ac:dyDescent="0.3">
      <c r="A725" t="s">
        <v>1591</v>
      </c>
      <c r="B725" t="s">
        <v>1592</v>
      </c>
      <c r="C725" t="s">
        <v>10314</v>
      </c>
      <c r="D725" t="s">
        <v>535</v>
      </c>
      <c r="E725">
        <v>5998.8548889000003</v>
      </c>
      <c r="F725">
        <v>286.39999999999998</v>
      </c>
      <c r="G725">
        <v>-27.013173873271899</v>
      </c>
      <c r="H725">
        <v>-5.2737727947110402</v>
      </c>
      <c r="I725">
        <v>-37.453908674614297</v>
      </c>
      <c r="J725">
        <v>-4.3094442324013196</v>
      </c>
      <c r="K725">
        <v>298.85341642249603</v>
      </c>
      <c r="L725">
        <v>312.620331442804</v>
      </c>
      <c r="M725">
        <v>34.769990803022999</v>
      </c>
      <c r="N725">
        <v>0.59773995964598203</v>
      </c>
      <c r="O725">
        <v>41.508379888268102</v>
      </c>
      <c r="P725">
        <v>12.512276566489801</v>
      </c>
      <c r="Q725">
        <v>0.104032476377984</v>
      </c>
    </row>
    <row r="726" spans="1:17" x14ac:dyDescent="0.3">
      <c r="A726" t="s">
        <v>1593</v>
      </c>
      <c r="B726" t="s">
        <v>1594</v>
      </c>
      <c r="C726" t="s">
        <v>6744</v>
      </c>
      <c r="D726" t="s">
        <v>77</v>
      </c>
      <c r="E726">
        <v>5994.4599176000002</v>
      </c>
      <c r="F726">
        <v>307.85000000000002</v>
      </c>
      <c r="G726">
        <v>26.9944984651849</v>
      </c>
      <c r="H726">
        <v>-16.756233543195702</v>
      </c>
      <c r="I726">
        <v>20.795186779259701</v>
      </c>
      <c r="J726">
        <v>-6.9489264648148801</v>
      </c>
      <c r="K726">
        <v>306.119369134728</v>
      </c>
      <c r="L726">
        <v>254.722365872095</v>
      </c>
      <c r="M726">
        <v>36.515686645678798</v>
      </c>
      <c r="N726">
        <v>0.77366966965464901</v>
      </c>
      <c r="O726">
        <v>20.058470034107501</v>
      </c>
      <c r="P726">
        <v>91.270580925753293</v>
      </c>
      <c r="Q726">
        <v>6.2009982253288E-2</v>
      </c>
    </row>
    <row r="727" spans="1:17" hidden="1" x14ac:dyDescent="0.3">
      <c r="A727" t="s">
        <v>1595</v>
      </c>
      <c r="B727" t="s">
        <v>1596</v>
      </c>
      <c r="C727" t="s">
        <v>10328</v>
      </c>
      <c r="D727" t="s">
        <v>163</v>
      </c>
      <c r="E727">
        <v>5964.2608147999999</v>
      </c>
      <c r="F727">
        <v>5341.45</v>
      </c>
      <c r="G727">
        <v>124.555749100583</v>
      </c>
      <c r="H727">
        <v>9.8421985041146201</v>
      </c>
      <c r="I727">
        <v>70.658989961156706</v>
      </c>
      <c r="J727">
        <v>3.2453005801866799</v>
      </c>
      <c r="K727">
        <v>4836.8406329333302</v>
      </c>
      <c r="L727">
        <v>3710.05286425133</v>
      </c>
      <c r="M727">
        <v>64.684439789426804</v>
      </c>
      <c r="N727">
        <v>0.799284158106919</v>
      </c>
      <c r="O727">
        <v>6.5188291568768699</v>
      </c>
      <c r="P727">
        <v>211.909489051094</v>
      </c>
      <c r="Q727">
        <v>0.21800683142094399</v>
      </c>
    </row>
    <row r="728" spans="1:17" x14ac:dyDescent="0.3">
      <c r="A728" t="s">
        <v>1597</v>
      </c>
      <c r="B728" t="s">
        <v>1598</v>
      </c>
      <c r="C728" t="s">
        <v>10325</v>
      </c>
      <c r="D728" t="s">
        <v>1401</v>
      </c>
      <c r="E728">
        <v>5927.8975341249998</v>
      </c>
      <c r="F728">
        <v>916.55</v>
      </c>
      <c r="G728">
        <v>-5.0735328046022401</v>
      </c>
      <c r="H728">
        <v>19.567474136029102</v>
      </c>
      <c r="I728">
        <v>-10.3512079910272</v>
      </c>
      <c r="J728">
        <v>-5.6049478307901301</v>
      </c>
      <c r="K728">
        <v>834.67824781744901</v>
      </c>
      <c r="L728">
        <v>780.86206018636506</v>
      </c>
      <c r="M728">
        <v>57.025182832476098</v>
      </c>
      <c r="N728">
        <v>0.96420309261151704</v>
      </c>
      <c r="O728">
        <v>18.815121924608501</v>
      </c>
      <c r="P728">
        <v>50.155635648754902</v>
      </c>
      <c r="Q728">
        <v>0.12791134285325401</v>
      </c>
    </row>
    <row r="729" spans="1:17" hidden="1" x14ac:dyDescent="0.3">
      <c r="A729" t="s">
        <v>1599</v>
      </c>
      <c r="B729" t="s">
        <v>1600</v>
      </c>
      <c r="C729" t="s">
        <v>10328</v>
      </c>
      <c r="D729" t="s">
        <v>538</v>
      </c>
      <c r="E729">
        <v>5911.75607313</v>
      </c>
      <c r="F729">
        <v>410.1</v>
      </c>
      <c r="G729">
        <v>-42.4248949600629</v>
      </c>
      <c r="H729">
        <v>-7.21169425683326</v>
      </c>
      <c r="I729">
        <v>-21.679928346717801</v>
      </c>
      <c r="J729">
        <v>-3.74073956666231</v>
      </c>
      <c r="K729">
        <v>426.18751210364701</v>
      </c>
      <c r="L729">
        <v>436.71257821452502</v>
      </c>
      <c r="M729">
        <v>38.060147955994402</v>
      </c>
      <c r="N729">
        <v>1.3766432575816501</v>
      </c>
      <c r="O729">
        <v>37.661545964398897</v>
      </c>
      <c r="P729">
        <v>4.35114503816793</v>
      </c>
      <c r="Q729">
        <v>-6.3929119525568998E-2</v>
      </c>
    </row>
    <row r="730" spans="1:17" x14ac:dyDescent="0.3">
      <c r="A730" t="s">
        <v>1601</v>
      </c>
      <c r="B730" t="s">
        <v>1602</v>
      </c>
      <c r="C730" t="s">
        <v>10323</v>
      </c>
      <c r="D730" t="s">
        <v>138</v>
      </c>
      <c r="E730">
        <v>5888.9549999999999</v>
      </c>
      <c r="F730">
        <v>201.83</v>
      </c>
      <c r="G730">
        <v>34.754631714074499</v>
      </c>
      <c r="H730">
        <v>-1.47915923190026</v>
      </c>
      <c r="I730">
        <v>-20.679167285567999</v>
      </c>
      <c r="J730">
        <v>2.5782214687752201</v>
      </c>
      <c r="K730">
        <v>203.99935476371499</v>
      </c>
      <c r="L730">
        <v>187.87048297583701</v>
      </c>
      <c r="M730">
        <v>60.498869016852296</v>
      </c>
      <c r="N730">
        <v>0.50705077113868702</v>
      </c>
      <c r="O730">
        <v>31.273844324431401</v>
      </c>
      <c r="P730">
        <v>84.151459854014604</v>
      </c>
      <c r="Q730">
        <v>3.8696864227930998E-2</v>
      </c>
    </row>
    <row r="731" spans="1:17" hidden="1" x14ac:dyDescent="0.3">
      <c r="A731" t="s">
        <v>1603</v>
      </c>
      <c r="B731" t="s">
        <v>1604</v>
      </c>
      <c r="C731" t="s">
        <v>10328</v>
      </c>
      <c r="D731" t="s">
        <v>54</v>
      </c>
      <c r="E731">
        <v>5868.3965124750002</v>
      </c>
      <c r="F731">
        <v>1380.25</v>
      </c>
      <c r="G731">
        <v>-10.003105521823301</v>
      </c>
      <c r="H731">
        <v>9.7013194642099805</v>
      </c>
      <c r="I731">
        <v>20.192668312177499</v>
      </c>
      <c r="J731">
        <v>2.48198128072594</v>
      </c>
      <c r="K731">
        <v>1216.47460429277</v>
      </c>
      <c r="M731">
        <v>69.777156983028803</v>
      </c>
      <c r="N731">
        <v>0.88569628783884902</v>
      </c>
      <c r="O731">
        <v>0.34414055424742901</v>
      </c>
      <c r="P731">
        <v>42.293814432989699</v>
      </c>
    </row>
    <row r="732" spans="1:17" x14ac:dyDescent="0.3">
      <c r="A732" t="s">
        <v>1605</v>
      </c>
      <c r="B732" t="s">
        <v>1606</v>
      </c>
      <c r="C732" t="s">
        <v>10330</v>
      </c>
      <c r="D732" t="s">
        <v>1607</v>
      </c>
      <c r="E732">
        <v>5859.59991188</v>
      </c>
      <c r="F732">
        <v>332.8</v>
      </c>
      <c r="G732">
        <v>17.5767966018308</v>
      </c>
      <c r="H732">
        <v>-2.5925112179735401</v>
      </c>
      <c r="I732">
        <v>0.56009475164643296</v>
      </c>
      <c r="J732">
        <v>-3.4222480311463199</v>
      </c>
      <c r="K732">
        <v>333.35777930483903</v>
      </c>
      <c r="L732">
        <v>296.38404660317502</v>
      </c>
      <c r="M732">
        <v>45.290954334229198</v>
      </c>
      <c r="N732">
        <v>0.56853682431584995</v>
      </c>
      <c r="O732">
        <v>21.364182692307601</v>
      </c>
      <c r="P732">
        <v>63.538083538083498</v>
      </c>
      <c r="Q732">
        <v>0.132889898571624</v>
      </c>
    </row>
    <row r="733" spans="1:17" x14ac:dyDescent="0.3">
      <c r="A733" t="s">
        <v>1608</v>
      </c>
      <c r="B733" t="s">
        <v>1609</v>
      </c>
      <c r="C733" t="s">
        <v>10325</v>
      </c>
      <c r="D733" t="s">
        <v>257</v>
      </c>
      <c r="E733">
        <v>5807.9839911400004</v>
      </c>
      <c r="F733">
        <v>727.6</v>
      </c>
      <c r="G733">
        <v>-13.5812741108964</v>
      </c>
      <c r="H733">
        <v>-5.7473271828561696</v>
      </c>
      <c r="I733">
        <v>-21.3338947889095</v>
      </c>
      <c r="J733">
        <v>-7.9917476507816598</v>
      </c>
      <c r="K733">
        <v>759.70306363650297</v>
      </c>
      <c r="L733">
        <v>704.71008490563599</v>
      </c>
      <c r="M733">
        <v>27.9573667339377</v>
      </c>
      <c r="N733">
        <v>1.0653369059792299</v>
      </c>
      <c r="O733">
        <v>21.467839472237401</v>
      </c>
      <c r="P733">
        <v>25.318635893902801</v>
      </c>
    </row>
    <row r="734" spans="1:17" hidden="1" x14ac:dyDescent="0.3">
      <c r="A734" t="s">
        <v>1610</v>
      </c>
      <c r="B734" t="s">
        <v>1611</v>
      </c>
      <c r="C734" t="s">
        <v>10328</v>
      </c>
      <c r="D734" t="s">
        <v>549</v>
      </c>
      <c r="E734">
        <v>5748.6266148149998</v>
      </c>
      <c r="F734">
        <v>6223.2</v>
      </c>
      <c r="G734">
        <v>-19.868180110761099</v>
      </c>
      <c r="H734">
        <v>5.20946446664954</v>
      </c>
      <c r="I734">
        <v>-4.8880869691116704</v>
      </c>
      <c r="J734">
        <v>-2.2683173211482601</v>
      </c>
      <c r="K734">
        <v>5816.8273070414298</v>
      </c>
      <c r="L734">
        <v>5596.5965173162003</v>
      </c>
      <c r="M734">
        <v>59.890528867963802</v>
      </c>
      <c r="N734">
        <v>0.720642956580969</v>
      </c>
      <c r="O734">
        <v>3.64442730428076</v>
      </c>
      <c r="P734">
        <v>24.878596941846901</v>
      </c>
      <c r="Q734">
        <v>5.2646933099793E-2</v>
      </c>
    </row>
    <row r="735" spans="1:17" x14ac:dyDescent="0.3">
      <c r="A735" t="s">
        <v>1612</v>
      </c>
      <c r="B735" t="s">
        <v>1613</v>
      </c>
      <c r="C735" t="s">
        <v>10327</v>
      </c>
      <c r="D735" t="s">
        <v>276</v>
      </c>
      <c r="E735">
        <v>5733.9553382399999</v>
      </c>
      <c r="F735">
        <v>780.6</v>
      </c>
      <c r="G735">
        <v>-25.096034628095399</v>
      </c>
      <c r="H735">
        <v>-0.94406250814735704</v>
      </c>
      <c r="I735">
        <v>-14.3861277616042</v>
      </c>
      <c r="J735">
        <v>-0.16910319254724501</v>
      </c>
      <c r="K735">
        <v>769.18232798152997</v>
      </c>
      <c r="L735">
        <v>761.96491293594102</v>
      </c>
      <c r="M735">
        <v>58.978136611437002</v>
      </c>
      <c r="N735">
        <v>0.75355742299892703</v>
      </c>
      <c r="O735">
        <v>11.2990007686395</v>
      </c>
      <c r="P735">
        <v>21.023255813953501</v>
      </c>
      <c r="Q735">
        <v>4.7704422462795E-2</v>
      </c>
    </row>
    <row r="736" spans="1:17" hidden="1" x14ac:dyDescent="0.3">
      <c r="A736" t="s">
        <v>1614</v>
      </c>
      <c r="B736" t="s">
        <v>1615</v>
      </c>
      <c r="C736" t="s">
        <v>10328</v>
      </c>
      <c r="D736" t="s">
        <v>535</v>
      </c>
      <c r="E736">
        <v>5671.5827609600001</v>
      </c>
      <c r="F736">
        <v>5708.65</v>
      </c>
      <c r="G736">
        <v>28.6583085971148</v>
      </c>
      <c r="H736">
        <v>0.55331558482633003</v>
      </c>
      <c r="I736">
        <v>23.4436330053015</v>
      </c>
      <c r="J736">
        <v>-2.86505606951201</v>
      </c>
      <c r="K736">
        <v>5771.7755848921997</v>
      </c>
      <c r="L736">
        <v>4948.46957015098</v>
      </c>
      <c r="M736">
        <v>44.141694901399397</v>
      </c>
      <c r="N736">
        <v>0.59229479403525698</v>
      </c>
      <c r="O736">
        <v>17.346482968827999</v>
      </c>
      <c r="P736">
        <v>99.770786674132097</v>
      </c>
      <c r="Q736">
        <v>0.15078758310614701</v>
      </c>
    </row>
    <row r="737" spans="1:17" x14ac:dyDescent="0.3">
      <c r="A737" t="s">
        <v>1616</v>
      </c>
      <c r="B737" t="s">
        <v>1617</v>
      </c>
      <c r="C737" t="s">
        <v>10327</v>
      </c>
      <c r="D737" t="s">
        <v>276</v>
      </c>
      <c r="E737">
        <v>5625.717826954</v>
      </c>
      <c r="F737">
        <v>167</v>
      </c>
      <c r="G737">
        <v>-32.582044060757099</v>
      </c>
      <c r="H737">
        <v>-0.68293035707507299</v>
      </c>
      <c r="I737">
        <v>-18.4549344170122</v>
      </c>
      <c r="J737">
        <v>-4.72192476582814</v>
      </c>
      <c r="K737">
        <v>164.782035303496</v>
      </c>
      <c r="L737">
        <v>165.458437209408</v>
      </c>
      <c r="M737">
        <v>54.715724663915502</v>
      </c>
      <c r="N737">
        <v>1.0079344295720201</v>
      </c>
      <c r="O737">
        <v>31.497005988023901</v>
      </c>
      <c r="P737">
        <v>28.412149173394798</v>
      </c>
      <c r="Q737">
        <v>-6.7186550315315993E-2</v>
      </c>
    </row>
    <row r="738" spans="1:17" x14ac:dyDescent="0.3">
      <c r="A738" t="s">
        <v>1618</v>
      </c>
      <c r="B738" t="s">
        <v>1619</v>
      </c>
      <c r="C738" t="s">
        <v>10324</v>
      </c>
      <c r="D738" t="s">
        <v>338</v>
      </c>
      <c r="E738">
        <v>5613.6568026900004</v>
      </c>
      <c r="F738">
        <v>266.25</v>
      </c>
      <c r="G738">
        <v>-17.3256921348747</v>
      </c>
      <c r="H738">
        <v>-4.0843203695351402</v>
      </c>
      <c r="I738">
        <v>14.671220980140401</v>
      </c>
      <c r="J738">
        <v>-2.47141037918527</v>
      </c>
      <c r="K738">
        <v>263.414030924722</v>
      </c>
      <c r="L738">
        <v>241.80910673859401</v>
      </c>
      <c r="M738">
        <v>40.976945213227403</v>
      </c>
      <c r="N738">
        <v>0.57647266536991404</v>
      </c>
      <c r="O738">
        <v>11.5868544600939</v>
      </c>
      <c r="P738">
        <v>40.873015873015802</v>
      </c>
      <c r="Q738">
        <v>-8.7507847024633004E-2</v>
      </c>
    </row>
    <row r="739" spans="1:17" x14ac:dyDescent="0.3">
      <c r="A739" t="s">
        <v>1620</v>
      </c>
      <c r="B739" t="s">
        <v>1621</v>
      </c>
      <c r="C739" t="s">
        <v>10325</v>
      </c>
      <c r="D739" t="s">
        <v>257</v>
      </c>
      <c r="E739">
        <v>5591.3246540250002</v>
      </c>
      <c r="F739">
        <v>1807.3</v>
      </c>
      <c r="G739">
        <v>-64.543646922953499</v>
      </c>
      <c r="H739">
        <v>-1.8461043875396601</v>
      </c>
      <c r="I739">
        <v>-17.711497375007902</v>
      </c>
      <c r="J739">
        <v>9.2975356254889396E-2</v>
      </c>
      <c r="K739">
        <v>1834.4692007312401</v>
      </c>
      <c r="L739">
        <v>1929.19736330567</v>
      </c>
      <c r="M739">
        <v>58.519421372304301</v>
      </c>
      <c r="N739">
        <v>0.50084884095946602</v>
      </c>
      <c r="O739">
        <v>61.586344270458703</v>
      </c>
      <c r="P739">
        <v>12.956250000000001</v>
      </c>
      <c r="Q739">
        <v>1.8660564297856001E-2</v>
      </c>
    </row>
    <row r="740" spans="1:17" x14ac:dyDescent="0.3">
      <c r="A740" t="s">
        <v>1622</v>
      </c>
      <c r="B740" t="s">
        <v>1623</v>
      </c>
      <c r="C740" t="s">
        <v>10318</v>
      </c>
      <c r="D740" t="s">
        <v>54</v>
      </c>
      <c r="E740">
        <v>5571.6667099850001</v>
      </c>
      <c r="F740">
        <v>1371.9</v>
      </c>
      <c r="G740">
        <v>-27.2346030738602</v>
      </c>
      <c r="H740">
        <v>6.2214350950232697</v>
      </c>
      <c r="I740">
        <v>3.6828400572159099</v>
      </c>
      <c r="J740">
        <v>2.08491959345228</v>
      </c>
      <c r="K740">
        <v>1308.8366320555399</v>
      </c>
      <c r="L740">
        <v>1231.1440161780899</v>
      </c>
      <c r="M740">
        <v>61.286285238279198</v>
      </c>
      <c r="N740">
        <v>0.92346365893650295</v>
      </c>
      <c r="O740">
        <v>7.0777753480574201</v>
      </c>
      <c r="P740">
        <v>36.582209169197</v>
      </c>
      <c r="Q740">
        <v>-4.3026563720330001E-3</v>
      </c>
    </row>
    <row r="741" spans="1:17" hidden="1" x14ac:dyDescent="0.3">
      <c r="A741" t="s">
        <v>1624</v>
      </c>
      <c r="B741" t="s">
        <v>1625</v>
      </c>
      <c r="C741" t="s">
        <v>10328</v>
      </c>
      <c r="D741" t="s">
        <v>573</v>
      </c>
      <c r="E741">
        <v>5571.1231297199902</v>
      </c>
      <c r="F741">
        <v>1408.15</v>
      </c>
      <c r="G741">
        <v>-14.2366781456313</v>
      </c>
      <c r="H741">
        <v>-5.9061606385067797</v>
      </c>
      <c r="I741">
        <v>4.8172063742832503</v>
      </c>
      <c r="J741">
        <v>-5.4482326295858003</v>
      </c>
      <c r="K741">
        <v>1461.20721751371</v>
      </c>
      <c r="L741">
        <v>1306.73068577002</v>
      </c>
      <c r="M741">
        <v>33.4136158628868</v>
      </c>
      <c r="N741">
        <v>0.56283420711979404</v>
      </c>
      <c r="O741">
        <v>22.146078187693</v>
      </c>
      <c r="P741">
        <v>44.425641025640999</v>
      </c>
      <c r="Q741">
        <v>-4.0071839905268997E-2</v>
      </c>
    </row>
    <row r="742" spans="1:17" x14ac:dyDescent="0.3">
      <c r="A742" t="s">
        <v>1626</v>
      </c>
      <c r="B742" t="s">
        <v>1627</v>
      </c>
      <c r="C742" t="s">
        <v>10314</v>
      </c>
      <c r="D742" t="s">
        <v>24</v>
      </c>
      <c r="E742">
        <v>5528.2224682750002</v>
      </c>
      <c r="F742">
        <v>323.35000000000002</v>
      </c>
      <c r="G742">
        <v>-30.3647667024917</v>
      </c>
      <c r="H742">
        <v>-4.0763535663604999</v>
      </c>
      <c r="I742">
        <v>-20.301698737786001</v>
      </c>
      <c r="J742">
        <v>-1.61030823224999</v>
      </c>
      <c r="K742">
        <v>337.91978081599501</v>
      </c>
      <c r="L742">
        <v>347.43604859104198</v>
      </c>
      <c r="M742">
        <v>52.010085266040697</v>
      </c>
      <c r="N742">
        <v>0.59481685727366396</v>
      </c>
      <c r="O742">
        <v>30.586052265347099</v>
      </c>
      <c r="P742">
        <v>3.7375681745267899</v>
      </c>
      <c r="Q742">
        <v>-2.5404514103498001E-2</v>
      </c>
    </row>
    <row r="743" spans="1:17" x14ac:dyDescent="0.3">
      <c r="A743" t="s">
        <v>1628</v>
      </c>
      <c r="B743" t="s">
        <v>1629</v>
      </c>
      <c r="C743" t="s">
        <v>10323</v>
      </c>
      <c r="D743" t="s">
        <v>72</v>
      </c>
      <c r="E743">
        <v>5523.5839999999998</v>
      </c>
      <c r="F743">
        <v>761.65</v>
      </c>
      <c r="G743">
        <v>52.643777068313703</v>
      </c>
      <c r="H743">
        <v>-13.6189139514813</v>
      </c>
      <c r="I743">
        <v>-30.028615333695299</v>
      </c>
      <c r="J743">
        <v>-5.9446258610931597</v>
      </c>
      <c r="K743">
        <v>853.13092521030103</v>
      </c>
      <c r="L743">
        <v>788.54490822131197</v>
      </c>
      <c r="M743">
        <v>30.662807247667001</v>
      </c>
      <c r="N743">
        <v>0.69401161814308998</v>
      </c>
      <c r="O743">
        <v>52.957395128996197</v>
      </c>
      <c r="P743">
        <v>93.165102713669697</v>
      </c>
      <c r="Q743">
        <v>9.5811664870249003E-2</v>
      </c>
    </row>
    <row r="744" spans="1:17" x14ac:dyDescent="0.3">
      <c r="A744" t="s">
        <v>1630</v>
      </c>
      <c r="B744" t="s">
        <v>1631</v>
      </c>
      <c r="C744" t="s">
        <v>10325</v>
      </c>
      <c r="D744" t="s">
        <v>1401</v>
      </c>
      <c r="E744">
        <v>5475.5271652499996</v>
      </c>
      <c r="F744">
        <v>757.5</v>
      </c>
      <c r="G744">
        <v>27.9381844502172</v>
      </c>
      <c r="H744">
        <v>30.608799248421299</v>
      </c>
      <c r="I744">
        <v>64.601403173936603</v>
      </c>
      <c r="J744">
        <v>-6.4665598974235001</v>
      </c>
      <c r="K744">
        <v>623.85020539166396</v>
      </c>
      <c r="L744">
        <v>513.68267300601406</v>
      </c>
      <c r="M744">
        <v>58.985995389256701</v>
      </c>
      <c r="N744">
        <v>1.27644193828293</v>
      </c>
      <c r="O744">
        <v>13.5049504950494</v>
      </c>
      <c r="P744">
        <v>102</v>
      </c>
      <c r="Q744">
        <v>3.8086082215978E-2</v>
      </c>
    </row>
    <row r="745" spans="1:17" hidden="1" x14ac:dyDescent="0.3">
      <c r="A745" t="s">
        <v>1632</v>
      </c>
      <c r="B745" t="s">
        <v>1633</v>
      </c>
      <c r="C745" t="s">
        <v>10328</v>
      </c>
      <c r="D745" t="s">
        <v>101</v>
      </c>
      <c r="E745">
        <v>5458.2914341199903</v>
      </c>
      <c r="F745">
        <v>518.35</v>
      </c>
      <c r="G745">
        <v>22406.884693673699</v>
      </c>
      <c r="H745">
        <v>38.3714927959875</v>
      </c>
      <c r="I745">
        <v>1799.76522316656</v>
      </c>
      <c r="J745">
        <v>-1.0476561641234601</v>
      </c>
      <c r="K745">
        <v>218.534271534216</v>
      </c>
      <c r="L745">
        <v>74.099885893438199</v>
      </c>
      <c r="M745">
        <v>99.996028980006102</v>
      </c>
      <c r="N745">
        <v>0.83169525669983502</v>
      </c>
      <c r="O745">
        <v>0</v>
      </c>
      <c r="P745">
        <v>25185.365853658499</v>
      </c>
      <c r="Q745">
        <v>0.12912673967326899</v>
      </c>
    </row>
    <row r="746" spans="1:17" x14ac:dyDescent="0.3">
      <c r="A746" t="s">
        <v>1634</v>
      </c>
      <c r="B746" t="s">
        <v>1635</v>
      </c>
      <c r="C746" t="s">
        <v>10316</v>
      </c>
      <c r="D746" t="s">
        <v>252</v>
      </c>
      <c r="E746">
        <v>5456.8062567199904</v>
      </c>
      <c r="F746">
        <v>301.75</v>
      </c>
      <c r="G746">
        <v>7.6192511040912496</v>
      </c>
      <c r="H746">
        <v>14.8999471160308</v>
      </c>
      <c r="I746">
        <v>26.863140809320701</v>
      </c>
      <c r="J746">
        <v>8.58599376803393</v>
      </c>
      <c r="K746">
        <v>249.28908012173801</v>
      </c>
      <c r="L746">
        <v>231.416271502054</v>
      </c>
      <c r="M746">
        <v>78.874239074970006</v>
      </c>
      <c r="N746">
        <v>1.95005740176985</v>
      </c>
      <c r="O746">
        <v>0.57995028997514997</v>
      </c>
      <c r="P746">
        <v>70.480225988700496</v>
      </c>
      <c r="Q746">
        <v>0.18729627408216101</v>
      </c>
    </row>
    <row r="747" spans="1:17" hidden="1" x14ac:dyDescent="0.3">
      <c r="A747" t="s">
        <v>1636</v>
      </c>
      <c r="B747" t="s">
        <v>1637</v>
      </c>
      <c r="C747" t="s">
        <v>10328</v>
      </c>
      <c r="D747" t="s">
        <v>538</v>
      </c>
      <c r="E747">
        <v>5451.9510842999998</v>
      </c>
      <c r="F747">
        <v>773.5</v>
      </c>
      <c r="G747">
        <v>53.330661561128601</v>
      </c>
      <c r="H747">
        <v>16.957964498262101</v>
      </c>
      <c r="I747">
        <v>70.437085486849895</v>
      </c>
      <c r="J747">
        <v>-5.1775407248988197</v>
      </c>
      <c r="K747">
        <v>659.30763224627594</v>
      </c>
      <c r="M747">
        <v>53.1197711637532</v>
      </c>
      <c r="N747">
        <v>1.94615459411866</v>
      </c>
      <c r="O747">
        <v>22.301228183581099</v>
      </c>
      <c r="P747">
        <v>108.266020463112</v>
      </c>
    </row>
    <row r="748" spans="1:17" x14ac:dyDescent="0.3">
      <c r="A748" t="s">
        <v>1638</v>
      </c>
      <c r="B748" t="s">
        <v>1639</v>
      </c>
      <c r="C748" t="s">
        <v>10314</v>
      </c>
      <c r="D748" t="s">
        <v>405</v>
      </c>
      <c r="E748">
        <v>5414.5133936849998</v>
      </c>
      <c r="F748">
        <v>49.17</v>
      </c>
      <c r="G748">
        <v>-27.8472958408951</v>
      </c>
      <c r="H748">
        <v>-1.92734240760957</v>
      </c>
      <c r="I748">
        <v>-18.225519746642501</v>
      </c>
      <c r="J748">
        <v>-2.4513056527939998</v>
      </c>
      <c r="K748">
        <v>50.081902109617097</v>
      </c>
      <c r="L748">
        <v>51.603759210617902</v>
      </c>
      <c r="M748">
        <v>47.414487378793297</v>
      </c>
      <c r="N748">
        <v>0.57141697214552201</v>
      </c>
      <c r="O748">
        <v>38.905836892414001</v>
      </c>
      <c r="P748">
        <v>9.6321070234113702</v>
      </c>
    </row>
    <row r="749" spans="1:17" hidden="1" x14ac:dyDescent="0.3">
      <c r="A749" t="s">
        <v>1640</v>
      </c>
      <c r="B749" t="s">
        <v>1641</v>
      </c>
      <c r="C749" t="s">
        <v>10328</v>
      </c>
      <c r="D749" t="s">
        <v>384</v>
      </c>
      <c r="E749">
        <v>5411.6626254000003</v>
      </c>
      <c r="F749">
        <v>12750.7</v>
      </c>
      <c r="G749">
        <v>6.5476940603628702</v>
      </c>
      <c r="H749">
        <v>17.886472775587901</v>
      </c>
      <c r="I749">
        <v>26.739205311476599</v>
      </c>
      <c r="J749">
        <v>-3.06996385643115</v>
      </c>
      <c r="K749">
        <v>11724.1616871193</v>
      </c>
      <c r="L749">
        <v>10379.1452225669</v>
      </c>
      <c r="M749">
        <v>54.723601995755402</v>
      </c>
      <c r="N749">
        <v>0.66223647546192599</v>
      </c>
      <c r="O749">
        <v>7.6199738053596997</v>
      </c>
      <c r="P749">
        <v>53.019111337793603</v>
      </c>
      <c r="Q749">
        <v>-3.2492814553713001E-2</v>
      </c>
    </row>
    <row r="750" spans="1:17" x14ac:dyDescent="0.3">
      <c r="A750" t="s">
        <v>1642</v>
      </c>
      <c r="B750" t="s">
        <v>1643</v>
      </c>
      <c r="C750" t="s">
        <v>10322</v>
      </c>
      <c r="D750" t="s">
        <v>496</v>
      </c>
      <c r="E750">
        <v>5405.9715204059903</v>
      </c>
      <c r="F750">
        <v>108.07</v>
      </c>
      <c r="G750">
        <v>-41.235001102829699</v>
      </c>
      <c r="H750">
        <v>-4.1373543494397396</v>
      </c>
      <c r="I750">
        <v>-13.407596677707</v>
      </c>
      <c r="J750">
        <v>-3.32611437737995</v>
      </c>
      <c r="K750">
        <v>108.488075933934</v>
      </c>
      <c r="L750">
        <v>108.809289082303</v>
      </c>
      <c r="M750">
        <v>42.475054949906102</v>
      </c>
      <c r="N750">
        <v>0.88136493557969298</v>
      </c>
      <c r="O750">
        <v>27.417414638660102</v>
      </c>
      <c r="P750">
        <v>18.109289617486301</v>
      </c>
      <c r="Q750">
        <v>-9.2432682461234997E-2</v>
      </c>
    </row>
    <row r="751" spans="1:17" hidden="1" x14ac:dyDescent="0.3">
      <c r="A751" t="s">
        <v>1644</v>
      </c>
      <c r="B751" t="s">
        <v>1645</v>
      </c>
      <c r="C751" t="s">
        <v>10328</v>
      </c>
      <c r="D751" t="s">
        <v>281</v>
      </c>
      <c r="E751">
        <v>5392.1757661049996</v>
      </c>
      <c r="F751">
        <v>390.4</v>
      </c>
      <c r="G751">
        <v>-25.196072524796001</v>
      </c>
      <c r="H751">
        <v>6.5136828213796498</v>
      </c>
      <c r="I751">
        <v>0.48998673503956802</v>
      </c>
      <c r="J751">
        <v>-4.4920590094997097</v>
      </c>
      <c r="K751">
        <v>369.50170196278401</v>
      </c>
      <c r="L751">
        <v>359.511228656713</v>
      </c>
      <c r="M751">
        <v>61.216237011973803</v>
      </c>
      <c r="N751">
        <v>1.6028454038872499</v>
      </c>
      <c r="O751">
        <v>3.9959016393442601</v>
      </c>
      <c r="P751">
        <v>24.3312101910827</v>
      </c>
      <c r="Q751">
        <v>3.5745365819858002E-2</v>
      </c>
    </row>
    <row r="752" spans="1:17" x14ac:dyDescent="0.3">
      <c r="A752" t="s">
        <v>1646</v>
      </c>
      <c r="B752" t="s">
        <v>1647</v>
      </c>
      <c r="C752" t="s">
        <v>10324</v>
      </c>
      <c r="D752" t="s">
        <v>338</v>
      </c>
      <c r="E752">
        <v>5368.2962281199998</v>
      </c>
      <c r="F752">
        <v>2171.9499999999998</v>
      </c>
      <c r="G752">
        <v>36.0111388625022</v>
      </c>
      <c r="H752">
        <v>0.82232456100554396</v>
      </c>
      <c r="I752">
        <v>82.705767031465001</v>
      </c>
      <c r="J752">
        <v>3.9655083793727099</v>
      </c>
      <c r="K752">
        <v>1901.1496293129801</v>
      </c>
      <c r="L752">
        <v>1548.02104869765</v>
      </c>
      <c r="M752">
        <v>61.756817924590401</v>
      </c>
      <c r="N752">
        <v>0.79495412308225799</v>
      </c>
      <c r="O752">
        <v>4.4706369851976504</v>
      </c>
      <c r="P752">
        <v>128.301886792452</v>
      </c>
      <c r="Q752">
        <v>-3.1315174314502002E-2</v>
      </c>
    </row>
    <row r="753" spans="1:17" x14ac:dyDescent="0.3">
      <c r="A753" t="s">
        <v>1648</v>
      </c>
      <c r="B753" t="s">
        <v>1649</v>
      </c>
      <c r="C753" t="s">
        <v>10318</v>
      </c>
      <c r="D753" t="s">
        <v>54</v>
      </c>
      <c r="E753">
        <v>5367.6249749999997</v>
      </c>
      <c r="F753">
        <v>582.70000000000005</v>
      </c>
      <c r="G753">
        <v>-31.957667432324101</v>
      </c>
      <c r="H753">
        <v>11.948549688444301</v>
      </c>
      <c r="I753">
        <v>4.2308951362391696</v>
      </c>
      <c r="J753">
        <v>-8.5565670552125699</v>
      </c>
      <c r="K753">
        <v>534.858355181555</v>
      </c>
      <c r="L753">
        <v>510.51675104467103</v>
      </c>
      <c r="M753">
        <v>69.6993446579649</v>
      </c>
      <c r="N753">
        <v>3.4470076671160701</v>
      </c>
      <c r="O753">
        <v>8.9754590698472398</v>
      </c>
      <c r="P753">
        <v>35.181533464795201</v>
      </c>
      <c r="Q753">
        <v>-2.990532127553E-2</v>
      </c>
    </row>
    <row r="754" spans="1:17" x14ac:dyDescent="0.3">
      <c r="A754" t="s">
        <v>1650</v>
      </c>
      <c r="B754" t="s">
        <v>1651</v>
      </c>
      <c r="C754" t="s">
        <v>10323</v>
      </c>
      <c r="D754" t="s">
        <v>1105</v>
      </c>
      <c r="E754">
        <v>5343.8289514999997</v>
      </c>
      <c r="F754">
        <v>3183.15</v>
      </c>
      <c r="G754">
        <v>-5.3549060734984897</v>
      </c>
      <c r="H754">
        <v>0.55291017241606699</v>
      </c>
      <c r="I754">
        <v>-2.7398037795766101</v>
      </c>
      <c r="J754">
        <v>-2.5096986962698402</v>
      </c>
      <c r="K754">
        <v>3114.9608146515702</v>
      </c>
      <c r="L754">
        <v>2981.7792682598101</v>
      </c>
      <c r="M754">
        <v>55.286285153190597</v>
      </c>
      <c r="N754">
        <v>0.87380119325718197</v>
      </c>
      <c r="O754">
        <v>16.2370607731335</v>
      </c>
      <c r="P754">
        <v>38.397826086956499</v>
      </c>
      <c r="Q754">
        <v>-6.6887914079731006E-2</v>
      </c>
    </row>
    <row r="755" spans="1:17" hidden="1" x14ac:dyDescent="0.3">
      <c r="A755" t="s">
        <v>1652</v>
      </c>
      <c r="B755" t="s">
        <v>1653</v>
      </c>
      <c r="C755" t="s">
        <v>10328</v>
      </c>
      <c r="D755" t="s">
        <v>204</v>
      </c>
      <c r="E755">
        <v>5327.8530762849996</v>
      </c>
      <c r="F755">
        <v>8060.95</v>
      </c>
      <c r="G755">
        <v>76.182889519169294</v>
      </c>
      <c r="H755">
        <v>13.0977205228378</v>
      </c>
      <c r="I755">
        <v>-0.74826311219112096</v>
      </c>
      <c r="J755">
        <v>0.83878096979084105</v>
      </c>
      <c r="K755">
        <v>7329.1784355912896</v>
      </c>
      <c r="L755">
        <v>6678.37878926741</v>
      </c>
      <c r="M755">
        <v>68.133105044171302</v>
      </c>
      <c r="N755">
        <v>1.48033448749189</v>
      </c>
      <c r="O755">
        <v>12.677786117020901</v>
      </c>
      <c r="P755">
        <v>123.91527777777701</v>
      </c>
      <c r="Q755">
        <v>0.104867786350564</v>
      </c>
    </row>
    <row r="756" spans="1:17" x14ac:dyDescent="0.3">
      <c r="A756" t="s">
        <v>1654</v>
      </c>
      <c r="B756" t="s">
        <v>1655</v>
      </c>
      <c r="C756" t="s">
        <v>10316</v>
      </c>
      <c r="D756" t="s">
        <v>989</v>
      </c>
      <c r="E756">
        <v>5312.7904584300004</v>
      </c>
      <c r="F756">
        <v>41.39</v>
      </c>
      <c r="G756">
        <v>15.9246445977119</v>
      </c>
      <c r="H756">
        <v>-0.68891532946124601</v>
      </c>
      <c r="I756">
        <v>4.9548237805217799</v>
      </c>
      <c r="J756">
        <v>2.4306047054417399</v>
      </c>
      <c r="K756">
        <v>40.321234062552499</v>
      </c>
      <c r="L756">
        <v>34.480335639544201</v>
      </c>
      <c r="M756">
        <v>54.223935572384903</v>
      </c>
      <c r="N756">
        <v>0.69268352483154005</v>
      </c>
      <c r="O756">
        <v>11.3795602802609</v>
      </c>
      <c r="P756">
        <v>83.955555555555506</v>
      </c>
      <c r="Q756">
        <v>9.7803703547320001E-2</v>
      </c>
    </row>
    <row r="757" spans="1:17" x14ac:dyDescent="0.3">
      <c r="A757" t="s">
        <v>1656</v>
      </c>
      <c r="B757" t="s">
        <v>1657</v>
      </c>
      <c r="C757" t="s">
        <v>10316</v>
      </c>
      <c r="D757" t="s">
        <v>1658</v>
      </c>
      <c r="E757">
        <v>5305.2283990199903</v>
      </c>
      <c r="F757">
        <v>1089.8499999999999</v>
      </c>
      <c r="G757">
        <v>68.842207342493793</v>
      </c>
      <c r="H757">
        <v>-4.9935835414112999</v>
      </c>
      <c r="I757">
        <v>46.7312769358305</v>
      </c>
      <c r="J757">
        <v>-3.4650008473760598</v>
      </c>
      <c r="K757">
        <v>1028.4914368222801</v>
      </c>
      <c r="L757">
        <v>840.72814777142696</v>
      </c>
      <c r="M757">
        <v>38.398669979229901</v>
      </c>
      <c r="N757">
        <v>0.63579902214054995</v>
      </c>
      <c r="O757">
        <v>8.2717805202550991</v>
      </c>
      <c r="P757">
        <v>99.606227106226996</v>
      </c>
      <c r="Q757">
        <v>5.0142620808881003E-2</v>
      </c>
    </row>
    <row r="758" spans="1:17" x14ac:dyDescent="0.3">
      <c r="A758" t="s">
        <v>1659</v>
      </c>
      <c r="B758" t="s">
        <v>1660</v>
      </c>
      <c r="C758" t="s">
        <v>6744</v>
      </c>
      <c r="D758" t="s">
        <v>77</v>
      </c>
      <c r="E758">
        <v>5266.7154289559903</v>
      </c>
      <c r="F758">
        <v>230.05</v>
      </c>
      <c r="G758">
        <v>-11.244348726584301</v>
      </c>
      <c r="H758">
        <v>1.1339501850670901</v>
      </c>
      <c r="I758">
        <v>-1.0189321202413999</v>
      </c>
      <c r="J758">
        <v>1.77465146032635E-2</v>
      </c>
      <c r="K758">
        <v>224.63419972643101</v>
      </c>
      <c r="L758">
        <v>212.15432859197099</v>
      </c>
      <c r="M758">
        <v>64.580976671381194</v>
      </c>
      <c r="N758">
        <v>0.74594269845100403</v>
      </c>
      <c r="O758">
        <v>7.3679634861986303</v>
      </c>
      <c r="P758">
        <v>30.5989213738291</v>
      </c>
      <c r="Q758">
        <v>-8.2932421651590996E-2</v>
      </c>
    </row>
    <row r="759" spans="1:17" x14ac:dyDescent="0.3">
      <c r="A759" t="s">
        <v>1661</v>
      </c>
      <c r="B759" t="s">
        <v>1662</v>
      </c>
      <c r="C759" t="s">
        <v>10314</v>
      </c>
      <c r="D759" t="s">
        <v>405</v>
      </c>
      <c r="E759">
        <v>5235.8371933349999</v>
      </c>
      <c r="F759">
        <v>282.10000000000002</v>
      </c>
      <c r="G759">
        <v>-25.674122520494201</v>
      </c>
      <c r="H759">
        <v>-1.0286671480320499</v>
      </c>
      <c r="I759">
        <v>-24.960412718710899</v>
      </c>
      <c r="J759">
        <v>0.98558287406606604</v>
      </c>
      <c r="K759">
        <v>287.372516779438</v>
      </c>
      <c r="L759">
        <v>291.92933251532003</v>
      </c>
      <c r="M759">
        <v>60.878930102058398</v>
      </c>
      <c r="N759">
        <v>1.34297073703154</v>
      </c>
      <c r="O759">
        <v>37.522155264090699</v>
      </c>
      <c r="P759">
        <v>6.4059847865719499</v>
      </c>
      <c r="Q759">
        <v>-1.9905864697380002E-3</v>
      </c>
    </row>
    <row r="760" spans="1:17" hidden="1" x14ac:dyDescent="0.3">
      <c r="A760" t="s">
        <v>1663</v>
      </c>
      <c r="B760" t="s">
        <v>1664</v>
      </c>
      <c r="C760" t="s">
        <v>10328</v>
      </c>
      <c r="D760" t="s">
        <v>1665</v>
      </c>
      <c r="E760">
        <v>5233.5289187939998</v>
      </c>
      <c r="F760">
        <v>40.4</v>
      </c>
      <c r="G760">
        <v>3.04184574017397</v>
      </c>
      <c r="H760">
        <v>4.7218176465291002</v>
      </c>
      <c r="I760">
        <v>-3.5396186575826198</v>
      </c>
      <c r="J760">
        <v>-11.2223286532064</v>
      </c>
      <c r="K760">
        <v>37.873645784971799</v>
      </c>
      <c r="L760">
        <v>34.4129668290933</v>
      </c>
      <c r="M760">
        <v>53.3472123857469</v>
      </c>
      <c r="N760">
        <v>1.58313585189124</v>
      </c>
      <c r="O760">
        <v>18.193069306930699</v>
      </c>
      <c r="P760">
        <v>47.9853479853479</v>
      </c>
      <c r="Q760">
        <v>0.136213644235052</v>
      </c>
    </row>
    <row r="761" spans="1:17" x14ac:dyDescent="0.3">
      <c r="A761" t="s">
        <v>1666</v>
      </c>
      <c r="B761" t="s">
        <v>1667</v>
      </c>
      <c r="C761" t="s">
        <v>10324</v>
      </c>
      <c r="D761" t="s">
        <v>474</v>
      </c>
      <c r="E761">
        <v>5214.8088587399998</v>
      </c>
      <c r="F761">
        <v>314.35000000000002</v>
      </c>
      <c r="G761">
        <v>-61.195842088214299</v>
      </c>
      <c r="H761">
        <v>-4.0552529062880298</v>
      </c>
      <c r="I761">
        <v>-40.642845759400103</v>
      </c>
      <c r="J761">
        <v>-6.5205173879995701</v>
      </c>
      <c r="K761">
        <v>325.48581354533502</v>
      </c>
      <c r="L761">
        <v>361.86529095587701</v>
      </c>
      <c r="M761">
        <v>42.927662650320002</v>
      </c>
      <c r="N761">
        <v>1.98822645783268</v>
      </c>
      <c r="O761">
        <v>72.546524574518799</v>
      </c>
      <c r="P761">
        <v>19.6839901008947</v>
      </c>
      <c r="Q761">
        <v>-0.117503199637172</v>
      </c>
    </row>
    <row r="762" spans="1:17" hidden="1" x14ac:dyDescent="0.3">
      <c r="A762" t="s">
        <v>1668</v>
      </c>
      <c r="B762" t="s">
        <v>1669</v>
      </c>
      <c r="C762" t="s">
        <v>10328</v>
      </c>
      <c r="D762" t="s">
        <v>1670</v>
      </c>
      <c r="E762">
        <v>5168.879891351</v>
      </c>
      <c r="F762">
        <v>60.36</v>
      </c>
      <c r="G762">
        <v>-10.4048970582901</v>
      </c>
      <c r="H762">
        <v>-0.86013976897835898</v>
      </c>
      <c r="I762">
        <v>-0.95946611780967705</v>
      </c>
      <c r="J762">
        <v>-1.6088974978969799</v>
      </c>
      <c r="K762">
        <v>60.178986471272403</v>
      </c>
      <c r="L762">
        <v>57.605070333035997</v>
      </c>
      <c r="M762">
        <v>56.425916595309197</v>
      </c>
      <c r="N762">
        <v>0.86371085961331395</v>
      </c>
      <c r="O762">
        <v>7.3558648111331904</v>
      </c>
      <c r="P762">
        <v>26.276150627614999</v>
      </c>
      <c r="Q762">
        <v>-3.0196124243903E-2</v>
      </c>
    </row>
    <row r="763" spans="1:17" hidden="1" x14ac:dyDescent="0.3">
      <c r="A763" t="s">
        <v>1671</v>
      </c>
      <c r="B763" t="s">
        <v>1672</v>
      </c>
      <c r="C763" t="s">
        <v>10328</v>
      </c>
      <c r="D763" t="s">
        <v>1484</v>
      </c>
      <c r="E763">
        <v>5153.1188532819997</v>
      </c>
      <c r="F763">
        <v>90.99</v>
      </c>
      <c r="G763">
        <v>31.115062988602698</v>
      </c>
      <c r="H763">
        <v>16.649373385090399</v>
      </c>
      <c r="I763">
        <v>6.5651760914981594E-2</v>
      </c>
      <c r="J763">
        <v>-1.5606914483869001</v>
      </c>
      <c r="K763">
        <v>86.811194615204499</v>
      </c>
      <c r="L763">
        <v>75.537284287600798</v>
      </c>
      <c r="M763">
        <v>55.0654657031235</v>
      </c>
      <c r="N763">
        <v>1.0913902243034199</v>
      </c>
      <c r="O763">
        <v>13.474008132761799</v>
      </c>
      <c r="P763">
        <v>112.09790209790199</v>
      </c>
      <c r="Q763">
        <v>0.18692817351940999</v>
      </c>
    </row>
    <row r="764" spans="1:17" x14ac:dyDescent="0.3">
      <c r="A764" t="s">
        <v>1673</v>
      </c>
      <c r="B764" t="s">
        <v>1674</v>
      </c>
      <c r="C764" t="s">
        <v>10316</v>
      </c>
      <c r="D764" t="s">
        <v>118</v>
      </c>
      <c r="E764">
        <v>5121.8752199999999</v>
      </c>
      <c r="F764">
        <v>561.29999999999995</v>
      </c>
      <c r="G764">
        <v>88.843928564837796</v>
      </c>
      <c r="H764">
        <v>-1.91973572857431</v>
      </c>
      <c r="I764">
        <v>51.904620827249303</v>
      </c>
      <c r="J764">
        <v>0.60059429628169803</v>
      </c>
      <c r="K764">
        <v>539.72219471010897</v>
      </c>
      <c r="L764">
        <v>420.11604776948298</v>
      </c>
      <c r="M764">
        <v>49.728005129119197</v>
      </c>
      <c r="N764">
        <v>0.17877598015981899</v>
      </c>
      <c r="O764">
        <v>29.583110636023498</v>
      </c>
      <c r="P764">
        <v>168.179646440515</v>
      </c>
      <c r="Q764">
        <v>8.2595507595355999E-2</v>
      </c>
    </row>
    <row r="765" spans="1:17" hidden="1" x14ac:dyDescent="0.3">
      <c r="A765" t="s">
        <v>1675</v>
      </c>
      <c r="B765" t="s">
        <v>1676</v>
      </c>
      <c r="C765" t="s">
        <v>10328</v>
      </c>
      <c r="D765" t="s">
        <v>89</v>
      </c>
      <c r="E765">
        <v>5028.2236923840001</v>
      </c>
      <c r="F765">
        <v>111.5</v>
      </c>
      <c r="G765">
        <v>291.47826645253099</v>
      </c>
      <c r="H765">
        <v>15.1605014255758</v>
      </c>
      <c r="I765">
        <v>57.263603493881597</v>
      </c>
      <c r="J765">
        <v>-12.0525985034974</v>
      </c>
      <c r="K765">
        <v>87.261249055821494</v>
      </c>
      <c r="L765">
        <v>62.281837858602302</v>
      </c>
      <c r="M765">
        <v>56.323003549849602</v>
      </c>
      <c r="N765">
        <v>1.42083192492706</v>
      </c>
      <c r="O765">
        <v>11.201793721973001</v>
      </c>
      <c r="P765">
        <v>338.113948919449</v>
      </c>
      <c r="Q765">
        <v>0.115188849635376</v>
      </c>
    </row>
    <row r="766" spans="1:17" x14ac:dyDescent="0.3">
      <c r="A766" t="s">
        <v>1677</v>
      </c>
      <c r="B766" t="s">
        <v>1678</v>
      </c>
      <c r="C766" t="s">
        <v>10319</v>
      </c>
      <c r="D766" t="s">
        <v>204</v>
      </c>
      <c r="E766">
        <v>5026.7370510000001</v>
      </c>
      <c r="F766">
        <v>126.35</v>
      </c>
      <c r="G766">
        <v>-28.870386335351199</v>
      </c>
      <c r="H766">
        <v>-7.9699626440882803</v>
      </c>
      <c r="I766">
        <v>-18.285748838095</v>
      </c>
      <c r="J766">
        <v>-0.60122759269489301</v>
      </c>
      <c r="K766">
        <v>128.360576184303</v>
      </c>
      <c r="L766">
        <v>124.084119926884</v>
      </c>
      <c r="M766">
        <v>45.095962870050698</v>
      </c>
      <c r="N766">
        <v>0.81000369465336197</v>
      </c>
      <c r="O766">
        <v>18.448753462603801</v>
      </c>
      <c r="P766">
        <v>23.4489496824621</v>
      </c>
      <c r="Q766">
        <v>2.5079807764639001E-2</v>
      </c>
    </row>
    <row r="767" spans="1:17" hidden="1" x14ac:dyDescent="0.3">
      <c r="A767" t="s">
        <v>1679</v>
      </c>
      <c r="B767" t="s">
        <v>1680</v>
      </c>
      <c r="C767" t="s">
        <v>10328</v>
      </c>
      <c r="D767" t="s">
        <v>204</v>
      </c>
      <c r="E767">
        <v>5021.5218562500004</v>
      </c>
      <c r="F767">
        <v>769.1</v>
      </c>
      <c r="G767">
        <v>51.084690601396296</v>
      </c>
      <c r="H767">
        <v>13.0527096027068</v>
      </c>
      <c r="I767">
        <v>16.6108741856245</v>
      </c>
      <c r="J767">
        <v>-2.9840852360388799</v>
      </c>
      <c r="K767">
        <v>707.14651931948094</v>
      </c>
      <c r="L767">
        <v>607.38602357393597</v>
      </c>
      <c r="M767">
        <v>56.076164261882802</v>
      </c>
      <c r="N767">
        <v>1.5680844633359901</v>
      </c>
      <c r="O767">
        <v>7.5802886490703401</v>
      </c>
      <c r="P767">
        <v>119.335519749037</v>
      </c>
      <c r="Q767">
        <v>9.5325316433915994E-2</v>
      </c>
    </row>
    <row r="768" spans="1:17" hidden="1" x14ac:dyDescent="0.3">
      <c r="A768" t="s">
        <v>1681</v>
      </c>
      <c r="B768" t="s">
        <v>1682</v>
      </c>
      <c r="C768" t="s">
        <v>10328</v>
      </c>
      <c r="D768" t="s">
        <v>384</v>
      </c>
      <c r="E768">
        <v>5011.2973947749997</v>
      </c>
      <c r="F768">
        <v>569.29999999999995</v>
      </c>
      <c r="G768">
        <v>-4.4955624869559703</v>
      </c>
      <c r="H768">
        <v>0.207268632378383</v>
      </c>
      <c r="I768">
        <v>45.835153740349597</v>
      </c>
      <c r="J768">
        <v>-7.3640670259888603</v>
      </c>
      <c r="K768">
        <v>530.64577679980403</v>
      </c>
      <c r="L768">
        <v>457.750535328095</v>
      </c>
      <c r="M768">
        <v>42.521167005668197</v>
      </c>
      <c r="N768">
        <v>0.98712020984461302</v>
      </c>
      <c r="O768">
        <v>11.8654487967679</v>
      </c>
      <c r="P768">
        <v>78.997013048262801</v>
      </c>
      <c r="Q768">
        <v>4.8539192922599998E-2</v>
      </c>
    </row>
    <row r="769" spans="1:17" hidden="1" x14ac:dyDescent="0.3">
      <c r="A769" t="s">
        <v>1683</v>
      </c>
      <c r="B769" t="s">
        <v>1684</v>
      </c>
      <c r="C769" t="s">
        <v>10328</v>
      </c>
      <c r="D769" t="s">
        <v>384</v>
      </c>
      <c r="E769">
        <v>4983.6209490000001</v>
      </c>
      <c r="F769">
        <v>393.8</v>
      </c>
      <c r="G769">
        <v>185.72608693056301</v>
      </c>
      <c r="H769">
        <v>19.089355180516499</v>
      </c>
      <c r="I769">
        <v>110.632142987252</v>
      </c>
      <c r="J769">
        <v>-4.4951007157145897</v>
      </c>
      <c r="K769">
        <v>336.41617637493601</v>
      </c>
      <c r="L769">
        <v>235.995595305004</v>
      </c>
      <c r="M769">
        <v>56.148301168016403</v>
      </c>
      <c r="N769">
        <v>0.67021552750687596</v>
      </c>
      <c r="O769">
        <v>13.687150837988799</v>
      </c>
      <c r="P769">
        <v>246.97563769329</v>
      </c>
      <c r="Q769">
        <v>0.188406352877032</v>
      </c>
    </row>
    <row r="770" spans="1:17" x14ac:dyDescent="0.3">
      <c r="A770" t="s">
        <v>1685</v>
      </c>
      <c r="B770" t="s">
        <v>1686</v>
      </c>
      <c r="C770" t="s">
        <v>10323</v>
      </c>
      <c r="D770" t="s">
        <v>410</v>
      </c>
      <c r="E770">
        <v>4982.448332592</v>
      </c>
      <c r="F770">
        <v>99.74</v>
      </c>
      <c r="G770">
        <v>-16.343207768962099</v>
      </c>
      <c r="H770">
        <v>-8.3759760983740197</v>
      </c>
      <c r="I770">
        <v>-19.4445415049194</v>
      </c>
      <c r="J770">
        <v>-2.64623520497604</v>
      </c>
      <c r="K770">
        <v>103.27958036285</v>
      </c>
      <c r="L770">
        <v>101.11414912549699</v>
      </c>
      <c r="M770">
        <v>40.929316124559897</v>
      </c>
      <c r="N770">
        <v>0.62283055181690306</v>
      </c>
      <c r="O770">
        <v>21.866853819931801</v>
      </c>
      <c r="P770">
        <v>23.4405940594059</v>
      </c>
      <c r="Q770">
        <v>1.545447166357E-2</v>
      </c>
    </row>
    <row r="771" spans="1:17" hidden="1" x14ac:dyDescent="0.3">
      <c r="A771" t="s">
        <v>1687</v>
      </c>
      <c r="B771" t="s">
        <v>1688</v>
      </c>
      <c r="C771" t="s">
        <v>10328</v>
      </c>
      <c r="D771" t="s">
        <v>357</v>
      </c>
      <c r="E771">
        <v>4979.5006274999996</v>
      </c>
      <c r="F771">
        <v>830.15</v>
      </c>
      <c r="G771">
        <v>81.194523031432198</v>
      </c>
      <c r="H771">
        <v>20.053683677787902</v>
      </c>
      <c r="I771">
        <v>86.839640627791596</v>
      </c>
      <c r="J771">
        <v>-3.7437488677861901</v>
      </c>
      <c r="K771">
        <v>738.47150191895003</v>
      </c>
      <c r="L771">
        <v>567.73046821371304</v>
      </c>
      <c r="M771">
        <v>57.742840607930397</v>
      </c>
      <c r="N771">
        <v>1.17120390174468</v>
      </c>
      <c r="O771">
        <v>9.70908871890623</v>
      </c>
      <c r="P771">
        <v>175.29431271762499</v>
      </c>
      <c r="Q771">
        <v>0.161365205984279</v>
      </c>
    </row>
    <row r="772" spans="1:17" x14ac:dyDescent="0.3">
      <c r="A772" t="s">
        <v>1689</v>
      </c>
      <c r="B772" t="s">
        <v>1690</v>
      </c>
      <c r="C772" t="s">
        <v>10327</v>
      </c>
      <c r="D772" t="s">
        <v>573</v>
      </c>
      <c r="E772">
        <v>4949.7715386500004</v>
      </c>
      <c r="F772">
        <v>892.55</v>
      </c>
      <c r="G772">
        <v>-25.232455304518201</v>
      </c>
      <c r="H772">
        <v>-1.1160890927242899</v>
      </c>
      <c r="I772">
        <v>10.246909499167399</v>
      </c>
      <c r="J772">
        <v>-7.9669741096422797</v>
      </c>
      <c r="K772">
        <v>858.84349041077905</v>
      </c>
      <c r="L772">
        <v>795.23967566936801</v>
      </c>
      <c r="M772">
        <v>46.595164208510297</v>
      </c>
      <c r="N772">
        <v>0.80510500336282698</v>
      </c>
      <c r="O772">
        <v>8.2292308554142704</v>
      </c>
      <c r="P772">
        <v>35.862698835527702</v>
      </c>
      <c r="Q772">
        <v>-0.129877357120287</v>
      </c>
    </row>
    <row r="773" spans="1:17" hidden="1" x14ac:dyDescent="0.3">
      <c r="A773" t="s">
        <v>1691</v>
      </c>
      <c r="B773" t="s">
        <v>1692</v>
      </c>
      <c r="C773" t="s">
        <v>10328</v>
      </c>
      <c r="D773" t="s">
        <v>1537</v>
      </c>
      <c r="E773">
        <v>4938.8534411250002</v>
      </c>
      <c r="F773">
        <v>416.2</v>
      </c>
      <c r="G773">
        <v>-12.1584366310313</v>
      </c>
      <c r="H773">
        <v>9.7771744702315999</v>
      </c>
      <c r="I773">
        <v>-5.0437134875603897</v>
      </c>
      <c r="J773">
        <v>-3.83196067540166</v>
      </c>
      <c r="K773">
        <v>389.50950402079701</v>
      </c>
      <c r="L773">
        <v>362.32353179705802</v>
      </c>
      <c r="M773">
        <v>46.584388074754301</v>
      </c>
      <c r="N773">
        <v>0.69121016111473599</v>
      </c>
      <c r="O773">
        <v>8.0610283517539703</v>
      </c>
      <c r="P773">
        <v>45.907099035933399</v>
      </c>
      <c r="Q773">
        <v>8.5312478096241998E-2</v>
      </c>
    </row>
    <row r="774" spans="1:17" x14ac:dyDescent="0.3">
      <c r="A774" t="s">
        <v>1693</v>
      </c>
      <c r="B774" t="s">
        <v>1694</v>
      </c>
      <c r="C774" t="s">
        <v>10319</v>
      </c>
      <c r="D774" t="s">
        <v>204</v>
      </c>
      <c r="E774">
        <v>4900.4578979999997</v>
      </c>
      <c r="F774">
        <v>688.55</v>
      </c>
      <c r="G774">
        <v>-1.5270693610494801</v>
      </c>
      <c r="H774">
        <v>-3.3284328076684999</v>
      </c>
      <c r="I774">
        <v>-9.2837296930866504</v>
      </c>
      <c r="J774">
        <v>1.22100055229445</v>
      </c>
      <c r="K774">
        <v>675.082283928327</v>
      </c>
      <c r="L774">
        <v>612.85946827004295</v>
      </c>
      <c r="M774">
        <v>57.903615650689197</v>
      </c>
      <c r="N774">
        <v>0.42017135589921401</v>
      </c>
      <c r="O774">
        <v>16.0627405417181</v>
      </c>
      <c r="P774">
        <v>67.632379793061403</v>
      </c>
      <c r="Q774">
        <v>0.124468599893813</v>
      </c>
    </row>
    <row r="775" spans="1:17" x14ac:dyDescent="0.3">
      <c r="A775" t="s">
        <v>1695</v>
      </c>
      <c r="B775" t="s">
        <v>1696</v>
      </c>
      <c r="C775" t="s">
        <v>10318</v>
      </c>
      <c r="D775" t="s">
        <v>573</v>
      </c>
      <c r="E775">
        <v>4890.0667997500004</v>
      </c>
      <c r="F775">
        <v>443.6</v>
      </c>
      <c r="G775">
        <v>6.7783955964576101</v>
      </c>
      <c r="H775">
        <v>0.94771810874851603</v>
      </c>
      <c r="I775">
        <v>2.01645174417152</v>
      </c>
      <c r="J775">
        <v>-6.7002990983197899</v>
      </c>
      <c r="K775">
        <v>418.41682469670599</v>
      </c>
      <c r="L775">
        <v>379.33023030124201</v>
      </c>
      <c r="M775">
        <v>43.784948939016303</v>
      </c>
      <c r="N775">
        <v>0.87894876241361897</v>
      </c>
      <c r="O775">
        <v>9.5581605049594103</v>
      </c>
      <c r="P775">
        <v>52.387495705942897</v>
      </c>
      <c r="Q775">
        <v>-7.1287278286080004E-3</v>
      </c>
    </row>
    <row r="776" spans="1:17" hidden="1" x14ac:dyDescent="0.3">
      <c r="A776" t="s">
        <v>1697</v>
      </c>
      <c r="B776" t="s">
        <v>1698</v>
      </c>
      <c r="C776" t="s">
        <v>10328</v>
      </c>
      <c r="D776" t="s">
        <v>127</v>
      </c>
      <c r="E776">
        <v>4883.2182935999999</v>
      </c>
      <c r="F776">
        <v>2368.9499999999998</v>
      </c>
      <c r="G776">
        <v>23.412249812054899</v>
      </c>
      <c r="H776">
        <v>8.9832594201284692</v>
      </c>
      <c r="I776">
        <v>13.0057213289067</v>
      </c>
      <c r="J776">
        <v>5.4744693023773197</v>
      </c>
      <c r="K776">
        <v>2182.6712354035299</v>
      </c>
      <c r="L776">
        <v>1868.28117082327</v>
      </c>
      <c r="M776">
        <v>72.655906797934904</v>
      </c>
      <c r="N776">
        <v>1.1421467631662201</v>
      </c>
      <c r="O776">
        <v>3.4361214884231299</v>
      </c>
      <c r="P776">
        <v>96.920199501246799</v>
      </c>
      <c r="Q776">
        <v>0.31195065349851397</v>
      </c>
    </row>
    <row r="777" spans="1:17" x14ac:dyDescent="0.3">
      <c r="A777" t="s">
        <v>1699</v>
      </c>
      <c r="B777" t="s">
        <v>1700</v>
      </c>
      <c r="C777" t="s">
        <v>10325</v>
      </c>
      <c r="D777" t="s">
        <v>92</v>
      </c>
      <c r="E777">
        <v>4876.9576280499996</v>
      </c>
      <c r="F777">
        <v>1244.05</v>
      </c>
      <c r="G777">
        <v>29.105447860617002</v>
      </c>
      <c r="H777">
        <v>-0.188481762735277</v>
      </c>
      <c r="I777">
        <v>57.744715928904398</v>
      </c>
      <c r="J777">
        <v>-4.1847591850374801</v>
      </c>
      <c r="K777">
        <v>1234.8602995675201</v>
      </c>
      <c r="L777">
        <v>979.235748381382</v>
      </c>
      <c r="M777">
        <v>49.169794279256202</v>
      </c>
      <c r="N777">
        <v>9.5021127734187499E-2</v>
      </c>
      <c r="O777">
        <v>28.025400908323601</v>
      </c>
      <c r="P777">
        <v>103.942622950819</v>
      </c>
      <c r="Q777">
        <v>7.8627076895003006E-2</v>
      </c>
    </row>
    <row r="778" spans="1:17" hidden="1" x14ac:dyDescent="0.3">
      <c r="A778" t="s">
        <v>1701</v>
      </c>
      <c r="B778" t="s">
        <v>1702</v>
      </c>
      <c r="C778" t="s">
        <v>10328</v>
      </c>
      <c r="D778" t="s">
        <v>151</v>
      </c>
      <c r="E778">
        <v>4876.4682086820003</v>
      </c>
      <c r="F778">
        <v>61.68</v>
      </c>
      <c r="G778">
        <v>68.128686073390099</v>
      </c>
      <c r="H778">
        <v>10.765998382817299</v>
      </c>
      <c r="I778">
        <v>-14.403563295986</v>
      </c>
      <c r="J778">
        <v>-8.6960408373015206</v>
      </c>
      <c r="K778">
        <v>58.684401465200899</v>
      </c>
      <c r="L778">
        <v>55.7469016115435</v>
      </c>
      <c r="M778">
        <v>48.790289498974602</v>
      </c>
      <c r="N778">
        <v>2.2105005307363799</v>
      </c>
      <c r="O778">
        <v>25.6485084306095</v>
      </c>
      <c r="P778">
        <v>99.289176090468501</v>
      </c>
      <c r="Q778">
        <v>-1.4785760512864E-2</v>
      </c>
    </row>
    <row r="779" spans="1:17" x14ac:dyDescent="0.3">
      <c r="A779" t="s">
        <v>1703</v>
      </c>
      <c r="B779" t="s">
        <v>1704</v>
      </c>
      <c r="C779" t="s">
        <v>10315</v>
      </c>
      <c r="D779" t="s">
        <v>959</v>
      </c>
      <c r="E779">
        <v>4870.6784454299996</v>
      </c>
      <c r="F779">
        <v>566.04999999999995</v>
      </c>
      <c r="G779">
        <v>23.350044817076999</v>
      </c>
      <c r="H779">
        <v>20.438243151727701</v>
      </c>
      <c r="I779">
        <v>68.141618736633603</v>
      </c>
      <c r="J779">
        <v>-5.12273225475586</v>
      </c>
      <c r="K779">
        <v>468.27609140782801</v>
      </c>
      <c r="L779">
        <v>353.21902122463399</v>
      </c>
      <c r="M779">
        <v>55.1730908117555</v>
      </c>
      <c r="N779">
        <v>1.03965961745516</v>
      </c>
      <c r="O779">
        <v>8.4356505609045094</v>
      </c>
      <c r="P779">
        <v>162.303058387395</v>
      </c>
      <c r="Q779">
        <v>7.4974012912712995E-2</v>
      </c>
    </row>
    <row r="780" spans="1:17" x14ac:dyDescent="0.3">
      <c r="A780" t="s">
        <v>1705</v>
      </c>
      <c r="B780" t="s">
        <v>1706</v>
      </c>
      <c r="C780" t="s">
        <v>10321</v>
      </c>
      <c r="D780" t="s">
        <v>141</v>
      </c>
      <c r="E780">
        <v>4831.38</v>
      </c>
      <c r="F780">
        <v>8065.4</v>
      </c>
      <c r="G780">
        <v>44.322740348341803</v>
      </c>
      <c r="H780">
        <v>11.7196031284405</v>
      </c>
      <c r="I780">
        <v>7.5684153898392497</v>
      </c>
      <c r="J780">
        <v>-0.81363612304547805</v>
      </c>
      <c r="K780">
        <v>7433.9150075245198</v>
      </c>
      <c r="L780">
        <v>6635.2415093161799</v>
      </c>
      <c r="M780">
        <v>59.986889230426101</v>
      </c>
      <c r="N780">
        <v>1.16461624603557</v>
      </c>
      <c r="O780">
        <v>7.4590224911349701</v>
      </c>
      <c r="P780">
        <v>79.430478309232399</v>
      </c>
      <c r="Q780">
        <v>0.104378152516309</v>
      </c>
    </row>
    <row r="781" spans="1:17" x14ac:dyDescent="0.3">
      <c r="A781" t="s">
        <v>1707</v>
      </c>
      <c r="B781" t="s">
        <v>1708</v>
      </c>
      <c r="C781" t="s">
        <v>10317</v>
      </c>
      <c r="D781" t="s">
        <v>46</v>
      </c>
      <c r="E781">
        <v>4822.701933198</v>
      </c>
      <c r="F781">
        <v>58.85</v>
      </c>
      <c r="G781">
        <v>-24.035792029391299</v>
      </c>
      <c r="H781">
        <v>6.3636529867292797</v>
      </c>
      <c r="I781">
        <v>-27.365404139706101</v>
      </c>
      <c r="J781">
        <v>9.1737460498986696</v>
      </c>
      <c r="K781">
        <v>58.001849527057701</v>
      </c>
      <c r="L781">
        <v>57.457672649568501</v>
      </c>
      <c r="M781">
        <v>71.484174761542405</v>
      </c>
      <c r="N781">
        <v>0.79791893073992204</v>
      </c>
      <c r="O781">
        <v>34.239592183517402</v>
      </c>
      <c r="P781">
        <v>39.952437574316299</v>
      </c>
      <c r="Q781">
        <v>0.12526842120877699</v>
      </c>
    </row>
    <row r="782" spans="1:17" x14ac:dyDescent="0.3">
      <c r="A782" t="s">
        <v>1709</v>
      </c>
      <c r="B782" t="s">
        <v>1710</v>
      </c>
      <c r="C782" t="s">
        <v>10317</v>
      </c>
      <c r="D782" t="s">
        <v>46</v>
      </c>
      <c r="E782">
        <v>4822.0480658349998</v>
      </c>
      <c r="F782">
        <v>698.35</v>
      </c>
      <c r="G782">
        <v>8.3795827965651798E-2</v>
      </c>
      <c r="H782">
        <v>-5.7576606845048097</v>
      </c>
      <c r="I782">
        <v>4.7604893194981797</v>
      </c>
      <c r="J782">
        <v>-3.5452075842997601</v>
      </c>
      <c r="K782">
        <v>673.37704823960598</v>
      </c>
      <c r="L782">
        <v>612.55459323340494</v>
      </c>
      <c r="M782">
        <v>43.757768074789603</v>
      </c>
      <c r="N782">
        <v>0.40728301704779901</v>
      </c>
      <c r="O782">
        <v>44.4905849502398</v>
      </c>
      <c r="P782">
        <v>63.643819566490897</v>
      </c>
      <c r="Q782">
        <v>0.14022007597515199</v>
      </c>
    </row>
    <row r="783" spans="1:17" hidden="1" x14ac:dyDescent="0.3">
      <c r="A783" t="s">
        <v>1711</v>
      </c>
      <c r="B783" t="s">
        <v>1712</v>
      </c>
      <c r="C783" t="s">
        <v>10328</v>
      </c>
      <c r="D783" t="s">
        <v>257</v>
      </c>
      <c r="E783">
        <v>4807.7877810399996</v>
      </c>
      <c r="F783">
        <v>1357</v>
      </c>
      <c r="G783">
        <v>75.721317218163804</v>
      </c>
      <c r="H783">
        <v>15.5519758243983</v>
      </c>
      <c r="I783">
        <v>57.191335672206101</v>
      </c>
      <c r="J783">
        <v>-5.7102673670490196</v>
      </c>
      <c r="K783">
        <v>1219.75129705063</v>
      </c>
      <c r="L783">
        <v>927.44843888886805</v>
      </c>
      <c r="M783">
        <v>52.169527731492302</v>
      </c>
      <c r="N783">
        <v>0.62316825104005602</v>
      </c>
      <c r="O783">
        <v>6.6322770817980699</v>
      </c>
      <c r="P783">
        <v>150.64647210934601</v>
      </c>
      <c r="Q783">
        <v>0.22445742157786799</v>
      </c>
    </row>
    <row r="784" spans="1:17" x14ac:dyDescent="0.3">
      <c r="A784" t="s">
        <v>1713</v>
      </c>
      <c r="B784" t="s">
        <v>1714</v>
      </c>
      <c r="C784" t="s">
        <v>10327</v>
      </c>
      <c r="D784" t="s">
        <v>276</v>
      </c>
      <c r="E784">
        <v>4798.59354695</v>
      </c>
      <c r="F784">
        <v>289.85000000000002</v>
      </c>
      <c r="G784">
        <v>-0.123386012076068</v>
      </c>
      <c r="H784">
        <v>-9.0424158981456895</v>
      </c>
      <c r="I784">
        <v>-2.4621635754666999</v>
      </c>
      <c r="J784">
        <v>-1.7375492306981399</v>
      </c>
      <c r="K784">
        <v>289.61222930342501</v>
      </c>
      <c r="L784">
        <v>270.36813011047599</v>
      </c>
      <c r="M784">
        <v>48.076542493112903</v>
      </c>
      <c r="N784">
        <v>0.314987709886002</v>
      </c>
      <c r="O784">
        <v>15.9220286355011</v>
      </c>
      <c r="P784">
        <v>37.826913932477403</v>
      </c>
      <c r="Q784">
        <v>-3.6001163058571997E-2</v>
      </c>
    </row>
    <row r="785" spans="1:17" x14ac:dyDescent="0.3">
      <c r="A785" t="s">
        <v>1715</v>
      </c>
      <c r="B785" t="s">
        <v>1716</v>
      </c>
      <c r="C785" t="s">
        <v>10329</v>
      </c>
      <c r="D785" t="s">
        <v>121</v>
      </c>
      <c r="E785">
        <v>4788.96270723</v>
      </c>
      <c r="F785">
        <v>279.55</v>
      </c>
      <c r="G785">
        <v>38.331786392403998</v>
      </c>
      <c r="H785">
        <v>-0.80688987877194895</v>
      </c>
      <c r="I785">
        <v>1.51043533613335</v>
      </c>
      <c r="J785">
        <v>-0.49110320182543699</v>
      </c>
      <c r="K785">
        <v>275.74003437648298</v>
      </c>
      <c r="L785">
        <v>246.99727450585999</v>
      </c>
      <c r="M785">
        <v>60.068917089281001</v>
      </c>
      <c r="N785">
        <v>0.45362377400294801</v>
      </c>
      <c r="O785">
        <v>14.630656412090801</v>
      </c>
      <c r="P785">
        <v>116.035548686244</v>
      </c>
      <c r="Q785">
        <v>7.7821472972562006E-2</v>
      </c>
    </row>
    <row r="786" spans="1:17" x14ac:dyDescent="0.3">
      <c r="A786" t="s">
        <v>1717</v>
      </c>
      <c r="B786" t="s">
        <v>1718</v>
      </c>
      <c r="C786" t="s">
        <v>10324</v>
      </c>
      <c r="D786" t="s">
        <v>895</v>
      </c>
      <c r="E786">
        <v>4781.2421310500004</v>
      </c>
      <c r="F786">
        <v>398.15</v>
      </c>
      <c r="G786">
        <v>-23.997497440677101</v>
      </c>
      <c r="H786">
        <v>11.2006897132713</v>
      </c>
      <c r="I786">
        <v>-8.4366564368969907</v>
      </c>
      <c r="J786">
        <v>-0.81629369625714798</v>
      </c>
      <c r="K786">
        <v>353.106956503996</v>
      </c>
      <c r="L786">
        <v>342.40253905353501</v>
      </c>
      <c r="M786">
        <v>66.278499552040799</v>
      </c>
      <c r="N786">
        <v>0.89492260518920297</v>
      </c>
      <c r="O786">
        <v>12.997613964586201</v>
      </c>
      <c r="P786">
        <v>48.591155066243601</v>
      </c>
      <c r="Q786">
        <v>1.6771508687406001E-2</v>
      </c>
    </row>
    <row r="787" spans="1:17" hidden="1" x14ac:dyDescent="0.3">
      <c r="A787" t="s">
        <v>1719</v>
      </c>
      <c r="B787" t="s">
        <v>1720</v>
      </c>
      <c r="C787" t="s">
        <v>10328</v>
      </c>
      <c r="D787" t="s">
        <v>257</v>
      </c>
      <c r="E787">
        <v>4778.4498509249997</v>
      </c>
      <c r="F787">
        <v>520.54999999999995</v>
      </c>
      <c r="G787">
        <v>-16.352548982958702</v>
      </c>
      <c r="H787">
        <v>-7.9361846611461999</v>
      </c>
      <c r="I787">
        <v>15.438641247565601</v>
      </c>
      <c r="J787">
        <v>-4.2118628061898802</v>
      </c>
      <c r="K787">
        <v>531.62110107231001</v>
      </c>
      <c r="L787">
        <v>475.21879576663201</v>
      </c>
      <c r="M787">
        <v>42.435055524719402</v>
      </c>
      <c r="N787">
        <v>0.33861743201022099</v>
      </c>
      <c r="O787">
        <v>17.9233503025646</v>
      </c>
      <c r="P787">
        <v>44.557067481255103</v>
      </c>
    </row>
    <row r="788" spans="1:17" x14ac:dyDescent="0.3">
      <c r="A788" t="s">
        <v>1721</v>
      </c>
      <c r="B788" t="s">
        <v>1722</v>
      </c>
      <c r="C788" t="s">
        <v>10322</v>
      </c>
      <c r="D788" t="s">
        <v>1484</v>
      </c>
      <c r="E788">
        <v>4760.9276604449997</v>
      </c>
      <c r="F788">
        <v>841.55</v>
      </c>
      <c r="G788">
        <v>7.4026471448969202</v>
      </c>
      <c r="H788">
        <v>-0.41637752783051402</v>
      </c>
      <c r="I788">
        <v>-24.4603823171263</v>
      </c>
      <c r="J788">
        <v>-0.38980077269950802</v>
      </c>
      <c r="K788">
        <v>856.61737492899999</v>
      </c>
      <c r="L788">
        <v>850.18243822087504</v>
      </c>
      <c r="M788">
        <v>56.921598212675903</v>
      </c>
      <c r="N788">
        <v>0.61004637339245904</v>
      </c>
      <c r="O788">
        <v>31.412274968807498</v>
      </c>
      <c r="P788">
        <v>39.896932923281497</v>
      </c>
      <c r="Q788">
        <v>0.14556780308718001</v>
      </c>
    </row>
    <row r="789" spans="1:17" hidden="1" x14ac:dyDescent="0.3">
      <c r="A789" t="s">
        <v>1723</v>
      </c>
      <c r="B789" t="s">
        <v>1724</v>
      </c>
      <c r="C789" t="s">
        <v>10328</v>
      </c>
      <c r="D789" t="s">
        <v>257</v>
      </c>
      <c r="E789">
        <v>4719.7667789999996</v>
      </c>
      <c r="F789">
        <v>1011.1</v>
      </c>
      <c r="G789">
        <v>160.28224826343501</v>
      </c>
      <c r="H789">
        <v>21.619524126614699</v>
      </c>
      <c r="I789">
        <v>74.275336601034596</v>
      </c>
      <c r="J789">
        <v>5.1771812468396696</v>
      </c>
      <c r="K789">
        <v>884.69215463429498</v>
      </c>
      <c r="L789">
        <v>651.01483290234103</v>
      </c>
      <c r="M789">
        <v>64.431871297984003</v>
      </c>
      <c r="N789">
        <v>1.6717885804172801</v>
      </c>
      <c r="O789">
        <v>4.9797250519236496</v>
      </c>
      <c r="P789">
        <v>226.47723603487199</v>
      </c>
      <c r="Q789">
        <v>0.105134423823211</v>
      </c>
    </row>
    <row r="790" spans="1:17" x14ac:dyDescent="0.3">
      <c r="A790" t="s">
        <v>1725</v>
      </c>
      <c r="B790" t="s">
        <v>1726</v>
      </c>
      <c r="C790" t="s">
        <v>10319</v>
      </c>
      <c r="D790" t="s">
        <v>257</v>
      </c>
      <c r="E790">
        <v>4711.0598691199903</v>
      </c>
      <c r="F790">
        <v>1448.75</v>
      </c>
      <c r="G790">
        <v>4.4078897476238099</v>
      </c>
      <c r="H790">
        <v>9.9066195830921409</v>
      </c>
      <c r="I790">
        <v>12.5598742036634</v>
      </c>
      <c r="J790">
        <v>13.610249631040199</v>
      </c>
      <c r="K790">
        <v>1350.6378620544201</v>
      </c>
      <c r="L790">
        <v>1255.6416921380801</v>
      </c>
      <c r="M790">
        <v>82.343794833649198</v>
      </c>
      <c r="N790">
        <v>2.1307251455959602</v>
      </c>
      <c r="O790">
        <v>8.70060396893874</v>
      </c>
      <c r="P790">
        <v>50.300861085174802</v>
      </c>
      <c r="Q790">
        <v>0.14401038690422399</v>
      </c>
    </row>
    <row r="791" spans="1:17" x14ac:dyDescent="0.3">
      <c r="A791" t="s">
        <v>1727</v>
      </c>
      <c r="B791" t="s">
        <v>1728</v>
      </c>
      <c r="C791" t="s">
        <v>10322</v>
      </c>
      <c r="D791" t="s">
        <v>305</v>
      </c>
      <c r="E791">
        <v>4702.7448839560002</v>
      </c>
      <c r="F791">
        <v>208.24</v>
      </c>
      <c r="G791">
        <v>15.1443504561905</v>
      </c>
      <c r="H791">
        <v>16.144292541044901</v>
      </c>
      <c r="I791">
        <v>-18.2462774624261</v>
      </c>
      <c r="J791">
        <v>2.4388578061443198</v>
      </c>
      <c r="K791">
        <v>194.51687613498501</v>
      </c>
      <c r="L791">
        <v>186.1845705973</v>
      </c>
      <c r="M791">
        <v>72.850031949936195</v>
      </c>
      <c r="N791">
        <v>1.14803974043118</v>
      </c>
      <c r="O791">
        <v>14.2191701882443</v>
      </c>
      <c r="P791">
        <v>63.646365422396798</v>
      </c>
    </row>
    <row r="792" spans="1:17" x14ac:dyDescent="0.3">
      <c r="A792" t="s">
        <v>1729</v>
      </c>
      <c r="B792" t="s">
        <v>1730</v>
      </c>
      <c r="C792" t="s">
        <v>10325</v>
      </c>
      <c r="D792" t="s">
        <v>1731</v>
      </c>
      <c r="E792">
        <v>4699.6361754480004</v>
      </c>
      <c r="F792">
        <v>70.510000000000005</v>
      </c>
      <c r="G792">
        <v>-17.436045317823499</v>
      </c>
      <c r="H792">
        <v>-0.127222359590377</v>
      </c>
      <c r="I792">
        <v>12.720870370097799</v>
      </c>
      <c r="J792">
        <v>-7.3094645311949904</v>
      </c>
      <c r="K792">
        <v>70.1876415354253</v>
      </c>
      <c r="L792">
        <v>64.415498562869999</v>
      </c>
      <c r="M792">
        <v>45.245144918421801</v>
      </c>
      <c r="N792">
        <v>0.90172711892176305</v>
      </c>
      <c r="O792">
        <v>19.4015033328605</v>
      </c>
      <c r="P792">
        <v>61.720183486238497</v>
      </c>
      <c r="Q792">
        <v>5.9293423035427999E-2</v>
      </c>
    </row>
    <row r="793" spans="1:17" x14ac:dyDescent="0.3">
      <c r="A793" t="s">
        <v>1732</v>
      </c>
      <c r="B793" t="s">
        <v>1733</v>
      </c>
      <c r="C793" t="s">
        <v>10324</v>
      </c>
      <c r="D793" t="s">
        <v>895</v>
      </c>
      <c r="E793">
        <v>4688.7698515499997</v>
      </c>
      <c r="F793">
        <v>384.7</v>
      </c>
      <c r="G793">
        <v>104.286990088699</v>
      </c>
      <c r="H793">
        <v>2.10588410613641</v>
      </c>
      <c r="I793">
        <v>26.747688288112901</v>
      </c>
      <c r="J793">
        <v>-5.7628579747609603</v>
      </c>
      <c r="K793">
        <v>350.81794866290397</v>
      </c>
      <c r="L793">
        <v>279.65349162093798</v>
      </c>
      <c r="M793">
        <v>45.365668272588998</v>
      </c>
      <c r="N793">
        <v>0.961331838921756</v>
      </c>
      <c r="O793">
        <v>7.0834416428385802</v>
      </c>
      <c r="P793">
        <v>158.44810211622399</v>
      </c>
      <c r="Q793">
        <v>8.4179516259212994E-2</v>
      </c>
    </row>
    <row r="794" spans="1:17" hidden="1" x14ac:dyDescent="0.3">
      <c r="A794" t="s">
        <v>1734</v>
      </c>
      <c r="B794" t="s">
        <v>1735</v>
      </c>
      <c r="C794" t="s">
        <v>10328</v>
      </c>
      <c r="D794" t="s">
        <v>46</v>
      </c>
      <c r="E794">
        <v>4684.8565325549998</v>
      </c>
      <c r="F794">
        <v>830.1</v>
      </c>
      <c r="G794">
        <v>166.49837557873099</v>
      </c>
      <c r="H794">
        <v>5.3410004037160999</v>
      </c>
      <c r="I794">
        <v>64.311691428900303</v>
      </c>
      <c r="J794">
        <v>-2.7774173755387199</v>
      </c>
      <c r="K794">
        <v>763.408411514725</v>
      </c>
      <c r="L794">
        <v>557.95972505718601</v>
      </c>
      <c r="M794">
        <v>48.185454394650101</v>
      </c>
      <c r="N794">
        <v>0.462852905123395</v>
      </c>
      <c r="O794">
        <v>12.637031682929701</v>
      </c>
      <c r="P794">
        <v>236.75456389452299</v>
      </c>
    </row>
    <row r="795" spans="1:17" hidden="1" x14ac:dyDescent="0.3">
      <c r="A795" t="s">
        <v>1736</v>
      </c>
      <c r="B795" t="s">
        <v>1737</v>
      </c>
      <c r="C795" t="s">
        <v>10328</v>
      </c>
      <c r="D795" t="s">
        <v>204</v>
      </c>
      <c r="E795">
        <v>4667.0089172549997</v>
      </c>
      <c r="F795">
        <v>603.5</v>
      </c>
      <c r="G795">
        <v>-8.3370827300768493</v>
      </c>
      <c r="H795">
        <v>-3.0085554753609398</v>
      </c>
      <c r="I795">
        <v>3.7657370595201698</v>
      </c>
      <c r="J795">
        <v>-3.5478565006888898</v>
      </c>
      <c r="K795">
        <v>604.79160799748195</v>
      </c>
      <c r="L795">
        <v>555.665768096129</v>
      </c>
      <c r="M795">
        <v>50.834543766649603</v>
      </c>
      <c r="N795">
        <v>0.37875490260417599</v>
      </c>
      <c r="O795">
        <v>16.487158243579099</v>
      </c>
      <c r="P795">
        <v>50.404984423675998</v>
      </c>
      <c r="Q795">
        <v>0.14056518105235699</v>
      </c>
    </row>
    <row r="796" spans="1:17" hidden="1" x14ac:dyDescent="0.3">
      <c r="A796" t="s">
        <v>1738</v>
      </c>
      <c r="B796" t="s">
        <v>1739</v>
      </c>
      <c r="C796" t="s">
        <v>10328</v>
      </c>
      <c r="D796" t="s">
        <v>573</v>
      </c>
      <c r="E796">
        <v>4661.0702199999996</v>
      </c>
      <c r="F796">
        <v>100.65</v>
      </c>
      <c r="G796">
        <v>18.8187044789513</v>
      </c>
      <c r="H796">
        <v>6.9944262998734104</v>
      </c>
      <c r="I796">
        <v>-2.3366945331992</v>
      </c>
      <c r="J796">
        <v>-6.7270762944106401</v>
      </c>
      <c r="K796">
        <v>94.294899479154694</v>
      </c>
      <c r="L796">
        <v>84.252565932498698</v>
      </c>
      <c r="M796">
        <v>55.372419199437097</v>
      </c>
      <c r="N796">
        <v>1.4485919781657099</v>
      </c>
      <c r="O796">
        <v>11.6741182314952</v>
      </c>
      <c r="P796">
        <v>79.571810883140003</v>
      </c>
      <c r="Q796">
        <v>0.13360130419955499</v>
      </c>
    </row>
    <row r="797" spans="1:17" hidden="1" x14ac:dyDescent="0.3">
      <c r="A797" t="s">
        <v>1740</v>
      </c>
      <c r="B797" t="s">
        <v>1741</v>
      </c>
      <c r="C797" t="s">
        <v>10328</v>
      </c>
      <c r="D797" t="s">
        <v>276</v>
      </c>
      <c r="E797">
        <v>4652.189165625</v>
      </c>
      <c r="F797">
        <v>2629.75</v>
      </c>
      <c r="G797">
        <v>113.943203947192</v>
      </c>
      <c r="H797">
        <v>0.26452770852540702</v>
      </c>
      <c r="I797">
        <v>69.339621856827605</v>
      </c>
      <c r="J797">
        <v>-7.7633372530194098</v>
      </c>
      <c r="K797">
        <v>2478.56523822291</v>
      </c>
      <c r="L797">
        <v>1904.33033169648</v>
      </c>
      <c r="M797">
        <v>46.387542867050897</v>
      </c>
      <c r="N797">
        <v>0.46467537360545103</v>
      </c>
      <c r="O797">
        <v>9.5161136990208099</v>
      </c>
      <c r="P797">
        <v>157.805989902455</v>
      </c>
      <c r="Q797">
        <v>7.7102075657772995E-2</v>
      </c>
    </row>
    <row r="798" spans="1:17" x14ac:dyDescent="0.3">
      <c r="A798" t="s">
        <v>1742</v>
      </c>
      <c r="B798" t="s">
        <v>1743</v>
      </c>
      <c r="C798" t="s">
        <v>10323</v>
      </c>
      <c r="D798" t="s">
        <v>410</v>
      </c>
      <c r="E798">
        <v>4617.0245085750003</v>
      </c>
      <c r="F798">
        <v>527.85</v>
      </c>
      <c r="G798">
        <v>-53.2209872704939</v>
      </c>
      <c r="H798">
        <v>-7.8044825254016503</v>
      </c>
      <c r="I798">
        <v>-18.6980588410187</v>
      </c>
      <c r="J798">
        <v>-0.93385815558861096</v>
      </c>
      <c r="K798">
        <v>549.59586009800705</v>
      </c>
      <c r="L798">
        <v>592.57358901062798</v>
      </c>
      <c r="M798">
        <v>41.874945249000703</v>
      </c>
      <c r="N798">
        <v>0.95675333646168104</v>
      </c>
      <c r="O798">
        <v>51.3687600644122</v>
      </c>
      <c r="P798">
        <v>3.2469437652811801</v>
      </c>
      <c r="Q798">
        <v>3.8202843468726003E-2</v>
      </c>
    </row>
    <row r="799" spans="1:17" hidden="1" x14ac:dyDescent="0.3">
      <c r="A799" t="s">
        <v>1744</v>
      </c>
      <c r="B799" t="s">
        <v>1745</v>
      </c>
      <c r="C799" t="s">
        <v>10328</v>
      </c>
      <c r="D799" t="s">
        <v>1746</v>
      </c>
      <c r="E799">
        <v>4579.6878500000003</v>
      </c>
      <c r="F799">
        <v>416.85</v>
      </c>
      <c r="G799">
        <v>72.589976857088601</v>
      </c>
      <c r="H799">
        <v>2.6416474524853899</v>
      </c>
      <c r="I799">
        <v>-36.689100388562402</v>
      </c>
      <c r="J799">
        <v>-1.9688682853355901</v>
      </c>
      <c r="K799">
        <v>404.405011004041</v>
      </c>
      <c r="L799">
        <v>405.25969959944598</v>
      </c>
      <c r="M799">
        <v>61.635700914049799</v>
      </c>
      <c r="N799">
        <v>0.89932042561336201</v>
      </c>
      <c r="O799">
        <v>53.172604054216102</v>
      </c>
      <c r="P799">
        <v>102.661804922515</v>
      </c>
      <c r="Q799">
        <v>0.25175620381354402</v>
      </c>
    </row>
    <row r="800" spans="1:17" hidden="1" x14ac:dyDescent="0.3">
      <c r="A800" t="s">
        <v>1747</v>
      </c>
      <c r="B800" t="s">
        <v>1748</v>
      </c>
      <c r="C800" t="s">
        <v>10328</v>
      </c>
      <c r="D800" t="s">
        <v>132</v>
      </c>
      <c r="E800">
        <v>4574.1733000000004</v>
      </c>
      <c r="F800">
        <v>5975.1</v>
      </c>
      <c r="G800">
        <v>240.12575190520499</v>
      </c>
      <c r="H800">
        <v>-14.3092471924626</v>
      </c>
      <c r="I800">
        <v>23.736419283387502</v>
      </c>
      <c r="J800">
        <v>-8.0624392244572594</v>
      </c>
      <c r="K800">
        <v>6035.1624708885101</v>
      </c>
      <c r="L800">
        <v>4681.8293454982804</v>
      </c>
      <c r="M800">
        <v>32.009945835678003</v>
      </c>
      <c r="N800">
        <v>0.59974068637330502</v>
      </c>
      <c r="O800">
        <v>18.0231293200113</v>
      </c>
      <c r="P800">
        <v>330.46720219012201</v>
      </c>
      <c r="Q800">
        <v>0.31881389026558299</v>
      </c>
    </row>
    <row r="801" spans="1:17" hidden="1" x14ac:dyDescent="0.3">
      <c r="A801" t="s">
        <v>1749</v>
      </c>
      <c r="B801" t="s">
        <v>1750</v>
      </c>
      <c r="C801" t="s">
        <v>10328</v>
      </c>
      <c r="D801" t="s">
        <v>298</v>
      </c>
      <c r="E801">
        <v>4553.8135797499999</v>
      </c>
      <c r="F801">
        <v>236.85</v>
      </c>
      <c r="G801">
        <v>121.28124420455001</v>
      </c>
      <c r="H801">
        <v>-9.1541261443600899</v>
      </c>
      <c r="I801">
        <v>128.176929397251</v>
      </c>
      <c r="J801">
        <v>-2.5845414100250999</v>
      </c>
      <c r="K801">
        <v>241.72690121666</v>
      </c>
      <c r="L801">
        <v>174.25917918117199</v>
      </c>
      <c r="M801">
        <v>46.539395923746902</v>
      </c>
      <c r="N801">
        <v>0.200681751361068</v>
      </c>
      <c r="O801">
        <v>37.977622968123299</v>
      </c>
      <c r="P801">
        <v>207.59740259740201</v>
      </c>
      <c r="Q801">
        <v>0.140224684145967</v>
      </c>
    </row>
    <row r="802" spans="1:17" hidden="1" x14ac:dyDescent="0.3">
      <c r="A802" t="s">
        <v>1751</v>
      </c>
      <c r="B802" t="s">
        <v>1752</v>
      </c>
      <c r="C802" t="s">
        <v>10328</v>
      </c>
      <c r="D802" t="s">
        <v>1537</v>
      </c>
      <c r="E802">
        <v>4545.3264567750002</v>
      </c>
      <c r="F802">
        <v>8500</v>
      </c>
      <c r="G802">
        <v>-8.7576385869356308</v>
      </c>
      <c r="H802">
        <v>-9.6000984370284898E-2</v>
      </c>
      <c r="I802">
        <v>12.092527107857</v>
      </c>
      <c r="J802">
        <v>-4.3564300673855501</v>
      </c>
      <c r="K802">
        <v>8289.8803691775902</v>
      </c>
      <c r="L802">
        <v>7467.0505116517097</v>
      </c>
      <c r="M802">
        <v>53.095097119449903</v>
      </c>
      <c r="N802">
        <v>0.37857840815135002</v>
      </c>
      <c r="O802">
        <v>7.0470588235294001</v>
      </c>
      <c r="P802">
        <v>46.298224628015198</v>
      </c>
      <c r="Q802">
        <v>-1.3827540755099999E-4</v>
      </c>
    </row>
    <row r="803" spans="1:17" hidden="1" x14ac:dyDescent="0.3">
      <c r="A803" t="s">
        <v>1753</v>
      </c>
      <c r="B803" t="s">
        <v>1754</v>
      </c>
      <c r="C803" t="s">
        <v>10328</v>
      </c>
      <c r="D803" t="s">
        <v>298</v>
      </c>
      <c r="E803">
        <v>4518.7866720000002</v>
      </c>
      <c r="F803">
        <v>213.5</v>
      </c>
      <c r="G803">
        <v>173.88603070450401</v>
      </c>
      <c r="H803">
        <v>-12.169887968678699</v>
      </c>
      <c r="I803">
        <v>252.554198668032</v>
      </c>
      <c r="J803">
        <v>-6.0247203843069501</v>
      </c>
      <c r="K803">
        <v>207.430621698186</v>
      </c>
      <c r="L803">
        <v>133.049127518727</v>
      </c>
      <c r="M803">
        <v>33.3102427180917</v>
      </c>
      <c r="N803">
        <v>0.191334126214601</v>
      </c>
      <c r="O803">
        <v>22.248243559718901</v>
      </c>
      <c r="P803">
        <v>363.32465277777698</v>
      </c>
      <c r="Q803">
        <v>0.22149836158630701</v>
      </c>
    </row>
    <row r="804" spans="1:17" x14ac:dyDescent="0.3">
      <c r="A804" t="s">
        <v>1755</v>
      </c>
      <c r="B804" t="s">
        <v>1756</v>
      </c>
      <c r="C804" t="s">
        <v>10325</v>
      </c>
      <c r="D804" t="s">
        <v>127</v>
      </c>
      <c r="E804">
        <v>4507.5110238089901</v>
      </c>
      <c r="F804">
        <v>234.97</v>
      </c>
      <c r="G804">
        <v>-17.645990744853101</v>
      </c>
      <c r="H804">
        <v>14.7456193143926</v>
      </c>
      <c r="I804">
        <v>-20.820306100490399</v>
      </c>
      <c r="J804">
        <v>-3.40963208774322</v>
      </c>
      <c r="K804">
        <v>221.43698477003099</v>
      </c>
      <c r="L804">
        <v>218.06775937767799</v>
      </c>
      <c r="M804">
        <v>62.794904886412198</v>
      </c>
      <c r="N804">
        <v>1.6809785756314299</v>
      </c>
      <c r="O804">
        <v>18.312976124611598</v>
      </c>
      <c r="P804">
        <v>40.784901138406198</v>
      </c>
      <c r="Q804">
        <v>7.5129082934749E-2</v>
      </c>
    </row>
    <row r="805" spans="1:17" hidden="1" x14ac:dyDescent="0.3">
      <c r="A805" t="s">
        <v>1757</v>
      </c>
      <c r="B805" t="s">
        <v>1758</v>
      </c>
      <c r="C805" t="s">
        <v>10328</v>
      </c>
      <c r="D805" t="s">
        <v>127</v>
      </c>
      <c r="E805">
        <v>4505.9418158999997</v>
      </c>
      <c r="F805">
        <v>430.5</v>
      </c>
      <c r="G805">
        <v>-25.771404079963901</v>
      </c>
      <c r="K805">
        <v>425.76520424318301</v>
      </c>
      <c r="L805">
        <v>384.46648021701702</v>
      </c>
      <c r="M805">
        <v>38.331602171758398</v>
      </c>
      <c r="N805">
        <v>1</v>
      </c>
      <c r="O805">
        <v>7.2938443670151001</v>
      </c>
      <c r="P805">
        <v>18.939079983423099</v>
      </c>
      <c r="Q805">
        <v>9.3594908740256E-2</v>
      </c>
    </row>
    <row r="806" spans="1:17" hidden="1" x14ac:dyDescent="0.3">
      <c r="A806" t="s">
        <v>1759</v>
      </c>
      <c r="B806" t="s">
        <v>1760</v>
      </c>
      <c r="C806" t="s">
        <v>10328</v>
      </c>
      <c r="D806" t="s">
        <v>215</v>
      </c>
      <c r="E806">
        <v>4498.9060144099903</v>
      </c>
      <c r="F806">
        <v>417.6</v>
      </c>
      <c r="G806">
        <v>45.147452196407698</v>
      </c>
      <c r="H806">
        <v>4.7785828251929896</v>
      </c>
      <c r="I806">
        <v>13.8297985322234</v>
      </c>
      <c r="J806">
        <v>-6.5401455575416501</v>
      </c>
      <c r="K806">
        <v>393.43307720224902</v>
      </c>
      <c r="L806">
        <v>320.427674638192</v>
      </c>
      <c r="M806">
        <v>41.936697597699002</v>
      </c>
      <c r="N806">
        <v>0.66645794864450303</v>
      </c>
      <c r="O806">
        <v>10.8716475095785</v>
      </c>
      <c r="P806">
        <v>127.911188589041</v>
      </c>
      <c r="Q806">
        <v>0.150984988060828</v>
      </c>
    </row>
    <row r="807" spans="1:17" hidden="1" x14ac:dyDescent="0.3">
      <c r="A807" t="s">
        <v>1761</v>
      </c>
      <c r="B807" t="s">
        <v>1762</v>
      </c>
      <c r="C807" t="s">
        <v>10328</v>
      </c>
      <c r="D807" t="s">
        <v>474</v>
      </c>
      <c r="E807">
        <v>4480.7808638249999</v>
      </c>
      <c r="F807">
        <v>994.65</v>
      </c>
      <c r="G807">
        <v>78.013945993150003</v>
      </c>
      <c r="H807">
        <v>-0.69432172155332805</v>
      </c>
      <c r="I807">
        <v>40.589207979166801</v>
      </c>
      <c r="J807">
        <v>-8.4041523484150602</v>
      </c>
      <c r="K807">
        <v>900.48707762803201</v>
      </c>
      <c r="L807">
        <v>698.05038350381005</v>
      </c>
      <c r="M807">
        <v>42.478897201388499</v>
      </c>
      <c r="N807">
        <v>0.52201641390711495</v>
      </c>
      <c r="O807">
        <v>10.0889760217161</v>
      </c>
      <c r="P807">
        <v>132.666666666666</v>
      </c>
      <c r="Q807">
        <v>0.168999074662121</v>
      </c>
    </row>
    <row r="808" spans="1:17" hidden="1" x14ac:dyDescent="0.3">
      <c r="A808" t="s">
        <v>1763</v>
      </c>
      <c r="B808" t="s">
        <v>1764</v>
      </c>
      <c r="C808" t="s">
        <v>10328</v>
      </c>
      <c r="D808" t="s">
        <v>627</v>
      </c>
      <c r="E808">
        <v>4473.6580383</v>
      </c>
      <c r="F808">
        <v>1788.15</v>
      </c>
      <c r="G808">
        <v>32.857556900404099</v>
      </c>
      <c r="H808">
        <v>14.0217714484591</v>
      </c>
      <c r="I808">
        <v>57.675878425424102</v>
      </c>
      <c r="J808">
        <v>-8.4954951127870402</v>
      </c>
      <c r="K808">
        <v>1616.5278072225101</v>
      </c>
      <c r="L808">
        <v>1270.6758371663</v>
      </c>
      <c r="M808">
        <v>41.440555656012798</v>
      </c>
      <c r="N808">
        <v>0.99810609953471197</v>
      </c>
      <c r="O808">
        <v>14.6156642339848</v>
      </c>
      <c r="P808">
        <v>120.446279972878</v>
      </c>
      <c r="Q808">
        <v>0.146192274396196</v>
      </c>
    </row>
    <row r="809" spans="1:17" hidden="1" x14ac:dyDescent="0.3">
      <c r="A809" t="s">
        <v>1765</v>
      </c>
      <c r="B809" t="s">
        <v>1766</v>
      </c>
      <c r="C809" t="s">
        <v>10328</v>
      </c>
      <c r="D809" t="s">
        <v>257</v>
      </c>
      <c r="E809">
        <v>4471.8575780000001</v>
      </c>
      <c r="F809">
        <v>453.85</v>
      </c>
      <c r="G809">
        <v>22.516132329280701</v>
      </c>
      <c r="H809">
        <v>-13.595218622592901</v>
      </c>
      <c r="I809">
        <v>31.343021933425799</v>
      </c>
      <c r="J809">
        <v>-4.6378856861280804</v>
      </c>
      <c r="K809">
        <v>455.81511255109803</v>
      </c>
      <c r="L809">
        <v>393.85964041301798</v>
      </c>
      <c r="M809">
        <v>44.826989091779701</v>
      </c>
      <c r="N809">
        <v>0.56506655548311902</v>
      </c>
      <c r="O809">
        <v>19.643053872424701</v>
      </c>
      <c r="P809">
        <v>64.557650471355998</v>
      </c>
      <c r="Q809">
        <v>0.144948300069591</v>
      </c>
    </row>
    <row r="810" spans="1:17" hidden="1" x14ac:dyDescent="0.3">
      <c r="A810" t="s">
        <v>1767</v>
      </c>
      <c r="B810" t="s">
        <v>1768</v>
      </c>
      <c r="C810" t="s">
        <v>10328</v>
      </c>
      <c r="D810" t="s">
        <v>54</v>
      </c>
      <c r="E810">
        <v>4468.0144616460002</v>
      </c>
      <c r="F810">
        <v>82.22</v>
      </c>
      <c r="G810">
        <v>80.209501857846305</v>
      </c>
      <c r="H810">
        <v>32.0585030013942</v>
      </c>
      <c r="I810">
        <v>54.148416998505198</v>
      </c>
      <c r="J810">
        <v>-1.6692283761892599</v>
      </c>
      <c r="K810">
        <v>64.434796145560796</v>
      </c>
      <c r="L810">
        <v>52.1158848372393</v>
      </c>
      <c r="M810">
        <v>74.191551186826402</v>
      </c>
      <c r="N810">
        <v>2.3551824366803098</v>
      </c>
      <c r="O810">
        <v>4.59742155193383</v>
      </c>
      <c r="P810">
        <v>162.683706070287</v>
      </c>
      <c r="Q810">
        <v>3.3268214645984999E-2</v>
      </c>
    </row>
    <row r="811" spans="1:17" x14ac:dyDescent="0.3">
      <c r="A811" t="s">
        <v>1769</v>
      </c>
      <c r="B811" t="s">
        <v>1770</v>
      </c>
      <c r="C811" t="s">
        <v>10318</v>
      </c>
      <c r="D811" t="s">
        <v>281</v>
      </c>
      <c r="E811">
        <v>4467.2168741550004</v>
      </c>
      <c r="F811">
        <v>520.35</v>
      </c>
      <c r="G811">
        <v>9.2081505212964192</v>
      </c>
      <c r="H811">
        <v>17.594412666223601</v>
      </c>
      <c r="I811">
        <v>7.0415146794820496</v>
      </c>
      <c r="J811">
        <v>-0.67149875671604997</v>
      </c>
      <c r="K811">
        <v>465.23050738403299</v>
      </c>
      <c r="L811">
        <v>424.61294940528802</v>
      </c>
      <c r="M811">
        <v>66.657960143612002</v>
      </c>
      <c r="N811">
        <v>1.7107384337484</v>
      </c>
      <c r="O811">
        <v>4.5354088594215396</v>
      </c>
      <c r="P811">
        <v>51.220575414123701</v>
      </c>
    </row>
    <row r="812" spans="1:17" hidden="1" x14ac:dyDescent="0.3">
      <c r="A812" t="s">
        <v>1771</v>
      </c>
      <c r="B812" t="s">
        <v>1772</v>
      </c>
      <c r="C812" t="s">
        <v>10328</v>
      </c>
      <c r="D812" t="s">
        <v>127</v>
      </c>
      <c r="E812">
        <v>4458.8239364479996</v>
      </c>
      <c r="F812">
        <v>45.8</v>
      </c>
      <c r="G812">
        <v>-3.0260583012109699</v>
      </c>
      <c r="H812">
        <v>-9.3752320226908807</v>
      </c>
      <c r="I812">
        <v>-28.229048913064101</v>
      </c>
      <c r="J812">
        <v>-8.8388208227579899</v>
      </c>
      <c r="K812">
        <v>47.5294366750501</v>
      </c>
      <c r="L812">
        <v>46.246782844077401</v>
      </c>
      <c r="M812">
        <v>38.368812280496499</v>
      </c>
      <c r="N812">
        <v>0.67710806540708401</v>
      </c>
      <c r="O812">
        <v>42.794759825327503</v>
      </c>
      <c r="P812">
        <v>43.348982785602502</v>
      </c>
      <c r="Q812">
        <v>7.0138757602804996E-2</v>
      </c>
    </row>
    <row r="813" spans="1:17" hidden="1" x14ac:dyDescent="0.3">
      <c r="A813" t="s">
        <v>1773</v>
      </c>
      <c r="B813" t="s">
        <v>1774</v>
      </c>
      <c r="C813" t="s">
        <v>10328</v>
      </c>
      <c r="D813" t="s">
        <v>741</v>
      </c>
      <c r="E813">
        <v>4449.3999170859997</v>
      </c>
      <c r="F813">
        <v>281.72000000000003</v>
      </c>
      <c r="G813">
        <v>0.60213640416773995</v>
      </c>
      <c r="H813">
        <v>1.40627181904957</v>
      </c>
      <c r="I813">
        <v>0.70929222473724296</v>
      </c>
      <c r="J813">
        <v>0.227350121118788</v>
      </c>
      <c r="K813">
        <v>271.85194818766598</v>
      </c>
      <c r="L813">
        <v>251.74291295313</v>
      </c>
      <c r="M813">
        <v>58.987597709054498</v>
      </c>
      <c r="N813">
        <v>0.64269247906670002</v>
      </c>
      <c r="O813">
        <v>0.80576458895356096</v>
      </c>
      <c r="P813">
        <v>35.540052922780802</v>
      </c>
      <c r="Q813">
        <v>3.7892634135868998E-2</v>
      </c>
    </row>
    <row r="814" spans="1:17" hidden="1" x14ac:dyDescent="0.3">
      <c r="A814" t="s">
        <v>1775</v>
      </c>
      <c r="B814" t="s">
        <v>1776</v>
      </c>
      <c r="C814" t="s">
        <v>10328</v>
      </c>
      <c r="D814" t="s">
        <v>281</v>
      </c>
      <c r="E814">
        <v>4447.1999233199904</v>
      </c>
      <c r="F814">
        <v>868.85</v>
      </c>
      <c r="G814">
        <v>31.604762928245901</v>
      </c>
      <c r="H814">
        <v>4.6925404433210298</v>
      </c>
      <c r="I814">
        <v>17.092226277178799</v>
      </c>
      <c r="J814">
        <v>-8.5276892128703601</v>
      </c>
      <c r="K814">
        <v>783.13742348127903</v>
      </c>
      <c r="L814">
        <v>672.97332410337594</v>
      </c>
      <c r="M814">
        <v>36.492945922211597</v>
      </c>
      <c r="N814">
        <v>0.62989559690098895</v>
      </c>
      <c r="O814">
        <v>7.1934165851412697</v>
      </c>
      <c r="P814">
        <v>71.438437253354394</v>
      </c>
      <c r="Q814">
        <v>-8.2813114602780999E-2</v>
      </c>
    </row>
    <row r="815" spans="1:17" hidden="1" x14ac:dyDescent="0.3">
      <c r="A815" t="s">
        <v>1777</v>
      </c>
      <c r="B815" t="s">
        <v>1778</v>
      </c>
      <c r="C815" t="s">
        <v>10314</v>
      </c>
      <c r="D815" t="s">
        <v>405</v>
      </c>
      <c r="E815">
        <v>4436.158940196</v>
      </c>
      <c r="F815">
        <v>121.37</v>
      </c>
      <c r="G815">
        <v>-43.533503644749899</v>
      </c>
      <c r="H815">
        <v>-5.2740373005086099</v>
      </c>
      <c r="I815">
        <v>-17.134373740969401</v>
      </c>
      <c r="J815">
        <v>-3.4124380968621901</v>
      </c>
      <c r="K815">
        <v>121.904537107981</v>
      </c>
      <c r="M815">
        <v>43.392636260324799</v>
      </c>
      <c r="N815">
        <v>2.0920240222367399</v>
      </c>
      <c r="O815">
        <v>26.555161901623102</v>
      </c>
      <c r="P815">
        <v>11.6045977011494</v>
      </c>
    </row>
    <row r="816" spans="1:17" hidden="1" x14ac:dyDescent="0.3">
      <c r="A816" t="s">
        <v>1779</v>
      </c>
      <c r="B816" t="s">
        <v>1780</v>
      </c>
      <c r="C816" t="s">
        <v>10328</v>
      </c>
      <c r="D816" t="s">
        <v>627</v>
      </c>
      <c r="E816">
        <v>4435.2235970399997</v>
      </c>
      <c r="F816">
        <v>2238.9499999999998</v>
      </c>
      <c r="G816">
        <v>78.430488420033399</v>
      </c>
      <c r="H816">
        <v>22.836098748824298</v>
      </c>
      <c r="I816">
        <v>49.209189147173198</v>
      </c>
      <c r="J816">
        <v>8.44779055012709</v>
      </c>
      <c r="K816">
        <v>1916.4679495646001</v>
      </c>
      <c r="L816">
        <v>1625.6949502017501</v>
      </c>
      <c r="M816">
        <v>88.896634801841003</v>
      </c>
      <c r="N816">
        <v>1.4464310855848499</v>
      </c>
      <c r="O816">
        <v>2.2354228544630299</v>
      </c>
      <c r="P816">
        <v>132.31647211413701</v>
      </c>
      <c r="Q816">
        <v>0.17301407215224501</v>
      </c>
    </row>
    <row r="817" spans="1:17" hidden="1" x14ac:dyDescent="0.3">
      <c r="A817" t="s">
        <v>1781</v>
      </c>
      <c r="B817" t="s">
        <v>1782</v>
      </c>
      <c r="C817" t="s">
        <v>10328</v>
      </c>
      <c r="D817" t="s">
        <v>132</v>
      </c>
      <c r="E817">
        <v>4425.8014716300004</v>
      </c>
      <c r="F817">
        <v>378.5</v>
      </c>
      <c r="G817">
        <v>38.187785181960898</v>
      </c>
      <c r="H817">
        <v>-17.088234671491801</v>
      </c>
      <c r="I817">
        <v>55.2942091076821</v>
      </c>
      <c r="J817">
        <v>-9.4726561641234603</v>
      </c>
      <c r="K817">
        <v>398.10107534341898</v>
      </c>
      <c r="M817">
        <v>22.786470045829098</v>
      </c>
      <c r="N817">
        <v>0.25617981074004098</v>
      </c>
      <c r="O817">
        <v>40.026420079260198</v>
      </c>
      <c r="P817">
        <v>123.435655253837</v>
      </c>
    </row>
    <row r="818" spans="1:17" x14ac:dyDescent="0.3">
      <c r="A818" t="s">
        <v>1783</v>
      </c>
      <c r="B818" t="s">
        <v>1784</v>
      </c>
      <c r="C818" t="s">
        <v>10314</v>
      </c>
      <c r="D818" t="s">
        <v>51</v>
      </c>
      <c r="E818">
        <v>4405.9448477599999</v>
      </c>
      <c r="F818">
        <v>614.45000000000005</v>
      </c>
      <c r="G818">
        <v>-53.1598240599197</v>
      </c>
      <c r="H818">
        <v>-5.8780253328857697</v>
      </c>
      <c r="I818">
        <v>-46.516826222543799</v>
      </c>
      <c r="J818">
        <v>-2.6559364189005401</v>
      </c>
      <c r="K818">
        <v>666.25532032971898</v>
      </c>
      <c r="L818">
        <v>778.78145950625105</v>
      </c>
      <c r="M818">
        <v>47.2597058652822</v>
      </c>
      <c r="N818">
        <v>0.73821459641295795</v>
      </c>
      <c r="O818">
        <v>102.32728456343</v>
      </c>
      <c r="P818">
        <v>4.7923595122367297</v>
      </c>
      <c r="Q818">
        <v>-8.3768707769740006E-3</v>
      </c>
    </row>
    <row r="819" spans="1:17" x14ac:dyDescent="0.3">
      <c r="A819" t="s">
        <v>1785</v>
      </c>
      <c r="B819" t="s">
        <v>1786</v>
      </c>
      <c r="C819" t="s">
        <v>627</v>
      </c>
      <c r="D819" t="s">
        <v>627</v>
      </c>
      <c r="E819">
        <v>4395.2692069000004</v>
      </c>
      <c r="F819">
        <v>214.19</v>
      </c>
      <c r="G819">
        <v>27.5947159169061</v>
      </c>
      <c r="H819">
        <v>-4.2051567591566403</v>
      </c>
      <c r="I819">
        <v>1.3912429505234301</v>
      </c>
      <c r="J819">
        <v>-4.3817465570373901</v>
      </c>
      <c r="K819">
        <v>211.731464938969</v>
      </c>
      <c r="L819">
        <v>180.883019891044</v>
      </c>
      <c r="M819">
        <v>39.270386619041297</v>
      </c>
      <c r="N819">
        <v>0.55228816632803501</v>
      </c>
      <c r="O819">
        <v>13.5440496755217</v>
      </c>
      <c r="P819">
        <v>68.852975955853296</v>
      </c>
      <c r="Q819">
        <v>8.1656695040710006E-2</v>
      </c>
    </row>
    <row r="820" spans="1:17" x14ac:dyDescent="0.3">
      <c r="A820" t="s">
        <v>1787</v>
      </c>
      <c r="B820" t="s">
        <v>1788</v>
      </c>
      <c r="C820" t="s">
        <v>10312</v>
      </c>
      <c r="D820" t="s">
        <v>276</v>
      </c>
      <c r="E820">
        <v>4365.7246111000004</v>
      </c>
      <c r="F820">
        <v>2500.9499999999998</v>
      </c>
      <c r="G820">
        <v>78.810657527155897</v>
      </c>
      <c r="H820">
        <v>0.70421193187088804</v>
      </c>
      <c r="I820">
        <v>39.9464603707032</v>
      </c>
      <c r="J820">
        <v>-3.7427319216992201</v>
      </c>
      <c r="K820">
        <v>2396.7881940172301</v>
      </c>
      <c r="L820">
        <v>1890.48618648349</v>
      </c>
      <c r="M820">
        <v>51.0987650951039</v>
      </c>
      <c r="N820">
        <v>0.59499028572063895</v>
      </c>
      <c r="O820">
        <v>11.9574561666566</v>
      </c>
      <c r="P820">
        <v>125.666591473043</v>
      </c>
      <c r="Q820">
        <v>1.2964031718878E-2</v>
      </c>
    </row>
    <row r="821" spans="1:17" hidden="1" x14ac:dyDescent="0.3">
      <c r="A821" t="s">
        <v>1789</v>
      </c>
      <c r="B821" t="s">
        <v>1790</v>
      </c>
      <c r="C821" t="s">
        <v>10328</v>
      </c>
      <c r="D821" t="s">
        <v>37</v>
      </c>
      <c r="E821">
        <v>4344.4211720399999</v>
      </c>
      <c r="F821">
        <v>611.6</v>
      </c>
      <c r="G821">
        <v>1.71011548122208</v>
      </c>
      <c r="H821">
        <v>6.1204556589854802</v>
      </c>
      <c r="I821">
        <v>7.1917667836730397</v>
      </c>
      <c r="J821">
        <v>-0.71475587182075895</v>
      </c>
      <c r="K821">
        <v>560.00603484291298</v>
      </c>
      <c r="M821">
        <v>70.221385206862493</v>
      </c>
      <c r="N821">
        <v>2.0776512693485301</v>
      </c>
      <c r="O821">
        <v>5.9189012426422396</v>
      </c>
      <c r="P821">
        <v>42.050865172453797</v>
      </c>
    </row>
    <row r="822" spans="1:17" hidden="1" x14ac:dyDescent="0.3">
      <c r="A822" t="s">
        <v>1791</v>
      </c>
      <c r="B822" t="s">
        <v>1792</v>
      </c>
      <c r="C822" t="s">
        <v>10328</v>
      </c>
      <c r="D822" t="s">
        <v>298</v>
      </c>
      <c r="E822">
        <v>4312.0811208300001</v>
      </c>
      <c r="F822">
        <v>351.7</v>
      </c>
      <c r="G822">
        <v>92.031108467569197</v>
      </c>
      <c r="H822">
        <v>1.4720315012459899</v>
      </c>
      <c r="I822">
        <v>-20.510093939916398</v>
      </c>
      <c r="J822">
        <v>-4.6386649360532903</v>
      </c>
      <c r="K822">
        <v>334.12559715001902</v>
      </c>
      <c r="L822">
        <v>284.38432928149399</v>
      </c>
      <c r="M822">
        <v>43.4914216970894</v>
      </c>
      <c r="N822">
        <v>0.61331962320156697</v>
      </c>
      <c r="O822">
        <v>12.1552459482513</v>
      </c>
      <c r="P822">
        <v>126.464906632324</v>
      </c>
    </row>
    <row r="823" spans="1:17" x14ac:dyDescent="0.3">
      <c r="A823" t="s">
        <v>1793</v>
      </c>
      <c r="B823" t="s">
        <v>1794</v>
      </c>
      <c r="C823" t="s">
        <v>10319</v>
      </c>
      <c r="D823" t="s">
        <v>204</v>
      </c>
      <c r="E823">
        <v>4299.8829675300003</v>
      </c>
      <c r="F823">
        <v>168.68</v>
      </c>
      <c r="G823">
        <v>-7.4400578000692903</v>
      </c>
      <c r="H823">
        <v>-15.172189908781601</v>
      </c>
      <c r="I823">
        <v>-7.8360803628285796</v>
      </c>
      <c r="J823">
        <v>-3.16053604834923</v>
      </c>
      <c r="K823">
        <v>184.28874361343401</v>
      </c>
      <c r="L823">
        <v>171.50594015700901</v>
      </c>
      <c r="M823">
        <v>34.147073628400697</v>
      </c>
      <c r="N823">
        <v>0.95941541268405295</v>
      </c>
      <c r="O823">
        <v>33.803651885226401</v>
      </c>
      <c r="P823">
        <v>33.819912733042401</v>
      </c>
      <c r="Q823">
        <v>4.8068058807737998E-2</v>
      </c>
    </row>
    <row r="824" spans="1:17" x14ac:dyDescent="0.3">
      <c r="A824" t="s">
        <v>1795</v>
      </c>
      <c r="B824" t="s">
        <v>1796</v>
      </c>
      <c r="C824" t="s">
        <v>10318</v>
      </c>
      <c r="D824" t="s">
        <v>54</v>
      </c>
      <c r="E824">
        <v>4276.0511640000004</v>
      </c>
      <c r="F824">
        <v>538.9</v>
      </c>
      <c r="G824">
        <v>65.040409443624</v>
      </c>
      <c r="H824">
        <v>25.151069578362399</v>
      </c>
      <c r="I824">
        <v>33.256275415306703</v>
      </c>
      <c r="J824">
        <v>-8.1386765365987692</v>
      </c>
      <c r="K824">
        <v>463.742509459281</v>
      </c>
      <c r="L824">
        <v>379.21855061465499</v>
      </c>
      <c r="M824">
        <v>52.285581760810302</v>
      </c>
      <c r="N824">
        <v>0.63478498788758697</v>
      </c>
      <c r="O824">
        <v>6.8843941362033796</v>
      </c>
      <c r="P824">
        <v>129.416773094934</v>
      </c>
      <c r="Q824">
        <v>-3.2402526996199998E-3</v>
      </c>
    </row>
    <row r="825" spans="1:17" hidden="1" x14ac:dyDescent="0.3">
      <c r="A825" t="s">
        <v>1797</v>
      </c>
      <c r="B825" t="s">
        <v>1798</v>
      </c>
      <c r="C825" t="s">
        <v>10328</v>
      </c>
      <c r="D825" t="s">
        <v>1799</v>
      </c>
      <c r="E825">
        <v>4270.6753382400002</v>
      </c>
      <c r="F825">
        <v>144.05000000000001</v>
      </c>
      <c r="G825">
        <v>37.818614825015501</v>
      </c>
      <c r="H825">
        <v>-2.49849642975654</v>
      </c>
      <c r="I825">
        <v>12.023749873309001</v>
      </c>
      <c r="J825">
        <v>-14.1654108926164</v>
      </c>
      <c r="K825">
        <v>136.372185591272</v>
      </c>
      <c r="L825">
        <v>117.602969539936</v>
      </c>
      <c r="M825">
        <v>44.551073977002098</v>
      </c>
      <c r="N825">
        <v>0.34985280230057297</v>
      </c>
      <c r="O825">
        <v>13.8493578618535</v>
      </c>
      <c r="P825">
        <v>81.881313131313107</v>
      </c>
      <c r="Q825">
        <v>4.914319657493E-2</v>
      </c>
    </row>
    <row r="826" spans="1:17" hidden="1" x14ac:dyDescent="0.3">
      <c r="A826" t="s">
        <v>1800</v>
      </c>
      <c r="B826" t="s">
        <v>1801</v>
      </c>
      <c r="C826" t="s">
        <v>10328</v>
      </c>
      <c r="D826" t="s">
        <v>410</v>
      </c>
      <c r="E826">
        <v>4244.0626116000003</v>
      </c>
      <c r="F826">
        <v>1107.4000000000001</v>
      </c>
      <c r="G826">
        <v>-52.061190891674997</v>
      </c>
      <c r="H826">
        <v>-7.5144371452432699</v>
      </c>
      <c r="I826">
        <v>-14.464181102125499</v>
      </c>
      <c r="J826">
        <v>-0.46094583529278899</v>
      </c>
      <c r="K826">
        <v>1135.17734135972</v>
      </c>
      <c r="L826">
        <v>1204.7122487625199</v>
      </c>
      <c r="M826">
        <v>47.385636160530296</v>
      </c>
      <c r="N826">
        <v>1.14531703127955</v>
      </c>
      <c r="O826">
        <v>40.409969297453401</v>
      </c>
      <c r="P826">
        <v>10.978603998596901</v>
      </c>
      <c r="Q826">
        <v>-7.1328394919967994E-2</v>
      </c>
    </row>
    <row r="827" spans="1:17" hidden="1" x14ac:dyDescent="0.3">
      <c r="A827" t="s">
        <v>1802</v>
      </c>
      <c r="B827" t="s">
        <v>1803</v>
      </c>
      <c r="C827" t="s">
        <v>10328</v>
      </c>
      <c r="D827" t="s">
        <v>46</v>
      </c>
      <c r="E827">
        <v>4207.031919</v>
      </c>
      <c r="F827">
        <v>2254.6</v>
      </c>
      <c r="G827">
        <v>460.36944468565201</v>
      </c>
      <c r="H827">
        <v>16.660100595622001</v>
      </c>
      <c r="I827">
        <v>167.45748143243301</v>
      </c>
      <c r="J827">
        <v>2.6375745469204199</v>
      </c>
      <c r="K827">
        <v>2165.69755616763</v>
      </c>
      <c r="L827">
        <v>1469.06070824162</v>
      </c>
      <c r="M827">
        <v>55.167508288674199</v>
      </c>
      <c r="N827">
        <v>0.58178433090676296</v>
      </c>
      <c r="O827">
        <v>32.3516366539519</v>
      </c>
      <c r="P827">
        <v>702.34875444839804</v>
      </c>
    </row>
    <row r="828" spans="1:17" hidden="1" x14ac:dyDescent="0.3">
      <c r="A828" t="s">
        <v>1804</v>
      </c>
      <c r="B828" t="s">
        <v>1805</v>
      </c>
      <c r="C828" t="s">
        <v>10328</v>
      </c>
      <c r="D828" t="s">
        <v>933</v>
      </c>
      <c r="E828">
        <v>4203.9416119799998</v>
      </c>
      <c r="F828">
        <v>174.13</v>
      </c>
      <c r="G828">
        <v>76.080500269221403</v>
      </c>
      <c r="H828">
        <v>-7.8580652622324898</v>
      </c>
      <c r="I828">
        <v>39.512704441729902</v>
      </c>
      <c r="J828">
        <v>-8.0390447540050598</v>
      </c>
      <c r="K828">
        <v>179.52491073175901</v>
      </c>
      <c r="L828">
        <v>139.01501470616199</v>
      </c>
      <c r="M828">
        <v>26.213896579353101</v>
      </c>
      <c r="N828">
        <v>0.414096503724246</v>
      </c>
      <c r="O828">
        <v>28.524665479813901</v>
      </c>
      <c r="P828">
        <v>158.41701706653399</v>
      </c>
    </row>
    <row r="829" spans="1:17" x14ac:dyDescent="0.3">
      <c r="A829" t="s">
        <v>1806</v>
      </c>
      <c r="B829" t="s">
        <v>1807</v>
      </c>
      <c r="C829" t="s">
        <v>10327</v>
      </c>
      <c r="D829" t="s">
        <v>573</v>
      </c>
      <c r="E829">
        <v>4174.7761349100001</v>
      </c>
      <c r="F829">
        <v>362.2</v>
      </c>
      <c r="G829">
        <v>-24.0879217011259</v>
      </c>
      <c r="H829">
        <v>-1.03817007200867</v>
      </c>
      <c r="I829">
        <v>-23.7755494241188</v>
      </c>
      <c r="J829">
        <v>-2.91895395626132</v>
      </c>
      <c r="K829">
        <v>370.17310115642198</v>
      </c>
      <c r="L829">
        <v>359.07422387182203</v>
      </c>
      <c r="M829">
        <v>42.040820420884401</v>
      </c>
      <c r="N829">
        <v>0.57944058889237604</v>
      </c>
      <c r="O829">
        <v>26.684152401987799</v>
      </c>
      <c r="P829">
        <v>28.645000887941698</v>
      </c>
      <c r="Q829">
        <v>0.12199612070525</v>
      </c>
    </row>
    <row r="830" spans="1:17" x14ac:dyDescent="0.3">
      <c r="A830" t="s">
        <v>1808</v>
      </c>
      <c r="B830" t="s">
        <v>1809</v>
      </c>
      <c r="C830" t="s">
        <v>10327</v>
      </c>
      <c r="D830" t="s">
        <v>276</v>
      </c>
      <c r="E830">
        <v>4170.8677895999999</v>
      </c>
      <c r="F830">
        <v>166.83</v>
      </c>
      <c r="G830">
        <v>44.619271411012399</v>
      </c>
      <c r="H830">
        <v>15.7538878309647</v>
      </c>
      <c r="I830">
        <v>62.092308347177401</v>
      </c>
      <c r="J830">
        <v>-0.90425272244087695</v>
      </c>
      <c r="K830">
        <v>145.333434737972</v>
      </c>
      <c r="L830">
        <v>117.11394233095901</v>
      </c>
      <c r="M830">
        <v>67.756156980672898</v>
      </c>
      <c r="N830">
        <v>1.38661226603051</v>
      </c>
      <c r="O830">
        <v>4.8912066175148299</v>
      </c>
      <c r="P830">
        <v>104.448529411764</v>
      </c>
      <c r="Q830">
        <v>3.6374829435494999E-2</v>
      </c>
    </row>
    <row r="831" spans="1:17" hidden="1" x14ac:dyDescent="0.3">
      <c r="A831" t="s">
        <v>1810</v>
      </c>
      <c r="B831" t="s">
        <v>1811</v>
      </c>
      <c r="C831" t="s">
        <v>10328</v>
      </c>
      <c r="D831" t="s">
        <v>276</v>
      </c>
      <c r="E831">
        <v>4169.5190411000003</v>
      </c>
      <c r="F831">
        <v>607.70000000000005</v>
      </c>
      <c r="G831">
        <v>60.638983169469903</v>
      </c>
      <c r="H831">
        <v>-1.3712711496749601</v>
      </c>
      <c r="I831">
        <v>24.135554687140999</v>
      </c>
      <c r="J831">
        <v>-1.0476561641234601</v>
      </c>
      <c r="K831">
        <v>585.86769492474605</v>
      </c>
      <c r="L831">
        <v>494.35114098225</v>
      </c>
      <c r="M831">
        <v>52.649771743028502</v>
      </c>
      <c r="N831">
        <v>0.58403918824117096</v>
      </c>
      <c r="O831">
        <v>7.7834457791673399</v>
      </c>
      <c r="P831">
        <v>94.153354632587806</v>
      </c>
      <c r="Q831">
        <v>5.9341345593147E-2</v>
      </c>
    </row>
    <row r="832" spans="1:17" x14ac:dyDescent="0.3">
      <c r="A832" t="s">
        <v>1812</v>
      </c>
      <c r="B832" t="s">
        <v>1813</v>
      </c>
      <c r="C832" t="s">
        <v>10327</v>
      </c>
      <c r="D832" t="s">
        <v>276</v>
      </c>
      <c r="E832">
        <v>4162.1544450000001</v>
      </c>
      <c r="F832">
        <v>1353.95</v>
      </c>
      <c r="G832">
        <v>47.705220253900301</v>
      </c>
      <c r="H832">
        <v>8.0136833750884193</v>
      </c>
      <c r="I832">
        <v>46.397825615472698</v>
      </c>
      <c r="J832">
        <v>2.50341454917185</v>
      </c>
      <c r="K832">
        <v>1152.37824126601</v>
      </c>
      <c r="L832">
        <v>930.01577414511405</v>
      </c>
      <c r="M832">
        <v>61.551381884263598</v>
      </c>
      <c r="N832">
        <v>0.71642968821096598</v>
      </c>
      <c r="O832">
        <v>3.3937737730344399</v>
      </c>
      <c r="P832">
        <v>117.869498752916</v>
      </c>
      <c r="Q832">
        <v>6.6102706495463001E-2</v>
      </c>
    </row>
    <row r="833" spans="1:17" hidden="1" x14ac:dyDescent="0.3">
      <c r="A833" t="s">
        <v>1814</v>
      </c>
      <c r="B833" t="s">
        <v>1815</v>
      </c>
      <c r="C833" t="s">
        <v>10328</v>
      </c>
      <c r="D833" t="s">
        <v>989</v>
      </c>
      <c r="E833">
        <v>4150.8914940000004</v>
      </c>
      <c r="F833">
        <v>3316.85</v>
      </c>
      <c r="G833">
        <v>-9.3339724696280495</v>
      </c>
      <c r="H833">
        <v>4.5063639781705298</v>
      </c>
      <c r="I833">
        <v>13.6270923298942</v>
      </c>
      <c r="J833">
        <v>4.0914621181786401</v>
      </c>
      <c r="K833">
        <v>3094.96918052103</v>
      </c>
      <c r="L833">
        <v>2812.2135570947098</v>
      </c>
      <c r="M833">
        <v>70.301789388501305</v>
      </c>
      <c r="N833">
        <v>1.3175388098756</v>
      </c>
      <c r="O833">
        <v>5.2172995462562399</v>
      </c>
      <c r="P833">
        <v>51.509683902795501</v>
      </c>
      <c r="Q833">
        <v>6.1515649080665001E-2</v>
      </c>
    </row>
    <row r="834" spans="1:17" hidden="1" x14ac:dyDescent="0.3">
      <c r="A834" t="s">
        <v>1816</v>
      </c>
      <c r="B834" t="s">
        <v>1817</v>
      </c>
      <c r="C834" t="s">
        <v>10328</v>
      </c>
      <c r="D834" t="s">
        <v>54</v>
      </c>
      <c r="E834">
        <v>4136.3378124999999</v>
      </c>
      <c r="F834">
        <v>587.5</v>
      </c>
      <c r="G834">
        <v>10.714177206559199</v>
      </c>
      <c r="H834">
        <v>1.71722248977161</v>
      </c>
      <c r="I834">
        <v>1.1787575078555399</v>
      </c>
      <c r="J834">
        <v>-0.91130027525352297</v>
      </c>
      <c r="K834">
        <v>558.82398034295102</v>
      </c>
      <c r="L834">
        <v>513.12445451327505</v>
      </c>
      <c r="M834">
        <v>59.488207139779497</v>
      </c>
      <c r="N834">
        <v>0.77564868746904403</v>
      </c>
      <c r="O834">
        <v>7.4042553191489402</v>
      </c>
      <c r="P834">
        <v>48.734177215189803</v>
      </c>
      <c r="Q834">
        <v>7.0450213898583997E-2</v>
      </c>
    </row>
    <row r="835" spans="1:17" x14ac:dyDescent="0.3">
      <c r="A835" t="s">
        <v>1818</v>
      </c>
      <c r="B835" t="s">
        <v>1819</v>
      </c>
      <c r="C835" t="s">
        <v>10316</v>
      </c>
      <c r="D835" t="s">
        <v>252</v>
      </c>
      <c r="E835">
        <v>4117.8578989099997</v>
      </c>
      <c r="F835">
        <v>486.85</v>
      </c>
      <c r="G835">
        <v>-29.524533559024999</v>
      </c>
      <c r="H835">
        <v>-1.7695948096518599</v>
      </c>
      <c r="I835">
        <v>-26.7514852447176</v>
      </c>
      <c r="J835">
        <v>-0.23145614346017701</v>
      </c>
      <c r="K835">
        <v>492.42303706146799</v>
      </c>
      <c r="L835">
        <v>504.05930847987202</v>
      </c>
      <c r="M835">
        <v>52.185798849996402</v>
      </c>
      <c r="N835">
        <v>1.1880100839746</v>
      </c>
      <c r="O835">
        <v>43.576050118106103</v>
      </c>
      <c r="P835">
        <v>8.9149888143176703</v>
      </c>
    </row>
    <row r="836" spans="1:17" hidden="1" x14ac:dyDescent="0.3">
      <c r="A836" t="s">
        <v>1820</v>
      </c>
      <c r="B836" t="s">
        <v>1821</v>
      </c>
      <c r="C836" t="s">
        <v>10328</v>
      </c>
      <c r="D836" t="s">
        <v>46</v>
      </c>
      <c r="E836">
        <v>4112.6104550999999</v>
      </c>
      <c r="F836">
        <v>726.55</v>
      </c>
      <c r="G836">
        <v>-25.464528374980201</v>
      </c>
      <c r="H836">
        <v>-0.288074286568058</v>
      </c>
      <c r="I836">
        <v>-8.3581044492590699</v>
      </c>
      <c r="J836">
        <v>-5.6412045512202402</v>
      </c>
      <c r="K836">
        <v>737.09215965712497</v>
      </c>
      <c r="M836">
        <v>44.005337552406701</v>
      </c>
      <c r="N836">
        <v>0.14577199522051601</v>
      </c>
      <c r="O836">
        <v>23.494597756520498</v>
      </c>
      <c r="P836">
        <v>32.099999999999902</v>
      </c>
    </row>
    <row r="837" spans="1:17" hidden="1" x14ac:dyDescent="0.3">
      <c r="A837" t="s">
        <v>1822</v>
      </c>
      <c r="B837" t="s">
        <v>1823</v>
      </c>
      <c r="C837" t="s">
        <v>10328</v>
      </c>
      <c r="D837" t="s">
        <v>773</v>
      </c>
      <c r="E837">
        <v>4112.160592575</v>
      </c>
      <c r="F837">
        <v>903.85</v>
      </c>
      <c r="G837">
        <v>-40.837945154972203</v>
      </c>
      <c r="H837">
        <v>10.0589250692629</v>
      </c>
      <c r="I837">
        <v>-12.8380085487013</v>
      </c>
      <c r="J837">
        <v>-7.0104221215702696</v>
      </c>
      <c r="K837">
        <v>842.19600353922601</v>
      </c>
      <c r="L837">
        <v>887.49669617667905</v>
      </c>
      <c r="M837">
        <v>56.428445283893801</v>
      </c>
      <c r="N837">
        <v>3.3071276839380599</v>
      </c>
      <c r="O837">
        <v>17.829285832826201</v>
      </c>
      <c r="P837">
        <v>25.744296048970501</v>
      </c>
      <c r="Q837">
        <v>-7.3546445434347005E-2</v>
      </c>
    </row>
    <row r="838" spans="1:17" hidden="1" x14ac:dyDescent="0.3">
      <c r="A838" t="s">
        <v>1824</v>
      </c>
      <c r="B838" t="s">
        <v>1825</v>
      </c>
      <c r="C838" t="s">
        <v>10328</v>
      </c>
      <c r="D838" t="s">
        <v>118</v>
      </c>
      <c r="E838">
        <v>4111.3211881500001</v>
      </c>
      <c r="F838">
        <v>330.55</v>
      </c>
      <c r="G838">
        <v>-38.9359030585345</v>
      </c>
      <c r="H838">
        <v>-7.9084868173254099</v>
      </c>
      <c r="I838">
        <v>-21.829479132813301</v>
      </c>
      <c r="J838">
        <v>-2.3193497607721798</v>
      </c>
      <c r="K838">
        <v>336.85455941334999</v>
      </c>
      <c r="M838">
        <v>39.318800116923903</v>
      </c>
      <c r="N838">
        <v>1.1475691634981</v>
      </c>
      <c r="O838">
        <v>18.847375586144299</v>
      </c>
      <c r="P838">
        <v>9.7990367048662996</v>
      </c>
    </row>
    <row r="839" spans="1:17" hidden="1" x14ac:dyDescent="0.3">
      <c r="A839" t="s">
        <v>1826</v>
      </c>
      <c r="B839" t="s">
        <v>1827</v>
      </c>
      <c r="C839" t="s">
        <v>10328</v>
      </c>
      <c r="D839" t="s">
        <v>273</v>
      </c>
      <c r="E839">
        <v>4099.5024841100003</v>
      </c>
      <c r="F839">
        <v>971.3</v>
      </c>
      <c r="G839">
        <v>647.27911231072301</v>
      </c>
      <c r="H839">
        <v>50.373840771932798</v>
      </c>
      <c r="I839">
        <v>139.32031014600801</v>
      </c>
      <c r="J839">
        <v>8.0871752965506793</v>
      </c>
      <c r="K839">
        <v>747.873031337214</v>
      </c>
      <c r="L839">
        <v>523.34513801998696</v>
      </c>
      <c r="M839">
        <v>67.2935928446243</v>
      </c>
      <c r="N839">
        <v>1.38597845247172</v>
      </c>
      <c r="O839">
        <v>2.8518480387110099</v>
      </c>
      <c r="P839">
        <v>712.46340443329098</v>
      </c>
      <c r="Q839">
        <v>0.20472244821567401</v>
      </c>
    </row>
    <row r="840" spans="1:17" x14ac:dyDescent="0.3">
      <c r="A840" t="s">
        <v>1828</v>
      </c>
      <c r="B840" t="s">
        <v>1829</v>
      </c>
      <c r="C840" t="s">
        <v>10318</v>
      </c>
      <c r="D840" t="s">
        <v>54</v>
      </c>
      <c r="E840">
        <v>4074.4732837500001</v>
      </c>
      <c r="F840">
        <v>329.15</v>
      </c>
      <c r="G840">
        <v>-24.3378094338822</v>
      </c>
      <c r="H840">
        <v>-0.65989003920834</v>
      </c>
      <c r="I840">
        <v>4.7984599032276698</v>
      </c>
      <c r="J840">
        <v>0.193152659405948</v>
      </c>
      <c r="K840">
        <v>327.92322664930299</v>
      </c>
      <c r="L840">
        <v>310.90142219536301</v>
      </c>
      <c r="M840">
        <v>56.646329438623503</v>
      </c>
      <c r="N840">
        <v>0.33764910032138801</v>
      </c>
      <c r="O840">
        <v>14.826067142640101</v>
      </c>
      <c r="P840">
        <v>31.607357057177101</v>
      </c>
      <c r="Q840">
        <v>-8.9464205784941006E-2</v>
      </c>
    </row>
    <row r="841" spans="1:17" hidden="1" x14ac:dyDescent="0.3">
      <c r="A841" t="s">
        <v>1830</v>
      </c>
      <c r="B841" t="s">
        <v>1831</v>
      </c>
      <c r="C841" t="s">
        <v>10328</v>
      </c>
      <c r="D841" t="s">
        <v>89</v>
      </c>
      <c r="E841">
        <v>4068.1064097449998</v>
      </c>
      <c r="F841">
        <v>3215.05</v>
      </c>
      <c r="G841">
        <v>41.828401844212799</v>
      </c>
      <c r="H841">
        <v>-4.24255912873911</v>
      </c>
      <c r="I841">
        <v>11.518662921896</v>
      </c>
      <c r="J841">
        <v>-1.22301110405671</v>
      </c>
      <c r="K841">
        <v>3190.9657259215801</v>
      </c>
      <c r="L841">
        <v>2739.24127561978</v>
      </c>
      <c r="M841">
        <v>49.670430131931198</v>
      </c>
      <c r="N841">
        <v>1.0106331808459399</v>
      </c>
      <c r="O841">
        <v>12.595449526445901</v>
      </c>
      <c r="P841">
        <v>84.608538370991297</v>
      </c>
      <c r="Q841">
        <v>0.19560005663966101</v>
      </c>
    </row>
    <row r="842" spans="1:17" hidden="1" x14ac:dyDescent="0.3">
      <c r="A842" t="s">
        <v>1832</v>
      </c>
      <c r="B842" t="s">
        <v>1833</v>
      </c>
      <c r="C842" t="s">
        <v>10328</v>
      </c>
      <c r="D842" t="s">
        <v>512</v>
      </c>
      <c r="E842">
        <v>4062.4064896499999</v>
      </c>
      <c r="F842">
        <v>3384.25</v>
      </c>
      <c r="G842">
        <v>35.312035493190599</v>
      </c>
      <c r="H842">
        <v>9.2581516999884403</v>
      </c>
      <c r="I842">
        <v>25.7731684015966</v>
      </c>
      <c r="J842">
        <v>-3.35251711294327</v>
      </c>
      <c r="K842">
        <v>3016.7311051715501</v>
      </c>
      <c r="L842">
        <v>2599.3075579222</v>
      </c>
      <c r="M842">
        <v>67.7399077584747</v>
      </c>
      <c r="N842">
        <v>1.2339218645924399</v>
      </c>
      <c r="O842">
        <v>2.5337962620964598</v>
      </c>
      <c r="P842">
        <v>76.419225355783695</v>
      </c>
      <c r="Q842">
        <v>7.9463222634539005E-2</v>
      </c>
    </row>
    <row r="843" spans="1:17" hidden="1" x14ac:dyDescent="0.3">
      <c r="A843" t="s">
        <v>1834</v>
      </c>
      <c r="B843" t="s">
        <v>1835</v>
      </c>
      <c r="C843" t="s">
        <v>10328</v>
      </c>
      <c r="D843" t="s">
        <v>1054</v>
      </c>
      <c r="E843">
        <v>4060.8879999999999</v>
      </c>
      <c r="F843">
        <v>118</v>
      </c>
      <c r="G843">
        <v>-28.347690134392799</v>
      </c>
      <c r="I843">
        <v>-9.4566322098815601</v>
      </c>
      <c r="K843">
        <v>104.378999999999</v>
      </c>
      <c r="M843">
        <v>99.990560428137201</v>
      </c>
      <c r="N843">
        <v>1</v>
      </c>
      <c r="O843">
        <v>0</v>
      </c>
      <c r="P843">
        <v>5.3571428571428603</v>
      </c>
    </row>
    <row r="844" spans="1:17" hidden="1" x14ac:dyDescent="0.3">
      <c r="A844" t="s">
        <v>1836</v>
      </c>
      <c r="B844" t="s">
        <v>1837</v>
      </c>
      <c r="C844" t="s">
        <v>10328</v>
      </c>
      <c r="D844" t="s">
        <v>46</v>
      </c>
      <c r="E844">
        <v>4053.0061653120001</v>
      </c>
      <c r="F844">
        <v>25.74</v>
      </c>
      <c r="G844">
        <v>63.227267726140397</v>
      </c>
      <c r="H844">
        <v>30.038123104782201</v>
      </c>
      <c r="I844">
        <v>14.773681795025899</v>
      </c>
      <c r="J844">
        <v>0.44020601285383398</v>
      </c>
      <c r="K844">
        <v>20.9934033974756</v>
      </c>
      <c r="L844">
        <v>19.059490059481</v>
      </c>
      <c r="M844">
        <v>71.263456150584105</v>
      </c>
      <c r="N844">
        <v>2.9389579607936298</v>
      </c>
      <c r="O844">
        <v>6.8376068376068302</v>
      </c>
      <c r="P844">
        <v>116.588143477298</v>
      </c>
      <c r="Q844">
        <v>0.131108893348172</v>
      </c>
    </row>
    <row r="845" spans="1:17" x14ac:dyDescent="0.3">
      <c r="A845" t="s">
        <v>1838</v>
      </c>
      <c r="B845" t="s">
        <v>1839</v>
      </c>
      <c r="C845" t="s">
        <v>10313</v>
      </c>
      <c r="D845" t="s">
        <v>21</v>
      </c>
      <c r="E845">
        <v>4047.4978829249999</v>
      </c>
      <c r="F845">
        <v>672.2</v>
      </c>
      <c r="G845">
        <v>-9.5950828373602999</v>
      </c>
      <c r="H845">
        <v>21.266259357420701</v>
      </c>
      <c r="I845">
        <v>-3.8062686535185998E-2</v>
      </c>
      <c r="J845">
        <v>20.737423764828499</v>
      </c>
      <c r="K845">
        <v>613.01887706417403</v>
      </c>
      <c r="L845">
        <v>597.96302282032696</v>
      </c>
      <c r="M845">
        <v>69.019670197548294</v>
      </c>
      <c r="N845">
        <v>2.6637906919052399</v>
      </c>
      <c r="O845">
        <v>17.747694138649202</v>
      </c>
      <c r="P845">
        <v>49.377777777777702</v>
      </c>
      <c r="Q845">
        <v>7.7786695364897004E-2</v>
      </c>
    </row>
    <row r="846" spans="1:17" x14ac:dyDescent="0.3">
      <c r="A846" t="s">
        <v>1840</v>
      </c>
      <c r="B846" t="s">
        <v>1841</v>
      </c>
      <c r="C846" t="s">
        <v>10319</v>
      </c>
      <c r="D846" t="s">
        <v>204</v>
      </c>
      <c r="E846">
        <v>4046.2529301</v>
      </c>
      <c r="F846">
        <v>1620.15</v>
      </c>
      <c r="G846">
        <v>30.188323277369001</v>
      </c>
      <c r="H846">
        <v>15.7111370824212</v>
      </c>
      <c r="I846">
        <v>23.6235601565464</v>
      </c>
      <c r="J846">
        <v>-5.55711297955252</v>
      </c>
      <c r="K846">
        <v>1388.0647601456601</v>
      </c>
      <c r="L846">
        <v>1210.81118499987</v>
      </c>
      <c r="M846">
        <v>66.0161107634042</v>
      </c>
      <c r="N846">
        <v>0.83765649435746403</v>
      </c>
      <c r="O846">
        <v>0.29318272999414502</v>
      </c>
      <c r="P846">
        <v>97.098540145985396</v>
      </c>
      <c r="Q846">
        <v>0.110145642998089</v>
      </c>
    </row>
    <row r="847" spans="1:17" x14ac:dyDescent="0.3">
      <c r="A847" t="s">
        <v>1842</v>
      </c>
      <c r="B847" t="s">
        <v>1843</v>
      </c>
      <c r="C847" t="s">
        <v>10318</v>
      </c>
      <c r="D847" t="s">
        <v>54</v>
      </c>
      <c r="E847">
        <v>4033.1612913199901</v>
      </c>
      <c r="F847">
        <v>393.65</v>
      </c>
      <c r="G847">
        <v>-6.7672078618251401</v>
      </c>
      <c r="H847">
        <v>19.236292835007099</v>
      </c>
      <c r="I847">
        <v>10.843370824910901</v>
      </c>
      <c r="J847">
        <v>3.8011446700788101</v>
      </c>
      <c r="K847">
        <v>363.99219368312799</v>
      </c>
      <c r="L847">
        <v>328.89359113965901</v>
      </c>
      <c r="M847">
        <v>69.362677214387404</v>
      </c>
      <c r="N847">
        <v>2.1493649313307599</v>
      </c>
      <c r="O847">
        <v>6.4143274482408197</v>
      </c>
      <c r="P847">
        <v>65.852117126606203</v>
      </c>
      <c r="Q847">
        <v>7.0582738909995002E-2</v>
      </c>
    </row>
    <row r="848" spans="1:17" x14ac:dyDescent="0.3">
      <c r="A848" t="s">
        <v>1844</v>
      </c>
      <c r="B848" t="s">
        <v>1845</v>
      </c>
      <c r="C848" t="s">
        <v>10318</v>
      </c>
      <c r="D848" t="s">
        <v>54</v>
      </c>
      <c r="E848">
        <v>4027.0814186900002</v>
      </c>
      <c r="F848">
        <v>168.25</v>
      </c>
      <c r="G848">
        <v>53.406906940025202</v>
      </c>
      <c r="H848">
        <v>17.506345808653698</v>
      </c>
      <c r="I848">
        <v>16.1596917927574</v>
      </c>
      <c r="J848">
        <v>-3.65687580859468</v>
      </c>
      <c r="K848">
        <v>144.98640172709901</v>
      </c>
      <c r="L848">
        <v>126.651773979547</v>
      </c>
      <c r="M848">
        <v>56.777106114528898</v>
      </c>
      <c r="N848">
        <v>1.7947503859245599</v>
      </c>
      <c r="O848">
        <v>4.01188707280832</v>
      </c>
      <c r="P848">
        <v>94.733796296296205</v>
      </c>
      <c r="Q848">
        <v>-3.8323104427089E-2</v>
      </c>
    </row>
    <row r="849" spans="1:17" x14ac:dyDescent="0.3">
      <c r="A849" t="s">
        <v>1846</v>
      </c>
      <c r="B849" t="s">
        <v>1847</v>
      </c>
      <c r="C849" t="s">
        <v>10331</v>
      </c>
      <c r="D849" t="s">
        <v>706</v>
      </c>
      <c r="E849">
        <v>4015.4433618599901</v>
      </c>
      <c r="F849">
        <v>607.95000000000005</v>
      </c>
      <c r="G849">
        <v>-39.074971307456899</v>
      </c>
      <c r="H849">
        <v>-3.8686482922165499</v>
      </c>
      <c r="I849">
        <v>-19.4346349089368</v>
      </c>
      <c r="J849">
        <v>-3.4633865012021099</v>
      </c>
      <c r="K849">
        <v>626.41629839044901</v>
      </c>
      <c r="L849">
        <v>636.70482669007004</v>
      </c>
      <c r="M849">
        <v>45.731872477293003</v>
      </c>
      <c r="N849">
        <v>0.46484379189979402</v>
      </c>
      <c r="O849">
        <v>34.057077062258401</v>
      </c>
      <c r="P849">
        <v>10.2157360406091</v>
      </c>
      <c r="Q849">
        <v>0.104865782253309</v>
      </c>
    </row>
    <row r="850" spans="1:17" hidden="1" x14ac:dyDescent="0.3">
      <c r="A850" t="s">
        <v>1848</v>
      </c>
      <c r="B850" t="s">
        <v>1849</v>
      </c>
      <c r="C850" t="s">
        <v>10328</v>
      </c>
      <c r="D850" t="s">
        <v>276</v>
      </c>
      <c r="E850">
        <v>4015.1627922449902</v>
      </c>
      <c r="F850">
        <v>3489.9</v>
      </c>
      <c r="G850">
        <v>14.803426200004999</v>
      </c>
      <c r="H850">
        <v>14.8773592472612</v>
      </c>
      <c r="I850">
        <v>70.395075028055103</v>
      </c>
      <c r="J850">
        <v>-1.71725889646214</v>
      </c>
      <c r="K850">
        <v>2831.8081053093001</v>
      </c>
      <c r="L850">
        <v>2316.4554119213599</v>
      </c>
      <c r="M850">
        <v>60.558212755615003</v>
      </c>
      <c r="N850">
        <v>1.8240131732981699</v>
      </c>
      <c r="O850">
        <v>4.1577122553654702</v>
      </c>
      <c r="P850">
        <v>131.32601995161201</v>
      </c>
      <c r="Q850">
        <v>0.107926390754799</v>
      </c>
    </row>
    <row r="851" spans="1:17" hidden="1" x14ac:dyDescent="0.3">
      <c r="A851" t="s">
        <v>1850</v>
      </c>
      <c r="B851" t="s">
        <v>1851</v>
      </c>
      <c r="C851" t="s">
        <v>10328</v>
      </c>
      <c r="D851" t="s">
        <v>1852</v>
      </c>
      <c r="E851">
        <v>4011.6836250000001</v>
      </c>
      <c r="F851">
        <v>1550.45</v>
      </c>
      <c r="G851">
        <v>110.010240686508</v>
      </c>
      <c r="H851">
        <v>4.9020535540083099</v>
      </c>
      <c r="I851">
        <v>26.107116827240102</v>
      </c>
      <c r="J851">
        <v>2.0831651045454298</v>
      </c>
      <c r="K851">
        <v>1453.3008899133599</v>
      </c>
      <c r="L851">
        <v>1190.0855557028499</v>
      </c>
      <c r="M851">
        <v>62.257648130425999</v>
      </c>
      <c r="N851">
        <v>0.66688774207741697</v>
      </c>
      <c r="O851">
        <v>7.70743977554904</v>
      </c>
      <c r="P851">
        <v>153.714612992963</v>
      </c>
      <c r="Q851">
        <v>4.64812530798E-2</v>
      </c>
    </row>
    <row r="852" spans="1:17" hidden="1" x14ac:dyDescent="0.3">
      <c r="A852" t="s">
        <v>1853</v>
      </c>
      <c r="B852" t="s">
        <v>1854</v>
      </c>
      <c r="C852" t="s">
        <v>10328</v>
      </c>
      <c r="D852" t="s">
        <v>54</v>
      </c>
      <c r="E852">
        <v>4002.2015712080001</v>
      </c>
      <c r="F852">
        <v>154.22999999999999</v>
      </c>
      <c r="G852">
        <v>59.051409212316301</v>
      </c>
      <c r="H852">
        <v>8.2490488409902696</v>
      </c>
      <c r="I852">
        <v>41.806296813630503</v>
      </c>
      <c r="J852">
        <v>-3.4704947041597598</v>
      </c>
      <c r="K852">
        <v>140.78543259319201</v>
      </c>
      <c r="L852">
        <v>111.231304167742</v>
      </c>
      <c r="M852">
        <v>52.780629913237</v>
      </c>
      <c r="N852">
        <v>0.91328040141710698</v>
      </c>
      <c r="O852">
        <v>9.57660636711406</v>
      </c>
      <c r="P852">
        <v>107.997302764666</v>
      </c>
      <c r="Q852">
        <v>2.1094494241373999E-2</v>
      </c>
    </row>
    <row r="853" spans="1:17" x14ac:dyDescent="0.3">
      <c r="A853" t="s">
        <v>1855</v>
      </c>
      <c r="B853" t="s">
        <v>1856</v>
      </c>
      <c r="C853" t="s">
        <v>10322</v>
      </c>
      <c r="D853" t="s">
        <v>135</v>
      </c>
      <c r="E853">
        <v>3998.0396846250001</v>
      </c>
      <c r="F853">
        <v>888.85</v>
      </c>
      <c r="G853">
        <v>28.086534923896501</v>
      </c>
      <c r="H853">
        <v>-5.9165520449528897</v>
      </c>
      <c r="I853">
        <v>4.5296388212984899</v>
      </c>
      <c r="J853">
        <v>-4.7448192038864798</v>
      </c>
      <c r="K853">
        <v>859.28105077366899</v>
      </c>
      <c r="L853">
        <v>776.08995832244898</v>
      </c>
      <c r="M853">
        <v>35.006464088493203</v>
      </c>
      <c r="N853">
        <v>0.68031662946006699</v>
      </c>
      <c r="O853">
        <v>9.5347921471564394</v>
      </c>
      <c r="P853">
        <v>64.891939523235294</v>
      </c>
      <c r="Q853">
        <v>-5.8502846679290003E-2</v>
      </c>
    </row>
    <row r="854" spans="1:17" hidden="1" x14ac:dyDescent="0.3">
      <c r="A854" t="s">
        <v>1857</v>
      </c>
      <c r="B854" t="s">
        <v>1858</v>
      </c>
      <c r="C854" t="s">
        <v>10328</v>
      </c>
      <c r="D854" t="s">
        <v>138</v>
      </c>
      <c r="E854">
        <v>3993.1303524</v>
      </c>
      <c r="F854">
        <v>441.55</v>
      </c>
      <c r="G854">
        <v>-29.076860087385199</v>
      </c>
      <c r="H854">
        <v>2.1688537608990801</v>
      </c>
      <c r="I854">
        <v>-10.5057220420149</v>
      </c>
      <c r="J854">
        <v>-0.34311070957800599</v>
      </c>
      <c r="K854">
        <v>429.83063146181399</v>
      </c>
      <c r="L854">
        <v>423.75847839314798</v>
      </c>
      <c r="M854">
        <v>74.377134319876404</v>
      </c>
      <c r="N854">
        <v>5.4122645815468902</v>
      </c>
      <c r="O854">
        <v>8.4814856754614301</v>
      </c>
      <c r="P854">
        <v>15.8923884514435</v>
      </c>
      <c r="Q854">
        <v>1.6514893329637001E-2</v>
      </c>
    </row>
    <row r="855" spans="1:17" hidden="1" x14ac:dyDescent="0.3">
      <c r="A855" t="s">
        <v>1859</v>
      </c>
      <c r="B855" t="s">
        <v>1860</v>
      </c>
      <c r="C855" t="s">
        <v>10328</v>
      </c>
      <c r="D855" t="s">
        <v>54</v>
      </c>
      <c r="E855">
        <v>3985.7163048500001</v>
      </c>
      <c r="F855">
        <v>697.8</v>
      </c>
      <c r="G855">
        <v>-1.18376009350269</v>
      </c>
      <c r="H855">
        <v>12.074758383453799</v>
      </c>
      <c r="I855">
        <v>19.683583599101901</v>
      </c>
      <c r="J855">
        <v>-1.5334398475068001</v>
      </c>
      <c r="K855">
        <v>609.69340229388001</v>
      </c>
      <c r="M855">
        <v>64.553003630773503</v>
      </c>
      <c r="N855">
        <v>0.78498183378673703</v>
      </c>
      <c r="O855">
        <v>3.8979650329607298</v>
      </c>
      <c r="P855">
        <v>65.610537557849696</v>
      </c>
    </row>
    <row r="856" spans="1:17" hidden="1" x14ac:dyDescent="0.3">
      <c r="A856" t="s">
        <v>1861</v>
      </c>
      <c r="B856" t="s">
        <v>1862</v>
      </c>
      <c r="C856" t="s">
        <v>10328</v>
      </c>
      <c r="D856" t="s">
        <v>1607</v>
      </c>
      <c r="E856">
        <v>3975.25097541999</v>
      </c>
      <c r="F856">
        <v>2391.0500000000002</v>
      </c>
      <c r="G856">
        <v>30.552248247887199</v>
      </c>
      <c r="H856">
        <v>16.751694491663699</v>
      </c>
      <c r="I856">
        <v>27.025813658888701</v>
      </c>
      <c r="J856">
        <v>-3.4381275950746399</v>
      </c>
      <c r="K856">
        <v>2145.49929021865</v>
      </c>
      <c r="L856">
        <v>1811.6204864870101</v>
      </c>
      <c r="M856">
        <v>55.833231889707697</v>
      </c>
      <c r="N856">
        <v>0.75545857733637201</v>
      </c>
      <c r="O856">
        <v>3.2600740260554799</v>
      </c>
      <c r="P856">
        <v>68.853500935701405</v>
      </c>
      <c r="Q856">
        <v>0.117578457905426</v>
      </c>
    </row>
    <row r="857" spans="1:17" hidden="1" x14ac:dyDescent="0.3">
      <c r="A857" t="s">
        <v>1863</v>
      </c>
      <c r="B857" t="s">
        <v>1864</v>
      </c>
      <c r="C857" t="s">
        <v>10328</v>
      </c>
      <c r="D857" t="s">
        <v>127</v>
      </c>
      <c r="E857">
        <v>3970.5263715199999</v>
      </c>
      <c r="F857">
        <v>1146.7</v>
      </c>
      <c r="G857">
        <v>65.1277633891645</v>
      </c>
      <c r="H857">
        <v>34.865991333417703</v>
      </c>
      <c r="I857">
        <v>8.4427483219137702</v>
      </c>
      <c r="J857">
        <v>30.442559047021899</v>
      </c>
      <c r="K857">
        <v>958.87885484907702</v>
      </c>
      <c r="L857">
        <v>885.58360597957801</v>
      </c>
      <c r="M857">
        <v>93.471539434606797</v>
      </c>
      <c r="N857">
        <v>2.4232625056307802</v>
      </c>
      <c r="O857">
        <v>6.8195691985698002</v>
      </c>
      <c r="P857">
        <v>106.72435550748099</v>
      </c>
      <c r="Q857">
        <v>0.13257541842317899</v>
      </c>
    </row>
    <row r="858" spans="1:17" hidden="1" x14ac:dyDescent="0.3">
      <c r="A858" t="s">
        <v>1865</v>
      </c>
      <c r="B858" t="s">
        <v>1866</v>
      </c>
      <c r="C858" t="s">
        <v>10328</v>
      </c>
      <c r="D858" t="s">
        <v>138</v>
      </c>
      <c r="E858">
        <v>3955.5651929199998</v>
      </c>
      <c r="F858">
        <v>84.6</v>
      </c>
      <c r="G858">
        <v>60.468712475113101</v>
      </c>
      <c r="H858">
        <v>-11.741232142608</v>
      </c>
      <c r="I858">
        <v>77.575136400834396</v>
      </c>
      <c r="J858">
        <v>-5.00603662103366</v>
      </c>
      <c r="K858">
        <v>87.531884874912393</v>
      </c>
      <c r="M858">
        <v>25.8475573604697</v>
      </c>
      <c r="N858">
        <v>0.250394514212054</v>
      </c>
      <c r="O858">
        <v>28.309692671394799</v>
      </c>
      <c r="P858">
        <v>134.99999999999901</v>
      </c>
    </row>
    <row r="859" spans="1:17" hidden="1" x14ac:dyDescent="0.3">
      <c r="A859" t="s">
        <v>1867</v>
      </c>
      <c r="B859" t="s">
        <v>1868</v>
      </c>
      <c r="C859" t="s">
        <v>10328</v>
      </c>
      <c r="D859" t="s">
        <v>357</v>
      </c>
      <c r="E859">
        <v>3952.33698709499</v>
      </c>
      <c r="F859">
        <v>1174.2</v>
      </c>
      <c r="G859">
        <v>56.664813155946703</v>
      </c>
      <c r="H859">
        <v>42.942105882282497</v>
      </c>
      <c r="I859">
        <v>50.072640847797302</v>
      </c>
      <c r="J859">
        <v>-6.2308128891303998</v>
      </c>
      <c r="K859">
        <v>884.64045379755703</v>
      </c>
      <c r="L859">
        <v>734.51915963496299</v>
      </c>
      <c r="M859">
        <v>74.363956906075998</v>
      </c>
      <c r="N859">
        <v>3.00541191147776</v>
      </c>
      <c r="O859">
        <v>15.823539431102001</v>
      </c>
      <c r="P859">
        <v>129.47039280828599</v>
      </c>
      <c r="Q859">
        <v>4.1162057621713002E-2</v>
      </c>
    </row>
    <row r="860" spans="1:17" hidden="1" x14ac:dyDescent="0.3">
      <c r="A860" t="s">
        <v>1869</v>
      </c>
      <c r="B860" t="s">
        <v>1870</v>
      </c>
      <c r="C860" t="s">
        <v>10328</v>
      </c>
      <c r="D860" t="s">
        <v>573</v>
      </c>
      <c r="E860">
        <v>3939.8391951599901</v>
      </c>
      <c r="F860">
        <v>1501.7</v>
      </c>
      <c r="G860">
        <v>-43.172921752135203</v>
      </c>
      <c r="H860">
        <v>-9.0067318451232694</v>
      </c>
      <c r="I860">
        <v>0.56322938892740004</v>
      </c>
      <c r="J860">
        <v>-3.8115979553139998</v>
      </c>
      <c r="K860">
        <v>1571.74751709929</v>
      </c>
      <c r="L860">
        <v>1517.99239826912</v>
      </c>
      <c r="M860">
        <v>29.203437001266298</v>
      </c>
      <c r="N860">
        <v>0.49926311760977699</v>
      </c>
      <c r="O860">
        <v>23.813011919824099</v>
      </c>
      <c r="P860">
        <v>27.695578231292501</v>
      </c>
      <c r="Q860">
        <v>5.4630252217770002E-3</v>
      </c>
    </row>
    <row r="861" spans="1:17" hidden="1" x14ac:dyDescent="0.3">
      <c r="A861" t="s">
        <v>1871</v>
      </c>
      <c r="B861" t="s">
        <v>1872</v>
      </c>
      <c r="C861" t="s">
        <v>10328</v>
      </c>
      <c r="D861" t="s">
        <v>127</v>
      </c>
      <c r="E861">
        <v>3937.6514759319998</v>
      </c>
      <c r="F861">
        <v>216.42</v>
      </c>
      <c r="G861">
        <v>36.405095011495703</v>
      </c>
      <c r="H861">
        <v>17.2257188168802</v>
      </c>
      <c r="I861">
        <v>11.521222262364599</v>
      </c>
      <c r="J861">
        <v>-7.3820544601830997</v>
      </c>
      <c r="K861">
        <v>195.911222330817</v>
      </c>
      <c r="L861">
        <v>171.854369991639</v>
      </c>
      <c r="M861">
        <v>62.544765756504297</v>
      </c>
      <c r="N861">
        <v>1.90299202559379</v>
      </c>
      <c r="O861">
        <v>9.5092874965345207</v>
      </c>
      <c r="P861">
        <v>82.787162162162105</v>
      </c>
      <c r="Q861">
        <v>0.118425703030885</v>
      </c>
    </row>
    <row r="862" spans="1:17" hidden="1" x14ac:dyDescent="0.3">
      <c r="A862" t="s">
        <v>1873</v>
      </c>
      <c r="B862" t="s">
        <v>1874</v>
      </c>
      <c r="C862" t="s">
        <v>10328</v>
      </c>
      <c r="D862" t="s">
        <v>231</v>
      </c>
      <c r="E862">
        <v>3931.9747189</v>
      </c>
      <c r="F862">
        <v>610.20000000000005</v>
      </c>
      <c r="G862">
        <v>119.600839692346</v>
      </c>
      <c r="H862">
        <v>2.9481226713067898</v>
      </c>
      <c r="I862">
        <v>65.091205139546801</v>
      </c>
      <c r="J862">
        <v>-8.3258972558596298</v>
      </c>
      <c r="K862">
        <v>571.54894411102998</v>
      </c>
      <c r="L862">
        <v>413.15072454302901</v>
      </c>
      <c r="M862">
        <v>39.262944525792399</v>
      </c>
      <c r="N862">
        <v>0.49483716070824102</v>
      </c>
      <c r="O862">
        <v>13.733202228777399</v>
      </c>
      <c r="P862">
        <v>240.89385474860299</v>
      </c>
      <c r="Q862">
        <v>0.19665471815389601</v>
      </c>
    </row>
    <row r="863" spans="1:17" x14ac:dyDescent="0.3">
      <c r="A863" t="s">
        <v>1875</v>
      </c>
      <c r="B863" t="s">
        <v>1876</v>
      </c>
      <c r="C863" t="s">
        <v>10316</v>
      </c>
      <c r="D863" t="s">
        <v>989</v>
      </c>
      <c r="E863">
        <v>3905.32136975</v>
      </c>
      <c r="F863">
        <v>474.75</v>
      </c>
      <c r="G863">
        <v>-12.690198692204399</v>
      </c>
      <c r="H863">
        <v>24.0346193404404</v>
      </c>
      <c r="I863">
        <v>6.2586038964566004</v>
      </c>
      <c r="J863">
        <v>13.8743397868113</v>
      </c>
      <c r="K863">
        <v>416.14832309138302</v>
      </c>
      <c r="L863">
        <v>401.33628792901197</v>
      </c>
      <c r="M863">
        <v>81.831834880256807</v>
      </c>
      <c r="N863">
        <v>2.6302362642997901</v>
      </c>
      <c r="O863">
        <v>5.1079515534491797</v>
      </c>
      <c r="P863">
        <v>40.437805058423301</v>
      </c>
      <c r="Q863">
        <v>-1.6084634781629999E-3</v>
      </c>
    </row>
    <row r="864" spans="1:17" hidden="1" x14ac:dyDescent="0.3">
      <c r="A864" t="s">
        <v>1877</v>
      </c>
      <c r="B864" t="s">
        <v>1878</v>
      </c>
      <c r="C864" t="s">
        <v>10328</v>
      </c>
      <c r="D864" t="s">
        <v>276</v>
      </c>
      <c r="E864">
        <v>3879.6410944999998</v>
      </c>
      <c r="F864">
        <v>329.25</v>
      </c>
      <c r="G864">
        <v>105.258026841298</v>
      </c>
      <c r="H864">
        <v>23.419891675699098</v>
      </c>
      <c r="I864">
        <v>132.54201514297199</v>
      </c>
      <c r="J864">
        <v>6.7504320465087604</v>
      </c>
      <c r="K864">
        <v>255.07654367683699</v>
      </c>
      <c r="L864">
        <v>180.09355575660601</v>
      </c>
      <c r="M864">
        <v>74.7777989107027</v>
      </c>
      <c r="N864">
        <v>0.78165454854717797</v>
      </c>
      <c r="O864">
        <v>1.68564920273348</v>
      </c>
      <c r="P864">
        <v>221.47041593438701</v>
      </c>
      <c r="Q864">
        <v>0.19697721984356401</v>
      </c>
    </row>
    <row r="865" spans="1:17" x14ac:dyDescent="0.3">
      <c r="A865" t="s">
        <v>1879</v>
      </c>
      <c r="B865" t="s">
        <v>1880</v>
      </c>
      <c r="C865" t="s">
        <v>10321</v>
      </c>
      <c r="D865" t="s">
        <v>127</v>
      </c>
      <c r="E865">
        <v>3870.9335235919998</v>
      </c>
      <c r="F865">
        <v>212.26</v>
      </c>
      <c r="G865">
        <v>-26.857629183832401</v>
      </c>
      <c r="H865">
        <v>-14.173378804120601</v>
      </c>
      <c r="I865">
        <v>-10.349982336467001</v>
      </c>
      <c r="J865">
        <v>-9.0605041298622293</v>
      </c>
      <c r="K865">
        <v>229.10006649261101</v>
      </c>
      <c r="L865">
        <v>214.398150790203</v>
      </c>
      <c r="M865">
        <v>29.940344756050798</v>
      </c>
      <c r="N865">
        <v>0.41727227243498</v>
      </c>
      <c r="O865">
        <v>29.534533119758699</v>
      </c>
      <c r="P865">
        <v>33.4548883998742</v>
      </c>
      <c r="Q865">
        <v>8.5777269124979003E-2</v>
      </c>
    </row>
    <row r="866" spans="1:17" x14ac:dyDescent="0.3">
      <c r="A866" t="s">
        <v>1881</v>
      </c>
      <c r="B866" t="s">
        <v>1882</v>
      </c>
      <c r="C866" t="s">
        <v>10316</v>
      </c>
      <c r="D866" t="s">
        <v>185</v>
      </c>
      <c r="E866">
        <v>3863.2863401650002</v>
      </c>
      <c r="F866">
        <v>281.14999999999998</v>
      </c>
      <c r="G866">
        <v>-18.637028223968699</v>
      </c>
      <c r="H866">
        <v>3.1211220112705602</v>
      </c>
      <c r="I866">
        <v>6.5203587162224501</v>
      </c>
      <c r="J866">
        <v>-1.50755314719925</v>
      </c>
      <c r="K866">
        <v>267.52676121303199</v>
      </c>
      <c r="L866">
        <v>244.22481703472201</v>
      </c>
      <c r="M866">
        <v>50.668110192396902</v>
      </c>
      <c r="N866">
        <v>0.76961497941168</v>
      </c>
      <c r="O866">
        <v>2.04517161657478</v>
      </c>
      <c r="P866">
        <v>40.750938673341601</v>
      </c>
      <c r="Q866">
        <v>-3.5434281378316002E-2</v>
      </c>
    </row>
    <row r="867" spans="1:17" x14ac:dyDescent="0.3">
      <c r="A867" t="s">
        <v>1883</v>
      </c>
      <c r="B867" t="s">
        <v>1884</v>
      </c>
      <c r="C867" t="s">
        <v>10314</v>
      </c>
      <c r="D867" t="s">
        <v>24</v>
      </c>
      <c r="E867">
        <v>3855.98015321</v>
      </c>
      <c r="F867">
        <v>122.88</v>
      </c>
      <c r="G867">
        <v>-26.506720606514499</v>
      </c>
      <c r="H867">
        <v>-1.42168239643344</v>
      </c>
      <c r="I867">
        <v>-18.696129110937399</v>
      </c>
      <c r="J867">
        <v>-1.5088585267741701</v>
      </c>
      <c r="K867">
        <v>125.978883120687</v>
      </c>
      <c r="L867">
        <v>127.48949420503099</v>
      </c>
      <c r="M867">
        <v>54.2578561975524</v>
      </c>
      <c r="N867">
        <v>0.45891053507299201</v>
      </c>
      <c r="O867">
        <v>33.0159505208333</v>
      </c>
      <c r="P867">
        <v>11.8107370336669</v>
      </c>
      <c r="Q867">
        <v>1.5208584179523E-2</v>
      </c>
    </row>
    <row r="868" spans="1:17" hidden="1" x14ac:dyDescent="0.3">
      <c r="A868" t="s">
        <v>1885</v>
      </c>
      <c r="B868" t="s">
        <v>1886</v>
      </c>
      <c r="C868" t="s">
        <v>10328</v>
      </c>
      <c r="D868" t="s">
        <v>474</v>
      </c>
      <c r="E868">
        <v>3855.88782545</v>
      </c>
      <c r="F868">
        <v>618.29999999999995</v>
      </c>
      <c r="G868">
        <v>-39.392059787946899</v>
      </c>
      <c r="H868">
        <v>-7.2625129043254404</v>
      </c>
      <c r="I868">
        <v>-31.022524277536601</v>
      </c>
      <c r="J868">
        <v>-0.42853579747555698</v>
      </c>
      <c r="K868">
        <v>655.00843836548302</v>
      </c>
      <c r="L868">
        <v>680.26001504492604</v>
      </c>
      <c r="M868">
        <v>47.296520685254798</v>
      </c>
      <c r="N868">
        <v>0.45261146327343399</v>
      </c>
      <c r="O868">
        <v>33.8266213812065</v>
      </c>
      <c r="P868">
        <v>3.7155078419860601</v>
      </c>
      <c r="Q868">
        <v>0.142521187543382</v>
      </c>
    </row>
    <row r="869" spans="1:17" hidden="1" x14ac:dyDescent="0.3">
      <c r="A869" t="s">
        <v>1887</v>
      </c>
      <c r="B869" t="s">
        <v>1888</v>
      </c>
      <c r="C869" t="s">
        <v>10328</v>
      </c>
      <c r="D869" t="s">
        <v>281</v>
      </c>
      <c r="E869">
        <v>3849.3492700000002</v>
      </c>
      <c r="F869">
        <v>438.5</v>
      </c>
      <c r="G869">
        <v>114.558576397613</v>
      </c>
      <c r="H869">
        <v>60.509203988425</v>
      </c>
      <c r="I869">
        <v>135.476522205902</v>
      </c>
      <c r="J869">
        <v>6.0696907746520301</v>
      </c>
      <c r="K869">
        <v>315.05760222262001</v>
      </c>
      <c r="L869">
        <v>238.667913429018</v>
      </c>
      <c r="M869">
        <v>82.969327513298694</v>
      </c>
      <c r="N869">
        <v>1.49656493548322</v>
      </c>
      <c r="O869">
        <v>2.8506271379703501</v>
      </c>
      <c r="P869">
        <v>194.295302013422</v>
      </c>
      <c r="Q869">
        <v>0.153178007924095</v>
      </c>
    </row>
    <row r="870" spans="1:17" hidden="1" x14ac:dyDescent="0.3">
      <c r="A870" t="s">
        <v>1889</v>
      </c>
      <c r="B870" t="s">
        <v>1890</v>
      </c>
      <c r="C870" t="s">
        <v>10328</v>
      </c>
      <c r="D870" t="s">
        <v>257</v>
      </c>
      <c r="E870">
        <v>3836.0587368449901</v>
      </c>
      <c r="F870">
        <v>3785.25</v>
      </c>
      <c r="G870">
        <v>12.897276028846701</v>
      </c>
      <c r="H870">
        <v>-8.4503212734221993</v>
      </c>
      <c r="I870">
        <v>39.604124276255099</v>
      </c>
      <c r="J870">
        <v>4.5619787815150498E-2</v>
      </c>
      <c r="K870">
        <v>3692.4116941810598</v>
      </c>
      <c r="L870">
        <v>3044.01934746493</v>
      </c>
      <c r="M870">
        <v>51.444208913296599</v>
      </c>
      <c r="N870">
        <v>2.2473556948189901</v>
      </c>
      <c r="O870">
        <v>12.145829205468599</v>
      </c>
      <c r="P870">
        <v>75.568181818181799</v>
      </c>
      <c r="Q870">
        <v>0.113448282025002</v>
      </c>
    </row>
    <row r="871" spans="1:17" hidden="1" x14ac:dyDescent="0.3">
      <c r="A871" t="s">
        <v>1891</v>
      </c>
      <c r="B871" t="s">
        <v>1892</v>
      </c>
      <c r="C871" t="s">
        <v>10328</v>
      </c>
      <c r="D871" t="s">
        <v>54</v>
      </c>
      <c r="E871">
        <v>3834.4876753499998</v>
      </c>
      <c r="F871">
        <v>345.95</v>
      </c>
      <c r="G871">
        <v>191.622425235669</v>
      </c>
      <c r="H871">
        <v>4.9360366801888302</v>
      </c>
      <c r="I871">
        <v>26.380729050412</v>
      </c>
      <c r="J871">
        <v>-8.4423930062287305</v>
      </c>
      <c r="K871">
        <v>334.18054116554202</v>
      </c>
      <c r="L871">
        <v>262.57735305999103</v>
      </c>
      <c r="M871">
        <v>47.921624480173598</v>
      </c>
      <c r="N871">
        <v>0.37017839753981602</v>
      </c>
      <c r="O871">
        <v>12.704147998265601</v>
      </c>
      <c r="P871">
        <v>236.70192058136499</v>
      </c>
      <c r="Q871">
        <v>0.163143027572595</v>
      </c>
    </row>
    <row r="872" spans="1:17" x14ac:dyDescent="0.3">
      <c r="A872" t="s">
        <v>1893</v>
      </c>
      <c r="B872" t="s">
        <v>1894</v>
      </c>
      <c r="C872" t="s">
        <v>10325</v>
      </c>
      <c r="D872" t="s">
        <v>538</v>
      </c>
      <c r="E872">
        <v>3814.9714399999998</v>
      </c>
      <c r="F872">
        <v>858.95</v>
      </c>
      <c r="G872">
        <v>-11.301086914984801</v>
      </c>
      <c r="H872">
        <v>-21.424778866712199</v>
      </c>
      <c r="I872">
        <v>-33.181826209184102</v>
      </c>
      <c r="J872">
        <v>7.0276396847942904</v>
      </c>
      <c r="K872">
        <v>976.80126643540098</v>
      </c>
      <c r="L872">
        <v>981.87008398176204</v>
      </c>
      <c r="M872">
        <v>50.861492744280497</v>
      </c>
      <c r="N872">
        <v>1.0433383256783499</v>
      </c>
      <c r="O872">
        <v>74.043890796903099</v>
      </c>
      <c r="P872">
        <v>40.190958054512798</v>
      </c>
      <c r="Q872">
        <v>0.16363628650683801</v>
      </c>
    </row>
    <row r="873" spans="1:17" x14ac:dyDescent="0.3">
      <c r="A873" t="s">
        <v>1895</v>
      </c>
      <c r="B873" t="s">
        <v>1896</v>
      </c>
      <c r="C873" t="s">
        <v>10325</v>
      </c>
      <c r="D873" t="s">
        <v>257</v>
      </c>
      <c r="E873">
        <v>3811.53560246999</v>
      </c>
      <c r="F873">
        <v>163.36000000000001</v>
      </c>
      <c r="G873">
        <v>-21.7069856110326</v>
      </c>
      <c r="H873">
        <v>-0.35969176309119399</v>
      </c>
      <c r="I873">
        <v>-4.2761160492204304</v>
      </c>
      <c r="J873">
        <v>-11.108548149421599</v>
      </c>
      <c r="K873">
        <v>161.060872923674</v>
      </c>
      <c r="L873">
        <v>148.09874001421099</v>
      </c>
      <c r="M873">
        <v>36.974764826650002</v>
      </c>
      <c r="N873">
        <v>1.0248123735269801</v>
      </c>
      <c r="O873">
        <v>12.787708129285001</v>
      </c>
      <c r="P873">
        <v>45.792057117358297</v>
      </c>
      <c r="Q873">
        <v>8.6464723704079999E-3</v>
      </c>
    </row>
    <row r="874" spans="1:17" hidden="1" x14ac:dyDescent="0.3">
      <c r="A874" t="s">
        <v>1897</v>
      </c>
      <c r="B874" t="s">
        <v>1898</v>
      </c>
      <c r="C874" t="s">
        <v>10328</v>
      </c>
      <c r="D874" t="s">
        <v>113</v>
      </c>
      <c r="E874">
        <v>3795.3154412250001</v>
      </c>
      <c r="F874">
        <v>1118.6500000000001</v>
      </c>
      <c r="G874">
        <v>637.44103642856896</v>
      </c>
      <c r="H874">
        <v>11.1952120950601</v>
      </c>
      <c r="I874">
        <v>181.49366403612899</v>
      </c>
      <c r="J874">
        <v>-7.1853807150216698</v>
      </c>
      <c r="K874">
        <v>914.20925458655995</v>
      </c>
      <c r="L874">
        <v>583.60241286037797</v>
      </c>
      <c r="M874">
        <v>51.829438159643203</v>
      </c>
      <c r="N874">
        <v>1.3801795381200299</v>
      </c>
      <c r="O874">
        <v>11.473651276091701</v>
      </c>
      <c r="P874">
        <v>727.70995190529004</v>
      </c>
      <c r="Q874">
        <v>0.186872566253937</v>
      </c>
    </row>
    <row r="875" spans="1:17" hidden="1" x14ac:dyDescent="0.3">
      <c r="A875" t="s">
        <v>1899</v>
      </c>
      <c r="B875" t="s">
        <v>1900</v>
      </c>
      <c r="C875" t="s">
        <v>10314</v>
      </c>
      <c r="D875" t="s">
        <v>1901</v>
      </c>
      <c r="E875">
        <v>3777.6332769999999</v>
      </c>
      <c r="F875">
        <v>226.11</v>
      </c>
      <c r="G875">
        <v>-45.115976102248602</v>
      </c>
      <c r="H875">
        <v>-6.3168343746091402</v>
      </c>
      <c r="I875">
        <v>-14.7634497423119</v>
      </c>
      <c r="J875">
        <v>-5.3345831590300801</v>
      </c>
      <c r="K875">
        <v>231.33701116369201</v>
      </c>
      <c r="M875">
        <v>42.239091461421403</v>
      </c>
      <c r="N875">
        <v>1.0316925722042201</v>
      </c>
      <c r="O875">
        <v>24.2757949670514</v>
      </c>
      <c r="P875">
        <v>15.010172939979601</v>
      </c>
    </row>
    <row r="876" spans="1:17" x14ac:dyDescent="0.3">
      <c r="A876" t="s">
        <v>1902</v>
      </c>
      <c r="B876" t="s">
        <v>1903</v>
      </c>
      <c r="C876" t="s">
        <v>10325</v>
      </c>
      <c r="D876" t="s">
        <v>517</v>
      </c>
      <c r="E876">
        <v>3776.5568074349999</v>
      </c>
      <c r="F876">
        <v>337.25</v>
      </c>
      <c r="G876">
        <v>-29.744593200039802</v>
      </c>
      <c r="H876">
        <v>-9.1414697561179903</v>
      </c>
      <c r="I876">
        <v>-9.0683000115484003</v>
      </c>
      <c r="J876">
        <v>0.16129905975713399</v>
      </c>
      <c r="K876">
        <v>355.49491775369597</v>
      </c>
      <c r="L876">
        <v>332.91752239892497</v>
      </c>
      <c r="M876">
        <v>45.260594336616101</v>
      </c>
      <c r="N876">
        <v>0.34083976791639697</v>
      </c>
      <c r="O876">
        <v>33.995552260933998</v>
      </c>
      <c r="P876">
        <v>43.327666808329703</v>
      </c>
    </row>
    <row r="877" spans="1:17" hidden="1" x14ac:dyDescent="0.3">
      <c r="A877" t="s">
        <v>1904</v>
      </c>
      <c r="B877" t="s">
        <v>1905</v>
      </c>
      <c r="C877" t="s">
        <v>10328</v>
      </c>
      <c r="D877" t="s">
        <v>538</v>
      </c>
      <c r="E877">
        <v>3775.11772875</v>
      </c>
      <c r="F877">
        <v>270.8</v>
      </c>
      <c r="G877">
        <v>80.585503712091096</v>
      </c>
      <c r="H877">
        <v>8.7311810867568198</v>
      </c>
      <c r="I877">
        <v>50.907515678750698</v>
      </c>
      <c r="J877">
        <v>0.18850619750015801</v>
      </c>
      <c r="K877">
        <v>238.72193582175601</v>
      </c>
      <c r="L877">
        <v>192.15785766356899</v>
      </c>
      <c r="M877">
        <v>58.803331280114499</v>
      </c>
      <c r="N877">
        <v>0.99693174381642802</v>
      </c>
      <c r="O877">
        <v>6.8685376661742703</v>
      </c>
      <c r="P877">
        <v>116.466826538768</v>
      </c>
      <c r="Q877">
        <v>0.23611723469582099</v>
      </c>
    </row>
    <row r="878" spans="1:17" x14ac:dyDescent="0.3">
      <c r="A878" t="s">
        <v>1906</v>
      </c>
      <c r="B878" t="s">
        <v>1907</v>
      </c>
      <c r="C878" t="s">
        <v>10313</v>
      </c>
      <c r="D878" t="s">
        <v>298</v>
      </c>
      <c r="E878">
        <v>3773.8338844199998</v>
      </c>
      <c r="F878">
        <v>1379.35</v>
      </c>
      <c r="G878">
        <v>4.2629985804628001</v>
      </c>
      <c r="H878">
        <v>5.6586412105399999</v>
      </c>
      <c r="I878">
        <v>-14.4439227640409</v>
      </c>
      <c r="J878">
        <v>0.80948153143602597</v>
      </c>
      <c r="K878">
        <v>1365.3394933444399</v>
      </c>
      <c r="L878">
        <v>1317.7616714409801</v>
      </c>
      <c r="M878">
        <v>59.264035801170799</v>
      </c>
      <c r="N878">
        <v>2.684662770933</v>
      </c>
      <c r="O878">
        <v>32.160075397832301</v>
      </c>
      <c r="P878">
        <v>43.383575883575801</v>
      </c>
      <c r="Q878">
        <v>8.7852578919638005E-2</v>
      </c>
    </row>
    <row r="879" spans="1:17" x14ac:dyDescent="0.3">
      <c r="A879" t="s">
        <v>1908</v>
      </c>
      <c r="B879" t="s">
        <v>1909</v>
      </c>
      <c r="C879" t="s">
        <v>10325</v>
      </c>
      <c r="D879" t="s">
        <v>276</v>
      </c>
      <c r="E879">
        <v>3766.4675907599999</v>
      </c>
      <c r="F879">
        <v>1212.8</v>
      </c>
      <c r="G879">
        <v>-29.919055448886599</v>
      </c>
      <c r="H879">
        <v>7.3866273261572504</v>
      </c>
      <c r="I879">
        <v>27.984099027241299</v>
      </c>
      <c r="J879">
        <v>-9.5297309162210997</v>
      </c>
      <c r="K879">
        <v>1135.9212247583901</v>
      </c>
      <c r="L879">
        <v>1053.7521775497501</v>
      </c>
      <c r="M879">
        <v>40.774442075526501</v>
      </c>
      <c r="N879">
        <v>0.91967399695298102</v>
      </c>
      <c r="O879">
        <v>13.374010554089701</v>
      </c>
      <c r="P879">
        <v>61.3516929421938</v>
      </c>
      <c r="Q879">
        <v>-3.3849272742015997E-2</v>
      </c>
    </row>
    <row r="880" spans="1:17" x14ac:dyDescent="0.3">
      <c r="A880" t="s">
        <v>1910</v>
      </c>
      <c r="B880" t="s">
        <v>1911</v>
      </c>
      <c r="C880" t="s">
        <v>10313</v>
      </c>
      <c r="D880" t="s">
        <v>298</v>
      </c>
      <c r="E880">
        <v>3752.2600453800001</v>
      </c>
      <c r="F880">
        <v>1374.05</v>
      </c>
      <c r="G880">
        <v>35.1578496642503</v>
      </c>
      <c r="H880">
        <v>-0.793920875972706</v>
      </c>
      <c r="I880">
        <v>15.9807294939275</v>
      </c>
      <c r="J880">
        <v>-0.38853279820014403</v>
      </c>
      <c r="K880">
        <v>1355.29886419372</v>
      </c>
      <c r="L880">
        <v>1218.3770429854701</v>
      </c>
      <c r="M880">
        <v>63.838724851322198</v>
      </c>
      <c r="N880">
        <v>0.30305954660559797</v>
      </c>
      <c r="O880">
        <v>2.98024089370838</v>
      </c>
      <c r="P880">
        <v>76.160256410256395</v>
      </c>
      <c r="Q880">
        <v>9.7142672902840996E-2</v>
      </c>
    </row>
    <row r="881" spans="1:17" hidden="1" x14ac:dyDescent="0.3">
      <c r="A881" t="s">
        <v>1912</v>
      </c>
      <c r="B881" t="s">
        <v>1913</v>
      </c>
      <c r="C881" t="s">
        <v>10328</v>
      </c>
      <c r="D881" t="s">
        <v>27</v>
      </c>
      <c r="E881">
        <v>3749.13</v>
      </c>
      <c r="F881">
        <v>58.98</v>
      </c>
      <c r="G881">
        <v>105.377273730979</v>
      </c>
      <c r="H881">
        <v>-18.845148980680399</v>
      </c>
      <c r="I881">
        <v>26.632228996388498</v>
      </c>
      <c r="J881">
        <v>-3.49027911494314</v>
      </c>
      <c r="K881">
        <v>60.051865248017499</v>
      </c>
      <c r="L881">
        <v>45.328583609714698</v>
      </c>
      <c r="M881">
        <v>35.341146958266499</v>
      </c>
      <c r="N881">
        <v>0.44236533196769101</v>
      </c>
      <c r="O881">
        <v>72.821295354357403</v>
      </c>
      <c r="P881">
        <v>152.59100642398201</v>
      </c>
      <c r="Q881">
        <v>0.10177502913108</v>
      </c>
    </row>
    <row r="882" spans="1:17" hidden="1" x14ac:dyDescent="0.3">
      <c r="A882" t="s">
        <v>1914</v>
      </c>
      <c r="B882" t="s">
        <v>1915</v>
      </c>
      <c r="C882" t="s">
        <v>10328</v>
      </c>
      <c r="D882" t="s">
        <v>357</v>
      </c>
      <c r="E882">
        <v>3735.0601077699998</v>
      </c>
      <c r="F882">
        <v>265.2</v>
      </c>
      <c r="G882">
        <v>107.243608176183</v>
      </c>
      <c r="H882">
        <v>19.432449586110899</v>
      </c>
      <c r="I882">
        <v>123.609082925414</v>
      </c>
      <c r="J882">
        <v>2.7023438358765302</v>
      </c>
      <c r="K882">
        <v>204.749410621084</v>
      </c>
      <c r="L882">
        <v>155.879896795121</v>
      </c>
      <c r="M882">
        <v>67.677114360772606</v>
      </c>
      <c r="N882">
        <v>2.1004964139978202</v>
      </c>
      <c r="O882">
        <v>4.5060331825037698</v>
      </c>
      <c r="P882">
        <v>179.157894736842</v>
      </c>
      <c r="Q882">
        <v>0.15709394140938601</v>
      </c>
    </row>
    <row r="883" spans="1:17" hidden="1" x14ac:dyDescent="0.3">
      <c r="A883" t="s">
        <v>1916</v>
      </c>
      <c r="B883" t="s">
        <v>1917</v>
      </c>
      <c r="C883" t="s">
        <v>10328</v>
      </c>
      <c r="D883" t="s">
        <v>1054</v>
      </c>
      <c r="E883">
        <v>3730.8735000000001</v>
      </c>
      <c r="F883">
        <v>63.38</v>
      </c>
      <c r="G883">
        <v>-39.619423327308297</v>
      </c>
      <c r="H883">
        <v>-4.3927286858258299</v>
      </c>
      <c r="I883">
        <v>-20.100935275237202</v>
      </c>
      <c r="J883">
        <v>7.0554698496335E-2</v>
      </c>
      <c r="K883">
        <v>64.695400009377494</v>
      </c>
      <c r="L883">
        <v>66.672586963049497</v>
      </c>
      <c r="M883">
        <v>80.428401478298795</v>
      </c>
      <c r="N883">
        <v>0.88326531075493797</v>
      </c>
      <c r="O883">
        <v>17.844745976648699</v>
      </c>
      <c r="P883">
        <v>2.0776292478660001</v>
      </c>
      <c r="Q883">
        <v>-6.679688381315E-3</v>
      </c>
    </row>
    <row r="884" spans="1:17" hidden="1" x14ac:dyDescent="0.3">
      <c r="A884" t="s">
        <v>1918</v>
      </c>
      <c r="B884" t="s">
        <v>1919</v>
      </c>
      <c r="C884" t="s">
        <v>10328</v>
      </c>
      <c r="D884" t="s">
        <v>741</v>
      </c>
      <c r="E884">
        <v>3724.7253936799998</v>
      </c>
      <c r="F884">
        <v>159.11000000000001</v>
      </c>
      <c r="G884">
        <v>-2.5287418930826302</v>
      </c>
      <c r="H884">
        <v>4.3072054742303099</v>
      </c>
      <c r="I884">
        <v>-5.1892068898246499</v>
      </c>
      <c r="J884">
        <v>-0.88505453810721202</v>
      </c>
      <c r="K884">
        <v>157.81336033497499</v>
      </c>
      <c r="L884">
        <v>147.020024135374</v>
      </c>
      <c r="M884">
        <v>58.331342908403499</v>
      </c>
      <c r="N884">
        <v>0.69480309224139902</v>
      </c>
      <c r="O884">
        <v>9.98680158380993</v>
      </c>
      <c r="P884">
        <v>40.9924678777138</v>
      </c>
      <c r="Q884">
        <v>8.2626113561340003E-3</v>
      </c>
    </row>
    <row r="885" spans="1:17" x14ac:dyDescent="0.3">
      <c r="A885" t="s">
        <v>1920</v>
      </c>
      <c r="B885" t="s">
        <v>1921</v>
      </c>
      <c r="C885" t="s">
        <v>10330</v>
      </c>
      <c r="D885" t="s">
        <v>1922</v>
      </c>
      <c r="E885">
        <v>3697.7483004999999</v>
      </c>
      <c r="F885">
        <v>20.66</v>
      </c>
      <c r="G885">
        <v>-18.0935082822295</v>
      </c>
      <c r="H885">
        <v>-8.8067196618669801</v>
      </c>
      <c r="I885">
        <v>-20.319664229392199</v>
      </c>
      <c r="J885">
        <v>-2.8803629310407599</v>
      </c>
      <c r="K885">
        <v>21.881398945887</v>
      </c>
      <c r="L885">
        <v>21.3391202369368</v>
      </c>
      <c r="M885">
        <v>32.416618747607401</v>
      </c>
      <c r="N885">
        <v>0.67566909206704096</v>
      </c>
      <c r="O885">
        <v>35.285575992255502</v>
      </c>
      <c r="P885">
        <v>24.084084084084001</v>
      </c>
      <c r="Q885">
        <v>-4.7412406560243002E-2</v>
      </c>
    </row>
    <row r="886" spans="1:17" x14ac:dyDescent="0.3">
      <c r="A886" t="s">
        <v>1923</v>
      </c>
      <c r="B886" t="s">
        <v>1924</v>
      </c>
      <c r="C886" t="s">
        <v>627</v>
      </c>
      <c r="D886" t="s">
        <v>474</v>
      </c>
      <c r="E886">
        <v>3697.1991902699901</v>
      </c>
      <c r="F886">
        <v>583.95000000000005</v>
      </c>
      <c r="G886">
        <v>27.560780923639999</v>
      </c>
      <c r="H886">
        <v>-2.2143085991581501</v>
      </c>
      <c r="I886">
        <v>37.498393850502502</v>
      </c>
      <c r="J886">
        <v>0.26219810374607999</v>
      </c>
      <c r="K886">
        <v>555.13151102030702</v>
      </c>
      <c r="L886">
        <v>481.76224515429197</v>
      </c>
      <c r="M886">
        <v>64.780785260819798</v>
      </c>
      <c r="N886">
        <v>2.1079303453915701</v>
      </c>
      <c r="O886">
        <v>5.9851014641664397</v>
      </c>
      <c r="P886">
        <v>77.492401215805501</v>
      </c>
      <c r="Q886">
        <v>-3.9150349227047E-2</v>
      </c>
    </row>
    <row r="887" spans="1:17" hidden="1" x14ac:dyDescent="0.3">
      <c r="A887" t="s">
        <v>1925</v>
      </c>
      <c r="B887" t="s">
        <v>1926</v>
      </c>
      <c r="C887" t="s">
        <v>10328</v>
      </c>
      <c r="D887" t="s">
        <v>305</v>
      </c>
      <c r="E887">
        <v>3694.5750694899998</v>
      </c>
      <c r="F887">
        <v>174.99</v>
      </c>
      <c r="G887">
        <v>-44.102778691809</v>
      </c>
      <c r="H887">
        <v>-7.2413503378947404</v>
      </c>
      <c r="I887">
        <v>-30.247370577900401</v>
      </c>
      <c r="J887">
        <v>-4.3158125887044596</v>
      </c>
      <c r="K887">
        <v>181.76297385344799</v>
      </c>
      <c r="M887">
        <v>30.398981916762899</v>
      </c>
      <c r="N887">
        <v>0.43628711198364301</v>
      </c>
      <c r="O887">
        <v>34.293388193611001</v>
      </c>
      <c r="P887">
        <v>19.447098976109199</v>
      </c>
    </row>
    <row r="888" spans="1:17" x14ac:dyDescent="0.3">
      <c r="A888" t="s">
        <v>1927</v>
      </c>
      <c r="B888" t="s">
        <v>1928</v>
      </c>
      <c r="C888" t="s">
        <v>10325</v>
      </c>
      <c r="D888" t="s">
        <v>512</v>
      </c>
      <c r="E888">
        <v>3694.1325798799999</v>
      </c>
      <c r="F888">
        <v>4275.8500000000004</v>
      </c>
      <c r="G888">
        <v>-13.125503279102499</v>
      </c>
      <c r="H888">
        <v>2.6030796213933498</v>
      </c>
      <c r="I888">
        <v>20.031485440387101</v>
      </c>
      <c r="J888">
        <v>9.9571595785523304</v>
      </c>
      <c r="K888">
        <v>3981.2920012183299</v>
      </c>
      <c r="L888">
        <v>3640.14187690992</v>
      </c>
      <c r="M888">
        <v>76.787928784154104</v>
      </c>
      <c r="N888">
        <v>0.46619334450677402</v>
      </c>
      <c r="O888">
        <v>2.71641895763414</v>
      </c>
      <c r="P888">
        <v>42.699572820718203</v>
      </c>
      <c r="Q888">
        <v>3.1734804023962997E-2</v>
      </c>
    </row>
    <row r="889" spans="1:17" hidden="1" x14ac:dyDescent="0.3">
      <c r="A889" t="s">
        <v>1929</v>
      </c>
      <c r="B889" t="s">
        <v>1930</v>
      </c>
      <c r="C889" t="s">
        <v>10328</v>
      </c>
      <c r="D889" t="s">
        <v>21</v>
      </c>
      <c r="E889">
        <v>3693.7979769599901</v>
      </c>
      <c r="F889">
        <v>690.35</v>
      </c>
      <c r="G889">
        <v>188.79653221170801</v>
      </c>
      <c r="H889">
        <v>18.469324336788802</v>
      </c>
      <c r="I889">
        <v>10.058742701601901</v>
      </c>
      <c r="J889">
        <v>-1.4392158769796599</v>
      </c>
      <c r="K889">
        <v>588.85141177800404</v>
      </c>
      <c r="L889">
        <v>478.67767381275502</v>
      </c>
      <c r="M889">
        <v>64.617887566124494</v>
      </c>
      <c r="N889">
        <v>2.03307385084435</v>
      </c>
      <c r="O889">
        <v>7.3151300065184204</v>
      </c>
      <c r="P889">
        <v>230.94439117928999</v>
      </c>
      <c r="Q889">
        <v>0.11923195214700601</v>
      </c>
    </row>
    <row r="890" spans="1:17" hidden="1" x14ac:dyDescent="0.3">
      <c r="A890" t="s">
        <v>1931</v>
      </c>
      <c r="B890" t="s">
        <v>1932</v>
      </c>
      <c r="C890" t="s">
        <v>10328</v>
      </c>
      <c r="D890" t="s">
        <v>46</v>
      </c>
      <c r="E890">
        <v>3666.09480798</v>
      </c>
      <c r="F890">
        <v>943.2</v>
      </c>
      <c r="G890">
        <v>16.0097413718468</v>
      </c>
      <c r="H890">
        <v>-4.5633249870943899</v>
      </c>
      <c r="I890">
        <v>-17.9039245992908</v>
      </c>
      <c r="J890">
        <v>8.3078274816873604E-2</v>
      </c>
      <c r="K890">
        <v>964.68361124544106</v>
      </c>
      <c r="L890">
        <v>902.37392746561795</v>
      </c>
      <c r="M890">
        <v>55.865948612942901</v>
      </c>
      <c r="N890">
        <v>1.04613078579295</v>
      </c>
      <c r="O890">
        <v>45.886344359626797</v>
      </c>
      <c r="P890">
        <v>58.140054770021798</v>
      </c>
    </row>
    <row r="891" spans="1:17" x14ac:dyDescent="0.3">
      <c r="A891" t="s">
        <v>1933</v>
      </c>
      <c r="B891" t="s">
        <v>1934</v>
      </c>
      <c r="C891" t="s">
        <v>10329</v>
      </c>
      <c r="D891" t="s">
        <v>410</v>
      </c>
      <c r="E891">
        <v>3665.1647100599998</v>
      </c>
      <c r="F891">
        <v>23.78</v>
      </c>
      <c r="G891">
        <v>-51.199522924465398</v>
      </c>
      <c r="H891">
        <v>27.9722941593459</v>
      </c>
      <c r="I891">
        <v>-50.714095239182498</v>
      </c>
      <c r="J891">
        <v>16.219240727835</v>
      </c>
      <c r="K891">
        <v>20.740955051181</v>
      </c>
      <c r="L891">
        <v>23.721832919426198</v>
      </c>
      <c r="M891">
        <v>81.092713450772806</v>
      </c>
      <c r="N891">
        <v>1.2749526305985599</v>
      </c>
      <c r="O891">
        <v>89.865433137089894</v>
      </c>
      <c r="P891">
        <v>42.395209580838298</v>
      </c>
    </row>
    <row r="892" spans="1:17" hidden="1" x14ac:dyDescent="0.3">
      <c r="A892" t="s">
        <v>1935</v>
      </c>
      <c r="B892" t="s">
        <v>1936</v>
      </c>
      <c r="C892" t="s">
        <v>10328</v>
      </c>
      <c r="D892" t="s">
        <v>63</v>
      </c>
      <c r="E892">
        <v>3662.396266232</v>
      </c>
      <c r="F892">
        <v>241.54</v>
      </c>
      <c r="G892">
        <v>57.168482012091999</v>
      </c>
      <c r="H892">
        <v>3.69508424357605</v>
      </c>
      <c r="I892">
        <v>15.752954506709999</v>
      </c>
      <c r="J892">
        <v>6.5701216136543001</v>
      </c>
      <c r="K892">
        <v>228.84132173141899</v>
      </c>
      <c r="L892">
        <v>198.03496379115401</v>
      </c>
      <c r="M892">
        <v>70.427288241095695</v>
      </c>
      <c r="N892">
        <v>0.84701733980782401</v>
      </c>
      <c r="O892">
        <v>11.741326488366299</v>
      </c>
      <c r="P892">
        <v>92.615629984050997</v>
      </c>
      <c r="Q892">
        <v>0.125537482126132</v>
      </c>
    </row>
    <row r="893" spans="1:17" x14ac:dyDescent="0.3">
      <c r="A893" t="s">
        <v>1937</v>
      </c>
      <c r="B893" t="s">
        <v>1938</v>
      </c>
      <c r="C893" t="s">
        <v>10324</v>
      </c>
      <c r="D893" t="s">
        <v>1537</v>
      </c>
      <c r="E893">
        <v>3623.5949999999998</v>
      </c>
      <c r="F893">
        <v>327.14999999999998</v>
      </c>
      <c r="G893">
        <v>-53.990432716590099</v>
      </c>
      <c r="H893">
        <v>2.37389961508506</v>
      </c>
      <c r="I893">
        <v>-16.103820127862999</v>
      </c>
      <c r="J893">
        <v>0.96796883587652904</v>
      </c>
      <c r="K893">
        <v>320.89827266355098</v>
      </c>
      <c r="L893">
        <v>340.459067107946</v>
      </c>
      <c r="M893">
        <v>60.722424252227697</v>
      </c>
      <c r="N893">
        <v>0.74782817753821096</v>
      </c>
      <c r="O893">
        <v>42.6562738804829</v>
      </c>
      <c r="P893">
        <v>12.654958677685901</v>
      </c>
      <c r="Q893">
        <v>-1.6008569654702001E-2</v>
      </c>
    </row>
    <row r="894" spans="1:17" x14ac:dyDescent="0.3">
      <c r="A894" t="s">
        <v>1939</v>
      </c>
      <c r="B894" t="s">
        <v>1940</v>
      </c>
      <c r="C894" t="s">
        <v>10322</v>
      </c>
      <c r="D894" t="s">
        <v>1484</v>
      </c>
      <c r="E894">
        <v>3615.7131227909999</v>
      </c>
      <c r="F894">
        <v>134.09</v>
      </c>
      <c r="G894">
        <v>-58.346767888909497</v>
      </c>
      <c r="H894">
        <v>0.72343048736077398</v>
      </c>
      <c r="I894">
        <v>-15.5516736638616</v>
      </c>
      <c r="J894">
        <v>3.5051893643318102</v>
      </c>
      <c r="K894">
        <v>131.358456952002</v>
      </c>
      <c r="L894">
        <v>138.22796620143899</v>
      </c>
      <c r="M894">
        <v>64.446039315963404</v>
      </c>
      <c r="N894">
        <v>0.54873144376427696</v>
      </c>
      <c r="O894">
        <v>42.292490118577</v>
      </c>
      <c r="P894">
        <v>28.377213977979899</v>
      </c>
      <c r="Q894">
        <v>-6.9120134036702002E-2</v>
      </c>
    </row>
    <row r="895" spans="1:17" hidden="1" x14ac:dyDescent="0.3">
      <c r="A895" t="s">
        <v>1941</v>
      </c>
      <c r="B895" t="s">
        <v>1942</v>
      </c>
      <c r="C895" t="s">
        <v>10328</v>
      </c>
      <c r="D895" t="s">
        <v>51</v>
      </c>
      <c r="E895">
        <v>3606.1013174999998</v>
      </c>
      <c r="F895">
        <v>255.1</v>
      </c>
      <c r="G895">
        <v>8.45654554304401</v>
      </c>
      <c r="H895">
        <v>8.9767683550834096</v>
      </c>
      <c r="I895">
        <v>4.5651187812798</v>
      </c>
      <c r="J895">
        <v>-7.1925118397034202</v>
      </c>
      <c r="K895">
        <v>254.02183885473201</v>
      </c>
      <c r="L895">
        <v>223.952910025324</v>
      </c>
      <c r="M895">
        <v>46.357219627830801</v>
      </c>
      <c r="N895">
        <v>1.52509274954354</v>
      </c>
      <c r="O895">
        <v>16.954135633084999</v>
      </c>
      <c r="P895">
        <v>61.968253968253897</v>
      </c>
      <c r="Q895">
        <v>-1.0157698426842001E-2</v>
      </c>
    </row>
    <row r="896" spans="1:17" hidden="1" x14ac:dyDescent="0.3">
      <c r="A896" t="s">
        <v>1943</v>
      </c>
      <c r="B896" t="s">
        <v>1944</v>
      </c>
      <c r="C896" t="s">
        <v>10328</v>
      </c>
      <c r="D896" t="s">
        <v>124</v>
      </c>
      <c r="E896">
        <v>3596.7866760000002</v>
      </c>
      <c r="F896">
        <v>56.39</v>
      </c>
      <c r="G896">
        <v>55.117006088924001</v>
      </c>
      <c r="H896">
        <v>3.6859837175424599</v>
      </c>
      <c r="I896">
        <v>16.965471436330699</v>
      </c>
      <c r="J896">
        <v>-3.5715900196500101</v>
      </c>
      <c r="K896">
        <v>53.359053065393802</v>
      </c>
      <c r="L896">
        <v>44.1920919360483</v>
      </c>
      <c r="M896">
        <v>43.5299780495953</v>
      </c>
      <c r="N896">
        <v>1.0173831494904899</v>
      </c>
      <c r="O896">
        <v>20.5000886682035</v>
      </c>
      <c r="P896">
        <v>128.2995951417</v>
      </c>
      <c r="Q896">
        <v>0.11958322683724799</v>
      </c>
    </row>
    <row r="897" spans="1:17" hidden="1" x14ac:dyDescent="0.3">
      <c r="A897" t="s">
        <v>1945</v>
      </c>
      <c r="B897" t="s">
        <v>1946</v>
      </c>
      <c r="C897" t="s">
        <v>10328</v>
      </c>
      <c r="D897" t="s">
        <v>204</v>
      </c>
      <c r="E897">
        <v>3595.4919423800002</v>
      </c>
      <c r="F897">
        <v>594.25</v>
      </c>
      <c r="G897">
        <v>25.1861732409083</v>
      </c>
      <c r="H897">
        <v>-9.2870458157474101</v>
      </c>
      <c r="I897">
        <v>-1.6617892305471</v>
      </c>
      <c r="J897">
        <v>-6.61989770696254</v>
      </c>
      <c r="K897">
        <v>607.15003793190704</v>
      </c>
      <c r="L897">
        <v>527.04890730940303</v>
      </c>
      <c r="M897">
        <v>29.888992384222199</v>
      </c>
      <c r="N897">
        <v>0.33928235945572099</v>
      </c>
      <c r="O897">
        <v>17.3748422381152</v>
      </c>
      <c r="P897">
        <v>72.096727483347806</v>
      </c>
      <c r="Q897">
        <v>8.3142048424985002E-2</v>
      </c>
    </row>
    <row r="898" spans="1:17" hidden="1" x14ac:dyDescent="0.3">
      <c r="A898" t="s">
        <v>1947</v>
      </c>
      <c r="B898" t="s">
        <v>1948</v>
      </c>
      <c r="C898" t="s">
        <v>10328</v>
      </c>
      <c r="D898" t="s">
        <v>204</v>
      </c>
      <c r="E898">
        <v>3573.5084731500001</v>
      </c>
      <c r="F898">
        <v>520.95000000000005</v>
      </c>
      <c r="G898">
        <v>11.721857291132199</v>
      </c>
      <c r="H898">
        <v>-4.46624088837115</v>
      </c>
      <c r="I898">
        <v>-4.2416224429514404</v>
      </c>
      <c r="J898">
        <v>-4.84582130173815</v>
      </c>
      <c r="K898">
        <v>538.75385552806199</v>
      </c>
      <c r="L898">
        <v>477.614703483901</v>
      </c>
      <c r="M898">
        <v>35.852493294550499</v>
      </c>
      <c r="N898">
        <v>0.33302785236717902</v>
      </c>
      <c r="O898">
        <v>17.084173145215399</v>
      </c>
      <c r="P898">
        <v>56.7474048442906</v>
      </c>
      <c r="Q898">
        <v>0.14514154274732399</v>
      </c>
    </row>
    <row r="899" spans="1:17" x14ac:dyDescent="0.3">
      <c r="A899" t="s">
        <v>1949</v>
      </c>
      <c r="B899" t="s">
        <v>1950</v>
      </c>
      <c r="C899" t="s">
        <v>10319</v>
      </c>
      <c r="D899" t="s">
        <v>204</v>
      </c>
      <c r="E899">
        <v>3572.3391542999998</v>
      </c>
      <c r="F899">
        <v>227.02</v>
      </c>
      <c r="G899">
        <v>-45.141038690193497</v>
      </c>
      <c r="H899">
        <v>0.874932646233606</v>
      </c>
      <c r="I899">
        <v>-22.788641478335698</v>
      </c>
      <c r="J899">
        <v>-3.55729213842754</v>
      </c>
      <c r="K899">
        <v>225.50595751494501</v>
      </c>
      <c r="L899">
        <v>231.05867214832901</v>
      </c>
      <c r="M899">
        <v>53.236867601397101</v>
      </c>
      <c r="N899">
        <v>0.564709753706231</v>
      </c>
      <c r="O899">
        <v>31.706457580829799</v>
      </c>
      <c r="P899">
        <v>19.139333508265501</v>
      </c>
      <c r="Q899">
        <v>1.3171803880407999E-2</v>
      </c>
    </row>
    <row r="900" spans="1:17" x14ac:dyDescent="0.3">
      <c r="A900" t="s">
        <v>1951</v>
      </c>
      <c r="B900" t="s">
        <v>1952</v>
      </c>
      <c r="C900" t="s">
        <v>10321</v>
      </c>
      <c r="D900" t="s">
        <v>127</v>
      </c>
      <c r="E900">
        <v>3569.8734234899998</v>
      </c>
      <c r="F900">
        <v>650.70000000000005</v>
      </c>
      <c r="G900">
        <v>32.745637216694497</v>
      </c>
      <c r="H900">
        <v>-7.3119561023878097</v>
      </c>
      <c r="I900">
        <v>-9.0612125229396501</v>
      </c>
      <c r="J900">
        <v>-6.7552235005920496</v>
      </c>
      <c r="K900">
        <v>699.14961858960896</v>
      </c>
      <c r="L900">
        <v>634.19159333787798</v>
      </c>
      <c r="M900">
        <v>28.9351300940031</v>
      </c>
      <c r="N900">
        <v>0.28003870639707301</v>
      </c>
      <c r="O900">
        <v>35.238973413247201</v>
      </c>
      <c r="P900">
        <v>79.751381215469607</v>
      </c>
      <c r="Q900">
        <v>7.0040919777515004E-2</v>
      </c>
    </row>
    <row r="901" spans="1:17" hidden="1" x14ac:dyDescent="0.3">
      <c r="A901" t="s">
        <v>1953</v>
      </c>
      <c r="B901" t="s">
        <v>1954</v>
      </c>
      <c r="C901" t="s">
        <v>10328</v>
      </c>
      <c r="D901" t="s">
        <v>276</v>
      </c>
      <c r="E901">
        <v>3543.0409753599902</v>
      </c>
      <c r="F901">
        <v>346.4</v>
      </c>
      <c r="G901">
        <v>33.478691292457398</v>
      </c>
      <c r="H901">
        <v>-17.142505946918799</v>
      </c>
      <c r="I901">
        <v>63.229916307903203</v>
      </c>
      <c r="J901">
        <v>-1.5127724431932399</v>
      </c>
      <c r="K901">
        <v>360.27827728177999</v>
      </c>
      <c r="L901">
        <v>285.52125401215801</v>
      </c>
      <c r="M901">
        <v>45.760098854600898</v>
      </c>
      <c r="N901">
        <v>0.50240751757750501</v>
      </c>
      <c r="O901">
        <v>32.361431870669698</v>
      </c>
      <c r="P901">
        <v>116.5</v>
      </c>
      <c r="Q901">
        <v>0.22282513799256101</v>
      </c>
    </row>
    <row r="902" spans="1:17" hidden="1" x14ac:dyDescent="0.3">
      <c r="A902" t="s">
        <v>1955</v>
      </c>
      <c r="B902" t="s">
        <v>1956</v>
      </c>
      <c r="C902" t="s">
        <v>10325</v>
      </c>
      <c r="D902" t="s">
        <v>204</v>
      </c>
      <c r="E902">
        <v>3533.4358030799999</v>
      </c>
      <c r="F902">
        <v>1741.25</v>
      </c>
      <c r="G902">
        <v>-14.8907465373969</v>
      </c>
      <c r="H902">
        <v>-11.124096095864299</v>
      </c>
      <c r="I902">
        <v>6.4496080332527503</v>
      </c>
      <c r="J902">
        <v>-1.28784600091012</v>
      </c>
      <c r="K902">
        <v>1730.7273518643799</v>
      </c>
      <c r="M902">
        <v>50.753749657222997</v>
      </c>
      <c r="N902">
        <v>0.51642132691493203</v>
      </c>
      <c r="O902">
        <v>18.150753768844201</v>
      </c>
      <c r="P902">
        <v>44.634105822742697</v>
      </c>
    </row>
    <row r="903" spans="1:17" hidden="1" x14ac:dyDescent="0.3">
      <c r="A903" t="s">
        <v>1957</v>
      </c>
      <c r="B903" t="s">
        <v>1958</v>
      </c>
      <c r="C903" t="s">
        <v>10328</v>
      </c>
      <c r="D903" t="s">
        <v>54</v>
      </c>
      <c r="E903">
        <v>3522.5583874699901</v>
      </c>
      <c r="F903">
        <v>1400.8</v>
      </c>
      <c r="G903">
        <v>104.153903471962</v>
      </c>
      <c r="H903">
        <v>21.922854303046901</v>
      </c>
      <c r="I903">
        <v>51.737711674520703</v>
      </c>
      <c r="J903">
        <v>2.1989049954682902</v>
      </c>
      <c r="K903">
        <v>1223.06026113641</v>
      </c>
      <c r="L903">
        <v>962.06214098023497</v>
      </c>
      <c r="M903">
        <v>71.931299140393094</v>
      </c>
      <c r="N903">
        <v>0.50808272720875602</v>
      </c>
      <c r="O903">
        <v>2.7984009137635701</v>
      </c>
      <c r="P903">
        <v>183.80212730035399</v>
      </c>
      <c r="Q903">
        <v>0.23393205086865601</v>
      </c>
    </row>
    <row r="904" spans="1:17" hidden="1" x14ac:dyDescent="0.3">
      <c r="A904" t="s">
        <v>1959</v>
      </c>
      <c r="B904" t="s">
        <v>1960</v>
      </c>
      <c r="C904" t="s">
        <v>10328</v>
      </c>
      <c r="D904" t="s">
        <v>54</v>
      </c>
      <c r="E904">
        <v>3511.8944451000002</v>
      </c>
      <c r="F904">
        <v>2116.5500000000002</v>
      </c>
      <c r="G904">
        <v>43.231209681236002</v>
      </c>
      <c r="H904">
        <v>10.0749251660865</v>
      </c>
      <c r="I904">
        <v>25.970528642228999</v>
      </c>
      <c r="J904">
        <v>-5.9068536908389602</v>
      </c>
      <c r="K904">
        <v>1929.1572366149801</v>
      </c>
      <c r="L904">
        <v>1604.8499284044699</v>
      </c>
      <c r="M904">
        <v>54.588313461894202</v>
      </c>
      <c r="N904">
        <v>0.44561127189058802</v>
      </c>
      <c r="O904">
        <v>8.4784200703975596</v>
      </c>
      <c r="P904">
        <v>85.8987308418602</v>
      </c>
      <c r="Q904">
        <v>0.143363792168819</v>
      </c>
    </row>
    <row r="905" spans="1:17" hidden="1" x14ac:dyDescent="0.3">
      <c r="A905" t="s">
        <v>1961</v>
      </c>
      <c r="B905" t="s">
        <v>1962</v>
      </c>
      <c r="C905" t="s">
        <v>10328</v>
      </c>
      <c r="D905" t="s">
        <v>357</v>
      </c>
      <c r="E905">
        <v>3506.3235300000001</v>
      </c>
      <c r="F905">
        <v>13534.15</v>
      </c>
      <c r="G905">
        <v>-49.227976705600298</v>
      </c>
      <c r="H905">
        <v>35.891037320419102</v>
      </c>
      <c r="I905">
        <v>-9.9916456467857806</v>
      </c>
      <c r="J905">
        <v>-4.4736206994714998</v>
      </c>
      <c r="K905">
        <v>11637.543264231999</v>
      </c>
      <c r="L905">
        <v>12077.9562683844</v>
      </c>
      <c r="M905">
        <v>61.543845118745999</v>
      </c>
      <c r="N905">
        <v>3.6277255318574699</v>
      </c>
      <c r="O905">
        <v>29.862976248970099</v>
      </c>
      <c r="P905">
        <v>48.726923076923001</v>
      </c>
      <c r="Q905">
        <v>-4.6904767562651002E-2</v>
      </c>
    </row>
    <row r="906" spans="1:17" hidden="1" x14ac:dyDescent="0.3">
      <c r="A906" t="s">
        <v>1963</v>
      </c>
      <c r="B906" t="s">
        <v>1964</v>
      </c>
      <c r="C906" t="s">
        <v>10328</v>
      </c>
      <c r="D906" t="s">
        <v>415</v>
      </c>
      <c r="E906">
        <v>3495.6347512500001</v>
      </c>
      <c r="F906">
        <v>4565.25</v>
      </c>
      <c r="G906">
        <v>21.7943773169618</v>
      </c>
      <c r="H906">
        <v>3.0618241529855501</v>
      </c>
      <c r="I906">
        <v>-7.07015698700729</v>
      </c>
      <c r="J906">
        <v>-6.93292287413243</v>
      </c>
      <c r="K906">
        <v>4428.3970348343</v>
      </c>
      <c r="L906">
        <v>4171.3888409127403</v>
      </c>
      <c r="M906">
        <v>47.352095712874203</v>
      </c>
      <c r="N906">
        <v>1.0475111542191999</v>
      </c>
      <c r="O906">
        <v>11.647773944471799</v>
      </c>
      <c r="P906">
        <v>57.528338020393001</v>
      </c>
      <c r="Q906">
        <v>8.2556626049788001E-2</v>
      </c>
    </row>
    <row r="907" spans="1:17" hidden="1" x14ac:dyDescent="0.3">
      <c r="A907" t="s">
        <v>1965</v>
      </c>
      <c r="B907" t="s">
        <v>1966</v>
      </c>
      <c r="C907" t="s">
        <v>10328</v>
      </c>
      <c r="D907" t="s">
        <v>89</v>
      </c>
      <c r="E907">
        <v>3487.6272050050002</v>
      </c>
      <c r="F907">
        <v>2825.2</v>
      </c>
      <c r="G907">
        <v>864.71690432893797</v>
      </c>
      <c r="H907">
        <v>35.357432371867397</v>
      </c>
      <c r="I907">
        <v>143.77759840482301</v>
      </c>
      <c r="J907">
        <v>0.31606581741730599</v>
      </c>
      <c r="K907">
        <v>2187.85296194477</v>
      </c>
      <c r="L907">
        <v>1456.7543992947101</v>
      </c>
      <c r="M907">
        <v>63.293928373567503</v>
      </c>
      <c r="N907">
        <v>0.942402822751224</v>
      </c>
      <c r="O907">
        <v>0</v>
      </c>
      <c r="P907">
        <v>913.16119777658196</v>
      </c>
    </row>
    <row r="908" spans="1:17" hidden="1" x14ac:dyDescent="0.3">
      <c r="A908" t="s">
        <v>1967</v>
      </c>
      <c r="B908" t="s">
        <v>1968</v>
      </c>
      <c r="C908" t="s">
        <v>10328</v>
      </c>
      <c r="D908" t="s">
        <v>1969</v>
      </c>
      <c r="E908">
        <v>3485.6742968250001</v>
      </c>
      <c r="F908">
        <v>781.95</v>
      </c>
      <c r="G908">
        <v>103.69498807807</v>
      </c>
      <c r="H908">
        <v>10.7832727737147</v>
      </c>
      <c r="I908">
        <v>114.709657732473</v>
      </c>
      <c r="J908">
        <v>-1.3331891590473199</v>
      </c>
      <c r="K908">
        <v>671.97977737764904</v>
      </c>
      <c r="M908">
        <v>56.6348844949284</v>
      </c>
      <c r="N908">
        <v>0.31320960823194</v>
      </c>
      <c r="O908">
        <v>8.3189462241831205</v>
      </c>
      <c r="P908">
        <v>205.68803752931899</v>
      </c>
    </row>
    <row r="909" spans="1:17" x14ac:dyDescent="0.3">
      <c r="A909" t="s">
        <v>1970</v>
      </c>
      <c r="B909" t="s">
        <v>1971</v>
      </c>
      <c r="C909" t="s">
        <v>10330</v>
      </c>
      <c r="D909" t="s">
        <v>1607</v>
      </c>
      <c r="E909">
        <v>3474.1820337979998</v>
      </c>
      <c r="F909">
        <v>155.1</v>
      </c>
      <c r="G909">
        <v>-34.830808722473698</v>
      </c>
      <c r="H909">
        <v>-9.1277503728334999</v>
      </c>
      <c r="I909">
        <v>-12.0873553592183</v>
      </c>
      <c r="J909">
        <v>-4.6988481340105297</v>
      </c>
      <c r="K909">
        <v>157.323592703039</v>
      </c>
      <c r="L909">
        <v>150.906082581395</v>
      </c>
      <c r="M909">
        <v>35.438579211337697</v>
      </c>
      <c r="N909">
        <v>0.57554963725444297</v>
      </c>
      <c r="O909">
        <v>15.467440361057299</v>
      </c>
      <c r="P909">
        <v>20.232558139534799</v>
      </c>
      <c r="Q909">
        <v>3.5909925103851E-2</v>
      </c>
    </row>
    <row r="910" spans="1:17" hidden="1" x14ac:dyDescent="0.3">
      <c r="A910" t="s">
        <v>1972</v>
      </c>
      <c r="B910" t="s">
        <v>1973</v>
      </c>
      <c r="C910" t="s">
        <v>10328</v>
      </c>
      <c r="D910" t="s">
        <v>1401</v>
      </c>
      <c r="E910">
        <v>3467.6649775349902</v>
      </c>
      <c r="F910">
        <v>790.65</v>
      </c>
      <c r="G910">
        <v>-13.9108055134549</v>
      </c>
      <c r="H910">
        <v>-4.0052651761710099</v>
      </c>
      <c r="I910">
        <v>26.9850339521603</v>
      </c>
      <c r="J910">
        <v>-11.667824326191001</v>
      </c>
      <c r="K910">
        <v>774.28532743448</v>
      </c>
      <c r="L910">
        <v>673.03203652607101</v>
      </c>
      <c r="M910">
        <v>39.911939920946502</v>
      </c>
      <c r="N910">
        <v>1.2608226331376</v>
      </c>
      <c r="O910">
        <v>24.328084487447001</v>
      </c>
      <c r="P910">
        <v>76.012911843276896</v>
      </c>
      <c r="Q910">
        <v>-3.6168078041677001E-2</v>
      </c>
    </row>
    <row r="911" spans="1:17" x14ac:dyDescent="0.3">
      <c r="A911" t="s">
        <v>1974</v>
      </c>
      <c r="B911" t="s">
        <v>1975</v>
      </c>
      <c r="C911" t="s">
        <v>10323</v>
      </c>
      <c r="D911" t="s">
        <v>410</v>
      </c>
      <c r="E911">
        <v>3464.1803952800001</v>
      </c>
      <c r="F911">
        <v>479.3</v>
      </c>
      <c r="G911">
        <v>-11.2272954594268</v>
      </c>
      <c r="H911">
        <v>-6.3062173108642803</v>
      </c>
      <c r="I911">
        <v>-1.26649945548334</v>
      </c>
      <c r="J911">
        <v>-5.8397353720442498</v>
      </c>
      <c r="K911">
        <v>494.74649659006297</v>
      </c>
      <c r="L911">
        <v>455.616560118216</v>
      </c>
      <c r="M911">
        <v>36.014641261261602</v>
      </c>
      <c r="N911">
        <v>0.33776959087867497</v>
      </c>
      <c r="O911">
        <v>15.7312747757145</v>
      </c>
      <c r="P911">
        <v>37.710099123689098</v>
      </c>
      <c r="Q911">
        <v>-8.3132117648992004E-2</v>
      </c>
    </row>
    <row r="912" spans="1:17" x14ac:dyDescent="0.3">
      <c r="A912" t="s">
        <v>1976</v>
      </c>
      <c r="B912" t="s">
        <v>1977</v>
      </c>
      <c r="C912" t="s">
        <v>10327</v>
      </c>
      <c r="D912" t="s">
        <v>276</v>
      </c>
      <c r="E912">
        <v>3434.0975447999999</v>
      </c>
      <c r="F912">
        <v>334.3</v>
      </c>
      <c r="G912">
        <v>10.331363870733901</v>
      </c>
      <c r="H912">
        <v>-0.32899242932039402</v>
      </c>
      <c r="I912">
        <v>21.832982957068001</v>
      </c>
      <c r="J912">
        <v>-2.4730786475915099</v>
      </c>
      <c r="K912">
        <v>320.11524013774101</v>
      </c>
      <c r="L912">
        <v>273.49146589399697</v>
      </c>
      <c r="M912">
        <v>49.892936826029697</v>
      </c>
      <c r="N912">
        <v>0.77367200571013806</v>
      </c>
      <c r="O912">
        <v>8.5402333233622407</v>
      </c>
      <c r="P912">
        <v>77.206467002385295</v>
      </c>
      <c r="Q912">
        <v>4.9874077838146999E-2</v>
      </c>
    </row>
    <row r="913" spans="1:17" hidden="1" x14ac:dyDescent="0.3">
      <c r="A913" t="s">
        <v>1978</v>
      </c>
      <c r="B913" t="s">
        <v>1979</v>
      </c>
      <c r="C913" t="s">
        <v>10328</v>
      </c>
      <c r="D913" t="s">
        <v>231</v>
      </c>
      <c r="E913">
        <v>3416.7935137499999</v>
      </c>
      <c r="F913">
        <v>256.45</v>
      </c>
      <c r="G913">
        <v>268.451870458271</v>
      </c>
      <c r="H913">
        <v>-6.4238904127438801</v>
      </c>
      <c r="I913">
        <v>134.09625289304901</v>
      </c>
      <c r="J913">
        <v>0.83129953207906504</v>
      </c>
      <c r="K913">
        <v>234.720647669334</v>
      </c>
      <c r="L913">
        <v>152.834542695903</v>
      </c>
      <c r="M913">
        <v>46.033066584765102</v>
      </c>
      <c r="N913">
        <v>0.32797356503692798</v>
      </c>
      <c r="O913">
        <v>20.101384285435699</v>
      </c>
      <c r="P913">
        <v>365.42649727767599</v>
      </c>
      <c r="Q913">
        <v>0.159501720677199</v>
      </c>
    </row>
    <row r="914" spans="1:17" x14ac:dyDescent="0.3">
      <c r="A914" t="s">
        <v>1980</v>
      </c>
      <c r="B914" t="s">
        <v>1981</v>
      </c>
      <c r="C914" t="s">
        <v>10312</v>
      </c>
      <c r="D914" t="s">
        <v>57</v>
      </c>
      <c r="E914">
        <v>3409.2319904199999</v>
      </c>
      <c r="F914">
        <v>260.45</v>
      </c>
      <c r="G914">
        <v>27.394919213895498</v>
      </c>
      <c r="H914">
        <v>-8.4947249808643992</v>
      </c>
      <c r="I914">
        <v>21.4951017973098</v>
      </c>
      <c r="J914">
        <v>-4.5294981708625199</v>
      </c>
      <c r="K914">
        <v>245.87470509099199</v>
      </c>
      <c r="L914">
        <v>208.676831452621</v>
      </c>
      <c r="M914">
        <v>45.814273830927398</v>
      </c>
      <c r="N914">
        <v>0.46093755098754202</v>
      </c>
      <c r="O914">
        <v>12.7087732770205</v>
      </c>
      <c r="P914">
        <v>68.358112475759498</v>
      </c>
      <c r="Q914">
        <v>3.1065492084749E-2</v>
      </c>
    </row>
    <row r="915" spans="1:17" hidden="1" x14ac:dyDescent="0.3">
      <c r="A915" t="s">
        <v>1982</v>
      </c>
      <c r="B915" t="s">
        <v>1983</v>
      </c>
      <c r="C915" t="s">
        <v>10328</v>
      </c>
      <c r="D915" t="s">
        <v>573</v>
      </c>
      <c r="E915">
        <v>3403.2138133859999</v>
      </c>
      <c r="F915">
        <v>243.71</v>
      </c>
      <c r="G915">
        <v>18.804164604090001</v>
      </c>
      <c r="H915">
        <v>30.615832864769501</v>
      </c>
      <c r="I915">
        <v>4.0060381449111002</v>
      </c>
      <c r="J915">
        <v>2.0858645372482401</v>
      </c>
      <c r="K915">
        <v>211.49342233670001</v>
      </c>
      <c r="L915">
        <v>189.74822708047901</v>
      </c>
      <c r="M915">
        <v>72.014904987397699</v>
      </c>
      <c r="N915">
        <v>1.7483528242494599</v>
      </c>
      <c r="O915">
        <v>5.1249435804849801</v>
      </c>
      <c r="P915">
        <v>89.510108864696704</v>
      </c>
      <c r="Q915">
        <v>2.6984956210193999E-2</v>
      </c>
    </row>
    <row r="916" spans="1:17" hidden="1" x14ac:dyDescent="0.3">
      <c r="A916" t="s">
        <v>1984</v>
      </c>
      <c r="B916" t="s">
        <v>1985</v>
      </c>
      <c r="C916" t="s">
        <v>10328</v>
      </c>
      <c r="D916" t="s">
        <v>443</v>
      </c>
      <c r="E916">
        <v>3389.7845280000001</v>
      </c>
      <c r="F916">
        <v>187.41</v>
      </c>
      <c r="G916">
        <v>112.530113682145</v>
      </c>
      <c r="H916">
        <v>27.2110871317137</v>
      </c>
      <c r="I916">
        <v>18.504255628796098</v>
      </c>
      <c r="J916">
        <v>-1.20327396680009</v>
      </c>
      <c r="K916">
        <v>160.84873022444</v>
      </c>
      <c r="L916">
        <v>134.610662789434</v>
      </c>
      <c r="M916">
        <v>70.228434949399102</v>
      </c>
      <c r="N916">
        <v>1.3084540426148701</v>
      </c>
      <c r="O916">
        <v>5.1171228856517796</v>
      </c>
      <c r="P916">
        <v>149.713524317121</v>
      </c>
      <c r="Q916">
        <v>0.122571959700364</v>
      </c>
    </row>
    <row r="917" spans="1:17" hidden="1" x14ac:dyDescent="0.3">
      <c r="A917" t="s">
        <v>1986</v>
      </c>
      <c r="B917" t="s">
        <v>1987</v>
      </c>
      <c r="C917" t="s">
        <v>10328</v>
      </c>
      <c r="D917" t="s">
        <v>138</v>
      </c>
      <c r="E917">
        <v>3389.481009995</v>
      </c>
      <c r="F917">
        <v>746</v>
      </c>
      <c r="G917">
        <v>77.121617289384403</v>
      </c>
      <c r="H917">
        <v>-2.9948095706039402</v>
      </c>
      <c r="I917">
        <v>9.8632778393833505</v>
      </c>
      <c r="J917">
        <v>4.4016068744252701</v>
      </c>
      <c r="K917">
        <v>714.54619268718102</v>
      </c>
      <c r="L917">
        <v>614.64481827964801</v>
      </c>
      <c r="M917">
        <v>63.767265088806802</v>
      </c>
      <c r="N917">
        <v>0.38088331847735302</v>
      </c>
      <c r="O917">
        <v>10.723860589812301</v>
      </c>
      <c r="P917">
        <v>141.42394822006401</v>
      </c>
      <c r="Q917">
        <v>0.168264845450732</v>
      </c>
    </row>
    <row r="918" spans="1:17" hidden="1" x14ac:dyDescent="0.3">
      <c r="A918" t="s">
        <v>1988</v>
      </c>
      <c r="B918" t="s">
        <v>1989</v>
      </c>
      <c r="C918" t="s">
        <v>10328</v>
      </c>
      <c r="D918" t="s">
        <v>298</v>
      </c>
      <c r="E918">
        <v>3379.0701724</v>
      </c>
      <c r="F918">
        <v>2440.0500000000002</v>
      </c>
      <c r="G918">
        <v>478.87501495927899</v>
      </c>
      <c r="H918">
        <v>38.714231513373498</v>
      </c>
      <c r="I918">
        <v>137.46308664902401</v>
      </c>
      <c r="J918">
        <v>-11.010976627443901</v>
      </c>
      <c r="K918">
        <v>1942.3370457598</v>
      </c>
      <c r="L918">
        <v>1296.7994359504301</v>
      </c>
      <c r="M918">
        <v>53.470885219334498</v>
      </c>
      <c r="N918">
        <v>0.88596998938466798</v>
      </c>
      <c r="O918">
        <v>8.9260465974057901</v>
      </c>
      <c r="P918">
        <v>659.66687422166797</v>
      </c>
      <c r="Q918">
        <v>0.28047163593513802</v>
      </c>
    </row>
    <row r="919" spans="1:17" hidden="1" x14ac:dyDescent="0.3">
      <c r="A919" t="s">
        <v>1990</v>
      </c>
      <c r="B919" t="s">
        <v>1991</v>
      </c>
      <c r="C919" t="s">
        <v>10328</v>
      </c>
      <c r="D919" t="s">
        <v>24</v>
      </c>
      <c r="E919">
        <v>3357.6970857000001</v>
      </c>
      <c r="F919">
        <v>407.95</v>
      </c>
      <c r="G919">
        <v>-14.3084909485147</v>
      </c>
      <c r="H919">
        <v>18.209445302398201</v>
      </c>
      <c r="I919">
        <v>19.895693401410899</v>
      </c>
      <c r="J919">
        <v>-5.47683664730679</v>
      </c>
      <c r="K919">
        <v>348.30948626090901</v>
      </c>
      <c r="L919">
        <v>310.11219026831799</v>
      </c>
      <c r="M919">
        <v>60.213961493888398</v>
      </c>
      <c r="N919">
        <v>1.2040250891214599</v>
      </c>
      <c r="O919">
        <v>8.5917391837234902</v>
      </c>
      <c r="P919">
        <v>63.572574178027203</v>
      </c>
      <c r="Q919">
        <v>-3.2889939992679001E-2</v>
      </c>
    </row>
    <row r="920" spans="1:17" hidden="1" x14ac:dyDescent="0.3">
      <c r="A920" t="s">
        <v>1992</v>
      </c>
      <c r="B920" t="s">
        <v>1993</v>
      </c>
      <c r="C920" t="s">
        <v>10328</v>
      </c>
      <c r="D920" t="s">
        <v>89</v>
      </c>
      <c r="E920">
        <v>3352.8328551899999</v>
      </c>
      <c r="F920">
        <v>339.25</v>
      </c>
      <c r="G920">
        <v>138.42836979765099</v>
      </c>
      <c r="H920">
        <v>71.958473131770006</v>
      </c>
      <c r="I920">
        <v>69.084501950983395</v>
      </c>
      <c r="J920">
        <v>14.7497767069299</v>
      </c>
      <c r="K920">
        <v>228.46610729539901</v>
      </c>
      <c r="L920">
        <v>185.278327366056</v>
      </c>
      <c r="M920">
        <v>69.185403264199195</v>
      </c>
      <c r="N920">
        <v>1.78239066713957</v>
      </c>
      <c r="O920">
        <v>4.34782608695651</v>
      </c>
      <c r="P920">
        <v>182.12058212058199</v>
      </c>
      <c r="Q920">
        <v>5.3762050474459998E-2</v>
      </c>
    </row>
    <row r="921" spans="1:17" hidden="1" x14ac:dyDescent="0.3">
      <c r="A921" t="s">
        <v>1994</v>
      </c>
      <c r="B921" t="s">
        <v>1995</v>
      </c>
      <c r="C921" t="s">
        <v>10328</v>
      </c>
      <c r="D921" t="s">
        <v>127</v>
      </c>
      <c r="E921">
        <v>3347.5925699999998</v>
      </c>
      <c r="F921">
        <v>757.2</v>
      </c>
      <c r="G921">
        <v>16.715028578946001</v>
      </c>
      <c r="H921">
        <v>-13.2690455810255</v>
      </c>
      <c r="I921">
        <v>-31.101519605406899</v>
      </c>
      <c r="J921">
        <v>-7.0961670637243204</v>
      </c>
      <c r="K921">
        <v>839.31668194353006</v>
      </c>
      <c r="L921">
        <v>767.11734911587098</v>
      </c>
      <c r="M921">
        <v>32.7772500951151</v>
      </c>
      <c r="N921">
        <v>0.70300605420913198</v>
      </c>
      <c r="O921">
        <v>43.026941362915998</v>
      </c>
      <c r="P921">
        <v>78.795749704840603</v>
      </c>
      <c r="Q921">
        <v>7.0300188075858999E-2</v>
      </c>
    </row>
    <row r="922" spans="1:17" hidden="1" x14ac:dyDescent="0.3">
      <c r="A922" t="s">
        <v>1996</v>
      </c>
      <c r="B922" t="s">
        <v>1997</v>
      </c>
      <c r="C922" t="s">
        <v>10328</v>
      </c>
      <c r="D922" t="s">
        <v>138</v>
      </c>
      <c r="E922">
        <v>3344.46199239</v>
      </c>
      <c r="F922">
        <v>329.25</v>
      </c>
      <c r="G922">
        <v>25.8969071311619</v>
      </c>
      <c r="H922">
        <v>-14.9055837041281</v>
      </c>
      <c r="I922">
        <v>-6.3602560095458598</v>
      </c>
      <c r="J922">
        <v>-6.1937716309801996</v>
      </c>
      <c r="K922">
        <v>370.90380798633402</v>
      </c>
      <c r="L922">
        <v>334.03716622617299</v>
      </c>
      <c r="M922">
        <v>26.9998149788135</v>
      </c>
      <c r="N922">
        <v>0.73088979890273997</v>
      </c>
      <c r="O922">
        <v>42.444950645406202</v>
      </c>
      <c r="P922">
        <v>68.629961587707996</v>
      </c>
      <c r="Q922">
        <v>5.1964125306776E-2</v>
      </c>
    </row>
    <row r="923" spans="1:17" x14ac:dyDescent="0.3">
      <c r="A923" t="s">
        <v>1998</v>
      </c>
      <c r="B923" t="s">
        <v>1999</v>
      </c>
      <c r="C923" t="s">
        <v>10325</v>
      </c>
      <c r="D923" t="s">
        <v>132</v>
      </c>
      <c r="E923">
        <v>3342.8543393099999</v>
      </c>
      <c r="F923">
        <v>521</v>
      </c>
      <c r="G923">
        <v>-30.033425607670001</v>
      </c>
      <c r="H923">
        <v>-0.13163959776619799</v>
      </c>
      <c r="I923">
        <v>-13.9536215475358</v>
      </c>
      <c r="J923">
        <v>-0.71168778467682803</v>
      </c>
      <c r="K923">
        <v>511.46770702048002</v>
      </c>
      <c r="L923">
        <v>511.72653724322299</v>
      </c>
      <c r="M923">
        <v>47.400585948276301</v>
      </c>
      <c r="N923">
        <v>1.40832395126818</v>
      </c>
      <c r="O923">
        <v>19.001919385796501</v>
      </c>
      <c r="P923">
        <v>22.588235294117599</v>
      </c>
    </row>
    <row r="924" spans="1:17" hidden="1" x14ac:dyDescent="0.3">
      <c r="A924" t="s">
        <v>2000</v>
      </c>
      <c r="B924" t="s">
        <v>2001</v>
      </c>
      <c r="C924" t="s">
        <v>10328</v>
      </c>
      <c r="D924" t="s">
        <v>228</v>
      </c>
      <c r="E924">
        <v>3342.632467167</v>
      </c>
      <c r="F924">
        <v>2.61</v>
      </c>
      <c r="G924">
        <v>217.92817193457199</v>
      </c>
      <c r="H924">
        <v>-8.3893890967888396</v>
      </c>
      <c r="I924">
        <v>17.534595860293798</v>
      </c>
      <c r="J924">
        <v>-8.1650938865433993</v>
      </c>
      <c r="K924">
        <v>2.7175153409314099</v>
      </c>
      <c r="L924">
        <v>2.11167601089734</v>
      </c>
      <c r="M924">
        <v>30.5073682209479</v>
      </c>
      <c r="N924">
        <v>0.50826035760061505</v>
      </c>
      <c r="O924">
        <v>65.900383141762404</v>
      </c>
      <c r="P924">
        <v>272.85714285714198</v>
      </c>
      <c r="Q924">
        <v>5.5369214093722002E-2</v>
      </c>
    </row>
    <row r="925" spans="1:17" x14ac:dyDescent="0.3">
      <c r="A925" t="s">
        <v>2002</v>
      </c>
      <c r="B925" t="s">
        <v>2003</v>
      </c>
      <c r="C925" t="s">
        <v>10321</v>
      </c>
      <c r="D925" t="s">
        <v>127</v>
      </c>
      <c r="E925">
        <v>3337.78476525</v>
      </c>
      <c r="F925">
        <v>1128.9000000000001</v>
      </c>
      <c r="G925">
        <v>-28.8251912941268</v>
      </c>
      <c r="H925">
        <v>9.58425540224607</v>
      </c>
      <c r="I925">
        <v>-10.6172627072491</v>
      </c>
      <c r="J925">
        <v>2.5157075789891699</v>
      </c>
      <c r="K925">
        <v>1126.4081090664599</v>
      </c>
      <c r="L925">
        <v>1125.7395192486599</v>
      </c>
      <c r="M925">
        <v>70.303887116461695</v>
      </c>
      <c r="N925">
        <v>0.93321248770383902</v>
      </c>
      <c r="O925">
        <v>20.382673398883799</v>
      </c>
      <c r="P925">
        <v>18.209424083769601</v>
      </c>
      <c r="Q925">
        <v>4.8480382698869997E-3</v>
      </c>
    </row>
    <row r="926" spans="1:17" hidden="1" x14ac:dyDescent="0.3">
      <c r="A926" t="s">
        <v>2004</v>
      </c>
      <c r="B926" t="s">
        <v>2005</v>
      </c>
      <c r="C926" t="s">
        <v>10328</v>
      </c>
      <c r="E926">
        <v>3330.91</v>
      </c>
      <c r="F926">
        <v>633</v>
      </c>
      <c r="G926">
        <v>584.133294353618</v>
      </c>
      <c r="H926">
        <v>-2.4026097041335599</v>
      </c>
      <c r="I926">
        <v>25.804737261148802</v>
      </c>
      <c r="J926">
        <v>-0.62830132541378503</v>
      </c>
      <c r="K926">
        <v>621.86440334351698</v>
      </c>
      <c r="L926">
        <v>484.90776994335403</v>
      </c>
      <c r="M926">
        <v>47.971378180590797</v>
      </c>
      <c r="N926">
        <v>1.7780654969612499</v>
      </c>
      <c r="O926">
        <v>25.221169036334899</v>
      </c>
      <c r="P926">
        <v>847.60479041916096</v>
      </c>
      <c r="Q926">
        <v>0.19753838872961099</v>
      </c>
    </row>
    <row r="927" spans="1:17" x14ac:dyDescent="0.3">
      <c r="A927" t="s">
        <v>2006</v>
      </c>
      <c r="B927" t="s">
        <v>2007</v>
      </c>
      <c r="C927" t="s">
        <v>10318</v>
      </c>
      <c r="D927" t="s">
        <v>54</v>
      </c>
      <c r="E927">
        <v>3328.6994225499998</v>
      </c>
      <c r="F927">
        <v>359.75</v>
      </c>
      <c r="G927">
        <v>-14.5637208250998</v>
      </c>
      <c r="H927">
        <v>10.9054712067877</v>
      </c>
      <c r="I927">
        <v>-9.2611666072760208</v>
      </c>
      <c r="J927">
        <v>-1.21353949284892</v>
      </c>
      <c r="K927">
        <v>339.16996979249302</v>
      </c>
      <c r="L927">
        <v>339.62467943723402</v>
      </c>
      <c r="M927">
        <v>67.978997954491703</v>
      </c>
      <c r="N927">
        <v>1.83278347488425</v>
      </c>
      <c r="O927">
        <v>15.357887421820701</v>
      </c>
      <c r="P927">
        <v>25.523377529657999</v>
      </c>
      <c r="Q927">
        <v>-7.7767850917963996E-2</v>
      </c>
    </row>
    <row r="928" spans="1:17" x14ac:dyDescent="0.3">
      <c r="A928" t="s">
        <v>2008</v>
      </c>
      <c r="B928" t="s">
        <v>2009</v>
      </c>
      <c r="C928" t="s">
        <v>10324</v>
      </c>
      <c r="D928" t="s">
        <v>46</v>
      </c>
      <c r="E928">
        <v>3318.5996286</v>
      </c>
      <c r="F928">
        <v>2013.65</v>
      </c>
      <c r="G928">
        <v>-24.493115259030599</v>
      </c>
      <c r="H928">
        <v>0.78361355372232</v>
      </c>
      <c r="I928">
        <v>14.9869389897617</v>
      </c>
      <c r="J928">
        <v>-2.6012006588444301</v>
      </c>
      <c r="K928">
        <v>1896.7388603576601</v>
      </c>
      <c r="L928">
        <v>1735.06949760065</v>
      </c>
      <c r="M928">
        <v>53.124989283868501</v>
      </c>
      <c r="N928">
        <v>0.56465862493574104</v>
      </c>
      <c r="O928">
        <v>3.7916221786308402</v>
      </c>
      <c r="P928">
        <v>42.408062234794897</v>
      </c>
      <c r="Q928">
        <v>6.1922264034774001E-2</v>
      </c>
    </row>
    <row r="929" spans="1:17" x14ac:dyDescent="0.3">
      <c r="A929" t="s">
        <v>2010</v>
      </c>
      <c r="B929" t="s">
        <v>2011</v>
      </c>
      <c r="C929" t="s">
        <v>10325</v>
      </c>
      <c r="D929" t="s">
        <v>127</v>
      </c>
      <c r="E929">
        <v>3286.8956520000002</v>
      </c>
      <c r="F929">
        <v>571.95000000000005</v>
      </c>
      <c r="G929">
        <v>-32.118411384488802</v>
      </c>
      <c r="H929">
        <v>-9.9964450061973196</v>
      </c>
      <c r="I929">
        <v>-9.8834901088869795</v>
      </c>
      <c r="J929">
        <v>-5.1162506496648099</v>
      </c>
      <c r="K929">
        <v>588.75118988686904</v>
      </c>
      <c r="L929">
        <v>566.01263931467497</v>
      </c>
      <c r="M929">
        <v>44.1019869603224</v>
      </c>
      <c r="N929">
        <v>0.52315727410801205</v>
      </c>
      <c r="O929">
        <v>20.980854969839999</v>
      </c>
      <c r="P929">
        <v>24.336956521739101</v>
      </c>
      <c r="Q929">
        <v>0.14879800977340499</v>
      </c>
    </row>
    <row r="930" spans="1:17" x14ac:dyDescent="0.3">
      <c r="A930" t="s">
        <v>2012</v>
      </c>
      <c r="B930" t="s">
        <v>2013</v>
      </c>
      <c r="C930" t="s">
        <v>10316</v>
      </c>
      <c r="D930" t="s">
        <v>509</v>
      </c>
      <c r="E930">
        <v>3276.0148082000001</v>
      </c>
      <c r="F930">
        <v>447.4</v>
      </c>
      <c r="G930">
        <v>-22.3424757899638</v>
      </c>
      <c r="H930">
        <v>10.4007188168802</v>
      </c>
      <c r="I930">
        <v>17.605148902757001</v>
      </c>
      <c r="J930">
        <v>-6.1634456378076701</v>
      </c>
      <c r="K930">
        <v>422.23664990970298</v>
      </c>
      <c r="L930">
        <v>373.82704580116098</v>
      </c>
      <c r="M930">
        <v>40.305373422126003</v>
      </c>
      <c r="N930">
        <v>0.71331281645172195</v>
      </c>
      <c r="O930">
        <v>12.874385337505601</v>
      </c>
      <c r="P930">
        <v>51.6353160481274</v>
      </c>
      <c r="Q930">
        <v>1.6956003921646E-2</v>
      </c>
    </row>
    <row r="931" spans="1:17" x14ac:dyDescent="0.3">
      <c r="A931" t="s">
        <v>2014</v>
      </c>
      <c r="B931" t="s">
        <v>2015</v>
      </c>
      <c r="C931" t="s">
        <v>10326</v>
      </c>
      <c r="D931" t="s">
        <v>138</v>
      </c>
      <c r="E931">
        <v>3261.3491901900002</v>
      </c>
      <c r="F931">
        <v>424.6</v>
      </c>
      <c r="G931">
        <v>-36.258306191808202</v>
      </c>
      <c r="H931">
        <v>12.4583391377358</v>
      </c>
      <c r="I931">
        <v>-26.743452672551999</v>
      </c>
      <c r="J931">
        <v>-2.2790982172941301</v>
      </c>
      <c r="K931">
        <v>415.56813572826599</v>
      </c>
      <c r="L931">
        <v>445.22332981684201</v>
      </c>
      <c r="M931">
        <v>58.702742248903199</v>
      </c>
      <c r="N931">
        <v>2.2389411476917598</v>
      </c>
      <c r="O931">
        <v>37.776731040979698</v>
      </c>
      <c r="P931">
        <v>23.072463768115899</v>
      </c>
      <c r="Q931">
        <v>3.4491407211213E-2</v>
      </c>
    </row>
    <row r="932" spans="1:17" hidden="1" x14ac:dyDescent="0.3">
      <c r="A932" t="s">
        <v>2016</v>
      </c>
      <c r="B932" t="s">
        <v>2017</v>
      </c>
      <c r="C932" t="s">
        <v>10328</v>
      </c>
      <c r="D932" t="s">
        <v>535</v>
      </c>
      <c r="E932">
        <v>3249.9735103799999</v>
      </c>
      <c r="F932">
        <v>157.13</v>
      </c>
      <c r="G932">
        <v>142.01475202115199</v>
      </c>
      <c r="H932">
        <v>24.853875973100902</v>
      </c>
      <c r="I932">
        <v>98.088994785747104</v>
      </c>
      <c r="J932">
        <v>10.602031643960601</v>
      </c>
      <c r="K932">
        <v>112.405634976193</v>
      </c>
      <c r="L932">
        <v>91.789058935965201</v>
      </c>
      <c r="M932">
        <v>87.460602088798495</v>
      </c>
      <c r="N932">
        <v>2.45907195896537</v>
      </c>
      <c r="O932">
        <v>3.5766562718767898</v>
      </c>
      <c r="P932">
        <v>213.00796812748999</v>
      </c>
      <c r="Q932">
        <v>4.6034604339126997E-2</v>
      </c>
    </row>
    <row r="933" spans="1:17" x14ac:dyDescent="0.3">
      <c r="A933" t="s">
        <v>2018</v>
      </c>
      <c r="B933" t="s">
        <v>2019</v>
      </c>
      <c r="C933" t="s">
        <v>10316</v>
      </c>
      <c r="D933" t="s">
        <v>357</v>
      </c>
      <c r="E933">
        <v>3245.9335244399999</v>
      </c>
      <c r="F933">
        <v>2397.5</v>
      </c>
      <c r="G933">
        <v>-8.1454161855483598</v>
      </c>
      <c r="H933">
        <v>20.124125191382198</v>
      </c>
      <c r="I933">
        <v>19.328705392643101</v>
      </c>
      <c r="J933">
        <v>-1.0845325198718301</v>
      </c>
      <c r="K933">
        <v>2109.1774686397398</v>
      </c>
      <c r="L933">
        <v>1938.8779845070501</v>
      </c>
      <c r="M933">
        <v>56.614789488812697</v>
      </c>
      <c r="N933">
        <v>0.62803230497765805</v>
      </c>
      <c r="O933">
        <v>5.10948905109489</v>
      </c>
      <c r="P933">
        <v>56.596995427824901</v>
      </c>
      <c r="Q933">
        <v>-5.3884439090445997E-2</v>
      </c>
    </row>
    <row r="934" spans="1:17" hidden="1" x14ac:dyDescent="0.3">
      <c r="A934" t="s">
        <v>2020</v>
      </c>
      <c r="B934" t="s">
        <v>2021</v>
      </c>
      <c r="C934" t="s">
        <v>10328</v>
      </c>
      <c r="D934" t="s">
        <v>51</v>
      </c>
      <c r="E934">
        <v>3231.91996092</v>
      </c>
      <c r="F934">
        <v>522.15</v>
      </c>
      <c r="G934">
        <v>5.55154855794928</v>
      </c>
      <c r="H934">
        <v>2.0893551805165802</v>
      </c>
      <c r="I934">
        <v>5.4359564045115496</v>
      </c>
      <c r="J934">
        <v>1.8504615532353601</v>
      </c>
      <c r="K934">
        <v>510.48687212257101</v>
      </c>
      <c r="L934">
        <v>465.36438731888597</v>
      </c>
      <c r="M934">
        <v>59.064607375816401</v>
      </c>
      <c r="N934">
        <v>0.55813804845149895</v>
      </c>
      <c r="O934">
        <v>11.1941013118835</v>
      </c>
      <c r="P934">
        <v>48.739495798319297</v>
      </c>
      <c r="Q934">
        <v>5.1265730824400002E-2</v>
      </c>
    </row>
    <row r="935" spans="1:17" hidden="1" x14ac:dyDescent="0.3">
      <c r="A935" t="s">
        <v>2022</v>
      </c>
      <c r="B935" t="s">
        <v>2023</v>
      </c>
      <c r="C935" t="s">
        <v>10316</v>
      </c>
      <c r="D935" t="s">
        <v>522</v>
      </c>
      <c r="E935">
        <v>3217.1939134499999</v>
      </c>
      <c r="F935">
        <v>303.85000000000002</v>
      </c>
      <c r="G935">
        <v>-62.684380737860202</v>
      </c>
      <c r="H935">
        <v>-4.1547054839876703</v>
      </c>
      <c r="I935">
        <v>-3.6275128118903499</v>
      </c>
      <c r="J935">
        <v>-1.3253431945056999</v>
      </c>
      <c r="K935">
        <v>304.83480234698499</v>
      </c>
      <c r="M935">
        <v>50.030810594838201</v>
      </c>
      <c r="N935">
        <v>0.70807249601796096</v>
      </c>
      <c r="O935">
        <v>69.294059568866203</v>
      </c>
      <c r="P935">
        <v>23.466070702966199</v>
      </c>
    </row>
    <row r="936" spans="1:17" x14ac:dyDescent="0.3">
      <c r="A936" t="s">
        <v>2024</v>
      </c>
      <c r="B936" t="s">
        <v>2025</v>
      </c>
      <c r="C936" t="s">
        <v>10314</v>
      </c>
      <c r="D936" t="s">
        <v>535</v>
      </c>
      <c r="E936">
        <v>3211.9325616000001</v>
      </c>
      <c r="F936">
        <v>55.68</v>
      </c>
      <c r="G936">
        <v>-9.8126487997685796</v>
      </c>
      <c r="H936">
        <v>6.0429335170736298</v>
      </c>
      <c r="I936">
        <v>27.4633474365864</v>
      </c>
      <c r="J936">
        <v>-9.1841391037560101</v>
      </c>
      <c r="K936">
        <v>54.153301665172499</v>
      </c>
      <c r="L936">
        <v>47.816553212750001</v>
      </c>
      <c r="M936">
        <v>46.680009817355298</v>
      </c>
      <c r="N936">
        <v>1.03269360942708</v>
      </c>
      <c r="O936">
        <v>13.1465517241379</v>
      </c>
      <c r="P936">
        <v>67.458646616541301</v>
      </c>
      <c r="Q936">
        <v>-5.2542007238161999E-2</v>
      </c>
    </row>
    <row r="937" spans="1:17" x14ac:dyDescent="0.3">
      <c r="A937" t="s">
        <v>2026</v>
      </c>
      <c r="B937" t="s">
        <v>2027</v>
      </c>
      <c r="C937" t="s">
        <v>10314</v>
      </c>
      <c r="D937" t="s">
        <v>51</v>
      </c>
      <c r="E937">
        <v>3195.1685345999999</v>
      </c>
      <c r="F937">
        <v>314.60000000000002</v>
      </c>
      <c r="G937">
        <v>-79.338075444882193</v>
      </c>
      <c r="H937">
        <v>-28.440114419542599</v>
      </c>
      <c r="I937">
        <v>-55.3832681462953</v>
      </c>
      <c r="J937">
        <v>0.357870109634711</v>
      </c>
      <c r="K937">
        <v>373.37881175238499</v>
      </c>
      <c r="L937">
        <v>461.90797308692299</v>
      </c>
      <c r="M937">
        <v>51.441828308877902</v>
      </c>
      <c r="N937">
        <v>1.2767906926082</v>
      </c>
      <c r="O937">
        <v>114.51048951048899</v>
      </c>
      <c r="P937">
        <v>11.877667140825</v>
      </c>
    </row>
    <row r="938" spans="1:17" hidden="1" x14ac:dyDescent="0.3">
      <c r="A938" t="s">
        <v>2028</v>
      </c>
      <c r="B938" t="s">
        <v>2029</v>
      </c>
      <c r="C938" t="s">
        <v>10328</v>
      </c>
      <c r="D938" t="s">
        <v>231</v>
      </c>
      <c r="E938">
        <v>3195.0480209500001</v>
      </c>
      <c r="F938">
        <v>181.06</v>
      </c>
      <c r="G938">
        <v>43.690168095800999</v>
      </c>
      <c r="H938">
        <v>20.879988789332</v>
      </c>
      <c r="I938">
        <v>18.095037409334701</v>
      </c>
      <c r="J938">
        <v>-6.6287322505060597</v>
      </c>
      <c r="K938">
        <v>161.05553686130401</v>
      </c>
      <c r="L938">
        <v>139.048963347571</v>
      </c>
      <c r="M938">
        <v>58.2681642044098</v>
      </c>
      <c r="N938">
        <v>1.8460703759006001</v>
      </c>
      <c r="O938">
        <v>9.7978570639567</v>
      </c>
      <c r="P938">
        <v>83.910614525139593</v>
      </c>
      <c r="Q938">
        <v>0.154383806660571</v>
      </c>
    </row>
    <row r="939" spans="1:17" hidden="1" x14ac:dyDescent="0.3">
      <c r="A939" t="s">
        <v>2030</v>
      </c>
      <c r="B939" t="s">
        <v>2031</v>
      </c>
      <c r="C939" t="s">
        <v>10328</v>
      </c>
      <c r="D939" t="s">
        <v>132</v>
      </c>
      <c r="E939">
        <v>3187.4914239999998</v>
      </c>
      <c r="F939">
        <v>103.39</v>
      </c>
      <c r="G939">
        <v>60.508817095862902</v>
      </c>
      <c r="H939">
        <v>-10.238882953031201</v>
      </c>
      <c r="I939">
        <v>-28.045486275229699</v>
      </c>
      <c r="J939">
        <v>-2.5161545061414601</v>
      </c>
      <c r="K939">
        <v>108.897142766122</v>
      </c>
      <c r="L939">
        <v>103.566923462849</v>
      </c>
      <c r="M939">
        <v>29.6900523671233</v>
      </c>
      <c r="N939">
        <v>1.0766397659326401</v>
      </c>
      <c r="O939">
        <v>56.3981042654028</v>
      </c>
      <c r="P939">
        <v>96.558935361216697</v>
      </c>
      <c r="Q939">
        <v>0.18976337465592999</v>
      </c>
    </row>
    <row r="940" spans="1:17" hidden="1" x14ac:dyDescent="0.3">
      <c r="A940" t="s">
        <v>2032</v>
      </c>
      <c r="B940" t="s">
        <v>2033</v>
      </c>
      <c r="C940" t="s">
        <v>10328</v>
      </c>
      <c r="D940" t="s">
        <v>1401</v>
      </c>
      <c r="E940">
        <v>3181.04884128</v>
      </c>
      <c r="F940">
        <v>216.2</v>
      </c>
      <c r="K940">
        <v>198.53034696656701</v>
      </c>
      <c r="L940">
        <v>172.215069946667</v>
      </c>
      <c r="M940">
        <v>81.1750791682543</v>
      </c>
      <c r="N940">
        <v>1</v>
      </c>
      <c r="Q940">
        <v>0.14788253940821999</v>
      </c>
    </row>
    <row r="941" spans="1:17" hidden="1" x14ac:dyDescent="0.3">
      <c r="A941" t="s">
        <v>2034</v>
      </c>
      <c r="B941" t="s">
        <v>2035</v>
      </c>
      <c r="C941" t="s">
        <v>10328</v>
      </c>
      <c r="D941" t="s">
        <v>257</v>
      </c>
      <c r="E941">
        <v>3179.1714300599901</v>
      </c>
      <c r="F941">
        <v>271.35000000000002</v>
      </c>
      <c r="G941">
        <v>707.29894804936896</v>
      </c>
      <c r="H941">
        <v>5.3571607741941101</v>
      </c>
      <c r="I941">
        <v>159.81670191709199</v>
      </c>
      <c r="J941">
        <v>0.50440670424587997</v>
      </c>
      <c r="K941">
        <v>222.71537253108099</v>
      </c>
      <c r="L941">
        <v>145.54863951868199</v>
      </c>
      <c r="M941">
        <v>54.812666305194902</v>
      </c>
      <c r="N941">
        <v>0.92124235786922204</v>
      </c>
      <c r="O941">
        <v>10.4109084208586</v>
      </c>
      <c r="P941">
        <v>737.37077611479697</v>
      </c>
      <c r="Q941">
        <v>0.27506354710745401</v>
      </c>
    </row>
    <row r="942" spans="1:17" x14ac:dyDescent="0.3">
      <c r="A942" t="s">
        <v>2036</v>
      </c>
      <c r="B942" t="s">
        <v>2037</v>
      </c>
      <c r="C942" t="s">
        <v>10316</v>
      </c>
      <c r="D942" t="s">
        <v>252</v>
      </c>
      <c r="E942">
        <v>3175.7799681249999</v>
      </c>
      <c r="F942">
        <v>1121.5999999999999</v>
      </c>
      <c r="G942">
        <v>-5.8773866968081396</v>
      </c>
      <c r="H942">
        <v>13.8089333477424</v>
      </c>
      <c r="I942">
        <v>31.747840167112699</v>
      </c>
      <c r="J942">
        <v>21.513387430480101</v>
      </c>
      <c r="K942">
        <v>896.84130658621802</v>
      </c>
      <c r="L942">
        <v>848.505667050086</v>
      </c>
      <c r="M942">
        <v>84.538375179716198</v>
      </c>
      <c r="N942">
        <v>2.6872859925333801</v>
      </c>
      <c r="O942">
        <v>3.7803138373751799</v>
      </c>
      <c r="P942">
        <v>69.605322848933895</v>
      </c>
      <c r="Q942">
        <v>-1.1447733921575E-2</v>
      </c>
    </row>
    <row r="943" spans="1:17" hidden="1" x14ac:dyDescent="0.3">
      <c r="A943" t="s">
        <v>2038</v>
      </c>
      <c r="B943" t="s">
        <v>2039</v>
      </c>
      <c r="C943" t="s">
        <v>10328</v>
      </c>
      <c r="D943" t="s">
        <v>21</v>
      </c>
      <c r="E943">
        <v>3168.3639303700002</v>
      </c>
      <c r="F943">
        <v>829.6</v>
      </c>
      <c r="G943">
        <v>107.73811890318299</v>
      </c>
      <c r="H943">
        <v>13.0066986439695</v>
      </c>
      <c r="I943">
        <v>18.041307269689799</v>
      </c>
      <c r="J943">
        <v>8.5632494393838599</v>
      </c>
      <c r="K943">
        <v>688.56109001782602</v>
      </c>
      <c r="L943">
        <v>570.99695383782102</v>
      </c>
      <c r="M943">
        <v>70.915378021063603</v>
      </c>
      <c r="N943">
        <v>2.1018616493110498</v>
      </c>
      <c r="O943">
        <v>1.3741562198649799</v>
      </c>
      <c r="P943">
        <v>177.876402612627</v>
      </c>
      <c r="Q943">
        <v>0.14301697529433099</v>
      </c>
    </row>
    <row r="944" spans="1:17" hidden="1" x14ac:dyDescent="0.3">
      <c r="A944" t="s">
        <v>2040</v>
      </c>
      <c r="B944" t="s">
        <v>2041</v>
      </c>
      <c r="C944" t="s">
        <v>10328</v>
      </c>
      <c r="D944" t="s">
        <v>231</v>
      </c>
      <c r="E944">
        <v>3162.7889708099901</v>
      </c>
      <c r="F944">
        <v>143.1</v>
      </c>
      <c r="G944">
        <v>39.679061614287903</v>
      </c>
      <c r="H944">
        <v>14.3444415915987</v>
      </c>
      <c r="I944">
        <v>45.156142821619802</v>
      </c>
      <c r="J944">
        <v>2.9010617845944702</v>
      </c>
      <c r="K944">
        <v>121.34576406329499</v>
      </c>
      <c r="L944">
        <v>95.796729789193606</v>
      </c>
      <c r="M944">
        <v>62.533687050127803</v>
      </c>
      <c r="N944">
        <v>1.2274067021838899</v>
      </c>
      <c r="O944">
        <v>7.3724668064290899</v>
      </c>
      <c r="P944">
        <v>105.899280575539</v>
      </c>
      <c r="Q944">
        <v>0.26865957891874898</v>
      </c>
    </row>
    <row r="945" spans="1:17" hidden="1" x14ac:dyDescent="0.3">
      <c r="A945" t="s">
        <v>2042</v>
      </c>
      <c r="B945" t="s">
        <v>2043</v>
      </c>
      <c r="C945" t="s">
        <v>10328</v>
      </c>
      <c r="D945" t="s">
        <v>573</v>
      </c>
      <c r="E945">
        <v>3136.1345565400002</v>
      </c>
      <c r="F945">
        <v>4897.1000000000004</v>
      </c>
      <c r="G945">
        <v>7.0557480994472304</v>
      </c>
      <c r="H945">
        <v>-3.86447747767181</v>
      </c>
      <c r="I945">
        <v>27.163934573201999</v>
      </c>
      <c r="J945">
        <v>-1.49972289971509</v>
      </c>
      <c r="K945">
        <v>4604.7010617890801</v>
      </c>
      <c r="L945">
        <v>3893.2711999398598</v>
      </c>
      <c r="M945">
        <v>54.519732087309897</v>
      </c>
      <c r="N945">
        <v>0.34814043208020201</v>
      </c>
      <c r="O945">
        <v>10.800269547282999</v>
      </c>
      <c r="P945">
        <v>71.704563384232301</v>
      </c>
      <c r="Q945">
        <v>0.13318243288443099</v>
      </c>
    </row>
    <row r="946" spans="1:17" hidden="1" x14ac:dyDescent="0.3">
      <c r="A946" t="s">
        <v>2044</v>
      </c>
      <c r="B946" t="s">
        <v>2045</v>
      </c>
      <c r="C946" t="s">
        <v>10328</v>
      </c>
      <c r="D946" t="s">
        <v>46</v>
      </c>
      <c r="E946">
        <v>3135.8488537950002</v>
      </c>
      <c r="F946">
        <v>370.3</v>
      </c>
      <c r="G946">
        <v>35.388404284885397</v>
      </c>
      <c r="H946">
        <v>14.8162258457855</v>
      </c>
      <c r="I946">
        <v>23.550724892551901</v>
      </c>
      <c r="J946">
        <v>-4.4990758046548498</v>
      </c>
      <c r="K946">
        <v>337.294109582467</v>
      </c>
      <c r="L946">
        <v>289.74249816820702</v>
      </c>
      <c r="M946">
        <v>51.341050966443902</v>
      </c>
      <c r="N946">
        <v>1.5752400980999799</v>
      </c>
      <c r="O946">
        <v>9.3437753173102696</v>
      </c>
      <c r="P946">
        <v>97.704217832354502</v>
      </c>
      <c r="Q946">
        <v>8.4096006149537994E-2</v>
      </c>
    </row>
    <row r="947" spans="1:17" x14ac:dyDescent="0.3">
      <c r="A947" t="s">
        <v>2046</v>
      </c>
      <c r="B947" t="s">
        <v>2047</v>
      </c>
      <c r="C947" t="s">
        <v>10319</v>
      </c>
      <c r="D947" t="s">
        <v>257</v>
      </c>
      <c r="E947">
        <v>3127.6923019999999</v>
      </c>
      <c r="F947">
        <v>321.95</v>
      </c>
      <c r="G947">
        <v>-12.1198222035478</v>
      </c>
      <c r="H947">
        <v>-0.79629376173613498</v>
      </c>
      <c r="I947">
        <v>-11.227372855143001</v>
      </c>
      <c r="J947">
        <v>-0.81470073626199702</v>
      </c>
      <c r="K947">
        <v>321.583040041</v>
      </c>
      <c r="L947">
        <v>306.324631260952</v>
      </c>
      <c r="M947">
        <v>58.926384410193698</v>
      </c>
      <c r="N947">
        <v>0.46135643897495299</v>
      </c>
      <c r="O947">
        <v>24.7243360770305</v>
      </c>
      <c r="P947">
        <v>31.327758515194699</v>
      </c>
      <c r="Q947">
        <v>8.4659096562583996E-2</v>
      </c>
    </row>
    <row r="948" spans="1:17" hidden="1" x14ac:dyDescent="0.3">
      <c r="A948" t="s">
        <v>2048</v>
      </c>
      <c r="B948" t="s">
        <v>2049</v>
      </c>
      <c r="C948" t="s">
        <v>10328</v>
      </c>
      <c r="D948" t="s">
        <v>127</v>
      </c>
      <c r="E948">
        <v>3113.3668328700001</v>
      </c>
      <c r="F948">
        <v>18.03</v>
      </c>
      <c r="G948">
        <v>35.950271382086498</v>
      </c>
      <c r="H948">
        <v>0.75429024545165502</v>
      </c>
      <c r="I948">
        <v>-37.526073595772999</v>
      </c>
      <c r="J948">
        <v>0.81675061553756101</v>
      </c>
      <c r="K948">
        <v>18.342581888705801</v>
      </c>
      <c r="L948">
        <v>17.8882447774652</v>
      </c>
      <c r="M948">
        <v>52.418354652070001</v>
      </c>
      <c r="N948">
        <v>1.4605869426836799</v>
      </c>
      <c r="O948">
        <v>88.297282307265604</v>
      </c>
      <c r="P948">
        <v>106.529209621993</v>
      </c>
      <c r="Q948">
        <v>9.6058783197861999E-2</v>
      </c>
    </row>
    <row r="949" spans="1:17" hidden="1" x14ac:dyDescent="0.3">
      <c r="A949" t="s">
        <v>2050</v>
      </c>
      <c r="B949" t="s">
        <v>2051</v>
      </c>
      <c r="C949" t="s">
        <v>10328</v>
      </c>
      <c r="D949" t="s">
        <v>535</v>
      </c>
      <c r="E949">
        <v>3113.1338674949998</v>
      </c>
      <c r="F949">
        <v>856.65</v>
      </c>
      <c r="G949">
        <v>118.30451290296899</v>
      </c>
      <c r="H949">
        <v>11.406687228885</v>
      </c>
      <c r="I949">
        <v>24.981455763675498</v>
      </c>
      <c r="J949">
        <v>-4.1551042715715703</v>
      </c>
      <c r="K949">
        <v>679.63016396342005</v>
      </c>
      <c r="L949">
        <v>561.16639618541706</v>
      </c>
      <c r="M949">
        <v>62.721272213698199</v>
      </c>
      <c r="N949">
        <v>1.6384774255494301</v>
      </c>
      <c r="O949">
        <v>0.97472713476915995</v>
      </c>
      <c r="P949">
        <v>177.27787667907401</v>
      </c>
      <c r="Q949">
        <v>0.15079447085978101</v>
      </c>
    </row>
    <row r="950" spans="1:17" hidden="1" x14ac:dyDescent="0.3">
      <c r="A950" t="s">
        <v>2052</v>
      </c>
      <c r="B950" t="s">
        <v>2053</v>
      </c>
      <c r="C950" t="s">
        <v>10328</v>
      </c>
      <c r="D950" t="s">
        <v>156</v>
      </c>
      <c r="E950">
        <v>3096.9560971599999</v>
      </c>
      <c r="F950">
        <v>316.89999999999998</v>
      </c>
      <c r="G950">
        <v>2.46685867652163</v>
      </c>
      <c r="H950">
        <v>-10.315693748713301</v>
      </c>
      <c r="I950">
        <v>-29.1405132522573</v>
      </c>
      <c r="J950">
        <v>-2.04017410579395</v>
      </c>
      <c r="K950">
        <v>354.79609727441999</v>
      </c>
      <c r="L950">
        <v>345.66615985815702</v>
      </c>
      <c r="M950">
        <v>37.205314968869899</v>
      </c>
      <c r="N950">
        <v>1.5200323130095399</v>
      </c>
      <c r="O950">
        <v>52.477122120542703</v>
      </c>
      <c r="P950">
        <v>36.535975872468697</v>
      </c>
      <c r="Q950">
        <v>8.2022402325565E-2</v>
      </c>
    </row>
    <row r="951" spans="1:17" x14ac:dyDescent="0.3">
      <c r="A951" t="s">
        <v>2054</v>
      </c>
      <c r="B951" t="s">
        <v>2055</v>
      </c>
      <c r="C951" t="s">
        <v>10318</v>
      </c>
      <c r="D951" t="s">
        <v>195</v>
      </c>
      <c r="E951">
        <v>3091.7626334000001</v>
      </c>
      <c r="F951">
        <v>195.85</v>
      </c>
      <c r="G951">
        <v>-5.80152349689941</v>
      </c>
      <c r="H951">
        <v>1.5151925010907401</v>
      </c>
      <c r="I951">
        <v>-41.356629002594602</v>
      </c>
      <c r="J951">
        <v>0.68048415055282596</v>
      </c>
      <c r="K951">
        <v>185.80854700614901</v>
      </c>
      <c r="L951">
        <v>184.991170274697</v>
      </c>
      <c r="M951">
        <v>56.704394215029602</v>
      </c>
      <c r="N951">
        <v>1.2810825765384899</v>
      </c>
      <c r="O951">
        <v>44.498340566760199</v>
      </c>
      <c r="P951">
        <v>47.2556390977443</v>
      </c>
      <c r="Q951">
        <v>-1.1601506018930001E-3</v>
      </c>
    </row>
    <row r="952" spans="1:17" hidden="1" x14ac:dyDescent="0.3">
      <c r="A952" t="s">
        <v>2056</v>
      </c>
      <c r="B952" t="s">
        <v>2057</v>
      </c>
      <c r="C952" t="s">
        <v>10328</v>
      </c>
      <c r="D952" t="s">
        <v>204</v>
      </c>
      <c r="E952">
        <v>3089.8699683750001</v>
      </c>
      <c r="F952">
        <v>2005.7</v>
      </c>
      <c r="G952">
        <v>-40.421587815119999</v>
      </c>
      <c r="H952">
        <v>-1.57988803840528</v>
      </c>
      <c r="I952">
        <v>-11.9683750848695</v>
      </c>
      <c r="J952">
        <v>1.21040835200557</v>
      </c>
      <c r="K952">
        <v>1998.28627252099</v>
      </c>
      <c r="L952">
        <v>2027.4050834934001</v>
      </c>
      <c r="M952">
        <v>65.133604290981495</v>
      </c>
      <c r="N952">
        <v>0.57622408496391297</v>
      </c>
      <c r="O952">
        <v>22.6504462282494</v>
      </c>
      <c r="P952">
        <v>15.127859254369501</v>
      </c>
      <c r="Q952">
        <v>4.5449907184437997E-2</v>
      </c>
    </row>
    <row r="953" spans="1:17" hidden="1" x14ac:dyDescent="0.3">
      <c r="A953" t="s">
        <v>2058</v>
      </c>
      <c r="B953" t="s">
        <v>2059</v>
      </c>
      <c r="C953" t="s">
        <v>10328</v>
      </c>
      <c r="D953" t="s">
        <v>204</v>
      </c>
      <c r="E953">
        <v>3070.1142741599901</v>
      </c>
      <c r="F953">
        <v>1009.85</v>
      </c>
      <c r="G953">
        <v>15.031986863806001</v>
      </c>
      <c r="H953">
        <v>2.3976764888378899</v>
      </c>
      <c r="I953">
        <v>39.626013206924199</v>
      </c>
      <c r="J953">
        <v>-1.5355837295158199</v>
      </c>
      <c r="K953">
        <v>905.42747939426999</v>
      </c>
      <c r="L953">
        <v>742.348216975485</v>
      </c>
      <c r="M953">
        <v>53.498420187206001</v>
      </c>
      <c r="N953">
        <v>0.43459947210380001</v>
      </c>
      <c r="O953">
        <v>12.6602960835767</v>
      </c>
      <c r="P953">
        <v>82.927271080518096</v>
      </c>
      <c r="Q953">
        <v>8.2260713762930995E-2</v>
      </c>
    </row>
    <row r="954" spans="1:17" x14ac:dyDescent="0.3">
      <c r="A954" t="s">
        <v>2060</v>
      </c>
      <c r="B954" t="s">
        <v>2061</v>
      </c>
      <c r="C954" t="s">
        <v>10325</v>
      </c>
      <c r="D954" t="s">
        <v>92</v>
      </c>
      <c r="E954">
        <v>3059.7157634999999</v>
      </c>
      <c r="F954">
        <v>712.8</v>
      </c>
      <c r="G954">
        <v>-58.0500032700348</v>
      </c>
      <c r="H954">
        <v>-2.7709930902136701</v>
      </c>
      <c r="I954">
        <v>-24.192753289715402</v>
      </c>
      <c r="J954">
        <v>-3.0796164892371101</v>
      </c>
      <c r="K954">
        <v>733.73978087709304</v>
      </c>
      <c r="L954">
        <v>784.77234694255105</v>
      </c>
      <c r="M954">
        <v>48.187619076572197</v>
      </c>
      <c r="N954">
        <v>0.27104692586932499</v>
      </c>
      <c r="O954">
        <v>47.586980920314197</v>
      </c>
      <c r="P954">
        <v>15.1906916612798</v>
      </c>
    </row>
    <row r="955" spans="1:17" hidden="1" x14ac:dyDescent="0.3">
      <c r="A955" t="s">
        <v>2062</v>
      </c>
      <c r="B955" t="s">
        <v>2063</v>
      </c>
      <c r="C955" t="s">
        <v>10328</v>
      </c>
      <c r="D955" t="s">
        <v>2064</v>
      </c>
      <c r="E955">
        <v>3043.2446335200002</v>
      </c>
      <c r="F955">
        <v>261.95</v>
      </c>
      <c r="G955">
        <v>7.7965929872042299</v>
      </c>
      <c r="H955">
        <v>-6.7975306855623296</v>
      </c>
      <c r="I955">
        <v>5.2430796148064998</v>
      </c>
      <c r="J955">
        <v>-5.7949485828960201</v>
      </c>
      <c r="K955">
        <v>276.98788125980099</v>
      </c>
      <c r="M955">
        <v>32.078335325426302</v>
      </c>
      <c r="N955">
        <v>0.40877039033426799</v>
      </c>
      <c r="O955">
        <v>25.978240122160699</v>
      </c>
      <c r="P955">
        <v>141.98614318706601</v>
      </c>
    </row>
    <row r="956" spans="1:17" hidden="1" x14ac:dyDescent="0.3">
      <c r="A956" t="s">
        <v>2065</v>
      </c>
      <c r="B956" t="s">
        <v>2066</v>
      </c>
      <c r="C956" t="s">
        <v>10328</v>
      </c>
      <c r="D956" t="s">
        <v>1401</v>
      </c>
      <c r="E956">
        <v>3039.3802338299902</v>
      </c>
      <c r="F956">
        <v>398.85</v>
      </c>
      <c r="G956">
        <v>22.685736086238599</v>
      </c>
      <c r="H956">
        <v>0.143329199880602</v>
      </c>
      <c r="I956">
        <v>3.79396354179269</v>
      </c>
      <c r="J956">
        <v>-7.0831453072474497</v>
      </c>
      <c r="K956">
        <v>395.96311358172198</v>
      </c>
      <c r="L956">
        <v>342.00587926780298</v>
      </c>
      <c r="M956">
        <v>32.0935716190262</v>
      </c>
      <c r="N956">
        <v>0.40681366970544097</v>
      </c>
      <c r="O956">
        <v>13.2882035853077</v>
      </c>
      <c r="P956">
        <v>60.794194718806601</v>
      </c>
      <c r="Q956">
        <v>3.2861344637933998E-2</v>
      </c>
    </row>
    <row r="957" spans="1:17" hidden="1" x14ac:dyDescent="0.3">
      <c r="A957" t="s">
        <v>2067</v>
      </c>
      <c r="B957" t="s">
        <v>2068</v>
      </c>
      <c r="C957" t="s">
        <v>10328</v>
      </c>
      <c r="D957" t="s">
        <v>46</v>
      </c>
      <c r="E957">
        <v>3021.2459159999999</v>
      </c>
      <c r="F957">
        <v>242.39</v>
      </c>
      <c r="G957">
        <v>36.290560404030401</v>
      </c>
      <c r="H957">
        <v>-10.7545530351114</v>
      </c>
      <c r="I957">
        <v>27.347186308918999</v>
      </c>
      <c r="J957">
        <v>-6.5486308229928598</v>
      </c>
      <c r="K957">
        <v>233.31175226498701</v>
      </c>
      <c r="L957">
        <v>204.615540804452</v>
      </c>
      <c r="M957">
        <v>39.0134649201621</v>
      </c>
      <c r="N957">
        <v>0.49425432839826899</v>
      </c>
      <c r="O957">
        <v>22.529807335286101</v>
      </c>
      <c r="P957">
        <v>71.907801418439703</v>
      </c>
    </row>
    <row r="958" spans="1:17" hidden="1" x14ac:dyDescent="0.3">
      <c r="A958" t="s">
        <v>2069</v>
      </c>
      <c r="B958" t="s">
        <v>2070</v>
      </c>
      <c r="C958" t="s">
        <v>10328</v>
      </c>
      <c r="D958" t="s">
        <v>1401</v>
      </c>
      <c r="E958">
        <v>3017.7956337549999</v>
      </c>
      <c r="F958">
        <v>3333.1</v>
      </c>
      <c r="G958">
        <v>46.390040267155896</v>
      </c>
      <c r="H958">
        <v>6.2643549207805602</v>
      </c>
      <c r="I958">
        <v>37.028970677475399</v>
      </c>
      <c r="J958">
        <v>1.8641085417588901</v>
      </c>
      <c r="K958">
        <v>2887.6537194386001</v>
      </c>
      <c r="L958">
        <v>2393.1990627016198</v>
      </c>
      <c r="M958">
        <v>71.893185328061406</v>
      </c>
      <c r="N958">
        <v>0.63570696469099397</v>
      </c>
      <c r="O958">
        <v>1.9606372446071101</v>
      </c>
      <c r="P958">
        <v>94.565407740353706</v>
      </c>
      <c r="Q958">
        <v>0.19148323120379601</v>
      </c>
    </row>
    <row r="959" spans="1:17" hidden="1" x14ac:dyDescent="0.3">
      <c r="A959" t="s">
        <v>2071</v>
      </c>
      <c r="B959" t="s">
        <v>2072</v>
      </c>
      <c r="C959" t="s">
        <v>10328</v>
      </c>
      <c r="D959" t="s">
        <v>54</v>
      </c>
      <c r="E959">
        <v>3017.0498746950002</v>
      </c>
      <c r="F959">
        <v>139.96</v>
      </c>
      <c r="G959">
        <v>83.281830471158003</v>
      </c>
      <c r="H959">
        <v>-2.02065799471398</v>
      </c>
      <c r="I959">
        <v>12.446782240222101</v>
      </c>
      <c r="J959">
        <v>-11.4427338843307</v>
      </c>
      <c r="K959">
        <v>133.06687384816999</v>
      </c>
      <c r="L959">
        <v>109.59719192813201</v>
      </c>
      <c r="M959">
        <v>38.873765715403998</v>
      </c>
      <c r="N959">
        <v>0.90669380604485095</v>
      </c>
      <c r="O959">
        <v>15.0328665332952</v>
      </c>
      <c r="P959">
        <v>130.38683127572</v>
      </c>
      <c r="Q959">
        <v>5.8050047987058997E-2</v>
      </c>
    </row>
    <row r="960" spans="1:17" hidden="1" x14ac:dyDescent="0.3">
      <c r="A960" t="s">
        <v>2073</v>
      </c>
      <c r="B960" t="s">
        <v>2074</v>
      </c>
      <c r="C960" t="s">
        <v>10328</v>
      </c>
      <c r="D960" t="s">
        <v>276</v>
      </c>
      <c r="E960">
        <v>3013.0461737750002</v>
      </c>
      <c r="F960">
        <v>560.95000000000005</v>
      </c>
      <c r="G960">
        <v>123.947100522173</v>
      </c>
      <c r="H960">
        <v>-17.338310886840301</v>
      </c>
      <c r="I960">
        <v>57.287721998450898</v>
      </c>
      <c r="J960">
        <v>-0.41019881091821098</v>
      </c>
      <c r="K960">
        <v>609.99837944203898</v>
      </c>
      <c r="L960">
        <v>473.97284853142497</v>
      </c>
      <c r="M960">
        <v>37.716475207735499</v>
      </c>
      <c r="N960">
        <v>0.24929661725438801</v>
      </c>
      <c r="O960">
        <v>62.010874409483897</v>
      </c>
      <c r="P960">
        <v>189.14948453608201</v>
      </c>
      <c r="Q960">
        <v>0.18836460615588199</v>
      </c>
    </row>
    <row r="961" spans="1:17" hidden="1" x14ac:dyDescent="0.3">
      <c r="A961" t="s">
        <v>2075</v>
      </c>
      <c r="B961" t="s">
        <v>2076</v>
      </c>
      <c r="C961" t="s">
        <v>10328</v>
      </c>
      <c r="D961" t="s">
        <v>54</v>
      </c>
      <c r="E961">
        <v>3010.8267576150001</v>
      </c>
      <c r="F961">
        <v>737.85</v>
      </c>
      <c r="G961">
        <v>92.192190450296707</v>
      </c>
      <c r="H961">
        <v>3.5304878183705402</v>
      </c>
      <c r="I961">
        <v>64.474895982940097</v>
      </c>
      <c r="J961">
        <v>-1.74700576899093</v>
      </c>
      <c r="K961">
        <v>620.02287275057802</v>
      </c>
      <c r="L961">
        <v>486.38749441511601</v>
      </c>
      <c r="M961">
        <v>65.062344988901899</v>
      </c>
      <c r="N961">
        <v>0.51103422080651495</v>
      </c>
      <c r="O961">
        <v>2.6224842447651802</v>
      </c>
      <c r="P961">
        <v>179.96717716884399</v>
      </c>
      <c r="Q961">
        <v>-5.6376004759734998E-2</v>
      </c>
    </row>
    <row r="962" spans="1:17" x14ac:dyDescent="0.3">
      <c r="A962" t="s">
        <v>2077</v>
      </c>
      <c r="B962" t="s">
        <v>2078</v>
      </c>
      <c r="C962" t="s">
        <v>6744</v>
      </c>
      <c r="D962" t="s">
        <v>77</v>
      </c>
      <c r="E962">
        <v>2997.1240756399998</v>
      </c>
      <c r="F962">
        <v>230.73</v>
      </c>
      <c r="G962">
        <v>-35.199295170690498</v>
      </c>
      <c r="H962">
        <v>-7.5222150674172896</v>
      </c>
      <c r="I962">
        <v>-21.387710152803901</v>
      </c>
      <c r="J962">
        <v>-3.0603906626491599</v>
      </c>
      <c r="K962">
        <v>234.62806378120001</v>
      </c>
      <c r="L962">
        <v>235.64362593728401</v>
      </c>
      <c r="M962">
        <v>43.845041854933001</v>
      </c>
      <c r="N962">
        <v>0.234338534331889</v>
      </c>
      <c r="O962">
        <v>32.189138820266102</v>
      </c>
      <c r="P962">
        <v>18.932989690721602</v>
      </c>
      <c r="Q962">
        <v>-5.5718739976774997E-2</v>
      </c>
    </row>
    <row r="963" spans="1:17" hidden="1" x14ac:dyDescent="0.3">
      <c r="A963" t="s">
        <v>2079</v>
      </c>
      <c r="B963" t="s">
        <v>2080</v>
      </c>
      <c r="C963" t="s">
        <v>10328</v>
      </c>
      <c r="D963" t="s">
        <v>118</v>
      </c>
      <c r="E963">
        <v>2990.1013408499998</v>
      </c>
      <c r="F963">
        <v>4136.8</v>
      </c>
      <c r="G963">
        <v>28.471814743808999</v>
      </c>
      <c r="H963">
        <v>-3.2278526116912101</v>
      </c>
      <c r="I963">
        <v>2.21766700048599</v>
      </c>
      <c r="J963">
        <v>2.6891583791547502</v>
      </c>
      <c r="K963">
        <v>4206.81657772991</v>
      </c>
      <c r="L963">
        <v>3815.5643513575701</v>
      </c>
      <c r="M963">
        <v>53.878441999396301</v>
      </c>
      <c r="N963">
        <v>1.2098398374686301</v>
      </c>
      <c r="O963">
        <v>24.323148327209399</v>
      </c>
      <c r="P963">
        <v>93.924620288767997</v>
      </c>
      <c r="Q963">
        <v>0.13555239756114201</v>
      </c>
    </row>
    <row r="964" spans="1:17" hidden="1" x14ac:dyDescent="0.3">
      <c r="A964" t="s">
        <v>2081</v>
      </c>
      <c r="B964" t="s">
        <v>2082</v>
      </c>
      <c r="C964" t="s">
        <v>10328</v>
      </c>
      <c r="D964" t="s">
        <v>127</v>
      </c>
      <c r="E964">
        <v>2986.3502199999998</v>
      </c>
      <c r="F964">
        <v>589.5</v>
      </c>
      <c r="G964">
        <v>-51.440375484394899</v>
      </c>
      <c r="H964">
        <v>-2.6047056514752698</v>
      </c>
      <c r="I964">
        <v>-21.4139209901487</v>
      </c>
      <c r="J964">
        <v>-5.88506111477869</v>
      </c>
      <c r="K964">
        <v>591.41106259858498</v>
      </c>
      <c r="L964">
        <v>636.492193166064</v>
      </c>
      <c r="M964">
        <v>43.6100596081438</v>
      </c>
      <c r="N964">
        <v>0.81290614667263905</v>
      </c>
      <c r="O964">
        <v>45.716709075487699</v>
      </c>
      <c r="P964">
        <v>17.664670658682599</v>
      </c>
      <c r="Q964">
        <v>3.5652377606129E-2</v>
      </c>
    </row>
    <row r="965" spans="1:17" hidden="1" x14ac:dyDescent="0.3">
      <c r="A965" t="s">
        <v>2083</v>
      </c>
      <c r="B965" t="s">
        <v>2084</v>
      </c>
      <c r="C965" t="s">
        <v>10328</v>
      </c>
      <c r="D965" t="s">
        <v>1406</v>
      </c>
      <c r="E965">
        <v>2975.2029607499999</v>
      </c>
      <c r="F965">
        <v>557.95000000000005</v>
      </c>
      <c r="G965">
        <v>67.852967961532599</v>
      </c>
      <c r="H965">
        <v>6.5407477186143197</v>
      </c>
      <c r="I965">
        <v>79.331683573545604</v>
      </c>
      <c r="J965">
        <v>3.0441326111046298</v>
      </c>
      <c r="K965">
        <v>478.95181671403998</v>
      </c>
      <c r="L965">
        <v>356.007342278279</v>
      </c>
      <c r="M965">
        <v>68.751538957902</v>
      </c>
      <c r="N965">
        <v>1.2746843688507501</v>
      </c>
      <c r="O965">
        <v>9.9919347611793192</v>
      </c>
      <c r="P965">
        <v>163.619182612804</v>
      </c>
      <c r="Q965">
        <v>9.9614842622196997E-2</v>
      </c>
    </row>
    <row r="966" spans="1:17" hidden="1" x14ac:dyDescent="0.3">
      <c r="A966" t="s">
        <v>2085</v>
      </c>
      <c r="B966" t="s">
        <v>2086</v>
      </c>
      <c r="C966" t="s">
        <v>10328</v>
      </c>
      <c r="D966" t="s">
        <v>21</v>
      </c>
      <c r="E966">
        <v>2970.8753579999998</v>
      </c>
      <c r="F966">
        <v>292.8</v>
      </c>
      <c r="G966">
        <v>-39.0128947735598</v>
      </c>
      <c r="H966">
        <v>2.43160116982139</v>
      </c>
      <c r="I966">
        <v>-0.84593257164178404</v>
      </c>
      <c r="J966">
        <v>-2.0921305576544702</v>
      </c>
      <c r="K966">
        <v>287.138812825939</v>
      </c>
      <c r="L966">
        <v>283.699485787458</v>
      </c>
      <c r="M966">
        <v>55.826753803384797</v>
      </c>
      <c r="N966">
        <v>0.45836033427310202</v>
      </c>
      <c r="O966">
        <v>37.363387978142001</v>
      </c>
      <c r="P966">
        <v>39.461776613479401</v>
      </c>
      <c r="Q966">
        <v>0.119757942883125</v>
      </c>
    </row>
    <row r="967" spans="1:17" hidden="1" x14ac:dyDescent="0.3">
      <c r="A967" t="s">
        <v>2087</v>
      </c>
      <c r="B967" t="s">
        <v>2088</v>
      </c>
      <c r="C967" t="s">
        <v>10328</v>
      </c>
      <c r="D967" t="s">
        <v>138</v>
      </c>
      <c r="E967">
        <v>2970.8402421000001</v>
      </c>
      <c r="F967">
        <v>578.25</v>
      </c>
      <c r="G967">
        <v>17.046859124497601</v>
      </c>
      <c r="H967">
        <v>-3.6344784117179199</v>
      </c>
      <c r="I967">
        <v>-0.69475080507841502</v>
      </c>
      <c r="J967">
        <v>-2.3491192468046398</v>
      </c>
      <c r="K967">
        <v>567.87902095568302</v>
      </c>
      <c r="L967">
        <v>489.40561815751897</v>
      </c>
      <c r="M967">
        <v>50.1106293197791</v>
      </c>
      <c r="N967">
        <v>0.31411954304732498</v>
      </c>
      <c r="O967">
        <v>11.958495460440901</v>
      </c>
      <c r="P967">
        <v>71.231862599940698</v>
      </c>
      <c r="Q967">
        <v>0.175705685745593</v>
      </c>
    </row>
    <row r="968" spans="1:17" hidden="1" x14ac:dyDescent="0.3">
      <c r="A968" t="s">
        <v>2089</v>
      </c>
      <c r="B968" t="s">
        <v>2090</v>
      </c>
      <c r="C968" t="s">
        <v>10328</v>
      </c>
      <c r="D968" t="s">
        <v>77</v>
      </c>
      <c r="E968">
        <v>2969.5699994400002</v>
      </c>
      <c r="F968">
        <v>229.32</v>
      </c>
      <c r="G968">
        <v>50.140352681134502</v>
      </c>
      <c r="H968">
        <v>-2.9855187364625899</v>
      </c>
      <c r="I968">
        <v>8.0477884724310602</v>
      </c>
      <c r="J968">
        <v>-5.0806534143526099</v>
      </c>
      <c r="K968">
        <v>231.64822211243299</v>
      </c>
      <c r="L968">
        <v>197.38470588300501</v>
      </c>
      <c r="M968">
        <v>46.319263445903204</v>
      </c>
      <c r="N968">
        <v>0.41042274163648601</v>
      </c>
      <c r="O968">
        <v>22.8806907378336</v>
      </c>
      <c r="P968">
        <v>103.297872340425</v>
      </c>
      <c r="Q968">
        <v>5.0235022369810998E-2</v>
      </c>
    </row>
    <row r="969" spans="1:17" hidden="1" x14ac:dyDescent="0.3">
      <c r="A969" t="s">
        <v>2091</v>
      </c>
      <c r="B969" t="s">
        <v>2092</v>
      </c>
      <c r="C969" t="s">
        <v>10328</v>
      </c>
      <c r="D969" t="s">
        <v>89</v>
      </c>
      <c r="E969">
        <v>2964.1785574</v>
      </c>
      <c r="F969">
        <v>1353.7</v>
      </c>
      <c r="G969">
        <v>131.00821050737801</v>
      </c>
      <c r="H969">
        <v>6.9624490893575199</v>
      </c>
      <c r="I969">
        <v>58.096704914441801</v>
      </c>
      <c r="J969">
        <v>-6.0925641751331598</v>
      </c>
      <c r="K969">
        <v>1290.6700581861401</v>
      </c>
      <c r="L969">
        <v>1030.8283402996501</v>
      </c>
      <c r="M969">
        <v>47.551753057614903</v>
      </c>
      <c r="N969">
        <v>2.0631381069273602</v>
      </c>
      <c r="O969">
        <v>7.4130161778828301</v>
      </c>
      <c r="P969">
        <v>180.85062240663899</v>
      </c>
      <c r="Q969">
        <v>0.177864624438484</v>
      </c>
    </row>
    <row r="970" spans="1:17" hidden="1" x14ac:dyDescent="0.3">
      <c r="A970" t="s">
        <v>2093</v>
      </c>
      <c r="B970" t="s">
        <v>2094</v>
      </c>
      <c r="C970" t="s">
        <v>10328</v>
      </c>
      <c r="D970" t="s">
        <v>415</v>
      </c>
      <c r="E970">
        <v>2962.7183199999999</v>
      </c>
      <c r="F970">
        <v>1765</v>
      </c>
      <c r="G970">
        <v>312.11782494722399</v>
      </c>
      <c r="H970">
        <v>-7.9024355958874803</v>
      </c>
      <c r="I970">
        <v>127.628925195081</v>
      </c>
      <c r="J970">
        <v>-7.4039095479892003</v>
      </c>
      <c r="K970">
        <v>1689.2005738346099</v>
      </c>
      <c r="L970">
        <v>1172.3997825178201</v>
      </c>
      <c r="M970">
        <v>43.951815198596599</v>
      </c>
      <c r="N970">
        <v>0.418236523962215</v>
      </c>
      <c r="O970">
        <v>23.4674220963172</v>
      </c>
      <c r="P970">
        <v>363.68054643373102</v>
      </c>
      <c r="Q970">
        <v>0.28511123390832399</v>
      </c>
    </row>
    <row r="971" spans="1:17" hidden="1" x14ac:dyDescent="0.3">
      <c r="A971" t="s">
        <v>2095</v>
      </c>
      <c r="B971" t="s">
        <v>2096</v>
      </c>
      <c r="C971" t="s">
        <v>10328</v>
      </c>
      <c r="D971" t="s">
        <v>72</v>
      </c>
      <c r="E971">
        <v>2961.29855</v>
      </c>
      <c r="F971">
        <v>1126.5999999999999</v>
      </c>
      <c r="G971">
        <v>342.89206782038201</v>
      </c>
      <c r="H971">
        <v>13.0533095242673</v>
      </c>
      <c r="I971">
        <v>20.9623181617679</v>
      </c>
      <c r="J971">
        <v>7.1885025815894101</v>
      </c>
      <c r="K971">
        <v>1053.1906059581399</v>
      </c>
      <c r="L971">
        <v>922.75848605203601</v>
      </c>
      <c r="M971">
        <v>87.645335986230194</v>
      </c>
      <c r="N971">
        <v>1.50552129739539</v>
      </c>
      <c r="O971">
        <v>40.955086099769197</v>
      </c>
      <c r="P971">
        <v>407.935076645626</v>
      </c>
      <c r="Q971">
        <v>0.19204934018911601</v>
      </c>
    </row>
    <row r="972" spans="1:17" hidden="1" x14ac:dyDescent="0.3">
      <c r="A972" t="s">
        <v>2097</v>
      </c>
      <c r="B972" t="s">
        <v>2098</v>
      </c>
      <c r="C972" t="s">
        <v>10328</v>
      </c>
      <c r="D972" t="s">
        <v>101</v>
      </c>
      <c r="E972">
        <v>2957.0971361400002</v>
      </c>
      <c r="F972">
        <v>783.75</v>
      </c>
      <c r="G972">
        <v>-24.1811302339066</v>
      </c>
      <c r="H972">
        <v>0.34663384955995302</v>
      </c>
      <c r="I972">
        <v>-27.510462200001601</v>
      </c>
      <c r="J972">
        <v>-2.2992284911674901</v>
      </c>
      <c r="K972">
        <v>809.52595892945101</v>
      </c>
      <c r="L972">
        <v>760.71445889649397</v>
      </c>
      <c r="M972">
        <v>44.025751139158402</v>
      </c>
      <c r="N972">
        <v>0.62401444511396398</v>
      </c>
      <c r="O972">
        <v>29.633173843700099</v>
      </c>
      <c r="P972">
        <v>45.9089639765428</v>
      </c>
      <c r="Q972">
        <v>6.1567249298282001E-2</v>
      </c>
    </row>
    <row r="973" spans="1:17" hidden="1" x14ac:dyDescent="0.3">
      <c r="A973" t="s">
        <v>2099</v>
      </c>
      <c r="B973" t="s">
        <v>2100</v>
      </c>
      <c r="C973" t="s">
        <v>10328</v>
      </c>
      <c r="D973" t="s">
        <v>80</v>
      </c>
      <c r="E973">
        <v>2956.91313292</v>
      </c>
      <c r="F973">
        <v>508.45</v>
      </c>
      <c r="G973">
        <v>-22.9733551849639</v>
      </c>
      <c r="H973">
        <v>-10.045933326103899</v>
      </c>
      <c r="I973">
        <v>-5.8669312592427296</v>
      </c>
      <c r="J973">
        <v>-2.92088227576017</v>
      </c>
      <c r="M973">
        <v>40.074378156379602</v>
      </c>
      <c r="O973">
        <v>23.4142983577539</v>
      </c>
      <c r="P973">
        <v>8.1348362398979202</v>
      </c>
    </row>
    <row r="974" spans="1:17" hidden="1" x14ac:dyDescent="0.3">
      <c r="A974" t="s">
        <v>2101</v>
      </c>
      <c r="B974" t="s">
        <v>2102</v>
      </c>
      <c r="C974" t="s">
        <v>10328</v>
      </c>
      <c r="D974" t="s">
        <v>640</v>
      </c>
      <c r="E974">
        <v>2955.4867235699999</v>
      </c>
      <c r="F974">
        <v>2493.9</v>
      </c>
      <c r="G974">
        <v>-25.242067661896399</v>
      </c>
      <c r="H974">
        <v>-16.1009255050907</v>
      </c>
      <c r="I974">
        <v>-9.6063059777814193</v>
      </c>
      <c r="J974">
        <v>-2.2715154797128201</v>
      </c>
      <c r="K974">
        <v>2573.5006272027999</v>
      </c>
      <c r="L974">
        <v>2419.44910918201</v>
      </c>
      <c r="M974">
        <v>43.334647251101103</v>
      </c>
      <c r="N974">
        <v>0.85867170961625805</v>
      </c>
      <c r="O974">
        <v>29.516019086571202</v>
      </c>
      <c r="P974">
        <v>28.086078939934701</v>
      </c>
      <c r="Q974">
        <v>7.1823459056050004E-2</v>
      </c>
    </row>
    <row r="975" spans="1:17" hidden="1" x14ac:dyDescent="0.3">
      <c r="A975" t="s">
        <v>2103</v>
      </c>
      <c r="B975" t="s">
        <v>2104</v>
      </c>
      <c r="C975" t="s">
        <v>10328</v>
      </c>
      <c r="D975" t="s">
        <v>257</v>
      </c>
      <c r="E975">
        <v>2951.85</v>
      </c>
      <c r="F975">
        <v>14759.25</v>
      </c>
      <c r="G975">
        <v>-30.633722336329001</v>
      </c>
      <c r="H975">
        <v>-0.49336952185503902</v>
      </c>
      <c r="I975">
        <v>2.6003565894287299</v>
      </c>
      <c r="J975">
        <v>0.91994882259450295</v>
      </c>
      <c r="K975">
        <v>14900.0922206342</v>
      </c>
      <c r="L975">
        <v>13808.0605185558</v>
      </c>
      <c r="M975">
        <v>52.133580532887002</v>
      </c>
      <c r="N975">
        <v>0.40309438600296399</v>
      </c>
      <c r="O975">
        <v>15.1823432762504</v>
      </c>
      <c r="P975">
        <v>41.9022209402942</v>
      </c>
      <c r="Q975">
        <v>0.13799262756695099</v>
      </c>
    </row>
    <row r="976" spans="1:17" hidden="1" x14ac:dyDescent="0.3">
      <c r="A976" t="s">
        <v>2105</v>
      </c>
      <c r="B976" t="s">
        <v>2106</v>
      </c>
      <c r="C976" t="s">
        <v>10328</v>
      </c>
      <c r="D976" t="s">
        <v>357</v>
      </c>
      <c r="E976">
        <v>2950.9361617</v>
      </c>
      <c r="F976">
        <v>259.5</v>
      </c>
      <c r="G976">
        <v>-11.253146746745999</v>
      </c>
      <c r="H976">
        <v>17.417354661985101</v>
      </c>
      <c r="I976">
        <v>9.6716468999914103</v>
      </c>
      <c r="J976">
        <v>5.5607978942214498</v>
      </c>
      <c r="K976">
        <v>236.709609101013</v>
      </c>
      <c r="L976">
        <v>218.61282595163701</v>
      </c>
      <c r="M976">
        <v>76.639274074303799</v>
      </c>
      <c r="N976">
        <v>2.7446188038156198</v>
      </c>
      <c r="O976">
        <v>7.8998073217726397</v>
      </c>
      <c r="P976">
        <v>44.972067039106101</v>
      </c>
      <c r="Q976">
        <v>2.9065500550366E-2</v>
      </c>
    </row>
    <row r="977" spans="1:17" x14ac:dyDescent="0.3">
      <c r="A977" t="s">
        <v>2107</v>
      </c>
      <c r="B977" t="s">
        <v>2108</v>
      </c>
      <c r="C977" t="s">
        <v>10312</v>
      </c>
      <c r="D977" t="s">
        <v>428</v>
      </c>
      <c r="E977">
        <v>2925.382383615</v>
      </c>
      <c r="F977">
        <v>89.06</v>
      </c>
      <c r="G977">
        <v>-36.668576885563603</v>
      </c>
      <c r="H977">
        <v>2.4100607500629501</v>
      </c>
      <c r="I977">
        <v>-31.594915332031299</v>
      </c>
      <c r="J977">
        <v>-2.8871210470666102</v>
      </c>
      <c r="K977">
        <v>85.587749623460795</v>
      </c>
      <c r="L977">
        <v>85.959192093152197</v>
      </c>
      <c r="M977">
        <v>53.800226520106399</v>
      </c>
      <c r="N977">
        <v>1.2009699528365601</v>
      </c>
      <c r="O977">
        <v>34.740624298225903</v>
      </c>
      <c r="P977">
        <v>42.382094324540297</v>
      </c>
      <c r="Q977">
        <v>3.7647610697170001E-3</v>
      </c>
    </row>
    <row r="978" spans="1:17" hidden="1" x14ac:dyDescent="0.3">
      <c r="A978" t="s">
        <v>2109</v>
      </c>
      <c r="B978" t="s">
        <v>2110</v>
      </c>
      <c r="C978" t="s">
        <v>10328</v>
      </c>
      <c r="D978" t="s">
        <v>77</v>
      </c>
      <c r="E978">
        <v>2922.2820200000001</v>
      </c>
      <c r="F978">
        <v>955.65</v>
      </c>
      <c r="G978">
        <v>44.126130374237199</v>
      </c>
      <c r="H978">
        <v>22.649509406674699</v>
      </c>
      <c r="I978">
        <v>76.047649657762193</v>
      </c>
      <c r="J978">
        <v>2.9406492198129799</v>
      </c>
      <c r="K978">
        <v>792.54336363975801</v>
      </c>
      <c r="L978">
        <v>617.36550918900002</v>
      </c>
      <c r="M978">
        <v>68.130942979514103</v>
      </c>
      <c r="N978">
        <v>1.1932803856212799</v>
      </c>
      <c r="O978">
        <v>3.3851305394234399</v>
      </c>
      <c r="P978">
        <v>126.91440104475799</v>
      </c>
      <c r="Q978">
        <v>5.7720782650773003E-2</v>
      </c>
    </row>
    <row r="979" spans="1:17" hidden="1" x14ac:dyDescent="0.3">
      <c r="A979" t="s">
        <v>2111</v>
      </c>
      <c r="B979" t="s">
        <v>2112</v>
      </c>
      <c r="C979" t="s">
        <v>10328</v>
      </c>
      <c r="D979" t="s">
        <v>776</v>
      </c>
      <c r="E979">
        <v>2922.1229793000002</v>
      </c>
      <c r="F979">
        <v>710.05</v>
      </c>
      <c r="G979">
        <v>-32.784714274922401</v>
      </c>
      <c r="H979">
        <v>-3.4392489384765401</v>
      </c>
      <c r="I979">
        <v>-1.5587986639079101</v>
      </c>
      <c r="J979">
        <v>-4.6067602983680098</v>
      </c>
      <c r="K979">
        <v>734.50982661946898</v>
      </c>
      <c r="L979">
        <v>703.14029131863197</v>
      </c>
      <c r="M979">
        <v>37.231478041381003</v>
      </c>
      <c r="N979">
        <v>0.52773275558105603</v>
      </c>
      <c r="O979">
        <v>22.892754031406199</v>
      </c>
      <c r="P979">
        <v>26.523521026371998</v>
      </c>
      <c r="Q979">
        <v>-2.2983654586629002E-2</v>
      </c>
    </row>
    <row r="980" spans="1:17" hidden="1" x14ac:dyDescent="0.3">
      <c r="A980" t="s">
        <v>2113</v>
      </c>
      <c r="B980" t="s">
        <v>2114</v>
      </c>
      <c r="C980" t="s">
        <v>10328</v>
      </c>
      <c r="D980" t="s">
        <v>192</v>
      </c>
      <c r="E980">
        <v>2912.56347396</v>
      </c>
      <c r="F980">
        <v>2023.6</v>
      </c>
      <c r="G980">
        <v>26.5414371617222</v>
      </c>
      <c r="H980">
        <v>-7.7860182723216598</v>
      </c>
      <c r="I980">
        <v>-18.8751079570679</v>
      </c>
      <c r="J980">
        <v>-2.8241324940405002</v>
      </c>
      <c r="K980">
        <v>2046.6421281840001</v>
      </c>
      <c r="L980">
        <v>1850.2743628870001</v>
      </c>
      <c r="M980">
        <v>47.283851939800201</v>
      </c>
      <c r="N980">
        <v>0.65488877370951104</v>
      </c>
      <c r="O980">
        <v>22.553864400079</v>
      </c>
      <c r="P980">
        <v>76.888111888111894</v>
      </c>
      <c r="Q980">
        <v>0.12968333612921501</v>
      </c>
    </row>
    <row r="981" spans="1:17" hidden="1" x14ac:dyDescent="0.3">
      <c r="A981" t="s">
        <v>2115</v>
      </c>
      <c r="B981" t="s">
        <v>2116</v>
      </c>
      <c r="C981" t="s">
        <v>10328</v>
      </c>
      <c r="D981" t="s">
        <v>281</v>
      </c>
      <c r="E981">
        <v>2910.8940507000002</v>
      </c>
      <c r="F981">
        <v>271.7</v>
      </c>
      <c r="G981">
        <v>-15.6236393543911</v>
      </c>
      <c r="H981">
        <v>-3.9409478497864501</v>
      </c>
      <c r="I981">
        <v>-6.4581520816896596</v>
      </c>
      <c r="J981">
        <v>-2.3567470732143798</v>
      </c>
      <c r="K981">
        <v>273.95886353031102</v>
      </c>
      <c r="L981">
        <v>266.64643690727098</v>
      </c>
      <c r="M981">
        <v>49.063533130464201</v>
      </c>
      <c r="N981">
        <v>0.329477762307816</v>
      </c>
      <c r="O981">
        <v>24.953993375046</v>
      </c>
      <c r="P981">
        <v>29.1656762538626</v>
      </c>
      <c r="Q981">
        <v>2.4449190776355E-2</v>
      </c>
    </row>
    <row r="982" spans="1:17" x14ac:dyDescent="0.3">
      <c r="A982" t="s">
        <v>2117</v>
      </c>
      <c r="B982" t="s">
        <v>2118</v>
      </c>
      <c r="C982" t="s">
        <v>10314</v>
      </c>
      <c r="D982" t="s">
        <v>549</v>
      </c>
      <c r="E982">
        <v>2891.0065374299902</v>
      </c>
      <c r="F982">
        <v>972.75</v>
      </c>
      <c r="G982">
        <v>-11.624339480952401</v>
      </c>
      <c r="H982">
        <v>-2.5476038585877698</v>
      </c>
      <c r="I982">
        <v>-30.135874166954</v>
      </c>
      <c r="J982">
        <v>-3.18328369448784</v>
      </c>
      <c r="K982">
        <v>1010.9571090405</v>
      </c>
      <c r="L982">
        <v>1007.04127062111</v>
      </c>
      <c r="M982">
        <v>31.0037261675072</v>
      </c>
      <c r="N982">
        <v>0.71136442166959701</v>
      </c>
      <c r="O982">
        <v>29.9357491647391</v>
      </c>
      <c r="P982">
        <v>21.4495286846869</v>
      </c>
      <c r="Q982">
        <v>1.0452677293236999E-2</v>
      </c>
    </row>
    <row r="983" spans="1:17" hidden="1" x14ac:dyDescent="0.3">
      <c r="A983" t="s">
        <v>2119</v>
      </c>
      <c r="B983" t="s">
        <v>2120</v>
      </c>
      <c r="C983" t="s">
        <v>10328</v>
      </c>
      <c r="D983" t="s">
        <v>127</v>
      </c>
      <c r="E983">
        <v>2880.4802559999998</v>
      </c>
      <c r="F983">
        <v>590.65</v>
      </c>
      <c r="G983">
        <v>-8.6887618919789205</v>
      </c>
      <c r="H983">
        <v>1.75361768348876</v>
      </c>
      <c r="I983">
        <v>17.2484406574719</v>
      </c>
      <c r="J983">
        <v>5.3852054822474703E-2</v>
      </c>
      <c r="K983">
        <v>595.28870196928995</v>
      </c>
      <c r="L983">
        <v>542.11904070410003</v>
      </c>
      <c r="M983">
        <v>53.206220876570498</v>
      </c>
      <c r="N983">
        <v>0.40575488122471998</v>
      </c>
      <c r="O983">
        <v>23.558791162278801</v>
      </c>
      <c r="P983">
        <v>43.187878787878702</v>
      </c>
      <c r="Q983">
        <v>2.4965261028041998E-2</v>
      </c>
    </row>
    <row r="984" spans="1:17" hidden="1" x14ac:dyDescent="0.3">
      <c r="A984" t="s">
        <v>2121</v>
      </c>
      <c r="B984" t="s">
        <v>2122</v>
      </c>
      <c r="C984" t="s">
        <v>10328</v>
      </c>
      <c r="D984" t="s">
        <v>46</v>
      </c>
      <c r="E984">
        <v>2873.6410460299999</v>
      </c>
      <c r="F984">
        <v>2630.85</v>
      </c>
      <c r="G984">
        <v>26.061703091842599</v>
      </c>
      <c r="H984">
        <v>-12.6038250997526</v>
      </c>
      <c r="I984">
        <v>-13.6580660753848</v>
      </c>
      <c r="J984">
        <v>-3.8281851249099201</v>
      </c>
      <c r="K984">
        <v>2896.5641513288101</v>
      </c>
      <c r="L984">
        <v>2569.70794551778</v>
      </c>
      <c r="M984">
        <v>32.803111770820301</v>
      </c>
      <c r="N984">
        <v>0.390691107855208</v>
      </c>
      <c r="O984">
        <v>40.939240169526897</v>
      </c>
      <c r="P984">
        <v>67.410117721921694</v>
      </c>
      <c r="Q984">
        <v>0.103592178292244</v>
      </c>
    </row>
    <row r="985" spans="1:17" hidden="1" x14ac:dyDescent="0.3">
      <c r="A985" t="s">
        <v>2123</v>
      </c>
      <c r="B985" t="s">
        <v>2124</v>
      </c>
      <c r="C985" t="s">
        <v>10328</v>
      </c>
      <c r="D985" t="s">
        <v>204</v>
      </c>
      <c r="E985">
        <v>2867.0554362449998</v>
      </c>
      <c r="F985">
        <v>2024.25</v>
      </c>
      <c r="G985">
        <v>70.617211740253495</v>
      </c>
      <c r="H985">
        <v>21.218231347245201</v>
      </c>
      <c r="I985">
        <v>71.392519357561596</v>
      </c>
      <c r="J985">
        <v>2.2285029636055902</v>
      </c>
      <c r="K985">
        <v>1706.80052135847</v>
      </c>
      <c r="L985">
        <v>1394.1727198137401</v>
      </c>
      <c r="M985">
        <v>76.969917681367903</v>
      </c>
      <c r="N985">
        <v>2.1230770662540999</v>
      </c>
      <c r="O985">
        <v>2.5071013955786099</v>
      </c>
      <c r="P985">
        <v>106.324533686678</v>
      </c>
      <c r="Q985">
        <v>0.13204068530024499</v>
      </c>
    </row>
    <row r="986" spans="1:17" hidden="1" x14ac:dyDescent="0.3">
      <c r="A986" t="s">
        <v>2125</v>
      </c>
      <c r="B986" t="s">
        <v>2126</v>
      </c>
      <c r="C986" t="s">
        <v>10328</v>
      </c>
      <c r="D986" t="s">
        <v>338</v>
      </c>
      <c r="E986">
        <v>2861.95181181</v>
      </c>
      <c r="F986">
        <v>836.05</v>
      </c>
      <c r="G986">
        <v>33.091716040739698</v>
      </c>
      <c r="H986">
        <v>48.290837926600197</v>
      </c>
      <c r="I986">
        <v>54.194447904680501</v>
      </c>
      <c r="J986">
        <v>7.1627912240294798</v>
      </c>
      <c r="K986">
        <v>676.89504254889903</v>
      </c>
      <c r="L986">
        <v>556.44626838236695</v>
      </c>
      <c r="M986">
        <v>84.353973884563104</v>
      </c>
      <c r="N986">
        <v>0.67304459373673697</v>
      </c>
      <c r="O986">
        <v>5.1492135637820802</v>
      </c>
      <c r="P986">
        <v>104.163614163614</v>
      </c>
      <c r="Q986">
        <v>-3.2939350566873998E-2</v>
      </c>
    </row>
    <row r="987" spans="1:17" hidden="1" x14ac:dyDescent="0.3">
      <c r="A987" t="s">
        <v>2127</v>
      </c>
      <c r="B987" t="s">
        <v>2128</v>
      </c>
      <c r="C987" t="s">
        <v>10328</v>
      </c>
      <c r="D987" t="s">
        <v>535</v>
      </c>
      <c r="E987">
        <v>2860.8264475000001</v>
      </c>
      <c r="F987">
        <v>588.9</v>
      </c>
      <c r="G987">
        <v>77.032093158416401</v>
      </c>
      <c r="H987">
        <v>-1.8341403380493499</v>
      </c>
      <c r="I987">
        <v>68.429944697503103</v>
      </c>
      <c r="J987">
        <v>-7.3541104259069998</v>
      </c>
      <c r="K987">
        <v>542.61100511858001</v>
      </c>
      <c r="L987">
        <v>428.07182675470699</v>
      </c>
      <c r="M987">
        <v>41.308388848834603</v>
      </c>
      <c r="N987">
        <v>1.6282243442461</v>
      </c>
      <c r="O987">
        <v>6.1300730174902398</v>
      </c>
      <c r="P987">
        <v>126.5</v>
      </c>
    </row>
    <row r="988" spans="1:17" hidden="1" x14ac:dyDescent="0.3">
      <c r="A988" t="s">
        <v>2129</v>
      </c>
      <c r="B988" t="s">
        <v>2130</v>
      </c>
      <c r="C988" t="s">
        <v>10328</v>
      </c>
      <c r="D988" t="s">
        <v>46</v>
      </c>
      <c r="E988">
        <v>2857.5036548550001</v>
      </c>
      <c r="F988">
        <v>429.55</v>
      </c>
      <c r="G988">
        <v>112.955046050555</v>
      </c>
      <c r="H988">
        <v>-11.838110970353799</v>
      </c>
      <c r="I988">
        <v>25.890260964544701</v>
      </c>
      <c r="J988">
        <v>-3.7822099398671698</v>
      </c>
      <c r="K988">
        <v>442.58624256056601</v>
      </c>
      <c r="L988">
        <v>346.98241920701503</v>
      </c>
      <c r="M988">
        <v>35.555679008467401</v>
      </c>
      <c r="N988">
        <v>0.116011992975898</v>
      </c>
      <c r="O988">
        <v>50.389942963566497</v>
      </c>
      <c r="P988">
        <v>172.29793977812901</v>
      </c>
      <c r="Q988">
        <v>3.1425717701010998E-2</v>
      </c>
    </row>
    <row r="989" spans="1:17" hidden="1" x14ac:dyDescent="0.3">
      <c r="A989" t="s">
        <v>2131</v>
      </c>
      <c r="B989" t="s">
        <v>2132</v>
      </c>
      <c r="C989" t="s">
        <v>10328</v>
      </c>
      <c r="D989" t="s">
        <v>77</v>
      </c>
      <c r="E989">
        <v>2851.3323161099902</v>
      </c>
      <c r="F989">
        <v>1006.2</v>
      </c>
      <c r="G989">
        <v>144.62104662744699</v>
      </c>
      <c r="H989">
        <v>9.3397331325790596</v>
      </c>
      <c r="I989">
        <v>13.346421117637499</v>
      </c>
      <c r="J989">
        <v>5.6179818547007896</v>
      </c>
      <c r="K989">
        <v>938.55353479099495</v>
      </c>
      <c r="L989">
        <v>776.68295652446204</v>
      </c>
      <c r="M989">
        <v>67.802383435600305</v>
      </c>
      <c r="N989">
        <v>1.2589860979558301</v>
      </c>
      <c r="O989">
        <v>7.6326774001192499</v>
      </c>
      <c r="P989">
        <v>186.29961587707999</v>
      </c>
      <c r="Q989">
        <v>8.7674138836071003E-2</v>
      </c>
    </row>
    <row r="990" spans="1:17" hidden="1" x14ac:dyDescent="0.3">
      <c r="A990" t="s">
        <v>2133</v>
      </c>
      <c r="B990" t="s">
        <v>2134</v>
      </c>
      <c r="C990" t="s">
        <v>10328</v>
      </c>
      <c r="D990" t="s">
        <v>231</v>
      </c>
      <c r="E990">
        <v>2851.323993</v>
      </c>
      <c r="F990">
        <v>1810</v>
      </c>
      <c r="G990">
        <v>68.403965563609304</v>
      </c>
      <c r="H990">
        <v>-10.9922299010684</v>
      </c>
      <c r="I990">
        <v>-6.7759057530824798</v>
      </c>
      <c r="J990">
        <v>-2.7594176218816102</v>
      </c>
      <c r="K990">
        <v>1900.3897872436801</v>
      </c>
      <c r="L990">
        <v>1572.5262454240999</v>
      </c>
      <c r="M990">
        <v>44.3597624224847</v>
      </c>
      <c r="N990">
        <v>1.17834525025536</v>
      </c>
      <c r="O990">
        <v>39.226519337016498</v>
      </c>
      <c r="P990">
        <v>101.111111111111</v>
      </c>
    </row>
    <row r="991" spans="1:17" hidden="1" x14ac:dyDescent="0.3">
      <c r="A991" t="s">
        <v>2135</v>
      </c>
      <c r="B991" t="s">
        <v>2136</v>
      </c>
      <c r="C991" t="s">
        <v>10328</v>
      </c>
      <c r="D991" t="s">
        <v>474</v>
      </c>
      <c r="E991">
        <v>2836.9403223999998</v>
      </c>
      <c r="F991">
        <v>507.85</v>
      </c>
      <c r="G991">
        <v>-11.815919344970901</v>
      </c>
      <c r="H991">
        <v>-1.62029184817662</v>
      </c>
      <c r="I991">
        <v>-14.007882705567299</v>
      </c>
      <c r="J991">
        <v>-5.0676120309564299</v>
      </c>
      <c r="K991">
        <v>519.23294708497394</v>
      </c>
      <c r="L991">
        <v>506.65299565085297</v>
      </c>
      <c r="M991">
        <v>40.387639516227502</v>
      </c>
      <c r="N991">
        <v>0.799812863446827</v>
      </c>
      <c r="O991">
        <v>29.949788323323801</v>
      </c>
      <c r="P991">
        <v>31.823491239454899</v>
      </c>
      <c r="Q991">
        <v>1.6998910576847999E-2</v>
      </c>
    </row>
    <row r="992" spans="1:17" hidden="1" x14ac:dyDescent="0.3">
      <c r="A992" t="s">
        <v>2137</v>
      </c>
      <c r="B992" t="s">
        <v>2138</v>
      </c>
      <c r="C992" t="s">
        <v>10328</v>
      </c>
      <c r="D992" t="s">
        <v>54</v>
      </c>
      <c r="E992">
        <v>2823.5684606499999</v>
      </c>
      <c r="F992">
        <v>330.4</v>
      </c>
      <c r="G992">
        <v>128.15404141483799</v>
      </c>
      <c r="H992">
        <v>6.8895217951161802</v>
      </c>
      <c r="I992">
        <v>86.431095558543703</v>
      </c>
      <c r="J992">
        <v>-3.8594277258950198</v>
      </c>
      <c r="K992">
        <v>285.27646554876202</v>
      </c>
      <c r="L992">
        <v>209.94056684453801</v>
      </c>
      <c r="M992">
        <v>60.0715455736227</v>
      </c>
      <c r="N992">
        <v>1.2611582481649899</v>
      </c>
      <c r="O992">
        <v>10.0938256658595</v>
      </c>
      <c r="P992">
        <v>195.395619132767</v>
      </c>
      <c r="Q992">
        <v>6.9478667098688995E-2</v>
      </c>
    </row>
    <row r="993" spans="1:17" hidden="1" x14ac:dyDescent="0.3">
      <c r="A993" t="s">
        <v>2139</v>
      </c>
      <c r="B993" t="s">
        <v>2140</v>
      </c>
      <c r="C993" t="s">
        <v>10328</v>
      </c>
      <c r="E993">
        <v>2820.2078505439999</v>
      </c>
      <c r="F993">
        <v>50.01</v>
      </c>
      <c r="G993">
        <v>3945.5186729270799</v>
      </c>
      <c r="H993">
        <v>-37.222378068932898</v>
      </c>
      <c r="I993">
        <v>162.84429749078799</v>
      </c>
      <c r="J993">
        <v>-19.574200042779999</v>
      </c>
      <c r="K993">
        <v>63.9852173950473</v>
      </c>
      <c r="L993">
        <v>38.283399848642198</v>
      </c>
      <c r="M993">
        <v>6.31141958566998</v>
      </c>
      <c r="N993">
        <v>0.65210617976873997</v>
      </c>
      <c r="O993">
        <v>78.604279144171102</v>
      </c>
      <c r="P993">
        <v>3975.59050099251</v>
      </c>
      <c r="Q993">
        <v>0.325730213152161</v>
      </c>
    </row>
    <row r="994" spans="1:17" x14ac:dyDescent="0.3">
      <c r="A994" t="s">
        <v>2141</v>
      </c>
      <c r="B994" t="s">
        <v>2142</v>
      </c>
      <c r="C994" t="s">
        <v>10314</v>
      </c>
      <c r="D994" t="s">
        <v>51</v>
      </c>
      <c r="E994">
        <v>2783.0382940200002</v>
      </c>
      <c r="F994">
        <v>61.96</v>
      </c>
      <c r="G994">
        <v>58.113441486584797</v>
      </c>
      <c r="H994">
        <v>-6.4042115775513402</v>
      </c>
      <c r="I994">
        <v>-43.990674094064303</v>
      </c>
      <c r="J994">
        <v>-2.6979259197565999</v>
      </c>
      <c r="K994">
        <v>66.580607947751602</v>
      </c>
      <c r="L994">
        <v>62.272106773387002</v>
      </c>
      <c r="M994">
        <v>37.209609478943896</v>
      </c>
      <c r="N994">
        <v>0.72809842293317995</v>
      </c>
      <c r="O994">
        <v>60.797288573273001</v>
      </c>
      <c r="P994">
        <v>107.919463087248</v>
      </c>
      <c r="Q994">
        <v>4.9758862183224999E-2</v>
      </c>
    </row>
    <row r="995" spans="1:17" hidden="1" x14ac:dyDescent="0.3">
      <c r="A995" t="s">
        <v>2143</v>
      </c>
      <c r="B995" t="s">
        <v>2144</v>
      </c>
      <c r="C995" t="s">
        <v>10328</v>
      </c>
      <c r="D995" t="s">
        <v>305</v>
      </c>
      <c r="E995">
        <v>2781.6822284999998</v>
      </c>
      <c r="F995">
        <v>159.21</v>
      </c>
      <c r="G995">
        <v>53.033404827039597</v>
      </c>
      <c r="H995">
        <v>15.4950949983547</v>
      </c>
      <c r="I995">
        <v>5.2744770337064102</v>
      </c>
      <c r="J995">
        <v>5.7767608454787096</v>
      </c>
      <c r="K995">
        <v>140.826859079733</v>
      </c>
      <c r="L995">
        <v>128.73392161082199</v>
      </c>
      <c r="M995">
        <v>64.347613476062307</v>
      </c>
      <c r="N995">
        <v>2.1020716499673799</v>
      </c>
      <c r="O995">
        <v>3.6367062370454102</v>
      </c>
      <c r="P995">
        <v>89.535714285714207</v>
      </c>
      <c r="Q995">
        <v>0.165417799212418</v>
      </c>
    </row>
    <row r="996" spans="1:17" hidden="1" x14ac:dyDescent="0.3">
      <c r="A996" t="s">
        <v>2145</v>
      </c>
      <c r="B996" t="s">
        <v>2146</v>
      </c>
      <c r="C996" t="s">
        <v>10328</v>
      </c>
      <c r="D996" t="s">
        <v>46</v>
      </c>
      <c r="E996">
        <v>2779.57602</v>
      </c>
      <c r="F996">
        <v>288.2</v>
      </c>
      <c r="G996">
        <v>1791.2615052679</v>
      </c>
      <c r="H996">
        <v>41.518280367430201</v>
      </c>
      <c r="I996">
        <v>141.62823543626499</v>
      </c>
      <c r="J996">
        <v>17.860725902153298</v>
      </c>
      <c r="K996">
        <v>202.00320482275399</v>
      </c>
      <c r="L996">
        <v>133.94400123267499</v>
      </c>
      <c r="M996">
        <v>94.717931214283098</v>
      </c>
      <c r="N996">
        <v>2.7726335520149901</v>
      </c>
      <c r="O996">
        <v>0</v>
      </c>
      <c r="P996">
        <v>1821.3333333333301</v>
      </c>
    </row>
    <row r="997" spans="1:17" hidden="1" x14ac:dyDescent="0.3">
      <c r="A997" t="s">
        <v>2147</v>
      </c>
      <c r="B997" t="s">
        <v>2148</v>
      </c>
      <c r="C997" t="s">
        <v>10328</v>
      </c>
      <c r="D997" t="s">
        <v>46</v>
      </c>
      <c r="E997">
        <v>2777.3770800000002</v>
      </c>
      <c r="F997">
        <v>586.25</v>
      </c>
      <c r="G997">
        <v>-24.9525883308029</v>
      </c>
      <c r="H997">
        <v>22.544269104371899</v>
      </c>
      <c r="I997">
        <v>-22.095063908752</v>
      </c>
      <c r="J997">
        <v>0.97083382046821598</v>
      </c>
      <c r="K997">
        <v>575.45132259903301</v>
      </c>
      <c r="L997">
        <v>572.33637983583401</v>
      </c>
      <c r="M997">
        <v>76.449381541383602</v>
      </c>
      <c r="N997">
        <v>1.32768622864554</v>
      </c>
      <c r="O997">
        <v>44.9893390191897</v>
      </c>
      <c r="P997">
        <v>35.533464339382697</v>
      </c>
      <c r="Q997">
        <v>0.19002035510231299</v>
      </c>
    </row>
    <row r="998" spans="1:17" hidden="1" x14ac:dyDescent="0.3">
      <c r="A998" t="s">
        <v>2149</v>
      </c>
      <c r="B998" t="s">
        <v>2150</v>
      </c>
      <c r="C998" t="s">
        <v>10328</v>
      </c>
      <c r="D998" t="s">
        <v>750</v>
      </c>
      <c r="E998">
        <v>2776.7934</v>
      </c>
      <c r="F998">
        <v>32.729999999999997</v>
      </c>
      <c r="G998">
        <v>118.683634598452</v>
      </c>
      <c r="H998">
        <v>-0.493587649848925</v>
      </c>
      <c r="I998">
        <v>-35.630653120744597</v>
      </c>
      <c r="J998">
        <v>-4.5714938899156001</v>
      </c>
      <c r="K998">
        <v>34.644058708534402</v>
      </c>
      <c r="L998">
        <v>32.100386500776501</v>
      </c>
      <c r="M998">
        <v>38.8951623832438</v>
      </c>
      <c r="N998">
        <v>0.61659515015867095</v>
      </c>
      <c r="O998">
        <v>38.252367858234003</v>
      </c>
      <c r="P998">
        <v>156.65555773377699</v>
      </c>
      <c r="Q998">
        <v>0.15242595916648699</v>
      </c>
    </row>
    <row r="999" spans="1:17" x14ac:dyDescent="0.3">
      <c r="A999" t="s">
        <v>2151</v>
      </c>
      <c r="B999" t="s">
        <v>2152</v>
      </c>
      <c r="C999" t="s">
        <v>10325</v>
      </c>
      <c r="D999" t="s">
        <v>257</v>
      </c>
      <c r="E999">
        <v>2773.6264523999998</v>
      </c>
      <c r="F999">
        <v>407.7</v>
      </c>
      <c r="G999">
        <v>-60.373563256469303</v>
      </c>
      <c r="H999">
        <v>-8.22335525719385</v>
      </c>
      <c r="I999">
        <v>-30.225678112308799</v>
      </c>
      <c r="J999">
        <v>-4.92747636757744</v>
      </c>
      <c r="K999">
        <v>429.42127804012</v>
      </c>
      <c r="L999">
        <v>475.03306141208901</v>
      </c>
      <c r="M999">
        <v>34.796949465246001</v>
      </c>
      <c r="N999">
        <v>0.643010575976938</v>
      </c>
      <c r="O999">
        <v>48.601913171449503</v>
      </c>
      <c r="P999">
        <v>2.46293038451872</v>
      </c>
      <c r="Q999">
        <v>-0.12944093906436999</v>
      </c>
    </row>
    <row r="1000" spans="1:17" hidden="1" x14ac:dyDescent="0.3">
      <c r="A1000" t="s">
        <v>2153</v>
      </c>
      <c r="B1000" t="s">
        <v>2154</v>
      </c>
      <c r="C1000" t="s">
        <v>10328</v>
      </c>
      <c r="D1000" t="s">
        <v>54</v>
      </c>
      <c r="E1000">
        <v>2753.6411354249999</v>
      </c>
      <c r="F1000">
        <v>1121.8499999999999</v>
      </c>
      <c r="G1000">
        <v>26.709668685323798</v>
      </c>
      <c r="H1000">
        <v>-4.0662854099601997</v>
      </c>
      <c r="I1000">
        <v>5.4731516035370902</v>
      </c>
      <c r="J1000">
        <v>-2.5273381429220501</v>
      </c>
      <c r="K1000">
        <v>1118.59537639015</v>
      </c>
      <c r="L1000">
        <v>1003.26480506311</v>
      </c>
      <c r="M1000">
        <v>44.272901015417602</v>
      </c>
      <c r="N1000">
        <v>0.442646512221468</v>
      </c>
      <c r="O1000">
        <v>10.5317110130587</v>
      </c>
      <c r="P1000">
        <v>86.990582548545603</v>
      </c>
      <c r="Q1000">
        <v>1.153825303356E-2</v>
      </c>
    </row>
    <row r="1001" spans="1:17" hidden="1" x14ac:dyDescent="0.3">
      <c r="A1001" t="s">
        <v>2155</v>
      </c>
      <c r="B1001" t="s">
        <v>2156</v>
      </c>
      <c r="C1001" t="s">
        <v>10328</v>
      </c>
      <c r="D1001" t="s">
        <v>365</v>
      </c>
      <c r="E1001">
        <v>2747.0130146249999</v>
      </c>
      <c r="F1001">
        <v>1837.5</v>
      </c>
      <c r="G1001">
        <v>-54.614464042677199</v>
      </c>
      <c r="H1001">
        <v>-3.3543746837511801</v>
      </c>
      <c r="I1001">
        <v>-18.852878850966299</v>
      </c>
      <c r="J1001">
        <v>-2.02398752507021</v>
      </c>
      <c r="K1001">
        <v>1884.83766263303</v>
      </c>
      <c r="L1001">
        <v>1976.1466242137301</v>
      </c>
      <c r="M1001">
        <v>43.052931253724402</v>
      </c>
      <c r="N1001">
        <v>0.47090863293144902</v>
      </c>
      <c r="O1001">
        <v>34.421768707482897</v>
      </c>
      <c r="P1001">
        <v>8.7278106508875695</v>
      </c>
      <c r="Q1001">
        <v>-0.106114611008904</v>
      </c>
    </row>
    <row r="1002" spans="1:17" hidden="1" x14ac:dyDescent="0.3">
      <c r="A1002" t="s">
        <v>2157</v>
      </c>
      <c r="B1002" t="s">
        <v>2158</v>
      </c>
      <c r="C1002" t="s">
        <v>10328</v>
      </c>
      <c r="D1002" t="s">
        <v>535</v>
      </c>
      <c r="E1002">
        <v>2746.8319999999999</v>
      </c>
      <c r="F1002">
        <v>158.71</v>
      </c>
      <c r="G1002">
        <v>193.826131118246</v>
      </c>
      <c r="H1002">
        <v>7.22547325454246</v>
      </c>
      <c r="I1002">
        <v>93.553789093865703</v>
      </c>
      <c r="J1002">
        <v>-5.5452696753215998</v>
      </c>
      <c r="K1002">
        <v>145.940952712935</v>
      </c>
      <c r="L1002">
        <v>111.821363231337</v>
      </c>
      <c r="M1002">
        <v>46.464939065436504</v>
      </c>
      <c r="N1002">
        <v>1.2971103930105199</v>
      </c>
      <c r="O1002">
        <v>11.2091235586919</v>
      </c>
      <c r="P1002">
        <v>241.31182795698899</v>
      </c>
      <c r="Q1002">
        <v>4.8619327961042E-2</v>
      </c>
    </row>
    <row r="1003" spans="1:17" hidden="1" x14ac:dyDescent="0.3">
      <c r="A1003" t="s">
        <v>2159</v>
      </c>
      <c r="B1003" t="s">
        <v>2160</v>
      </c>
      <c r="C1003" t="s">
        <v>10328</v>
      </c>
      <c r="D1003" t="s">
        <v>517</v>
      </c>
      <c r="E1003">
        <v>2743.1940905199999</v>
      </c>
      <c r="F1003">
        <v>87.92</v>
      </c>
      <c r="G1003">
        <v>9.8167956418121207</v>
      </c>
      <c r="H1003">
        <v>16.359504917368099</v>
      </c>
      <c r="I1003">
        <v>2.5667903412399999</v>
      </c>
      <c r="J1003">
        <v>-0.39874141809527403</v>
      </c>
      <c r="K1003">
        <v>80.185441454755207</v>
      </c>
      <c r="L1003">
        <v>74.886109039280399</v>
      </c>
      <c r="M1003">
        <v>73.510634036665294</v>
      </c>
      <c r="N1003">
        <v>2.8272422752099202</v>
      </c>
      <c r="O1003">
        <v>32.9049135577797</v>
      </c>
      <c r="P1003">
        <v>70.718446601941693</v>
      </c>
      <c r="Q1003">
        <v>0.146484525747304</v>
      </c>
    </row>
    <row r="1004" spans="1:17" hidden="1" x14ac:dyDescent="0.3">
      <c r="A1004" t="s">
        <v>2161</v>
      </c>
      <c r="B1004" t="s">
        <v>2162</v>
      </c>
      <c r="C1004" t="s">
        <v>10328</v>
      </c>
      <c r="D1004" t="s">
        <v>384</v>
      </c>
      <c r="E1004">
        <v>2741.499652125</v>
      </c>
      <c r="F1004">
        <v>931.05</v>
      </c>
      <c r="G1004">
        <v>54.294508568235997</v>
      </c>
      <c r="H1004">
        <v>20.5705464030871</v>
      </c>
      <c r="I1004">
        <v>64.242437504755202</v>
      </c>
      <c r="J1004">
        <v>0.96225573014966104</v>
      </c>
      <c r="K1004">
        <v>821.09107861921495</v>
      </c>
      <c r="L1004">
        <v>664.533848266821</v>
      </c>
      <c r="M1004">
        <v>49.689029946077397</v>
      </c>
      <c r="N1004">
        <v>1.50259644920465</v>
      </c>
      <c r="O1004">
        <v>16.454540572471899</v>
      </c>
      <c r="P1004">
        <v>103.976339139007</v>
      </c>
      <c r="Q1004">
        <v>6.7200952459247995E-2</v>
      </c>
    </row>
    <row r="1005" spans="1:17" hidden="1" x14ac:dyDescent="0.3">
      <c r="A1005" t="s">
        <v>2163</v>
      </c>
      <c r="B1005" t="s">
        <v>2164</v>
      </c>
      <c r="C1005" t="s">
        <v>10328</v>
      </c>
      <c r="D1005" t="s">
        <v>933</v>
      </c>
      <c r="E1005">
        <v>2734.100688</v>
      </c>
      <c r="F1005">
        <v>1237.6500000000001</v>
      </c>
      <c r="G1005">
        <v>19.7284624211376</v>
      </c>
      <c r="H1005">
        <v>39.022888628200903</v>
      </c>
      <c r="I1005">
        <v>45.008940106895402</v>
      </c>
      <c r="J1005">
        <v>4.92209708607552</v>
      </c>
      <c r="K1005">
        <v>957.96969300688295</v>
      </c>
      <c r="L1005">
        <v>823.52913880398398</v>
      </c>
      <c r="M1005">
        <v>65.792660716332094</v>
      </c>
      <c r="N1005">
        <v>2.1372940182752602</v>
      </c>
      <c r="O1005">
        <v>6.6537389407344403</v>
      </c>
      <c r="P1005">
        <v>92.615360672321202</v>
      </c>
      <c r="Q1005">
        <v>7.8495844331343004E-2</v>
      </c>
    </row>
    <row r="1006" spans="1:17" hidden="1" x14ac:dyDescent="0.3">
      <c r="A1006" t="s">
        <v>2165</v>
      </c>
      <c r="B1006" t="s">
        <v>2166</v>
      </c>
      <c r="C1006" t="s">
        <v>10328</v>
      </c>
      <c r="D1006" t="s">
        <v>415</v>
      </c>
      <c r="E1006">
        <v>2726.8071250049902</v>
      </c>
      <c r="F1006">
        <v>1171</v>
      </c>
      <c r="G1006">
        <v>-43.411328527961999</v>
      </c>
      <c r="H1006">
        <v>-5.2972508303716097</v>
      </c>
      <c r="I1006">
        <v>-21.477455391708101</v>
      </c>
      <c r="J1006">
        <v>0.30265247785184202</v>
      </c>
      <c r="K1006">
        <v>1180.6991256224201</v>
      </c>
      <c r="L1006">
        <v>1208.83602248477</v>
      </c>
      <c r="M1006">
        <v>58.8221861421491</v>
      </c>
      <c r="N1006">
        <v>0.88802194027315995</v>
      </c>
      <c r="O1006">
        <v>22.971818958155399</v>
      </c>
      <c r="P1006">
        <v>7.3327222731438901</v>
      </c>
      <c r="Q1006">
        <v>-1.9225976704432001E-2</v>
      </c>
    </row>
    <row r="1007" spans="1:17" hidden="1" x14ac:dyDescent="0.3">
      <c r="A1007" t="s">
        <v>2167</v>
      </c>
      <c r="B1007" t="s">
        <v>2168</v>
      </c>
      <c r="C1007" t="s">
        <v>10328</v>
      </c>
      <c r="D1007" t="s">
        <v>204</v>
      </c>
      <c r="E1007">
        <v>2718.0400336399998</v>
      </c>
      <c r="F1007">
        <v>2920.75</v>
      </c>
      <c r="G1007">
        <v>-3.0440369985809101</v>
      </c>
      <c r="H1007">
        <v>-0.54954006920990905</v>
      </c>
      <c r="I1007">
        <v>8.4441648007270107</v>
      </c>
      <c r="J1007">
        <v>0.19714266593973101</v>
      </c>
      <c r="K1007">
        <v>2821.2968472080402</v>
      </c>
      <c r="L1007">
        <v>2591.6865058271401</v>
      </c>
      <c r="M1007">
        <v>62.756035751301802</v>
      </c>
      <c r="N1007">
        <v>1.3655640171932899</v>
      </c>
      <c r="O1007">
        <v>3.87058118633913</v>
      </c>
      <c r="P1007">
        <v>39.149595045259602</v>
      </c>
      <c r="Q1007">
        <v>6.5176769582831001E-2</v>
      </c>
    </row>
    <row r="1008" spans="1:17" hidden="1" x14ac:dyDescent="0.3">
      <c r="A1008" t="s">
        <v>2169</v>
      </c>
      <c r="B1008" t="s">
        <v>2170</v>
      </c>
      <c r="C1008" t="s">
        <v>10328</v>
      </c>
      <c r="D1008" t="s">
        <v>959</v>
      </c>
      <c r="E1008">
        <v>2716.7136896249999</v>
      </c>
      <c r="F1008">
        <v>407.85</v>
      </c>
      <c r="G1008">
        <v>-3.2133521711816</v>
      </c>
      <c r="H1008">
        <v>7.3375241877921997</v>
      </c>
      <c r="I1008">
        <v>4.9273549295235304</v>
      </c>
      <c r="J1008">
        <v>-1.5304564055235801</v>
      </c>
      <c r="K1008">
        <v>397.680916515842</v>
      </c>
      <c r="M1008">
        <v>46.3104647026611</v>
      </c>
      <c r="N1008">
        <v>0.67628316536136102</v>
      </c>
      <c r="O1008">
        <v>16.439867598381699</v>
      </c>
      <c r="P1008">
        <v>44.525159461374898</v>
      </c>
    </row>
    <row r="1009" spans="1:17" hidden="1" x14ac:dyDescent="0.3">
      <c r="A1009" t="s">
        <v>2171</v>
      </c>
      <c r="B1009" t="s">
        <v>2172</v>
      </c>
      <c r="C1009" t="s">
        <v>10328</v>
      </c>
      <c r="D1009" t="s">
        <v>627</v>
      </c>
      <c r="E1009">
        <v>2706.1615820000002</v>
      </c>
      <c r="F1009">
        <v>609.85</v>
      </c>
      <c r="G1009">
        <v>-21.460964307635699</v>
      </c>
      <c r="H1009">
        <v>-1.6779246762984199</v>
      </c>
      <c r="I1009">
        <v>5.1424684273510897</v>
      </c>
      <c r="J1009">
        <v>-5.2337750561247001</v>
      </c>
      <c r="K1009">
        <v>624.47386470501203</v>
      </c>
      <c r="L1009">
        <v>570.26816156980999</v>
      </c>
      <c r="M1009">
        <v>30.798317687359098</v>
      </c>
      <c r="N1009">
        <v>0.51258527297038403</v>
      </c>
      <c r="O1009">
        <v>14.782323522177499</v>
      </c>
      <c r="P1009">
        <v>34.032967032967001</v>
      </c>
      <c r="Q1009">
        <v>9.6577805436779997E-3</v>
      </c>
    </row>
    <row r="1010" spans="1:17" hidden="1" x14ac:dyDescent="0.3">
      <c r="A1010" t="s">
        <v>2173</v>
      </c>
      <c r="B1010" t="s">
        <v>2174</v>
      </c>
      <c r="C1010" t="s">
        <v>10328</v>
      </c>
      <c r="D1010" t="s">
        <v>127</v>
      </c>
      <c r="E1010">
        <v>2698.6838931960001</v>
      </c>
      <c r="F1010">
        <v>50.66</v>
      </c>
      <c r="G1010">
        <v>4.5547996252449696</v>
      </c>
      <c r="H1010">
        <v>5.6773727609005702</v>
      </c>
      <c r="I1010">
        <v>24.175906093103801</v>
      </c>
      <c r="J1010">
        <v>-3.57514022187084E-2</v>
      </c>
      <c r="K1010">
        <v>46.210751075324502</v>
      </c>
      <c r="L1010">
        <v>40.514421780140303</v>
      </c>
      <c r="M1010">
        <v>60.508042876287902</v>
      </c>
      <c r="N1010">
        <v>0.93254710174782096</v>
      </c>
      <c r="O1010">
        <v>6.4942755625740203</v>
      </c>
      <c r="P1010">
        <v>65.123859191655797</v>
      </c>
      <c r="Q1010">
        <v>0.12738711106095099</v>
      </c>
    </row>
    <row r="1011" spans="1:17" x14ac:dyDescent="0.3">
      <c r="A1011" t="s">
        <v>2175</v>
      </c>
      <c r="B1011" t="s">
        <v>2176</v>
      </c>
      <c r="C1011" t="s">
        <v>10330</v>
      </c>
      <c r="D1011" t="s">
        <v>1922</v>
      </c>
      <c r="E1011">
        <v>2690.0752409940001</v>
      </c>
      <c r="F1011">
        <v>14.42</v>
      </c>
      <c r="G1011">
        <v>-48.832391445709</v>
      </c>
      <c r="H1011">
        <v>-8.1982992127398706</v>
      </c>
      <c r="I1011">
        <v>-43.638481062783001</v>
      </c>
      <c r="J1011">
        <v>-2.7961430504718101</v>
      </c>
      <c r="K1011">
        <v>15.2989844305344</v>
      </c>
      <c r="L1011">
        <v>16.8553700929846</v>
      </c>
      <c r="M1011">
        <v>40.0346249587272</v>
      </c>
      <c r="N1011">
        <v>0.68572596113363005</v>
      </c>
      <c r="O1011">
        <v>80.651872399445196</v>
      </c>
      <c r="P1011">
        <v>12.217898832684799</v>
      </c>
      <c r="Q1011">
        <v>-1.4186603580523E-2</v>
      </c>
    </row>
    <row r="1012" spans="1:17" hidden="1" x14ac:dyDescent="0.3">
      <c r="A1012" t="s">
        <v>2177</v>
      </c>
      <c r="B1012" t="s">
        <v>2178</v>
      </c>
      <c r="C1012" t="s">
        <v>10328</v>
      </c>
      <c r="D1012" t="s">
        <v>974</v>
      </c>
      <c r="E1012">
        <v>2682.73081568</v>
      </c>
      <c r="F1012">
        <v>394.75</v>
      </c>
      <c r="G1012">
        <v>381.59799024523198</v>
      </c>
      <c r="H1012">
        <v>-1.0563324651710599</v>
      </c>
      <c r="I1012">
        <v>134.43369337846801</v>
      </c>
      <c r="J1012">
        <v>-6.67758683589014</v>
      </c>
      <c r="K1012">
        <v>350.05077890804898</v>
      </c>
      <c r="L1012">
        <v>233.02810867397599</v>
      </c>
      <c r="M1012">
        <v>53.749969295287897</v>
      </c>
      <c r="N1012">
        <v>0.76354246529033398</v>
      </c>
      <c r="O1012">
        <v>10.2343255224825</v>
      </c>
      <c r="Q1012">
        <v>0.18383485487554599</v>
      </c>
    </row>
    <row r="1013" spans="1:17" x14ac:dyDescent="0.3">
      <c r="A1013" t="s">
        <v>2179</v>
      </c>
      <c r="B1013" t="s">
        <v>2180</v>
      </c>
      <c r="C1013" t="s">
        <v>10317</v>
      </c>
      <c r="D1013" t="s">
        <v>46</v>
      </c>
      <c r="E1013">
        <v>2673.04596713</v>
      </c>
      <c r="F1013">
        <v>676.75</v>
      </c>
      <c r="G1013">
        <v>-46.253398538550897</v>
      </c>
      <c r="H1013">
        <v>-5.1478857924103796</v>
      </c>
      <c r="I1013">
        <v>-14.2850308530336</v>
      </c>
      <c r="J1013">
        <v>-1.57870794167178</v>
      </c>
      <c r="K1013">
        <v>680.91659839124702</v>
      </c>
      <c r="L1013">
        <v>694.63025969159298</v>
      </c>
      <c r="M1013">
        <v>42.478567686516499</v>
      </c>
      <c r="N1013">
        <v>0.46709146462418599</v>
      </c>
      <c r="O1013">
        <v>23.974879940893899</v>
      </c>
      <c r="P1013">
        <v>12.810468411401899</v>
      </c>
      <c r="Q1013">
        <v>3.1999426882458999E-2</v>
      </c>
    </row>
    <row r="1014" spans="1:17" hidden="1" x14ac:dyDescent="0.3">
      <c r="A1014" t="s">
        <v>2181</v>
      </c>
      <c r="B1014" t="s">
        <v>2182</v>
      </c>
      <c r="C1014" t="s">
        <v>10328</v>
      </c>
      <c r="D1014" t="s">
        <v>124</v>
      </c>
      <c r="E1014">
        <v>2672.8989000000001</v>
      </c>
      <c r="F1014">
        <v>484.05</v>
      </c>
      <c r="G1014">
        <v>-46.326153324942901</v>
      </c>
      <c r="H1014">
        <v>10.124355554452199</v>
      </c>
      <c r="I1014">
        <v>1.25120746954351</v>
      </c>
      <c r="J1014">
        <v>23.483593835876501</v>
      </c>
      <c r="K1014">
        <v>406.25942404705398</v>
      </c>
      <c r="L1014">
        <v>434.90643284315598</v>
      </c>
      <c r="M1014">
        <v>76.493080197821499</v>
      </c>
      <c r="N1014">
        <v>1.2565251013493699</v>
      </c>
      <c r="O1014">
        <v>23.954136969321301</v>
      </c>
      <c r="P1014">
        <v>48.938461538461503</v>
      </c>
      <c r="Q1014">
        <v>0.26719666055060298</v>
      </c>
    </row>
    <row r="1015" spans="1:17" hidden="1" x14ac:dyDescent="0.3">
      <c r="A1015" t="s">
        <v>2183</v>
      </c>
      <c r="B1015" t="s">
        <v>2184</v>
      </c>
      <c r="C1015" t="s">
        <v>10328</v>
      </c>
      <c r="D1015" t="s">
        <v>573</v>
      </c>
      <c r="E1015">
        <v>2671.4531139999999</v>
      </c>
      <c r="F1015">
        <v>1135.8499999999999</v>
      </c>
      <c r="G1015">
        <v>81.642990201114998</v>
      </c>
      <c r="H1015">
        <v>15.5770756415055</v>
      </c>
      <c r="I1015">
        <v>70.0148616677848</v>
      </c>
      <c r="J1015">
        <v>-7.0293193976950903</v>
      </c>
      <c r="K1015">
        <v>991.41867687125296</v>
      </c>
      <c r="L1015">
        <v>771.81450741008405</v>
      </c>
      <c r="M1015">
        <v>55.828307979505098</v>
      </c>
      <c r="N1015">
        <v>1.1745308799417</v>
      </c>
      <c r="O1015">
        <v>9.1693445437337697</v>
      </c>
      <c r="P1015">
        <v>134.19587628865901</v>
      </c>
    </row>
    <row r="1016" spans="1:17" hidden="1" x14ac:dyDescent="0.3">
      <c r="A1016" t="s">
        <v>2185</v>
      </c>
      <c r="B1016" t="s">
        <v>2186</v>
      </c>
      <c r="C1016" t="s">
        <v>10328</v>
      </c>
      <c r="D1016" t="s">
        <v>1852</v>
      </c>
      <c r="E1016">
        <v>2663.7049593000002</v>
      </c>
      <c r="F1016">
        <v>657.85</v>
      </c>
      <c r="G1016">
        <v>3242.6531142570502</v>
      </c>
      <c r="H1016">
        <v>-6.4409478497864301</v>
      </c>
      <c r="I1016">
        <v>98.154621534234806</v>
      </c>
      <c r="J1016">
        <v>-5.6468394867110403</v>
      </c>
      <c r="K1016">
        <v>669.63175747010803</v>
      </c>
      <c r="L1016">
        <v>432.05118088017701</v>
      </c>
      <c r="M1016">
        <v>41.9264904720864</v>
      </c>
      <c r="N1016">
        <v>0.53243266800313704</v>
      </c>
      <c r="O1016">
        <v>44.212206430037199</v>
      </c>
    </row>
    <row r="1017" spans="1:17" hidden="1" x14ac:dyDescent="0.3">
      <c r="A1017" t="s">
        <v>2187</v>
      </c>
      <c r="B1017" t="s">
        <v>2188</v>
      </c>
      <c r="C1017" t="s">
        <v>10328</v>
      </c>
      <c r="D1017" t="s">
        <v>170</v>
      </c>
      <c r="E1017">
        <v>2662.0422968749999</v>
      </c>
      <c r="F1017">
        <v>406.25</v>
      </c>
      <c r="G1017">
        <v>-8.2942501277774596</v>
      </c>
      <c r="H1017">
        <v>-9.9447357285743205</v>
      </c>
      <c r="I1017">
        <v>24.723123228536501</v>
      </c>
      <c r="J1017">
        <v>-4.3214656879329896</v>
      </c>
      <c r="K1017">
        <v>414.70739737165201</v>
      </c>
      <c r="L1017">
        <v>364.34550948180998</v>
      </c>
      <c r="M1017">
        <v>38.125225019551799</v>
      </c>
      <c r="N1017">
        <v>0.73804155682682004</v>
      </c>
      <c r="O1017">
        <v>19.138461538461499</v>
      </c>
      <c r="P1017">
        <v>64.473684210526301</v>
      </c>
      <c r="Q1017">
        <v>0.114219393028092</v>
      </c>
    </row>
    <row r="1018" spans="1:17" hidden="1" x14ac:dyDescent="0.3">
      <c r="A1018" t="s">
        <v>2189</v>
      </c>
      <c r="B1018" t="s">
        <v>2190</v>
      </c>
      <c r="C1018" t="s">
        <v>10328</v>
      </c>
      <c r="D1018" t="s">
        <v>231</v>
      </c>
      <c r="E1018">
        <v>2659.8</v>
      </c>
      <c r="F1018">
        <v>616.45000000000005</v>
      </c>
      <c r="G1018">
        <v>68.622773062695103</v>
      </c>
      <c r="H1018">
        <v>42.342943697262903</v>
      </c>
      <c r="I1018">
        <v>102.200389926611</v>
      </c>
      <c r="J1018">
        <v>16.6853265995341</v>
      </c>
      <c r="K1018">
        <v>460.28072873205201</v>
      </c>
      <c r="L1018">
        <v>365.47616276089201</v>
      </c>
      <c r="M1018">
        <v>91.560772589436297</v>
      </c>
      <c r="N1018">
        <v>1.7105143372427201</v>
      </c>
      <c r="O1018">
        <v>0.39743693730227497</v>
      </c>
      <c r="P1018">
        <v>171.026599252583</v>
      </c>
      <c r="Q1018">
        <v>0.20257612765442801</v>
      </c>
    </row>
    <row r="1019" spans="1:17" x14ac:dyDescent="0.3">
      <c r="A1019" t="s">
        <v>2191</v>
      </c>
      <c r="B1019" t="s">
        <v>2192</v>
      </c>
      <c r="C1019" t="s">
        <v>10324</v>
      </c>
      <c r="D1019" t="s">
        <v>1199</v>
      </c>
      <c r="E1019">
        <v>2653.6391784749999</v>
      </c>
      <c r="F1019">
        <v>370.35</v>
      </c>
      <c r="G1019">
        <v>-68.0833771490326</v>
      </c>
      <c r="H1019">
        <v>-15.254366531626101</v>
      </c>
      <c r="I1019">
        <v>-20.076013620518701</v>
      </c>
      <c r="J1019">
        <v>-4.4809631885907102</v>
      </c>
      <c r="K1019">
        <v>403.45618747167998</v>
      </c>
      <c r="L1019">
        <v>424.32722579091802</v>
      </c>
      <c r="M1019">
        <v>28.710676849276702</v>
      </c>
      <c r="N1019">
        <v>0.64329918700571898</v>
      </c>
      <c r="O1019">
        <v>66.045632509788007</v>
      </c>
      <c r="P1019">
        <v>17.571428571428498</v>
      </c>
      <c r="Q1019">
        <v>-2.5988112783663E-2</v>
      </c>
    </row>
    <row r="1020" spans="1:17" hidden="1" x14ac:dyDescent="0.3">
      <c r="A1020" t="s">
        <v>2193</v>
      </c>
      <c r="B1020" t="s">
        <v>2194</v>
      </c>
      <c r="C1020" t="s">
        <v>10328</v>
      </c>
      <c r="D1020" t="s">
        <v>225</v>
      </c>
      <c r="E1020">
        <v>2652.5123351099901</v>
      </c>
      <c r="F1020">
        <v>2477.1999999999998</v>
      </c>
      <c r="G1020">
        <v>137.38660423861</v>
      </c>
      <c r="H1020">
        <v>26.461168552329902</v>
      </c>
      <c r="I1020">
        <v>68.647499086100296</v>
      </c>
      <c r="J1020">
        <v>4.7393003576156598</v>
      </c>
      <c r="K1020">
        <v>1976.38286604319</v>
      </c>
      <c r="L1020">
        <v>1535.9499621161499</v>
      </c>
      <c r="M1020">
        <v>85.5286383992118</v>
      </c>
      <c r="N1020">
        <v>1.11215700557757</v>
      </c>
      <c r="O1020">
        <v>2.9367834652026499</v>
      </c>
      <c r="P1020">
        <v>174.31482199213701</v>
      </c>
      <c r="Q1020">
        <v>0.13300838791630901</v>
      </c>
    </row>
    <row r="1021" spans="1:17" hidden="1" x14ac:dyDescent="0.3">
      <c r="A1021" t="s">
        <v>2195</v>
      </c>
      <c r="B1021" t="s">
        <v>2196</v>
      </c>
      <c r="C1021" t="s">
        <v>10328</v>
      </c>
      <c r="D1021" t="s">
        <v>257</v>
      </c>
      <c r="E1021">
        <v>2646.6458289749999</v>
      </c>
      <c r="F1021">
        <v>18200</v>
      </c>
      <c r="G1021">
        <v>-3.0562407404663299</v>
      </c>
      <c r="H1021">
        <v>-10.9558297877499</v>
      </c>
      <c r="I1021">
        <v>12.673143423458299</v>
      </c>
      <c r="J1021">
        <v>6.3177169209870807E-2</v>
      </c>
      <c r="K1021">
        <v>17868.2833119963</v>
      </c>
      <c r="L1021">
        <v>15553.833755494499</v>
      </c>
      <c r="M1021">
        <v>44.407439924795597</v>
      </c>
      <c r="N1021">
        <v>0.84519339142865002</v>
      </c>
      <c r="O1021">
        <v>14.8351648351648</v>
      </c>
      <c r="P1021">
        <v>44.4444444444444</v>
      </c>
      <c r="Q1021">
        <v>0.13671916789045099</v>
      </c>
    </row>
    <row r="1022" spans="1:17" hidden="1" x14ac:dyDescent="0.3">
      <c r="A1022" t="s">
        <v>2197</v>
      </c>
      <c r="B1022" t="s">
        <v>2198</v>
      </c>
      <c r="C1022" t="s">
        <v>10328</v>
      </c>
      <c r="D1022" t="s">
        <v>276</v>
      </c>
      <c r="E1022">
        <v>2644.6134801889998</v>
      </c>
      <c r="F1022">
        <v>106</v>
      </c>
      <c r="G1022">
        <v>-5.5856272433486502</v>
      </c>
      <c r="H1022">
        <v>19.365676706691801</v>
      </c>
      <c r="I1022">
        <v>-3.46127190830116</v>
      </c>
      <c r="J1022">
        <v>-0.184416590893591</v>
      </c>
      <c r="K1022">
        <v>91.247635920548106</v>
      </c>
      <c r="L1022">
        <v>86.322807724178006</v>
      </c>
      <c r="M1022">
        <v>68.736220045029597</v>
      </c>
      <c r="N1022">
        <v>1.8637208569003001</v>
      </c>
      <c r="O1022">
        <v>2.2641509433962201</v>
      </c>
      <c r="P1022">
        <v>48.459383753501299</v>
      </c>
      <c r="Q1022">
        <v>-4.0237552844813E-2</v>
      </c>
    </row>
    <row r="1023" spans="1:17" hidden="1" x14ac:dyDescent="0.3">
      <c r="A1023" t="s">
        <v>2199</v>
      </c>
      <c r="B1023" t="s">
        <v>2200</v>
      </c>
      <c r="C1023" t="s">
        <v>10328</v>
      </c>
      <c r="D1023" t="s">
        <v>1670</v>
      </c>
      <c r="E1023">
        <v>2644.090741</v>
      </c>
      <c r="F1023">
        <v>62.36</v>
      </c>
      <c r="G1023">
        <v>-10.2178976406723</v>
      </c>
      <c r="H1023">
        <v>-0.85780446543824596</v>
      </c>
      <c r="I1023">
        <v>-0.30054415777298199</v>
      </c>
      <c r="J1023">
        <v>-1.1919331759862399</v>
      </c>
      <c r="K1023">
        <v>62.061136764708699</v>
      </c>
      <c r="L1023">
        <v>59.360277165506403</v>
      </c>
      <c r="M1023">
        <v>53.860821394049402</v>
      </c>
      <c r="N1023">
        <v>1.0482022308004999</v>
      </c>
      <c r="O1023">
        <v>5.7568954457985999</v>
      </c>
      <c r="P1023">
        <v>26.980248421910002</v>
      </c>
      <c r="Q1023">
        <v>-2.7484158448541001E-2</v>
      </c>
    </row>
    <row r="1024" spans="1:17" x14ac:dyDescent="0.3">
      <c r="A1024" t="s">
        <v>2201</v>
      </c>
      <c r="B1024" t="s">
        <v>2202</v>
      </c>
      <c r="C1024" t="s">
        <v>10313</v>
      </c>
      <c r="D1024" t="s">
        <v>298</v>
      </c>
      <c r="E1024">
        <v>2629.1116125399999</v>
      </c>
      <c r="F1024">
        <v>1750.75</v>
      </c>
      <c r="G1024">
        <v>-22.1507308239417</v>
      </c>
      <c r="H1024">
        <v>-0.66888198725533099</v>
      </c>
      <c r="I1024">
        <v>-18.271405167371899</v>
      </c>
      <c r="J1024">
        <v>-2.5537808857270199</v>
      </c>
      <c r="K1024">
        <v>1768.94718558771</v>
      </c>
      <c r="L1024">
        <v>1691.1309970172799</v>
      </c>
      <c r="M1024">
        <v>45.776684518654299</v>
      </c>
      <c r="N1024">
        <v>0.46492768694137998</v>
      </c>
      <c r="O1024">
        <v>21.513637012708799</v>
      </c>
      <c r="P1024">
        <v>33.6450381679389</v>
      </c>
      <c r="Q1024">
        <v>1.9071794879209999E-2</v>
      </c>
    </row>
    <row r="1025" spans="1:17" hidden="1" x14ac:dyDescent="0.3">
      <c r="A1025" t="s">
        <v>2203</v>
      </c>
      <c r="B1025" t="s">
        <v>2204</v>
      </c>
      <c r="C1025" t="s">
        <v>10328</v>
      </c>
      <c r="D1025" t="s">
        <v>101</v>
      </c>
      <c r="E1025">
        <v>2628.9198000000001</v>
      </c>
      <c r="F1025">
        <v>387</v>
      </c>
      <c r="G1025">
        <v>82.916614422189596</v>
      </c>
      <c r="H1025">
        <v>-4.0190468860111004</v>
      </c>
      <c r="I1025">
        <v>-11.417254047866701</v>
      </c>
      <c r="J1025">
        <v>-5.3680445136380301</v>
      </c>
      <c r="K1025">
        <v>403.97402916533201</v>
      </c>
      <c r="L1025">
        <v>352.962720365596</v>
      </c>
      <c r="M1025">
        <v>46.547386034758702</v>
      </c>
      <c r="N1025">
        <v>0.74809625241576705</v>
      </c>
      <c r="O1025">
        <v>32.790697674418603</v>
      </c>
      <c r="P1025">
        <v>143.42174232099799</v>
      </c>
      <c r="Q1025">
        <v>0.233378353604593</v>
      </c>
    </row>
    <row r="1026" spans="1:17" hidden="1" x14ac:dyDescent="0.3">
      <c r="A1026" t="s">
        <v>2205</v>
      </c>
      <c r="B1026" t="s">
        <v>2206</v>
      </c>
      <c r="C1026" t="s">
        <v>10328</v>
      </c>
      <c r="D1026" t="s">
        <v>443</v>
      </c>
      <c r="E1026">
        <v>2618.2146786599901</v>
      </c>
      <c r="F1026">
        <v>399.9</v>
      </c>
      <c r="G1026">
        <v>91.909853866296203</v>
      </c>
      <c r="H1026">
        <v>-7.3441086681567498</v>
      </c>
      <c r="I1026">
        <v>-13.3266848174188</v>
      </c>
      <c r="J1026">
        <v>-6.5499926127215904</v>
      </c>
      <c r="K1026">
        <v>430.63736928323198</v>
      </c>
      <c r="L1026">
        <v>368.216440823249</v>
      </c>
      <c r="M1026">
        <v>24.0521579802673</v>
      </c>
      <c r="N1026">
        <v>0.46862224330987901</v>
      </c>
      <c r="O1026">
        <v>28.457114278569598</v>
      </c>
      <c r="P1026">
        <v>149.85941893158301</v>
      </c>
      <c r="Q1026">
        <v>0.131949273531481</v>
      </c>
    </row>
    <row r="1027" spans="1:17" hidden="1" x14ac:dyDescent="0.3">
      <c r="A1027" t="s">
        <v>2207</v>
      </c>
      <c r="B1027" t="s">
        <v>2208</v>
      </c>
      <c r="C1027" t="s">
        <v>10328</v>
      </c>
      <c r="D1027" t="s">
        <v>627</v>
      </c>
      <c r="E1027">
        <v>2611.4825937199998</v>
      </c>
      <c r="F1027">
        <v>1830</v>
      </c>
      <c r="G1027">
        <v>228.04950265864301</v>
      </c>
      <c r="H1027">
        <v>-3.44028053383939</v>
      </c>
      <c r="I1027">
        <v>-9.5872547780520794</v>
      </c>
      <c r="J1027">
        <v>-2.3098183262856198</v>
      </c>
      <c r="K1027">
        <v>1830.7097243400499</v>
      </c>
      <c r="L1027">
        <v>1444.7698556550499</v>
      </c>
      <c r="M1027">
        <v>51.679414081054503</v>
      </c>
      <c r="N1027">
        <v>0.63497949737891701</v>
      </c>
      <c r="O1027">
        <v>22.699453551912502</v>
      </c>
      <c r="P1027">
        <v>280.45738045738</v>
      </c>
      <c r="Q1027">
        <v>0.24433431593045099</v>
      </c>
    </row>
    <row r="1028" spans="1:17" hidden="1" x14ac:dyDescent="0.3">
      <c r="A1028" t="s">
        <v>2209</v>
      </c>
      <c r="B1028" t="s">
        <v>2210</v>
      </c>
      <c r="C1028" t="s">
        <v>10328</v>
      </c>
      <c r="D1028" t="s">
        <v>365</v>
      </c>
      <c r="E1028">
        <v>2605.7064714549902</v>
      </c>
      <c r="F1028">
        <v>1182.55</v>
      </c>
      <c r="G1028">
        <v>-4.3622500915780797</v>
      </c>
      <c r="H1028">
        <v>18.3709793831502</v>
      </c>
      <c r="I1028">
        <v>-14.681660788642301</v>
      </c>
      <c r="J1028">
        <v>-5.9249158397816499</v>
      </c>
      <c r="K1028">
        <v>1090.8242024879501</v>
      </c>
      <c r="L1028">
        <v>1039.1724946486599</v>
      </c>
      <c r="M1028">
        <v>58.064933958501797</v>
      </c>
      <c r="N1028">
        <v>0.85441294811298596</v>
      </c>
      <c r="O1028">
        <v>9.7458881231237502</v>
      </c>
      <c r="P1028">
        <v>37.5058139534883</v>
      </c>
      <c r="Q1028">
        <v>0.14102885215463401</v>
      </c>
    </row>
    <row r="1029" spans="1:17" hidden="1" x14ac:dyDescent="0.3">
      <c r="A1029" t="s">
        <v>2211</v>
      </c>
      <c r="B1029" t="s">
        <v>2212</v>
      </c>
      <c r="C1029" t="s">
        <v>10328</v>
      </c>
      <c r="D1029" t="s">
        <v>225</v>
      </c>
      <c r="E1029">
        <v>2587.6006110899998</v>
      </c>
      <c r="F1029">
        <v>5989.1</v>
      </c>
      <c r="G1029">
        <v>106.47384909401799</v>
      </c>
      <c r="H1029">
        <v>-0.73275575939096904</v>
      </c>
      <c r="I1029">
        <v>22.184490364350101</v>
      </c>
      <c r="J1029">
        <v>-0.188214085973999</v>
      </c>
      <c r="K1029">
        <v>5742.1510018591298</v>
      </c>
      <c r="L1029">
        <v>4560.7224746414904</v>
      </c>
      <c r="M1029">
        <v>53.744161662110002</v>
      </c>
      <c r="N1029">
        <v>0.10008189434442601</v>
      </c>
      <c r="O1029">
        <v>12.874221502396001</v>
      </c>
      <c r="P1029">
        <v>145.55052171952099</v>
      </c>
      <c r="Q1029">
        <v>0.11155537400747199</v>
      </c>
    </row>
    <row r="1030" spans="1:17" hidden="1" x14ac:dyDescent="0.3">
      <c r="A1030" t="s">
        <v>2213</v>
      </c>
      <c r="B1030" t="s">
        <v>2214</v>
      </c>
      <c r="C1030" t="s">
        <v>10328</v>
      </c>
      <c r="D1030" t="s">
        <v>170</v>
      </c>
      <c r="E1030">
        <v>2585.5145315999998</v>
      </c>
      <c r="F1030">
        <v>1680.8</v>
      </c>
      <c r="G1030">
        <v>100.300978952116</v>
      </c>
      <c r="H1030">
        <v>18.244031841426299</v>
      </c>
      <c r="I1030">
        <v>10.409646324565101</v>
      </c>
      <c r="J1030">
        <v>-1.63566995203298</v>
      </c>
      <c r="K1030">
        <v>1562.5089886611099</v>
      </c>
      <c r="L1030">
        <v>1205.6424019613301</v>
      </c>
      <c r="M1030">
        <v>60.881056820017598</v>
      </c>
      <c r="N1030">
        <v>1.00742419629099</v>
      </c>
      <c r="O1030">
        <v>10.8936220847215</v>
      </c>
      <c r="P1030">
        <v>213.72841810545901</v>
      </c>
      <c r="Q1030">
        <v>0.10440767508784</v>
      </c>
    </row>
    <row r="1031" spans="1:17" hidden="1" x14ac:dyDescent="0.3">
      <c r="A1031" t="s">
        <v>2215</v>
      </c>
      <c r="B1031" t="s">
        <v>2216</v>
      </c>
      <c r="C1031" t="s">
        <v>10328</v>
      </c>
      <c r="D1031" t="s">
        <v>46</v>
      </c>
      <c r="E1031">
        <v>2582.2764743749999</v>
      </c>
      <c r="F1031">
        <v>2114.9499999999998</v>
      </c>
      <c r="G1031">
        <v>12.622905935854501</v>
      </c>
      <c r="H1031">
        <v>-17.5624348650834</v>
      </c>
      <c r="I1031">
        <v>8.3637987401378098</v>
      </c>
      <c r="J1031">
        <v>-5.4328488994829902</v>
      </c>
      <c r="K1031">
        <v>2233.2360675093801</v>
      </c>
      <c r="L1031">
        <v>1937.39497473802</v>
      </c>
      <c r="M1031">
        <v>24.508112934687599</v>
      </c>
      <c r="N1031">
        <v>0.76854843207558499</v>
      </c>
      <c r="O1031">
        <v>24.825645996359199</v>
      </c>
      <c r="P1031">
        <v>69.060751398880797</v>
      </c>
      <c r="Q1031">
        <v>0.14974169606930901</v>
      </c>
    </row>
    <row r="1032" spans="1:17" hidden="1" x14ac:dyDescent="0.3">
      <c r="A1032" t="s">
        <v>2217</v>
      </c>
      <c r="B1032" t="s">
        <v>2218</v>
      </c>
      <c r="C1032" t="s">
        <v>10328</v>
      </c>
      <c r="D1032" t="s">
        <v>1348</v>
      </c>
      <c r="E1032">
        <v>2580.8388</v>
      </c>
      <c r="F1032">
        <v>1000</v>
      </c>
      <c r="G1032">
        <v>-30.071828065427301</v>
      </c>
      <c r="H1032">
        <v>-2.2732811731196798</v>
      </c>
      <c r="I1032">
        <v>-12.964404129706001</v>
      </c>
      <c r="J1032">
        <v>-1.0486561541235599</v>
      </c>
      <c r="K1032">
        <v>999.99672974365296</v>
      </c>
      <c r="L1032">
        <v>999.99666257122794</v>
      </c>
      <c r="M1032">
        <v>55.379180563809697</v>
      </c>
      <c r="N1032">
        <v>0.76450074227870801</v>
      </c>
      <c r="O1032">
        <v>3</v>
      </c>
      <c r="P1032">
        <v>3.0927835051546202</v>
      </c>
      <c r="Q1032">
        <v>-0.101916752053546</v>
      </c>
    </row>
    <row r="1033" spans="1:17" hidden="1" x14ac:dyDescent="0.3">
      <c r="A1033" t="s">
        <v>2219</v>
      </c>
      <c r="B1033" t="s">
        <v>2220</v>
      </c>
      <c r="C1033" t="s">
        <v>10328</v>
      </c>
      <c r="D1033" t="s">
        <v>365</v>
      </c>
      <c r="E1033">
        <v>2577.8991481200001</v>
      </c>
      <c r="F1033">
        <v>791.7</v>
      </c>
      <c r="G1033">
        <v>-46.752526865679897</v>
      </c>
      <c r="H1033">
        <v>-2.5634656828305902</v>
      </c>
      <c r="I1033">
        <v>-19.7090286170016</v>
      </c>
      <c r="J1033">
        <v>-2.03674428868475</v>
      </c>
      <c r="K1033">
        <v>787.977913225826</v>
      </c>
      <c r="L1033">
        <v>828.45600929138095</v>
      </c>
      <c r="M1033">
        <v>46.059895034474899</v>
      </c>
      <c r="N1033">
        <v>0.95674007295221397</v>
      </c>
      <c r="O1033">
        <v>24.276872552734599</v>
      </c>
      <c r="P1033">
        <v>10.789252728799299</v>
      </c>
      <c r="Q1033">
        <v>3.6340489959577997E-2</v>
      </c>
    </row>
    <row r="1034" spans="1:17" x14ac:dyDescent="0.3">
      <c r="A1034" t="s">
        <v>2221</v>
      </c>
      <c r="B1034" t="s">
        <v>2222</v>
      </c>
      <c r="C1034" t="s">
        <v>10314</v>
      </c>
      <c r="D1034" t="s">
        <v>24</v>
      </c>
      <c r="E1034">
        <v>2573.3845101419902</v>
      </c>
      <c r="F1034">
        <v>50.24</v>
      </c>
      <c r="G1034">
        <v>-57.312957681647397</v>
      </c>
      <c r="H1034">
        <v>-3.2841821732187801</v>
      </c>
      <c r="I1034">
        <v>-31.473108924783102</v>
      </c>
      <c r="J1034">
        <v>-4.8019880855712804</v>
      </c>
      <c r="K1034">
        <v>51.777066189082603</v>
      </c>
      <c r="L1034">
        <v>60.1343689302429</v>
      </c>
      <c r="M1034">
        <v>40.6538082323287</v>
      </c>
      <c r="N1034">
        <v>0.88713263399336895</v>
      </c>
      <c r="O1034">
        <v>64.012738853503095</v>
      </c>
      <c r="P1034">
        <v>2.5306122448979602</v>
      </c>
    </row>
    <row r="1035" spans="1:17" hidden="1" x14ac:dyDescent="0.3">
      <c r="A1035" t="s">
        <v>2223</v>
      </c>
      <c r="B1035" t="s">
        <v>2224</v>
      </c>
      <c r="C1035" t="s">
        <v>10328</v>
      </c>
      <c r="D1035" t="s">
        <v>320</v>
      </c>
      <c r="E1035">
        <v>2570.7561555900002</v>
      </c>
      <c r="F1035">
        <v>972.6</v>
      </c>
      <c r="G1035">
        <v>69.948737487271799</v>
      </c>
      <c r="H1035">
        <v>13.9951910326439</v>
      </c>
      <c r="I1035">
        <v>73.320747938439794</v>
      </c>
      <c r="J1035">
        <v>-11.7485490212663</v>
      </c>
      <c r="K1035">
        <v>963.02181311125105</v>
      </c>
      <c r="L1035">
        <v>737.66095545660096</v>
      </c>
      <c r="M1035">
        <v>33.228379136115699</v>
      </c>
      <c r="N1035">
        <v>0.96915210793903495</v>
      </c>
      <c r="O1035">
        <v>24.9228871067242</v>
      </c>
      <c r="P1035">
        <v>141.94029850746199</v>
      </c>
      <c r="Q1035">
        <v>0.17315998180631101</v>
      </c>
    </row>
    <row r="1036" spans="1:17" x14ac:dyDescent="0.3">
      <c r="A1036" t="s">
        <v>2225</v>
      </c>
      <c r="B1036" t="s">
        <v>2226</v>
      </c>
      <c r="C1036" t="s">
        <v>10318</v>
      </c>
      <c r="D1036" t="s">
        <v>276</v>
      </c>
      <c r="E1036">
        <v>2563.0822173199999</v>
      </c>
      <c r="F1036">
        <v>436.55</v>
      </c>
      <c r="G1036">
        <v>-34.462980058418999</v>
      </c>
      <c r="H1036">
        <v>2.43851411607677</v>
      </c>
      <c r="I1036">
        <v>-4.8415651304181999</v>
      </c>
      <c r="J1036">
        <v>-4.3477669060946598</v>
      </c>
      <c r="K1036">
        <v>419.78043574701201</v>
      </c>
      <c r="L1036">
        <v>410.74743374696999</v>
      </c>
      <c r="M1036">
        <v>51.871603625137801</v>
      </c>
      <c r="N1036">
        <v>2.1126662628488901</v>
      </c>
      <c r="O1036">
        <v>22.757988775626998</v>
      </c>
      <c r="P1036">
        <v>31.948012694574501</v>
      </c>
      <c r="Q1036">
        <v>-3.7441934235706999E-2</v>
      </c>
    </row>
    <row r="1037" spans="1:17" hidden="1" x14ac:dyDescent="0.3">
      <c r="A1037" t="s">
        <v>2227</v>
      </c>
      <c r="B1037" t="s">
        <v>2228</v>
      </c>
      <c r="C1037" t="s">
        <v>10328</v>
      </c>
      <c r="D1037" t="s">
        <v>443</v>
      </c>
      <c r="E1037">
        <v>2558.1381211299999</v>
      </c>
      <c r="F1037">
        <v>827.25</v>
      </c>
      <c r="G1037">
        <v>2.0872900749992001</v>
      </c>
      <c r="H1037">
        <v>21.9813579146245</v>
      </c>
      <c r="I1037">
        <v>48.087842234283897</v>
      </c>
      <c r="J1037">
        <v>-5.5216446034298299</v>
      </c>
      <c r="K1037">
        <v>705.97479238097799</v>
      </c>
      <c r="L1037">
        <v>616.60502556204494</v>
      </c>
      <c r="M1037">
        <v>65.801072455390297</v>
      </c>
      <c r="N1037">
        <v>1.5885538131922601</v>
      </c>
      <c r="O1037">
        <v>7.43427017225748</v>
      </c>
      <c r="P1037">
        <v>87.990001136234497</v>
      </c>
      <c r="Q1037">
        <v>0.1633434274974</v>
      </c>
    </row>
    <row r="1038" spans="1:17" hidden="1" x14ac:dyDescent="0.3">
      <c r="A1038" t="s">
        <v>2229</v>
      </c>
      <c r="B1038" t="s">
        <v>2230</v>
      </c>
      <c r="C1038" t="s">
        <v>10328</v>
      </c>
      <c r="D1038" t="s">
        <v>222</v>
      </c>
      <c r="E1038">
        <v>2554.279909072</v>
      </c>
      <c r="F1038">
        <v>52.24</v>
      </c>
      <c r="G1038">
        <v>49.447072278215202</v>
      </c>
      <c r="H1038">
        <v>-17.537865935755601</v>
      </c>
      <c r="I1038">
        <v>9.6637038415145202</v>
      </c>
      <c r="J1038">
        <v>-6.5811100520077197</v>
      </c>
      <c r="K1038">
        <v>52.092073214059802</v>
      </c>
      <c r="L1038">
        <v>44.002020855537602</v>
      </c>
      <c r="M1038">
        <v>35.622122121664503</v>
      </c>
      <c r="N1038">
        <v>0.40010630933004698</v>
      </c>
      <c r="O1038">
        <v>31.852986217457801</v>
      </c>
      <c r="P1038">
        <v>89.963636363636297</v>
      </c>
      <c r="Q1038">
        <v>7.5455659770049005E-2</v>
      </c>
    </row>
    <row r="1039" spans="1:17" hidden="1" x14ac:dyDescent="0.3">
      <c r="A1039" t="s">
        <v>2231</v>
      </c>
      <c r="B1039" t="s">
        <v>2232</v>
      </c>
      <c r="C1039" t="s">
        <v>10328</v>
      </c>
      <c r="D1039" t="s">
        <v>1199</v>
      </c>
      <c r="E1039">
        <v>2553.8525892500002</v>
      </c>
      <c r="F1039">
        <v>903.85</v>
      </c>
      <c r="G1039">
        <v>2.42835517872718</v>
      </c>
      <c r="H1039">
        <v>12.3695098749834</v>
      </c>
      <c r="I1039">
        <v>-16.806033960441201</v>
      </c>
      <c r="J1039">
        <v>-3.4688059388371002</v>
      </c>
      <c r="K1039">
        <v>842.40658644567202</v>
      </c>
      <c r="L1039">
        <v>838.23979890285398</v>
      </c>
      <c r="M1039">
        <v>66.426598938067499</v>
      </c>
      <c r="N1039">
        <v>1.2625681003967599</v>
      </c>
      <c r="O1039">
        <v>27.338607069757099</v>
      </c>
      <c r="P1039">
        <v>52.407048309586003</v>
      </c>
      <c r="Q1039">
        <v>2.5159377189182999E-2</v>
      </c>
    </row>
    <row r="1040" spans="1:17" x14ac:dyDescent="0.3">
      <c r="A1040" t="s">
        <v>2233</v>
      </c>
      <c r="B1040" t="s">
        <v>2234</v>
      </c>
      <c r="C1040" t="s">
        <v>10323</v>
      </c>
      <c r="D1040" t="s">
        <v>410</v>
      </c>
      <c r="E1040">
        <v>2548.1097216200001</v>
      </c>
      <c r="F1040">
        <v>481.15</v>
      </c>
      <c r="G1040">
        <v>-34.5676597446651</v>
      </c>
      <c r="H1040">
        <v>3.1263774337847199</v>
      </c>
      <c r="I1040">
        <v>-20.0434265421781</v>
      </c>
      <c r="J1040">
        <v>4.7311197426343099E-2</v>
      </c>
      <c r="K1040">
        <v>470.80571845348101</v>
      </c>
      <c r="L1040">
        <v>493.88881130032502</v>
      </c>
      <c r="M1040">
        <v>65.640441712065495</v>
      </c>
      <c r="N1040">
        <v>1.2052616890672201</v>
      </c>
      <c r="O1040">
        <v>20.960199521978598</v>
      </c>
      <c r="P1040">
        <v>11.0944354652505</v>
      </c>
    </row>
    <row r="1041" spans="1:17" hidden="1" x14ac:dyDescent="0.3">
      <c r="A1041" t="s">
        <v>2235</v>
      </c>
      <c r="B1041" t="s">
        <v>2236</v>
      </c>
      <c r="C1041" t="s">
        <v>10328</v>
      </c>
      <c r="D1041" t="s">
        <v>474</v>
      </c>
      <c r="E1041">
        <v>2533.2548588</v>
      </c>
      <c r="F1041">
        <v>320.35000000000002</v>
      </c>
      <c r="G1041">
        <v>-9.8879976396160405</v>
      </c>
      <c r="H1041">
        <v>2.1683417676998902</v>
      </c>
      <c r="I1041">
        <v>5.6607761972684996</v>
      </c>
      <c r="J1041">
        <v>-8.6607652128473607</v>
      </c>
      <c r="K1041">
        <v>305.95783595706001</v>
      </c>
      <c r="L1041">
        <v>280.95289407888498</v>
      </c>
      <c r="M1041">
        <v>41.647204845206403</v>
      </c>
      <c r="N1041">
        <v>1.4488213660503899</v>
      </c>
      <c r="O1041">
        <v>13.0014047135945</v>
      </c>
      <c r="P1041">
        <v>41.216662993167297</v>
      </c>
      <c r="Q1041">
        <v>-5.2548993046467998E-2</v>
      </c>
    </row>
    <row r="1042" spans="1:17" x14ac:dyDescent="0.3">
      <c r="A1042" t="s">
        <v>2237</v>
      </c>
      <c r="B1042" t="s">
        <v>2238</v>
      </c>
      <c r="C1042" t="s">
        <v>10316</v>
      </c>
      <c r="D1042" t="s">
        <v>357</v>
      </c>
      <c r="E1042">
        <v>2524.8811803399999</v>
      </c>
      <c r="F1042">
        <v>50.67</v>
      </c>
      <c r="G1042">
        <v>-66.424045123585799</v>
      </c>
      <c r="H1042">
        <v>-5.2194207403863802</v>
      </c>
      <c r="I1042">
        <v>-31.5023816316675</v>
      </c>
      <c r="J1042">
        <v>-2.78221083182956</v>
      </c>
      <c r="K1042">
        <v>52.397513401973903</v>
      </c>
      <c r="L1042">
        <v>59.0943063212002</v>
      </c>
      <c r="M1042">
        <v>38.728250445752799</v>
      </c>
      <c r="N1042">
        <v>1.0935926405202001</v>
      </c>
      <c r="O1042">
        <v>65.877244918097404</v>
      </c>
      <c r="P1042">
        <v>5.5625</v>
      </c>
    </row>
    <row r="1043" spans="1:17" x14ac:dyDescent="0.3">
      <c r="A1043" t="s">
        <v>2239</v>
      </c>
      <c r="B1043" t="s">
        <v>2240</v>
      </c>
      <c r="C1043" t="s">
        <v>10327</v>
      </c>
      <c r="D1043" t="s">
        <v>384</v>
      </c>
      <c r="E1043">
        <v>2524.1537683439901</v>
      </c>
      <c r="F1043">
        <v>225.22</v>
      </c>
      <c r="G1043">
        <v>-53.971135380852203</v>
      </c>
      <c r="H1043">
        <v>-2.6198299691523199</v>
      </c>
      <c r="I1043">
        <v>-52.584707088767701</v>
      </c>
      <c r="J1043">
        <v>1.54068926063665</v>
      </c>
      <c r="K1043">
        <v>219.72412937388799</v>
      </c>
      <c r="L1043">
        <v>252.150805204417</v>
      </c>
      <c r="M1043">
        <v>54.283969423787703</v>
      </c>
      <c r="N1043">
        <v>1.1648521211231799</v>
      </c>
      <c r="O1043">
        <v>91.701447473581396</v>
      </c>
      <c r="P1043">
        <v>17.6083550913838</v>
      </c>
      <c r="Q1043">
        <v>-4.1338927090329998E-2</v>
      </c>
    </row>
    <row r="1044" spans="1:17" hidden="1" x14ac:dyDescent="0.3">
      <c r="A1044" t="s">
        <v>2241</v>
      </c>
      <c r="B1044" t="s">
        <v>2242</v>
      </c>
      <c r="C1044" t="s">
        <v>10328</v>
      </c>
      <c r="D1044" t="s">
        <v>950</v>
      </c>
      <c r="E1044">
        <v>2510.4145437500001</v>
      </c>
      <c r="F1044">
        <v>134.66</v>
      </c>
      <c r="G1044">
        <v>-13.0474081471167</v>
      </c>
      <c r="H1044">
        <v>16.742480524155098</v>
      </c>
      <c r="I1044">
        <v>4.0590157786044596</v>
      </c>
      <c r="J1044">
        <v>2.9538538396515501</v>
      </c>
      <c r="M1044">
        <v>69.633690998841402</v>
      </c>
      <c r="O1044">
        <v>6.9359869300460399</v>
      </c>
      <c r="P1044">
        <v>25.7329598506069</v>
      </c>
    </row>
    <row r="1045" spans="1:17" x14ac:dyDescent="0.3">
      <c r="A1045" t="s">
        <v>2243</v>
      </c>
      <c r="B1045" t="s">
        <v>2244</v>
      </c>
      <c r="C1045" t="s">
        <v>10322</v>
      </c>
      <c r="D1045" t="s">
        <v>627</v>
      </c>
      <c r="E1045">
        <v>2508.3384882410001</v>
      </c>
      <c r="F1045">
        <v>172.07</v>
      </c>
      <c r="G1045">
        <v>-59.810496909853597</v>
      </c>
      <c r="H1045">
        <v>1.3665102932881199</v>
      </c>
      <c r="I1045">
        <v>-36.353649909964297</v>
      </c>
      <c r="J1045">
        <v>-4.0283925142887496</v>
      </c>
      <c r="K1045">
        <v>171.48661977763999</v>
      </c>
      <c r="L1045">
        <v>209.92934669389101</v>
      </c>
      <c r="M1045">
        <v>53.300856258295198</v>
      </c>
      <c r="N1045">
        <v>1.0463312846167701</v>
      </c>
      <c r="O1045">
        <v>81.321555181030902</v>
      </c>
      <c r="P1045">
        <v>19.559477487493002</v>
      </c>
    </row>
    <row r="1046" spans="1:17" hidden="1" x14ac:dyDescent="0.3">
      <c r="A1046" t="s">
        <v>2245</v>
      </c>
      <c r="B1046" t="s">
        <v>2246</v>
      </c>
      <c r="C1046" t="s">
        <v>10328</v>
      </c>
      <c r="D1046" t="s">
        <v>2247</v>
      </c>
      <c r="E1046">
        <v>2507.5</v>
      </c>
      <c r="F1046">
        <v>484</v>
      </c>
      <c r="G1046">
        <v>100.404362410763</v>
      </c>
      <c r="H1046">
        <v>-10.222151961387</v>
      </c>
      <c r="I1046">
        <v>117.510786336484</v>
      </c>
      <c r="J1046">
        <v>-4.0457219281466701</v>
      </c>
      <c r="K1046">
        <v>525.41531159429996</v>
      </c>
      <c r="M1046">
        <v>45.432145482701202</v>
      </c>
      <c r="N1046">
        <v>0.63512876355553505</v>
      </c>
      <c r="O1046">
        <v>48.088842975206603</v>
      </c>
      <c r="P1046">
        <v>142</v>
      </c>
    </row>
    <row r="1047" spans="1:17" hidden="1" x14ac:dyDescent="0.3">
      <c r="A1047" t="s">
        <v>2248</v>
      </c>
      <c r="B1047" t="s">
        <v>2249</v>
      </c>
      <c r="C1047" t="s">
        <v>10328</v>
      </c>
      <c r="D1047" t="s">
        <v>573</v>
      </c>
      <c r="E1047">
        <v>2495.0584495099902</v>
      </c>
      <c r="F1047">
        <v>410.7</v>
      </c>
      <c r="G1047">
        <v>-4.7820172051466798</v>
      </c>
      <c r="H1047">
        <v>-2.8048491319923201</v>
      </c>
      <c r="I1047">
        <v>3.4461604861441999</v>
      </c>
      <c r="J1047">
        <v>-2.95037943680749</v>
      </c>
      <c r="K1047">
        <v>404.42167024756799</v>
      </c>
      <c r="L1047">
        <v>364.932742386874</v>
      </c>
      <c r="M1047">
        <v>48.251741787479297</v>
      </c>
      <c r="N1047">
        <v>0.48566042959553302</v>
      </c>
      <c r="O1047">
        <v>10.177745312880401</v>
      </c>
      <c r="P1047">
        <v>41.134020618556598</v>
      </c>
      <c r="Q1047">
        <v>3.9262499786843E-2</v>
      </c>
    </row>
    <row r="1048" spans="1:17" hidden="1" x14ac:dyDescent="0.3">
      <c r="A1048" t="s">
        <v>2250</v>
      </c>
      <c r="B1048" t="s">
        <v>2251</v>
      </c>
      <c r="C1048" t="s">
        <v>10328</v>
      </c>
      <c r="D1048" t="s">
        <v>204</v>
      </c>
      <c r="E1048">
        <v>2494.1380554299999</v>
      </c>
      <c r="F1048">
        <v>266.04000000000002</v>
      </c>
      <c r="G1048">
        <v>-27.9647468909886</v>
      </c>
      <c r="H1048">
        <v>35.918445515475</v>
      </c>
      <c r="I1048">
        <v>9.6901975200449098</v>
      </c>
      <c r="J1048">
        <v>4.3046147394233003</v>
      </c>
      <c r="K1048">
        <v>209.43938241798401</v>
      </c>
      <c r="L1048">
        <v>208.16346573890999</v>
      </c>
      <c r="M1048">
        <v>74.766695340723501</v>
      </c>
      <c r="N1048">
        <v>3.6138605629971199</v>
      </c>
      <c r="O1048">
        <v>19.906780935197698</v>
      </c>
      <c r="P1048">
        <v>54.092093831450903</v>
      </c>
      <c r="Q1048">
        <v>0.10111441971683501</v>
      </c>
    </row>
    <row r="1049" spans="1:17" hidden="1" x14ac:dyDescent="0.3">
      <c r="A1049" t="s">
        <v>2252</v>
      </c>
      <c r="B1049" t="s">
        <v>2253</v>
      </c>
      <c r="C1049" t="s">
        <v>10328</v>
      </c>
      <c r="D1049" t="s">
        <v>46</v>
      </c>
      <c r="E1049">
        <v>2492.4646400000001</v>
      </c>
      <c r="F1049">
        <v>108.6</v>
      </c>
      <c r="G1049">
        <v>69.560524875749095</v>
      </c>
      <c r="H1049">
        <v>7.0179291767062404</v>
      </c>
      <c r="I1049">
        <v>28.625208637347299</v>
      </c>
      <c r="J1049">
        <v>-3.9630056548154098</v>
      </c>
      <c r="K1049">
        <v>103.990851553141</v>
      </c>
      <c r="L1049">
        <v>81.626751551151301</v>
      </c>
      <c r="M1049">
        <v>40.599014550610804</v>
      </c>
      <c r="N1049">
        <v>0.38873051534768799</v>
      </c>
      <c r="O1049">
        <v>11.1049723756906</v>
      </c>
      <c r="P1049">
        <v>131.063829787234</v>
      </c>
      <c r="Q1049">
        <v>0.150472512117344</v>
      </c>
    </row>
    <row r="1050" spans="1:17" hidden="1" x14ac:dyDescent="0.3">
      <c r="A1050" t="s">
        <v>2254</v>
      </c>
      <c r="B1050" t="s">
        <v>2255</v>
      </c>
      <c r="C1050" t="s">
        <v>10328</v>
      </c>
      <c r="D1050" t="s">
        <v>2256</v>
      </c>
      <c r="E1050">
        <v>2491.3735491500001</v>
      </c>
      <c r="F1050">
        <v>5063.1499999999996</v>
      </c>
      <c r="G1050">
        <v>43.531806427972199</v>
      </c>
      <c r="H1050">
        <v>-8.3127373496079695</v>
      </c>
      <c r="I1050">
        <v>45.793845828937997</v>
      </c>
      <c r="J1050">
        <v>-8.64853885909009</v>
      </c>
      <c r="K1050">
        <v>5139.59571149151</v>
      </c>
      <c r="L1050">
        <v>4135.28119478195</v>
      </c>
      <c r="M1050">
        <v>37.940457505050603</v>
      </c>
      <c r="N1050">
        <v>0.63026106138618698</v>
      </c>
      <c r="O1050">
        <v>27.252797171721099</v>
      </c>
      <c r="P1050">
        <v>113.27506318449799</v>
      </c>
      <c r="Q1050">
        <v>0.150494446636739</v>
      </c>
    </row>
    <row r="1051" spans="1:17" hidden="1" x14ac:dyDescent="0.3">
      <c r="A1051" t="s">
        <v>2257</v>
      </c>
      <c r="B1051" t="s">
        <v>2258</v>
      </c>
      <c r="C1051" t="s">
        <v>10328</v>
      </c>
      <c r="D1051" t="s">
        <v>298</v>
      </c>
      <c r="E1051">
        <v>2473.2285000000002</v>
      </c>
      <c r="F1051">
        <v>3744.35</v>
      </c>
      <c r="G1051">
        <v>1770.61345112239</v>
      </c>
      <c r="H1051">
        <v>1.0024098960527299</v>
      </c>
      <c r="I1051">
        <v>212.079085638496</v>
      </c>
      <c r="J1051">
        <v>-11.0223027002921</v>
      </c>
      <c r="K1051">
        <v>3420.6810304596202</v>
      </c>
      <c r="L1051">
        <v>2125.1815574746302</v>
      </c>
      <c r="M1051">
        <v>49.042738481952</v>
      </c>
      <c r="N1051">
        <v>0.97394058808556305</v>
      </c>
      <c r="O1051">
        <v>28.163766741891099</v>
      </c>
      <c r="P1051">
        <v>2197.1472392638002</v>
      </c>
      <c r="Q1051">
        <v>0.23547596173273999</v>
      </c>
    </row>
    <row r="1052" spans="1:17" hidden="1" x14ac:dyDescent="0.3">
      <c r="A1052" t="s">
        <v>2259</v>
      </c>
      <c r="B1052" t="s">
        <v>2260</v>
      </c>
      <c r="C1052" t="s">
        <v>10328</v>
      </c>
      <c r="D1052" t="s">
        <v>538</v>
      </c>
      <c r="E1052">
        <v>2472.0684145499999</v>
      </c>
      <c r="F1052">
        <v>369.25</v>
      </c>
      <c r="G1052">
        <v>-8.4254588757239901E-3</v>
      </c>
      <c r="H1052">
        <v>16.819413382272799</v>
      </c>
      <c r="I1052">
        <v>-8.4508272928337806</v>
      </c>
      <c r="J1052">
        <v>2.951780534933</v>
      </c>
      <c r="K1052">
        <v>325.35790782446702</v>
      </c>
      <c r="L1052">
        <v>313.76479628671501</v>
      </c>
      <c r="M1052">
        <v>71.468935165939897</v>
      </c>
      <c r="N1052">
        <v>2.4242160935693802</v>
      </c>
      <c r="O1052">
        <v>4.2383209207853696</v>
      </c>
      <c r="P1052">
        <v>56.927326816829499</v>
      </c>
    </row>
    <row r="1053" spans="1:17" x14ac:dyDescent="0.3">
      <c r="A1053" t="s">
        <v>2261</v>
      </c>
      <c r="B1053" t="s">
        <v>2262</v>
      </c>
      <c r="C1053" t="s">
        <v>10330</v>
      </c>
      <c r="D1053" t="s">
        <v>1922</v>
      </c>
      <c r="E1053">
        <v>2469.6474345199999</v>
      </c>
      <c r="F1053">
        <v>51.17</v>
      </c>
      <c r="G1053">
        <v>-17.856915784725501</v>
      </c>
      <c r="H1053">
        <v>-5.6324901383436599</v>
      </c>
      <c r="I1053">
        <v>-19.929040503342399</v>
      </c>
      <c r="J1053">
        <v>-2.90442008985291</v>
      </c>
      <c r="K1053">
        <v>52.901770441627797</v>
      </c>
      <c r="L1053">
        <v>51.869428487630898</v>
      </c>
      <c r="M1053">
        <v>41.045974837585803</v>
      </c>
      <c r="N1053">
        <v>0.79855218249420401</v>
      </c>
      <c r="O1053">
        <v>35.626343560679999</v>
      </c>
      <c r="P1053">
        <v>25.724815724815699</v>
      </c>
      <c r="Q1053">
        <v>-1.3110293652815999E-2</v>
      </c>
    </row>
    <row r="1054" spans="1:17" hidden="1" x14ac:dyDescent="0.3">
      <c r="A1054" t="s">
        <v>2263</v>
      </c>
      <c r="B1054" t="s">
        <v>2264</v>
      </c>
      <c r="C1054" t="s">
        <v>10328</v>
      </c>
      <c r="D1054" t="s">
        <v>517</v>
      </c>
      <c r="E1054">
        <v>2463.3720509999998</v>
      </c>
      <c r="F1054">
        <v>710</v>
      </c>
      <c r="G1054">
        <v>17.124191422496299</v>
      </c>
      <c r="H1054">
        <v>-14.885392294230799</v>
      </c>
      <c r="I1054">
        <v>49.450242663450602</v>
      </c>
      <c r="J1054">
        <v>2.2881102592342</v>
      </c>
      <c r="K1054">
        <v>731.41573460336701</v>
      </c>
      <c r="L1054">
        <v>612.27505202149803</v>
      </c>
      <c r="M1054">
        <v>48.485041956331202</v>
      </c>
      <c r="N1054">
        <v>0.75122606770374101</v>
      </c>
      <c r="O1054">
        <v>32.112676056338003</v>
      </c>
      <c r="P1054">
        <v>84.415584415584405</v>
      </c>
      <c r="Q1054">
        <v>0.15674070840804</v>
      </c>
    </row>
    <row r="1055" spans="1:17" x14ac:dyDescent="0.3">
      <c r="A1055" t="s">
        <v>2265</v>
      </c>
      <c r="B1055" t="s">
        <v>2266</v>
      </c>
      <c r="C1055" t="s">
        <v>10322</v>
      </c>
      <c r="D1055" t="s">
        <v>496</v>
      </c>
      <c r="E1055">
        <v>2462.1814401299998</v>
      </c>
      <c r="F1055">
        <v>623.54999999999995</v>
      </c>
      <c r="G1055">
        <v>-41.177395105130799</v>
      </c>
      <c r="H1055">
        <v>10.031903097757001</v>
      </c>
      <c r="I1055">
        <v>-5.7801871220868799</v>
      </c>
      <c r="J1055">
        <v>-5.4255013841538098</v>
      </c>
      <c r="K1055">
        <v>589.78262238101797</v>
      </c>
      <c r="L1055">
        <v>597.14503891655795</v>
      </c>
      <c r="M1055">
        <v>52.365089687510199</v>
      </c>
      <c r="N1055">
        <v>0.92531349847772304</v>
      </c>
      <c r="O1055">
        <v>26.9665624248256</v>
      </c>
      <c r="P1055">
        <v>35.245634963669801</v>
      </c>
      <c r="Q1055">
        <v>-9.4483274386002E-2</v>
      </c>
    </row>
    <row r="1056" spans="1:17" hidden="1" x14ac:dyDescent="0.3">
      <c r="A1056" t="s">
        <v>2267</v>
      </c>
      <c r="B1056" t="s">
        <v>2268</v>
      </c>
      <c r="C1056" t="s">
        <v>10328</v>
      </c>
      <c r="D1056" t="s">
        <v>1852</v>
      </c>
      <c r="E1056">
        <v>2443.1999999999998</v>
      </c>
      <c r="F1056">
        <v>388.6</v>
      </c>
      <c r="G1056">
        <v>31.072687796069602</v>
      </c>
      <c r="H1056">
        <v>17.7917669376539</v>
      </c>
      <c r="I1056">
        <v>34.622898177042799</v>
      </c>
      <c r="J1056">
        <v>-0.29547880862068898</v>
      </c>
      <c r="K1056">
        <v>330.92690464924101</v>
      </c>
      <c r="L1056">
        <v>287.74337889859299</v>
      </c>
      <c r="M1056">
        <v>70.428516660621796</v>
      </c>
      <c r="N1056">
        <v>1.6364944193221</v>
      </c>
      <c r="O1056">
        <v>2.41893978383942</v>
      </c>
      <c r="P1056">
        <v>71.151728694120195</v>
      </c>
      <c r="Q1056">
        <v>0.17856491258541299</v>
      </c>
    </row>
    <row r="1057" spans="1:17" hidden="1" x14ac:dyDescent="0.3">
      <c r="A1057" t="s">
        <v>2269</v>
      </c>
      <c r="B1057" t="s">
        <v>2270</v>
      </c>
      <c r="C1057" t="s">
        <v>10328</v>
      </c>
      <c r="D1057" t="s">
        <v>443</v>
      </c>
      <c r="E1057">
        <v>2439.4723986599902</v>
      </c>
      <c r="F1057">
        <v>653.75</v>
      </c>
      <c r="G1057">
        <v>-35.2704939586988</v>
      </c>
      <c r="H1057">
        <v>-5.7610428939140697</v>
      </c>
      <c r="I1057">
        <v>-20.083398030449899</v>
      </c>
      <c r="J1057">
        <v>1.6215526061339101</v>
      </c>
      <c r="K1057">
        <v>607.17816359633298</v>
      </c>
      <c r="L1057">
        <v>641.05335355590603</v>
      </c>
      <c r="M1057">
        <v>53.805554941404701</v>
      </c>
      <c r="N1057">
        <v>1.8958695327220201</v>
      </c>
      <c r="O1057">
        <v>22.164435946462699</v>
      </c>
      <c r="P1057">
        <v>21.356970484499701</v>
      </c>
      <c r="Q1057">
        <v>-1.1359915209994E-2</v>
      </c>
    </row>
    <row r="1058" spans="1:17" hidden="1" x14ac:dyDescent="0.3">
      <c r="A1058" t="s">
        <v>2271</v>
      </c>
      <c r="B1058" t="s">
        <v>2272</v>
      </c>
      <c r="C1058" t="s">
        <v>10328</v>
      </c>
      <c r="D1058" t="s">
        <v>305</v>
      </c>
      <c r="E1058">
        <v>2435.01430824</v>
      </c>
      <c r="F1058">
        <v>401.1</v>
      </c>
      <c r="G1058">
        <v>35.826217638222701</v>
      </c>
      <c r="H1058">
        <v>-58.874878522245403</v>
      </c>
      <c r="I1058">
        <v>-7.9860152762630801</v>
      </c>
      <c r="J1058">
        <v>-4.6423485646059701</v>
      </c>
      <c r="K1058">
        <v>428.579054277257</v>
      </c>
      <c r="L1058">
        <v>372.02870216915801</v>
      </c>
      <c r="M1058">
        <v>34.523507851698803</v>
      </c>
      <c r="N1058">
        <v>0.39443492762125798</v>
      </c>
      <c r="O1058">
        <v>35.614559960109602</v>
      </c>
      <c r="P1058">
        <v>93.861768970517105</v>
      </c>
      <c r="Q1058">
        <v>9.2920666194392001E-2</v>
      </c>
    </row>
    <row r="1059" spans="1:17" hidden="1" x14ac:dyDescent="0.3">
      <c r="A1059" t="s">
        <v>2273</v>
      </c>
      <c r="B1059" t="s">
        <v>2274</v>
      </c>
      <c r="C1059" t="s">
        <v>10328</v>
      </c>
      <c r="D1059" t="s">
        <v>474</v>
      </c>
      <c r="E1059">
        <v>2428.58</v>
      </c>
      <c r="F1059">
        <v>401.7</v>
      </c>
      <c r="G1059">
        <v>67.907472082428697</v>
      </c>
      <c r="H1059">
        <v>64.598005771415203</v>
      </c>
      <c r="I1059">
        <v>54.444472918014199</v>
      </c>
      <c r="J1059">
        <v>-0.92977366282127405</v>
      </c>
      <c r="K1059">
        <v>283.00509196903801</v>
      </c>
      <c r="L1059">
        <v>233.10128388828099</v>
      </c>
      <c r="M1059">
        <v>66.846743461148606</v>
      </c>
      <c r="N1059">
        <v>1.0720191297913599</v>
      </c>
      <c r="O1059">
        <v>0</v>
      </c>
      <c r="P1059">
        <v>126.949152542372</v>
      </c>
      <c r="Q1059">
        <v>7.4567797935045005E-2</v>
      </c>
    </row>
    <row r="1060" spans="1:17" hidden="1" x14ac:dyDescent="0.3">
      <c r="A1060" t="s">
        <v>2275</v>
      </c>
      <c r="B1060" t="s">
        <v>2276</v>
      </c>
      <c r="C1060" t="s">
        <v>10328</v>
      </c>
      <c r="D1060" t="s">
        <v>138</v>
      </c>
      <c r="E1060">
        <v>2426.1009037499998</v>
      </c>
      <c r="F1060">
        <v>684.35</v>
      </c>
      <c r="G1060">
        <v>64.966127695875301</v>
      </c>
      <c r="H1060">
        <v>-5.4329214097486602</v>
      </c>
      <c r="I1060">
        <v>-11.2192661753393</v>
      </c>
      <c r="J1060">
        <v>-3.93117889139618</v>
      </c>
      <c r="K1060">
        <v>684.89804455356102</v>
      </c>
      <c r="L1060">
        <v>607.98472779804695</v>
      </c>
      <c r="M1060">
        <v>38.355837484525402</v>
      </c>
      <c r="N1060">
        <v>0.56286181094531895</v>
      </c>
      <c r="O1060">
        <v>19.646068349959901</v>
      </c>
      <c r="P1060">
        <v>110.808397260262</v>
      </c>
      <c r="Q1060">
        <v>5.9119373195636003E-2</v>
      </c>
    </row>
    <row r="1061" spans="1:17" hidden="1" x14ac:dyDescent="0.3">
      <c r="A1061" t="s">
        <v>2277</v>
      </c>
      <c r="B1061" t="s">
        <v>2278</v>
      </c>
      <c r="C1061" t="s">
        <v>10328</v>
      </c>
      <c r="D1061" t="s">
        <v>95</v>
      </c>
      <c r="E1061">
        <v>2425.4591610799998</v>
      </c>
      <c r="F1061">
        <v>27.88</v>
      </c>
      <c r="G1061">
        <v>150.58642906798599</v>
      </c>
      <c r="H1061">
        <v>-5.2812741901127902</v>
      </c>
      <c r="I1061">
        <v>3.4437816640516901</v>
      </c>
      <c r="J1061">
        <v>-8.5501569977346694</v>
      </c>
      <c r="K1061">
        <v>27.316959102308299</v>
      </c>
      <c r="L1061">
        <v>23.643371287232998</v>
      </c>
      <c r="M1061">
        <v>46.0848556117949</v>
      </c>
      <c r="N1061">
        <v>1.15197668515047</v>
      </c>
      <c r="O1061">
        <v>20.337159253945401</v>
      </c>
      <c r="P1061">
        <v>183.38309458131101</v>
      </c>
      <c r="Q1061">
        <v>7.9623046283534005E-2</v>
      </c>
    </row>
    <row r="1062" spans="1:17" hidden="1" x14ac:dyDescent="0.3">
      <c r="A1062" t="s">
        <v>2279</v>
      </c>
      <c r="B1062" t="s">
        <v>2280</v>
      </c>
      <c r="C1062" t="s">
        <v>10328</v>
      </c>
      <c r="D1062" t="s">
        <v>204</v>
      </c>
      <c r="E1062">
        <v>2424.4777256000002</v>
      </c>
      <c r="F1062">
        <v>1513.35</v>
      </c>
      <c r="G1062">
        <v>45.643701687838202</v>
      </c>
      <c r="H1062">
        <v>14.2022813168802</v>
      </c>
      <c r="I1062">
        <v>48.976810948576301</v>
      </c>
      <c r="J1062">
        <v>4.3908162545469702</v>
      </c>
      <c r="K1062">
        <v>1300.0152249236401</v>
      </c>
      <c r="L1062">
        <v>1079.4059539335799</v>
      </c>
      <c r="M1062">
        <v>72.666001554479195</v>
      </c>
      <c r="N1062">
        <v>1.3358138719324499</v>
      </c>
      <c r="O1062">
        <v>1.8865430997456001</v>
      </c>
      <c r="P1062">
        <v>95.132486622396996</v>
      </c>
      <c r="Q1062">
        <v>5.2208892846278998E-2</v>
      </c>
    </row>
    <row r="1063" spans="1:17" hidden="1" x14ac:dyDescent="0.3">
      <c r="A1063" t="s">
        <v>2281</v>
      </c>
      <c r="B1063" t="s">
        <v>2282</v>
      </c>
      <c r="C1063" t="s">
        <v>10328</v>
      </c>
      <c r="D1063" t="s">
        <v>204</v>
      </c>
      <c r="E1063">
        <v>2422.7792614999998</v>
      </c>
      <c r="F1063">
        <v>431.45</v>
      </c>
      <c r="G1063">
        <v>-14.633700975126301</v>
      </c>
      <c r="H1063">
        <v>-0.78278735883640105</v>
      </c>
      <c r="I1063">
        <v>8.1093818852693005</v>
      </c>
      <c r="J1063">
        <v>-3.9678523299727799</v>
      </c>
      <c r="K1063">
        <v>434.46334297907703</v>
      </c>
      <c r="L1063">
        <v>395.79249748214198</v>
      </c>
      <c r="M1063">
        <v>39.6360135860197</v>
      </c>
      <c r="N1063">
        <v>0.61725417629741297</v>
      </c>
      <c r="O1063">
        <v>13.338741453239001</v>
      </c>
      <c r="P1063">
        <v>37.821434275674797</v>
      </c>
      <c r="Q1063">
        <v>2.3010881604833999E-2</v>
      </c>
    </row>
    <row r="1064" spans="1:17" hidden="1" x14ac:dyDescent="0.3">
      <c r="A1064" t="s">
        <v>2283</v>
      </c>
      <c r="B1064" t="s">
        <v>2284</v>
      </c>
      <c r="C1064" t="s">
        <v>10328</v>
      </c>
      <c r="D1064" t="s">
        <v>273</v>
      </c>
      <c r="E1064">
        <v>2420.4192600000001</v>
      </c>
      <c r="F1064">
        <v>1000.4</v>
      </c>
      <c r="G1064">
        <v>159.52145605673201</v>
      </c>
      <c r="H1064">
        <v>41.517518758723703</v>
      </c>
      <c r="I1064">
        <v>166.94506032587799</v>
      </c>
      <c r="J1064">
        <v>25.422932071170599</v>
      </c>
      <c r="K1064">
        <v>818.99135729256</v>
      </c>
      <c r="M1064">
        <v>83.704037466776597</v>
      </c>
      <c r="N1064">
        <v>0.718610234923026</v>
      </c>
      <c r="O1064">
        <v>13.12475009996</v>
      </c>
      <c r="P1064">
        <v>325.70212765957399</v>
      </c>
    </row>
    <row r="1065" spans="1:17" hidden="1" x14ac:dyDescent="0.3">
      <c r="A1065" t="s">
        <v>2285</v>
      </c>
      <c r="B1065" t="s">
        <v>2286</v>
      </c>
      <c r="C1065" t="s">
        <v>10328</v>
      </c>
      <c r="D1065" t="s">
        <v>127</v>
      </c>
      <c r="E1065">
        <v>2414.18807259</v>
      </c>
      <c r="F1065">
        <v>183.51</v>
      </c>
      <c r="G1065">
        <v>31.753568759969401</v>
      </c>
      <c r="H1065">
        <v>0.27659299286188599</v>
      </c>
      <c r="I1065">
        <v>21.2283801381732</v>
      </c>
      <c r="J1065">
        <v>-5.8880816960383502</v>
      </c>
      <c r="K1065">
        <v>176.066386940966</v>
      </c>
      <c r="L1065">
        <v>147.588438701087</v>
      </c>
      <c r="M1065">
        <v>43.513939468191701</v>
      </c>
      <c r="N1065">
        <v>0.68380580910039801</v>
      </c>
      <c r="O1065">
        <v>11.2309955860716</v>
      </c>
      <c r="P1065">
        <v>95.015940488841593</v>
      </c>
      <c r="Q1065">
        <v>0.174170722527039</v>
      </c>
    </row>
    <row r="1066" spans="1:17" hidden="1" x14ac:dyDescent="0.3">
      <c r="A1066" t="s">
        <v>2287</v>
      </c>
      <c r="B1066" t="s">
        <v>2288</v>
      </c>
      <c r="C1066" t="s">
        <v>10328</v>
      </c>
      <c r="D1066" t="s">
        <v>2289</v>
      </c>
      <c r="E1066">
        <v>2410.2399999999998</v>
      </c>
      <c r="F1066">
        <v>878.3</v>
      </c>
      <c r="G1066">
        <v>34.681501516264603</v>
      </c>
      <c r="H1066">
        <v>-24.0197357285743</v>
      </c>
      <c r="I1066">
        <v>11.8995375719799</v>
      </c>
      <c r="J1066">
        <v>-5.9316340646759498</v>
      </c>
      <c r="K1066">
        <v>1024.27168729698</v>
      </c>
      <c r="L1066">
        <v>863.39985135213396</v>
      </c>
      <c r="M1066">
        <v>28.829297369655599</v>
      </c>
      <c r="N1066">
        <v>0.35304577347034299</v>
      </c>
      <c r="O1066">
        <v>65.996812023226695</v>
      </c>
      <c r="P1066">
        <v>106.12532269420301</v>
      </c>
      <c r="Q1066">
        <v>8.3152346229974999E-2</v>
      </c>
    </row>
    <row r="1067" spans="1:17" hidden="1" x14ac:dyDescent="0.3">
      <c r="A1067" t="s">
        <v>2290</v>
      </c>
      <c r="B1067" t="s">
        <v>2291</v>
      </c>
      <c r="C1067" t="s">
        <v>10328</v>
      </c>
      <c r="D1067" t="s">
        <v>101</v>
      </c>
      <c r="E1067">
        <v>2408.2340164570001</v>
      </c>
      <c r="F1067">
        <v>20.16</v>
      </c>
      <c r="G1067">
        <v>26.071615522897901</v>
      </c>
      <c r="H1067">
        <v>-5.8893046572981804</v>
      </c>
      <c r="I1067">
        <v>-15.5067447188051</v>
      </c>
      <c r="J1067">
        <v>-5.7366069533527897</v>
      </c>
      <c r="K1067">
        <v>20.470442808663499</v>
      </c>
      <c r="L1067">
        <v>18.958945554570501</v>
      </c>
      <c r="M1067">
        <v>38.646196975775801</v>
      </c>
      <c r="N1067">
        <v>1.00485146123411</v>
      </c>
      <c r="O1067">
        <v>58.158036829914998</v>
      </c>
      <c r="P1067">
        <v>80.763571622998896</v>
      </c>
      <c r="Q1067">
        <v>0.16181212063158701</v>
      </c>
    </row>
    <row r="1068" spans="1:17" hidden="1" x14ac:dyDescent="0.3">
      <c r="A1068" t="s">
        <v>2292</v>
      </c>
      <c r="B1068" t="s">
        <v>2293</v>
      </c>
      <c r="C1068" t="s">
        <v>10328</v>
      </c>
      <c r="D1068" t="s">
        <v>338</v>
      </c>
      <c r="E1068">
        <v>2395.3545158400002</v>
      </c>
      <c r="F1068">
        <v>257.2</v>
      </c>
      <c r="G1068">
        <v>-6.1797278727491101</v>
      </c>
      <c r="H1068">
        <v>-2.0333173276980898</v>
      </c>
      <c r="I1068">
        <v>26.817204555945999</v>
      </c>
      <c r="J1068">
        <v>-4.3784075196618</v>
      </c>
      <c r="K1068">
        <v>245.55522981845201</v>
      </c>
      <c r="M1068">
        <v>43.144519232774499</v>
      </c>
      <c r="N1068">
        <v>0.761879412773106</v>
      </c>
      <c r="O1068">
        <v>11.1975116640746</v>
      </c>
      <c r="P1068">
        <v>70.783532536520497</v>
      </c>
    </row>
    <row r="1069" spans="1:17" hidden="1" x14ac:dyDescent="0.3">
      <c r="A1069" t="s">
        <v>2294</v>
      </c>
      <c r="B1069" t="s">
        <v>2295</v>
      </c>
      <c r="C1069" t="s">
        <v>10328</v>
      </c>
      <c r="D1069" t="s">
        <v>573</v>
      </c>
      <c r="E1069">
        <v>2387.7196328</v>
      </c>
      <c r="F1069">
        <v>452.1</v>
      </c>
      <c r="G1069">
        <v>-45.952375093057803</v>
      </c>
      <c r="H1069">
        <v>1.2762806146330301</v>
      </c>
      <c r="I1069">
        <v>-15.0658805364146</v>
      </c>
      <c r="J1069">
        <v>4.3021380745596698</v>
      </c>
      <c r="K1069">
        <v>441.46854036404898</v>
      </c>
      <c r="L1069">
        <v>455.635452912049</v>
      </c>
      <c r="M1069">
        <v>63.509109081889299</v>
      </c>
      <c r="N1069">
        <v>1.25064314102926</v>
      </c>
      <c r="O1069">
        <v>24.607387746073801</v>
      </c>
      <c r="P1069">
        <v>18.041775456919002</v>
      </c>
      <c r="Q1069">
        <v>2.7028773133299999E-4</v>
      </c>
    </row>
    <row r="1070" spans="1:17" hidden="1" x14ac:dyDescent="0.3">
      <c r="A1070" t="s">
        <v>2296</v>
      </c>
      <c r="B1070" t="s">
        <v>2297</v>
      </c>
      <c r="C1070" t="s">
        <v>10328</v>
      </c>
      <c r="D1070" t="s">
        <v>298</v>
      </c>
      <c r="E1070">
        <v>2380.3816830750002</v>
      </c>
      <c r="F1070">
        <v>1534.65</v>
      </c>
      <c r="G1070">
        <v>24.943323449724101</v>
      </c>
      <c r="H1070">
        <v>-3.7899061831197698</v>
      </c>
      <c r="I1070">
        <v>-20.680609046648598</v>
      </c>
      <c r="J1070">
        <v>-3.8511350686386399</v>
      </c>
      <c r="K1070">
        <v>1623.8331135613801</v>
      </c>
      <c r="L1070">
        <v>1503.3618034184699</v>
      </c>
      <c r="M1070">
        <v>40.679119573831798</v>
      </c>
      <c r="N1070">
        <v>0.73924094187988298</v>
      </c>
      <c r="O1070">
        <v>27.403642524354002</v>
      </c>
      <c r="P1070">
        <v>56.270047349931197</v>
      </c>
      <c r="Q1070">
        <v>2.4654941995560001E-3</v>
      </c>
    </row>
    <row r="1071" spans="1:17" x14ac:dyDescent="0.3">
      <c r="A1071" t="s">
        <v>2298</v>
      </c>
      <c r="B1071" t="s">
        <v>2299</v>
      </c>
      <c r="C1071" t="s">
        <v>10318</v>
      </c>
      <c r="D1071" t="s">
        <v>723</v>
      </c>
      <c r="E1071">
        <v>2376.1925094599901</v>
      </c>
      <c r="F1071">
        <v>450.9</v>
      </c>
      <c r="G1071">
        <v>-44.899935356700396</v>
      </c>
      <c r="H1071">
        <v>-12.052058960897501</v>
      </c>
      <c r="I1071">
        <v>-17.617550470854301</v>
      </c>
      <c r="J1071">
        <v>-3.74918121858969</v>
      </c>
      <c r="K1071">
        <v>472.77956080272298</v>
      </c>
      <c r="L1071">
        <v>483.49241608581201</v>
      </c>
      <c r="M1071">
        <v>36.716622010913703</v>
      </c>
      <c r="N1071">
        <v>0.425513369768729</v>
      </c>
      <c r="O1071">
        <v>27.389665114216001</v>
      </c>
      <c r="P1071">
        <v>15.882806476484101</v>
      </c>
      <c r="Q1071">
        <v>-0.107760946818586</v>
      </c>
    </row>
    <row r="1072" spans="1:17" hidden="1" x14ac:dyDescent="0.3">
      <c r="A1072" t="s">
        <v>2300</v>
      </c>
      <c r="B1072" t="s">
        <v>2301</v>
      </c>
      <c r="C1072" t="s">
        <v>10328</v>
      </c>
      <c r="D1072" t="s">
        <v>138</v>
      </c>
      <c r="E1072">
        <v>2375.601350676</v>
      </c>
      <c r="F1072">
        <v>9.08</v>
      </c>
      <c r="G1072">
        <v>335.56919757559803</v>
      </c>
      <c r="H1072">
        <v>-15.467397817919</v>
      </c>
      <c r="I1072">
        <v>-41.186748013223898</v>
      </c>
      <c r="J1072">
        <v>-9.1448221560263008</v>
      </c>
      <c r="K1072">
        <v>10.258335822905201</v>
      </c>
      <c r="L1072">
        <v>9.50922417198848</v>
      </c>
      <c r="M1072">
        <v>21.639826049008899</v>
      </c>
      <c r="N1072">
        <v>0.72626494212642301</v>
      </c>
      <c r="O1072">
        <v>118.06167400881</v>
      </c>
      <c r="P1072">
        <v>377.89473684210498</v>
      </c>
      <c r="Q1072">
        <v>0.13534136594446899</v>
      </c>
    </row>
    <row r="1073" spans="1:17" x14ac:dyDescent="0.3">
      <c r="A1073" t="s">
        <v>2302</v>
      </c>
      <c r="B1073" t="s">
        <v>2303</v>
      </c>
      <c r="C1073" t="s">
        <v>10319</v>
      </c>
      <c r="D1073" t="s">
        <v>1570</v>
      </c>
      <c r="E1073">
        <v>2371.5676158000001</v>
      </c>
      <c r="F1073">
        <v>593.45000000000005</v>
      </c>
      <c r="G1073">
        <v>-47.2282460175457</v>
      </c>
      <c r="H1073">
        <v>-10.473625235595501</v>
      </c>
      <c r="I1073">
        <v>-33.928312843175497</v>
      </c>
      <c r="J1073">
        <v>-6.0869610875823001</v>
      </c>
      <c r="K1073">
        <v>627.67379631144195</v>
      </c>
      <c r="L1073">
        <v>692.30427328639701</v>
      </c>
      <c r="M1073">
        <v>39.021809785132398</v>
      </c>
      <c r="N1073">
        <v>0.86555922029350196</v>
      </c>
      <c r="O1073">
        <v>52.4981043053332</v>
      </c>
      <c r="P1073">
        <v>9.6544715447154292</v>
      </c>
    </row>
    <row r="1074" spans="1:17" hidden="1" x14ac:dyDescent="0.3">
      <c r="A1074" t="s">
        <v>2304</v>
      </c>
      <c r="B1074" t="s">
        <v>2305</v>
      </c>
      <c r="C1074" t="s">
        <v>10328</v>
      </c>
      <c r="D1074" t="s">
        <v>156</v>
      </c>
      <c r="E1074">
        <v>2365.5299798000001</v>
      </c>
      <c r="F1074">
        <v>1303.3</v>
      </c>
      <c r="G1074">
        <v>366.42341002980999</v>
      </c>
      <c r="H1074">
        <v>5.1575933007778199</v>
      </c>
      <c r="I1074">
        <v>383.52983395553099</v>
      </c>
      <c r="J1074">
        <v>-9.4214853070208502</v>
      </c>
      <c r="K1074">
        <v>1300.0690348130599</v>
      </c>
      <c r="M1074">
        <v>34.542050655681699</v>
      </c>
      <c r="N1074">
        <v>0.59910846953937502</v>
      </c>
      <c r="O1074">
        <v>20.386710657561501</v>
      </c>
      <c r="P1074">
        <v>463.34558028960402</v>
      </c>
    </row>
    <row r="1075" spans="1:17" hidden="1" x14ac:dyDescent="0.3">
      <c r="A1075" t="s">
        <v>2306</v>
      </c>
      <c r="B1075" t="s">
        <v>2307</v>
      </c>
      <c r="C1075" t="s">
        <v>10328</v>
      </c>
      <c r="D1075" t="s">
        <v>132</v>
      </c>
      <c r="E1075">
        <v>2358.1166759150001</v>
      </c>
      <c r="F1075">
        <v>1896.3</v>
      </c>
      <c r="G1075">
        <v>-14.0475989905374</v>
      </c>
      <c r="H1075">
        <v>8.4335173153059895</v>
      </c>
      <c r="I1075">
        <v>-10.401717623399101</v>
      </c>
      <c r="J1075">
        <v>17.899130200695598</v>
      </c>
      <c r="K1075">
        <v>1637.7009873905899</v>
      </c>
      <c r="L1075">
        <v>1597.1630632387401</v>
      </c>
      <c r="M1075">
        <v>84.057177402257395</v>
      </c>
      <c r="N1075">
        <v>1.3330931301736999</v>
      </c>
      <c r="O1075">
        <v>10.6892369350841</v>
      </c>
      <c r="P1075">
        <v>48.963079340141299</v>
      </c>
      <c r="Q1075">
        <v>0.12527900207179299</v>
      </c>
    </row>
    <row r="1076" spans="1:17" hidden="1" x14ac:dyDescent="0.3">
      <c r="A1076" t="s">
        <v>2308</v>
      </c>
      <c r="B1076" t="s">
        <v>2309</v>
      </c>
      <c r="C1076" t="s">
        <v>10328</v>
      </c>
      <c r="D1076" t="s">
        <v>276</v>
      </c>
      <c r="E1076">
        <v>2357.91548685</v>
      </c>
      <c r="F1076">
        <v>474</v>
      </c>
      <c r="G1076">
        <v>-21.343762920341799</v>
      </c>
      <c r="H1076">
        <v>8.3419978866476594</v>
      </c>
      <c r="I1076">
        <v>-14.543477229407101</v>
      </c>
      <c r="J1076">
        <v>-4.0751790999032798</v>
      </c>
      <c r="K1076">
        <v>450.52811310193999</v>
      </c>
      <c r="L1076">
        <v>445.34656088592101</v>
      </c>
      <c r="M1076">
        <v>58.060289751312197</v>
      </c>
      <c r="N1076">
        <v>1.40620616352591</v>
      </c>
      <c r="O1076">
        <v>35.200421940928202</v>
      </c>
      <c r="P1076">
        <v>43.636363636363598</v>
      </c>
      <c r="Q1076">
        <v>5.5674580476703997E-2</v>
      </c>
    </row>
    <row r="1077" spans="1:17" hidden="1" x14ac:dyDescent="0.3">
      <c r="A1077" t="s">
        <v>2310</v>
      </c>
      <c r="B1077" t="s">
        <v>2311</v>
      </c>
      <c r="C1077" t="s">
        <v>10328</v>
      </c>
      <c r="D1077" t="s">
        <v>54</v>
      </c>
      <c r="E1077">
        <v>2356.6872726000001</v>
      </c>
      <c r="F1077">
        <v>246.35</v>
      </c>
      <c r="G1077">
        <v>23.9402378281052</v>
      </c>
      <c r="H1077">
        <v>3.9925791613500299</v>
      </c>
      <c r="I1077">
        <v>-13.349552946823</v>
      </c>
      <c r="J1077">
        <v>-2.9254105231960699</v>
      </c>
      <c r="K1077">
        <v>241.58308545033</v>
      </c>
      <c r="L1077">
        <v>215.290226990599</v>
      </c>
      <c r="M1077">
        <v>50.833246076859801</v>
      </c>
      <c r="N1077">
        <v>0.85514349865996597</v>
      </c>
      <c r="O1077">
        <v>13.497057032677001</v>
      </c>
      <c r="P1077">
        <v>73.485915492957702</v>
      </c>
      <c r="Q1077">
        <v>9.4563297809121996E-2</v>
      </c>
    </row>
    <row r="1078" spans="1:17" hidden="1" x14ac:dyDescent="0.3">
      <c r="A1078" t="s">
        <v>2312</v>
      </c>
      <c r="B1078" t="s">
        <v>2313</v>
      </c>
      <c r="C1078" t="s">
        <v>10328</v>
      </c>
      <c r="D1078" t="s">
        <v>225</v>
      </c>
      <c r="E1078">
        <v>2354.3914383849901</v>
      </c>
      <c r="F1078">
        <v>4620.25</v>
      </c>
      <c r="G1078">
        <v>51.2602231914654</v>
      </c>
      <c r="H1078">
        <v>6.8673854835468804</v>
      </c>
      <c r="I1078">
        <v>9.2278729489717701</v>
      </c>
      <c r="J1078">
        <v>-3.74453580751128</v>
      </c>
      <c r="K1078">
        <v>4328.8518600846301</v>
      </c>
      <c r="L1078">
        <v>3660.31702310725</v>
      </c>
      <c r="M1078">
        <v>55.0039870990624</v>
      </c>
      <c r="N1078">
        <v>1.14571679630012</v>
      </c>
      <c r="O1078">
        <v>7.7863751961473904</v>
      </c>
      <c r="P1078">
        <v>96.564560731759201</v>
      </c>
      <c r="Q1078">
        <v>0.105171929847042</v>
      </c>
    </row>
    <row r="1079" spans="1:17" hidden="1" x14ac:dyDescent="0.3">
      <c r="A1079" t="s">
        <v>2314</v>
      </c>
      <c r="B1079" t="s">
        <v>2315</v>
      </c>
      <c r="C1079" t="s">
        <v>10328</v>
      </c>
      <c r="D1079" t="s">
        <v>276</v>
      </c>
      <c r="E1079">
        <v>2353.5661055579999</v>
      </c>
      <c r="F1079">
        <v>84.09</v>
      </c>
      <c r="G1079">
        <v>23.097570841676401</v>
      </c>
      <c r="H1079">
        <v>18.197089114508199</v>
      </c>
      <c r="I1079">
        <v>34.302546823516202</v>
      </c>
      <c r="J1079">
        <v>-8.3913698522480296</v>
      </c>
      <c r="K1079">
        <v>69.838601982191406</v>
      </c>
      <c r="L1079">
        <v>59.701022005297098</v>
      </c>
      <c r="M1079">
        <v>49.827933587814499</v>
      </c>
      <c r="N1079">
        <v>0.97829039405422002</v>
      </c>
      <c r="O1079">
        <v>5.1611368771554202</v>
      </c>
      <c r="P1079">
        <v>83.003264417845401</v>
      </c>
      <c r="Q1079">
        <v>8.2597056183211004E-2</v>
      </c>
    </row>
    <row r="1080" spans="1:17" hidden="1" x14ac:dyDescent="0.3">
      <c r="A1080" t="s">
        <v>2316</v>
      </c>
      <c r="B1080" t="s">
        <v>2317</v>
      </c>
      <c r="C1080" t="s">
        <v>10328</v>
      </c>
      <c r="D1080" t="s">
        <v>384</v>
      </c>
      <c r="E1080">
        <v>2353.3298513250002</v>
      </c>
      <c r="F1080">
        <v>1201.5</v>
      </c>
      <c r="G1080">
        <v>-44.546683032149701</v>
      </c>
      <c r="H1080">
        <v>-2.4946187569120801</v>
      </c>
      <c r="I1080">
        <v>19.628537260724201</v>
      </c>
      <c r="J1080">
        <v>-3.4826155137169601</v>
      </c>
      <c r="K1080">
        <v>1232.76672260739</v>
      </c>
      <c r="L1080">
        <v>1216.1890145761599</v>
      </c>
      <c r="M1080">
        <v>43.9273758367328</v>
      </c>
      <c r="N1080">
        <v>0.32497732193258999</v>
      </c>
      <c r="O1080">
        <v>22.713275072825599</v>
      </c>
      <c r="P1080">
        <v>45.627537724986297</v>
      </c>
      <c r="Q1080">
        <v>-4.1787045770085997E-2</v>
      </c>
    </row>
    <row r="1081" spans="1:17" hidden="1" x14ac:dyDescent="0.3">
      <c r="A1081" t="s">
        <v>2318</v>
      </c>
      <c r="B1081" t="s">
        <v>2319</v>
      </c>
      <c r="C1081" t="s">
        <v>10328</v>
      </c>
      <c r="D1081" t="s">
        <v>51</v>
      </c>
      <c r="E1081">
        <v>2352.2037743340002</v>
      </c>
      <c r="F1081">
        <v>210.7</v>
      </c>
      <c r="G1081">
        <v>-29.426974948637199</v>
      </c>
      <c r="H1081">
        <v>-0.43618594502453401</v>
      </c>
      <c r="I1081">
        <v>-22.787788047260101</v>
      </c>
      <c r="J1081">
        <v>-4.6839378745726998</v>
      </c>
      <c r="K1081">
        <v>217.16118555652099</v>
      </c>
      <c r="L1081">
        <v>223.77591100430001</v>
      </c>
      <c r="M1081">
        <v>51.025430758674901</v>
      </c>
      <c r="N1081">
        <v>1.1209201473063499</v>
      </c>
      <c r="O1081">
        <v>34.575225439012797</v>
      </c>
      <c r="P1081">
        <v>15.1051625239005</v>
      </c>
      <c r="Q1081">
        <v>0.10093910173938</v>
      </c>
    </row>
    <row r="1082" spans="1:17" hidden="1" x14ac:dyDescent="0.3">
      <c r="A1082" t="s">
        <v>2320</v>
      </c>
      <c r="B1082" t="s">
        <v>2321</v>
      </c>
      <c r="C1082" t="s">
        <v>10328</v>
      </c>
      <c r="D1082" t="s">
        <v>135</v>
      </c>
      <c r="E1082">
        <v>2350.918403526</v>
      </c>
      <c r="F1082">
        <v>149.82</v>
      </c>
      <c r="G1082">
        <v>-19.829002458363298</v>
      </c>
      <c r="H1082">
        <v>10.338466862580701</v>
      </c>
      <c r="I1082">
        <v>-23.118327677937</v>
      </c>
      <c r="J1082">
        <v>7.8410712143197197</v>
      </c>
      <c r="K1082">
        <v>134.02550055913099</v>
      </c>
      <c r="L1082">
        <v>142.429785093232</v>
      </c>
      <c r="M1082">
        <v>77.577147485202701</v>
      </c>
      <c r="N1082">
        <v>2.0012657674899201</v>
      </c>
      <c r="O1082">
        <v>29.4887197970898</v>
      </c>
      <c r="P1082">
        <v>24.849999999999898</v>
      </c>
    </row>
    <row r="1083" spans="1:17" hidden="1" x14ac:dyDescent="0.3">
      <c r="A1083" t="s">
        <v>2322</v>
      </c>
      <c r="B1083" t="s">
        <v>2323</v>
      </c>
      <c r="C1083" t="s">
        <v>10328</v>
      </c>
      <c r="D1083" t="s">
        <v>163</v>
      </c>
      <c r="E1083">
        <v>2350.886</v>
      </c>
      <c r="F1083">
        <v>143.4</v>
      </c>
      <c r="G1083">
        <v>2160.6629962157199</v>
      </c>
      <c r="H1083">
        <v>139.36732504366199</v>
      </c>
      <c r="I1083">
        <v>398.81189778748802</v>
      </c>
      <c r="J1083">
        <v>20.255958079726899</v>
      </c>
      <c r="K1083">
        <v>79.431744092103997</v>
      </c>
      <c r="L1083">
        <v>48.960032117809398</v>
      </c>
      <c r="M1083">
        <v>99.141694074909907</v>
      </c>
      <c r="N1083">
        <v>1.4799985380721401</v>
      </c>
      <c r="O1083">
        <v>0</v>
      </c>
      <c r="P1083">
        <v>2595.4887218045101</v>
      </c>
      <c r="Q1083">
        <v>0.23358937173382899</v>
      </c>
    </row>
    <row r="1084" spans="1:17" hidden="1" x14ac:dyDescent="0.3">
      <c r="A1084" t="s">
        <v>2324</v>
      </c>
      <c r="B1084" t="s">
        <v>2325</v>
      </c>
      <c r="C1084" t="s">
        <v>10328</v>
      </c>
      <c r="D1084" t="s">
        <v>118</v>
      </c>
      <c r="E1084">
        <v>2345.2891893599999</v>
      </c>
      <c r="F1084">
        <v>1735.1</v>
      </c>
      <c r="G1084">
        <v>456.11060436700501</v>
      </c>
      <c r="H1084">
        <v>42.902778552184799</v>
      </c>
      <c r="I1084">
        <v>413.38072053798197</v>
      </c>
      <c r="J1084">
        <v>-19.593759408632302</v>
      </c>
      <c r="K1084">
        <v>1415.4060148225301</v>
      </c>
      <c r="L1084">
        <v>731.46481998174602</v>
      </c>
      <c r="M1084">
        <v>38.095996667825602</v>
      </c>
      <c r="N1084">
        <v>0.74032319990657303</v>
      </c>
      <c r="O1084">
        <v>50.345801394732298</v>
      </c>
      <c r="P1084">
        <v>714.60093896713602</v>
      </c>
      <c r="Q1084">
        <v>0.25083075180890002</v>
      </c>
    </row>
    <row r="1085" spans="1:17" hidden="1" x14ac:dyDescent="0.3">
      <c r="A1085" t="s">
        <v>2326</v>
      </c>
      <c r="B1085" t="s">
        <v>2327</v>
      </c>
      <c r="C1085" t="s">
        <v>10328</v>
      </c>
      <c r="D1085" t="s">
        <v>127</v>
      </c>
      <c r="E1085">
        <v>2345.0764888799999</v>
      </c>
      <c r="F1085">
        <v>332.65</v>
      </c>
      <c r="G1085">
        <v>-30.868082389654901</v>
      </c>
      <c r="H1085">
        <v>-5.8928422729452299</v>
      </c>
      <c r="I1085">
        <v>-13.761658463933699</v>
      </c>
      <c r="J1085">
        <v>-3.9913543636090201</v>
      </c>
      <c r="M1085">
        <v>28.966916257779801</v>
      </c>
      <c r="O1085">
        <v>20.2465053359386</v>
      </c>
      <c r="P1085">
        <v>7.3064516129032198</v>
      </c>
    </row>
    <row r="1086" spans="1:17" hidden="1" x14ac:dyDescent="0.3">
      <c r="A1086" t="s">
        <v>2328</v>
      </c>
      <c r="B1086" t="s">
        <v>2329</v>
      </c>
      <c r="C1086" t="s">
        <v>10328</v>
      </c>
      <c r="D1086" t="s">
        <v>54</v>
      </c>
      <c r="E1086">
        <v>2343.823911</v>
      </c>
      <c r="F1086">
        <v>813.1</v>
      </c>
      <c r="G1086">
        <v>3.0813693471658001</v>
      </c>
      <c r="H1086">
        <v>6.5380050485212902</v>
      </c>
      <c r="I1086">
        <v>8.9021018554976994</v>
      </c>
      <c r="J1086">
        <v>2.4941434529792699</v>
      </c>
      <c r="K1086">
        <v>765.15524376941698</v>
      </c>
      <c r="L1086">
        <v>704.08877432245902</v>
      </c>
      <c r="M1086">
        <v>60.923029761236798</v>
      </c>
      <c r="N1086">
        <v>2.6233154319565801</v>
      </c>
      <c r="O1086">
        <v>6.0878120772352702</v>
      </c>
      <c r="P1086">
        <v>44.192232665366198</v>
      </c>
      <c r="Q1086">
        <v>-2.1949822042527999E-2</v>
      </c>
    </row>
    <row r="1087" spans="1:17" hidden="1" x14ac:dyDescent="0.3">
      <c r="A1087" t="s">
        <v>2330</v>
      </c>
      <c r="B1087" t="s">
        <v>2331</v>
      </c>
      <c r="C1087" t="s">
        <v>10328</v>
      </c>
      <c r="D1087" t="s">
        <v>2332</v>
      </c>
      <c r="E1087">
        <v>2337.0155015999999</v>
      </c>
      <c r="F1087">
        <v>475</v>
      </c>
      <c r="G1087">
        <v>83.411318001988306</v>
      </c>
      <c r="H1087">
        <v>-13.1850971223987</v>
      </c>
      <c r="I1087">
        <v>5.4294114136338498</v>
      </c>
      <c r="J1087">
        <v>-7.3163724747643002</v>
      </c>
      <c r="K1087">
        <v>510.542529123088</v>
      </c>
      <c r="L1087">
        <v>424.22448950916697</v>
      </c>
      <c r="M1087">
        <v>23.9392452763602</v>
      </c>
      <c r="N1087">
        <v>1.5919472805099399</v>
      </c>
      <c r="O1087">
        <v>30.105263157894701</v>
      </c>
      <c r="P1087">
        <v>131.143552311435</v>
      </c>
    </row>
    <row r="1088" spans="1:17" hidden="1" x14ac:dyDescent="0.3">
      <c r="A1088" t="s">
        <v>2333</v>
      </c>
      <c r="B1088" t="s">
        <v>2334</v>
      </c>
      <c r="C1088" t="s">
        <v>10328</v>
      </c>
      <c r="D1088" t="s">
        <v>127</v>
      </c>
      <c r="E1088">
        <v>2334.8339847000002</v>
      </c>
      <c r="F1088">
        <v>286.5</v>
      </c>
      <c r="G1088">
        <v>-0.34576965474134602</v>
      </c>
      <c r="H1088">
        <v>3.9548623096499602</v>
      </c>
      <c r="I1088">
        <v>25.540759747168401</v>
      </c>
      <c r="J1088">
        <v>8.18884881885662E-2</v>
      </c>
      <c r="K1088">
        <v>282.064454364651</v>
      </c>
      <c r="L1088">
        <v>256.81549006472801</v>
      </c>
      <c r="M1088">
        <v>67.188242383853904</v>
      </c>
      <c r="N1088">
        <v>1.3081383651812699</v>
      </c>
      <c r="O1088">
        <v>18.743455497382101</v>
      </c>
      <c r="P1088">
        <v>54.530744336569498</v>
      </c>
      <c r="Q1088">
        <v>7.4924134543804005E-2</v>
      </c>
    </row>
    <row r="1089" spans="1:17" hidden="1" x14ac:dyDescent="0.3">
      <c r="A1089" t="s">
        <v>2335</v>
      </c>
      <c r="B1089" t="s">
        <v>2336</v>
      </c>
      <c r="C1089" t="s">
        <v>10328</v>
      </c>
      <c r="D1089" t="s">
        <v>138</v>
      </c>
      <c r="E1089">
        <v>2319.3617477399998</v>
      </c>
      <c r="F1089">
        <v>123.63</v>
      </c>
      <c r="G1089">
        <v>143.44587104961599</v>
      </c>
      <c r="H1089">
        <v>-6.3441805703654</v>
      </c>
      <c r="I1089">
        <v>4.7214116622929101</v>
      </c>
      <c r="J1089">
        <v>-5.4141720012275298</v>
      </c>
      <c r="K1089">
        <v>124.22002965838099</v>
      </c>
      <c r="L1089">
        <v>103.34578709459799</v>
      </c>
      <c r="M1089">
        <v>48.178374483050298</v>
      </c>
      <c r="N1089">
        <v>0.40926574295075302</v>
      </c>
      <c r="O1089">
        <v>31.4001455957291</v>
      </c>
      <c r="P1089">
        <v>189.871043376318</v>
      </c>
      <c r="Q1089">
        <v>4.4555880573702002E-2</v>
      </c>
    </row>
    <row r="1090" spans="1:17" hidden="1" x14ac:dyDescent="0.3">
      <c r="A1090" t="s">
        <v>2337</v>
      </c>
      <c r="B1090" t="s">
        <v>2338</v>
      </c>
      <c r="C1090" t="s">
        <v>10328</v>
      </c>
      <c r="D1090" t="s">
        <v>627</v>
      </c>
      <c r="E1090">
        <v>2319.3561</v>
      </c>
      <c r="F1090">
        <v>423.5</v>
      </c>
      <c r="G1090">
        <v>3.88357285185876</v>
      </c>
      <c r="H1090">
        <v>-4.0480907069293002</v>
      </c>
      <c r="I1090">
        <v>6.6504693244938302</v>
      </c>
      <c r="J1090">
        <v>-5.4393131745521996</v>
      </c>
      <c r="K1090">
        <v>407.08209617782597</v>
      </c>
      <c r="L1090">
        <v>358.30244903474602</v>
      </c>
      <c r="M1090">
        <v>36.9389697079435</v>
      </c>
      <c r="N1090">
        <v>0.47706011917699798</v>
      </c>
      <c r="O1090">
        <v>11.9244391971664</v>
      </c>
      <c r="P1090">
        <v>62.571976967370396</v>
      </c>
      <c r="Q1090">
        <v>6.2968353159242998E-2</v>
      </c>
    </row>
    <row r="1091" spans="1:17" hidden="1" x14ac:dyDescent="0.3">
      <c r="A1091" t="s">
        <v>2339</v>
      </c>
      <c r="B1091" t="s">
        <v>2340</v>
      </c>
      <c r="C1091" t="s">
        <v>10328</v>
      </c>
      <c r="D1091" t="s">
        <v>298</v>
      </c>
      <c r="E1091">
        <v>2317.7613591999998</v>
      </c>
      <c r="F1091">
        <v>3505.4</v>
      </c>
      <c r="G1091">
        <v>1833.7376957440899</v>
      </c>
      <c r="H1091">
        <v>-2.0018016190870802</v>
      </c>
      <c r="I1091">
        <v>191.851987164641</v>
      </c>
      <c r="J1091">
        <v>0.46958521518687801</v>
      </c>
      <c r="K1091">
        <v>3388.2026717415602</v>
      </c>
      <c r="L1091">
        <v>1838.6948675869601</v>
      </c>
      <c r="M1091">
        <v>53.353805106783199</v>
      </c>
      <c r="N1091">
        <v>0.37229437229437201</v>
      </c>
      <c r="O1091">
        <v>19.1019569806584</v>
      </c>
      <c r="P1091">
        <v>1974.2011834319501</v>
      </c>
    </row>
    <row r="1092" spans="1:17" hidden="1" x14ac:dyDescent="0.3">
      <c r="A1092" t="s">
        <v>2341</v>
      </c>
      <c r="B1092" t="s">
        <v>2342</v>
      </c>
      <c r="C1092" t="s">
        <v>10328</v>
      </c>
      <c r="D1092" t="s">
        <v>257</v>
      </c>
      <c r="E1092">
        <v>2313.0030441599902</v>
      </c>
      <c r="F1092">
        <v>644.5</v>
      </c>
      <c r="G1092">
        <v>-6.4030187015205797</v>
      </c>
      <c r="H1092">
        <v>1.50128676901861</v>
      </c>
      <c r="I1092">
        <v>2.4639860277515502</v>
      </c>
      <c r="J1092">
        <v>-0.77424002475935405</v>
      </c>
      <c r="K1092">
        <v>627.31504405605097</v>
      </c>
      <c r="L1092">
        <v>610.90403311935199</v>
      </c>
      <c r="M1092">
        <v>65.191015741133597</v>
      </c>
      <c r="N1092">
        <v>0.88038001681168898</v>
      </c>
      <c r="O1092">
        <v>45.073700543056603</v>
      </c>
      <c r="P1092">
        <v>48.280225468767902</v>
      </c>
      <c r="Q1092">
        <v>6.2366383805594998E-2</v>
      </c>
    </row>
    <row r="1093" spans="1:17" hidden="1" x14ac:dyDescent="0.3">
      <c r="A1093" t="s">
        <v>2343</v>
      </c>
      <c r="B1093" t="s">
        <v>2344</v>
      </c>
      <c r="C1093" t="s">
        <v>10328</v>
      </c>
      <c r="D1093" t="s">
        <v>276</v>
      </c>
      <c r="E1093">
        <v>2312.6117776649999</v>
      </c>
      <c r="F1093">
        <v>418.7</v>
      </c>
      <c r="G1093">
        <v>59.213886220286902</v>
      </c>
      <c r="H1093">
        <v>34.853222480778598</v>
      </c>
      <c r="I1093">
        <v>76.320310146008097</v>
      </c>
      <c r="J1093">
        <v>-0.161110099669174</v>
      </c>
      <c r="K1093">
        <v>323.32955866125099</v>
      </c>
      <c r="M1093">
        <v>67.3094223429473</v>
      </c>
      <c r="N1093">
        <v>0.77815792133041795</v>
      </c>
      <c r="O1093">
        <v>4.8483401003104696</v>
      </c>
      <c r="P1093">
        <v>151.094452773613</v>
      </c>
    </row>
    <row r="1094" spans="1:17" hidden="1" x14ac:dyDescent="0.3">
      <c r="A1094" t="s">
        <v>2345</v>
      </c>
      <c r="B1094" t="s">
        <v>2346</v>
      </c>
      <c r="C1094" t="s">
        <v>10328</v>
      </c>
      <c r="D1094" t="s">
        <v>138</v>
      </c>
      <c r="E1094">
        <v>2307.6004782220002</v>
      </c>
      <c r="F1094">
        <v>140.68</v>
      </c>
      <c r="G1094">
        <v>15.4843023018773</v>
      </c>
      <c r="H1094">
        <v>28.226682208016999</v>
      </c>
      <c r="I1094">
        <v>0.30351695530192402</v>
      </c>
      <c r="J1094">
        <v>1.10150302447467</v>
      </c>
      <c r="K1094">
        <v>116.145491606121</v>
      </c>
      <c r="L1094">
        <v>111.129236823889</v>
      </c>
      <c r="M1094">
        <v>72.546345564708801</v>
      </c>
      <c r="N1094">
        <v>3.2440792029182601</v>
      </c>
      <c r="O1094">
        <v>2.69405743531419</v>
      </c>
      <c r="P1094">
        <v>74.7577639751552</v>
      </c>
      <c r="Q1094">
        <v>4.2682765960790001E-2</v>
      </c>
    </row>
    <row r="1095" spans="1:17" hidden="1" x14ac:dyDescent="0.3">
      <c r="A1095" t="s">
        <v>2347</v>
      </c>
      <c r="B1095" t="s">
        <v>2348</v>
      </c>
      <c r="C1095" t="s">
        <v>10328</v>
      </c>
      <c r="D1095" t="s">
        <v>535</v>
      </c>
      <c r="E1095">
        <v>2300.889532788</v>
      </c>
      <c r="F1095">
        <v>127.75</v>
      </c>
      <c r="G1095">
        <v>64.966339873503898</v>
      </c>
      <c r="H1095">
        <v>0.80636397817053695</v>
      </c>
      <c r="I1095">
        <v>4.0753654434363202</v>
      </c>
      <c r="J1095">
        <v>-3.2436925861909498</v>
      </c>
      <c r="K1095">
        <v>124.224706324276</v>
      </c>
      <c r="L1095">
        <v>110.168625778541</v>
      </c>
      <c r="M1095">
        <v>54.660912152627098</v>
      </c>
      <c r="N1095">
        <v>0.40459467213074002</v>
      </c>
      <c r="O1095">
        <v>16.634050880626202</v>
      </c>
      <c r="P1095">
        <v>103.100158982511</v>
      </c>
      <c r="Q1095">
        <v>6.8780222892644002E-2</v>
      </c>
    </row>
    <row r="1096" spans="1:17" hidden="1" x14ac:dyDescent="0.3">
      <c r="A1096" t="s">
        <v>2349</v>
      </c>
      <c r="B1096" t="s">
        <v>2350</v>
      </c>
      <c r="C1096" t="s">
        <v>10328</v>
      </c>
      <c r="D1096" t="s">
        <v>185</v>
      </c>
      <c r="E1096">
        <v>2299.53382362</v>
      </c>
      <c r="F1096">
        <v>85.51</v>
      </c>
      <c r="G1096">
        <v>326.59038822295702</v>
      </c>
      <c r="H1096">
        <v>-5.0649788575383896</v>
      </c>
      <c r="I1096">
        <v>-46.207655681590701</v>
      </c>
      <c r="J1096">
        <v>-3.5618768694704599</v>
      </c>
      <c r="K1096">
        <v>91.276475477166997</v>
      </c>
      <c r="L1096">
        <v>83.394973193730493</v>
      </c>
      <c r="M1096">
        <v>31.985118699081202</v>
      </c>
      <c r="N1096">
        <v>0.95476665332003596</v>
      </c>
      <c r="O1096">
        <v>63.723541106303301</v>
      </c>
      <c r="P1096">
        <v>372.36569534594599</v>
      </c>
      <c r="Q1096">
        <v>0.18371022633574999</v>
      </c>
    </row>
    <row r="1097" spans="1:17" hidden="1" x14ac:dyDescent="0.3">
      <c r="A1097" t="s">
        <v>2351</v>
      </c>
      <c r="B1097" t="s">
        <v>2352</v>
      </c>
      <c r="C1097" t="s">
        <v>10328</v>
      </c>
      <c r="D1097" t="s">
        <v>118</v>
      </c>
      <c r="E1097">
        <v>2295.3118494559999</v>
      </c>
      <c r="F1097">
        <v>191.23</v>
      </c>
      <c r="G1097">
        <v>-32.877418916761499</v>
      </c>
      <c r="H1097">
        <v>-1.6839870808369599</v>
      </c>
      <c r="I1097">
        <v>-33.319423298389999</v>
      </c>
      <c r="J1097">
        <v>-3.10259004001359</v>
      </c>
      <c r="K1097">
        <v>192.26113247906201</v>
      </c>
      <c r="L1097">
        <v>195.15222663794799</v>
      </c>
      <c r="M1097">
        <v>45.862488073986199</v>
      </c>
      <c r="N1097">
        <v>0.45899432839480803</v>
      </c>
      <c r="O1097">
        <v>51.519113109867597</v>
      </c>
      <c r="P1097">
        <v>27.656875834445898</v>
      </c>
      <c r="Q1097">
        <v>3.3536606726631002E-2</v>
      </c>
    </row>
    <row r="1098" spans="1:17" hidden="1" x14ac:dyDescent="0.3">
      <c r="A1098" t="s">
        <v>2353</v>
      </c>
      <c r="B1098" t="s">
        <v>2354</v>
      </c>
      <c r="C1098" t="s">
        <v>10328</v>
      </c>
      <c r="D1098" t="s">
        <v>573</v>
      </c>
      <c r="E1098">
        <v>2294.6436352249998</v>
      </c>
      <c r="F1098">
        <v>988.85</v>
      </c>
      <c r="G1098">
        <v>-73.205418266128902</v>
      </c>
      <c r="H1098">
        <v>-3.2884083274184599</v>
      </c>
      <c r="I1098">
        <v>-31.688948297845201</v>
      </c>
      <c r="J1098">
        <v>-3.0506531671204602</v>
      </c>
      <c r="K1098">
        <v>1031.19811728482</v>
      </c>
      <c r="L1098">
        <v>1225.16330101993</v>
      </c>
      <c r="M1098">
        <v>45.505729818030098</v>
      </c>
      <c r="N1098">
        <v>1.20071353335293</v>
      </c>
      <c r="O1098">
        <v>77.271578095767794</v>
      </c>
      <c r="P1098">
        <v>6.0713327969965203</v>
      </c>
      <c r="Q1098">
        <v>-0.14397747007388101</v>
      </c>
    </row>
    <row r="1099" spans="1:17" hidden="1" x14ac:dyDescent="0.3">
      <c r="A1099" t="s">
        <v>2355</v>
      </c>
      <c r="B1099" t="s">
        <v>2356</v>
      </c>
      <c r="C1099" t="s">
        <v>10328</v>
      </c>
      <c r="D1099" t="s">
        <v>750</v>
      </c>
      <c r="E1099">
        <v>2288.1514382</v>
      </c>
      <c r="F1099">
        <v>870.65</v>
      </c>
      <c r="G1099">
        <v>45.056402850795102</v>
      </c>
      <c r="H1099">
        <v>11.4977894428834</v>
      </c>
      <c r="I1099">
        <v>-15.145056968198899</v>
      </c>
      <c r="J1099">
        <v>1.49864013217282</v>
      </c>
      <c r="K1099">
        <v>837.65176217148405</v>
      </c>
      <c r="L1099">
        <v>805.715812901243</v>
      </c>
      <c r="M1099">
        <v>62.995172381913598</v>
      </c>
      <c r="N1099">
        <v>0.87069955366269502</v>
      </c>
      <c r="O1099">
        <v>49.3137311204272</v>
      </c>
      <c r="P1099">
        <v>81.3854166666666</v>
      </c>
      <c r="Q1099">
        <v>0.19200490883107599</v>
      </c>
    </row>
    <row r="1100" spans="1:17" hidden="1" x14ac:dyDescent="0.3">
      <c r="A1100" t="s">
        <v>2357</v>
      </c>
      <c r="B1100" t="s">
        <v>2358</v>
      </c>
      <c r="C1100" t="s">
        <v>10328</v>
      </c>
      <c r="D1100" t="s">
        <v>127</v>
      </c>
      <c r="E1100">
        <v>2285.8668601200002</v>
      </c>
      <c r="F1100">
        <v>178.37</v>
      </c>
      <c r="G1100">
        <v>-19.420463301159302</v>
      </c>
      <c r="H1100">
        <v>16.364553638009099</v>
      </c>
      <c r="I1100">
        <v>11.161248609076001</v>
      </c>
      <c r="J1100">
        <v>-1.1832493844624501</v>
      </c>
      <c r="K1100">
        <v>159.890046844735</v>
      </c>
      <c r="L1100">
        <v>153.70524865189901</v>
      </c>
      <c r="M1100">
        <v>65.548097258839405</v>
      </c>
      <c r="N1100">
        <v>2.0863696225120498</v>
      </c>
      <c r="O1100">
        <v>3.71699276784212</v>
      </c>
      <c r="P1100">
        <v>55.104347826086901</v>
      </c>
    </row>
    <row r="1101" spans="1:17" x14ac:dyDescent="0.3">
      <c r="A1101" t="s">
        <v>2359</v>
      </c>
      <c r="B1101" t="s">
        <v>2360</v>
      </c>
      <c r="C1101" t="s">
        <v>6744</v>
      </c>
      <c r="D1101" t="s">
        <v>77</v>
      </c>
      <c r="E1101">
        <v>2283.085188</v>
      </c>
      <c r="F1101">
        <v>89.39</v>
      </c>
      <c r="G1101">
        <v>-48.955675615336503</v>
      </c>
      <c r="H1101">
        <v>-5.1534020622406604</v>
      </c>
      <c r="I1101">
        <v>-29.0311318392366</v>
      </c>
      <c r="J1101">
        <v>-4.46804737819844</v>
      </c>
      <c r="K1101">
        <v>93.324988432026203</v>
      </c>
      <c r="L1101">
        <v>98.347678866653197</v>
      </c>
      <c r="M1101">
        <v>31.870721685200401</v>
      </c>
      <c r="N1101">
        <v>0.372488748074492</v>
      </c>
      <c r="O1101">
        <v>74.516165119140794</v>
      </c>
      <c r="P1101">
        <v>7.8287092882991498</v>
      </c>
      <c r="Q1101">
        <v>2.3097237650217001E-2</v>
      </c>
    </row>
    <row r="1102" spans="1:17" x14ac:dyDescent="0.3">
      <c r="A1102" t="s">
        <v>2361</v>
      </c>
      <c r="B1102" t="s">
        <v>2362</v>
      </c>
      <c r="C1102" t="s">
        <v>10318</v>
      </c>
      <c r="D1102" t="s">
        <v>281</v>
      </c>
      <c r="E1102">
        <v>2281.9175512100001</v>
      </c>
      <c r="F1102">
        <v>726.6</v>
      </c>
      <c r="G1102">
        <v>-23.6258860789052</v>
      </c>
      <c r="H1102">
        <v>6.1152893690274599</v>
      </c>
      <c r="I1102">
        <v>-3.9399708738947399</v>
      </c>
      <c r="J1102">
        <v>-6.18859576143889</v>
      </c>
      <c r="K1102">
        <v>679.11296563559699</v>
      </c>
      <c r="L1102">
        <v>642.10799139258404</v>
      </c>
      <c r="M1102">
        <v>48.2589944252706</v>
      </c>
      <c r="N1102">
        <v>0.80647933980511699</v>
      </c>
      <c r="O1102">
        <v>5.6840077071290898</v>
      </c>
      <c r="P1102">
        <v>37.600606003219397</v>
      </c>
      <c r="Q1102">
        <v>-4.1387064294493001E-2</v>
      </c>
    </row>
    <row r="1103" spans="1:17" hidden="1" x14ac:dyDescent="0.3">
      <c r="A1103" t="s">
        <v>2363</v>
      </c>
      <c r="B1103" t="s">
        <v>2364</v>
      </c>
      <c r="C1103" t="s">
        <v>10328</v>
      </c>
      <c r="D1103" t="s">
        <v>706</v>
      </c>
      <c r="E1103">
        <v>2256.5520128599901</v>
      </c>
      <c r="F1103">
        <v>568.35</v>
      </c>
      <c r="G1103">
        <v>-8.3303693527787299</v>
      </c>
      <c r="H1103">
        <v>-0.77159781997130406</v>
      </c>
      <c r="I1103">
        <v>-4.9961792156939602</v>
      </c>
      <c r="J1103">
        <v>-2.0940461187799002</v>
      </c>
      <c r="K1103">
        <v>558.43051683075805</v>
      </c>
      <c r="L1103">
        <v>540.14284443501595</v>
      </c>
      <c r="M1103">
        <v>57.914380674577401</v>
      </c>
      <c r="N1103">
        <v>0.75283656330964699</v>
      </c>
      <c r="O1103">
        <v>18.747250813759099</v>
      </c>
      <c r="P1103">
        <v>26.553106212424801</v>
      </c>
      <c r="Q1103">
        <v>0.102758944722114</v>
      </c>
    </row>
    <row r="1104" spans="1:17" hidden="1" x14ac:dyDescent="0.3">
      <c r="A1104" t="s">
        <v>2365</v>
      </c>
      <c r="B1104" t="s">
        <v>2366</v>
      </c>
      <c r="C1104" t="s">
        <v>10328</v>
      </c>
      <c r="D1104" t="s">
        <v>1518</v>
      </c>
      <c r="E1104">
        <v>2254.399249095</v>
      </c>
      <c r="F1104">
        <v>173.1</v>
      </c>
      <c r="G1104">
        <v>78.356829369852605</v>
      </c>
      <c r="H1104">
        <v>37.952991544152901</v>
      </c>
      <c r="I1104">
        <v>24.143506751382901</v>
      </c>
      <c r="J1104">
        <v>-2.39196505906602</v>
      </c>
      <c r="K1104">
        <v>127.584907333685</v>
      </c>
      <c r="L1104">
        <v>114.161854009452</v>
      </c>
      <c r="M1104">
        <v>74.0889615724045</v>
      </c>
      <c r="N1104">
        <v>3.5731696102816901</v>
      </c>
      <c r="O1104">
        <v>5.7192374350086599</v>
      </c>
      <c r="P1104">
        <v>110.968921389396</v>
      </c>
      <c r="Q1104">
        <v>8.2780643634666001E-2</v>
      </c>
    </row>
    <row r="1105" spans="1:17" hidden="1" x14ac:dyDescent="0.3">
      <c r="A1105" t="s">
        <v>2367</v>
      </c>
      <c r="B1105" t="s">
        <v>2368</v>
      </c>
      <c r="C1105" t="s">
        <v>10328</v>
      </c>
      <c r="D1105" t="s">
        <v>276</v>
      </c>
      <c r="E1105">
        <v>2244.3908472500002</v>
      </c>
      <c r="F1105">
        <v>1982.55</v>
      </c>
      <c r="G1105">
        <v>276.605095011495</v>
      </c>
      <c r="H1105">
        <v>33.013438115125801</v>
      </c>
      <c r="I1105">
        <v>147.79350681649501</v>
      </c>
      <c r="J1105">
        <v>-1.2159540254460199</v>
      </c>
      <c r="K1105">
        <v>1381.0526765291199</v>
      </c>
      <c r="L1105">
        <v>899.34738642781997</v>
      </c>
      <c r="M1105">
        <v>76.915190808641299</v>
      </c>
      <c r="N1105">
        <v>0.56458657360846698</v>
      </c>
      <c r="O1105">
        <v>1.8839373534085</v>
      </c>
      <c r="P1105">
        <v>418.38148777617897</v>
      </c>
    </row>
    <row r="1106" spans="1:17" hidden="1" x14ac:dyDescent="0.3">
      <c r="A1106" t="s">
        <v>2369</v>
      </c>
      <c r="B1106" t="s">
        <v>2370</v>
      </c>
      <c r="C1106" t="s">
        <v>10328</v>
      </c>
      <c r="D1106" t="s">
        <v>54</v>
      </c>
      <c r="E1106">
        <v>2241.4240721249998</v>
      </c>
      <c r="F1106">
        <v>1586.25</v>
      </c>
      <c r="G1106">
        <v>4.1570697556007898</v>
      </c>
      <c r="H1106">
        <v>0.72896557012697305</v>
      </c>
      <c r="I1106">
        <v>-12.766427448404199</v>
      </c>
      <c r="J1106">
        <v>-2.9523591726884399</v>
      </c>
      <c r="K1106">
        <v>1552.58289566908</v>
      </c>
      <c r="L1106">
        <v>1457.21415512825</v>
      </c>
      <c r="M1106">
        <v>41.994283211487399</v>
      </c>
      <c r="N1106">
        <v>0.44491962482678499</v>
      </c>
      <c r="O1106">
        <v>13.847123719464101</v>
      </c>
      <c r="P1106">
        <v>44.047402833272798</v>
      </c>
      <c r="Q1106">
        <v>8.0534310858527997E-2</v>
      </c>
    </row>
    <row r="1107" spans="1:17" hidden="1" x14ac:dyDescent="0.3">
      <c r="A1107" t="s">
        <v>2371</v>
      </c>
      <c r="B1107" t="s">
        <v>2372</v>
      </c>
      <c r="C1107" t="s">
        <v>10328</v>
      </c>
      <c r="D1107" t="s">
        <v>21</v>
      </c>
      <c r="E1107">
        <v>2236.9536446400002</v>
      </c>
      <c r="F1107">
        <v>360.35</v>
      </c>
      <c r="G1107">
        <v>-19.873051307017501</v>
      </c>
      <c r="H1107">
        <v>-13.4544054067222</v>
      </c>
      <c r="I1107">
        <v>-34.122826741171998</v>
      </c>
      <c r="J1107">
        <v>1.90719609326365</v>
      </c>
      <c r="K1107">
        <v>352.79641136641499</v>
      </c>
      <c r="L1107">
        <v>367.62180418341399</v>
      </c>
      <c r="M1107">
        <v>55.896906022533798</v>
      </c>
      <c r="N1107">
        <v>0.65975374590026203</v>
      </c>
      <c r="O1107">
        <v>91.688636048286298</v>
      </c>
      <c r="P1107">
        <v>50.742522484835803</v>
      </c>
      <c r="Q1107">
        <v>0.10954606111283</v>
      </c>
    </row>
    <row r="1108" spans="1:17" hidden="1" x14ac:dyDescent="0.3">
      <c r="A1108" t="s">
        <v>2373</v>
      </c>
      <c r="B1108" t="s">
        <v>2374</v>
      </c>
      <c r="C1108" t="s">
        <v>10328</v>
      </c>
      <c r="D1108" t="s">
        <v>18</v>
      </c>
      <c r="E1108">
        <v>2234.7595155479999</v>
      </c>
      <c r="F1108">
        <v>225.6</v>
      </c>
      <c r="G1108">
        <v>-55.2211313169203</v>
      </c>
      <c r="H1108">
        <v>9.1110846705387605</v>
      </c>
      <c r="I1108">
        <v>-16.8426942973541</v>
      </c>
      <c r="J1108">
        <v>5.4045582880909802</v>
      </c>
      <c r="K1108">
        <v>214.16440244216699</v>
      </c>
      <c r="M1108">
        <v>75.727156587446601</v>
      </c>
      <c r="N1108">
        <v>2.1450983090949101</v>
      </c>
      <c r="O1108">
        <v>52.504432624113399</v>
      </c>
      <c r="P1108">
        <v>23.6503151548369</v>
      </c>
    </row>
    <row r="1109" spans="1:17" hidden="1" x14ac:dyDescent="0.3">
      <c r="A1109" t="s">
        <v>2375</v>
      </c>
      <c r="B1109" t="s">
        <v>2376</v>
      </c>
      <c r="C1109" t="s">
        <v>10328</v>
      </c>
      <c r="D1109" t="s">
        <v>1518</v>
      </c>
      <c r="E1109">
        <v>2231.4798151750001</v>
      </c>
      <c r="F1109">
        <v>327.75</v>
      </c>
      <c r="G1109">
        <v>40.055345565509498</v>
      </c>
      <c r="H1109">
        <v>7.1970073322863604</v>
      </c>
      <c r="I1109">
        <v>38.175937801727997</v>
      </c>
      <c r="J1109">
        <v>7.8896260658416804</v>
      </c>
      <c r="K1109">
        <v>270.78954325142701</v>
      </c>
      <c r="L1109">
        <v>236.00332716375999</v>
      </c>
      <c r="M1109">
        <v>75.837408789442406</v>
      </c>
      <c r="N1109">
        <v>0.49229760625637897</v>
      </c>
      <c r="O1109">
        <v>2.7917620137299699</v>
      </c>
      <c r="P1109">
        <v>142.777777777777</v>
      </c>
      <c r="Q1109">
        <v>7.5288127105646002E-2</v>
      </c>
    </row>
    <row r="1110" spans="1:17" x14ac:dyDescent="0.3">
      <c r="A1110" t="s">
        <v>2377</v>
      </c>
      <c r="B1110" t="s">
        <v>2378</v>
      </c>
      <c r="C1110" t="s">
        <v>10324</v>
      </c>
      <c r="D1110" t="s">
        <v>231</v>
      </c>
      <c r="E1110">
        <v>2229.5482238499999</v>
      </c>
      <c r="F1110">
        <v>285.14999999999998</v>
      </c>
      <c r="G1110">
        <v>-54.294522723944397</v>
      </c>
      <c r="H1110">
        <v>-7.2479307219867097</v>
      </c>
      <c r="I1110">
        <v>-17.3897379758046</v>
      </c>
      <c r="J1110">
        <v>-3.5814399479072501</v>
      </c>
      <c r="K1110">
        <v>296.67301778627598</v>
      </c>
      <c r="L1110">
        <v>315.34894030975897</v>
      </c>
      <c r="M1110">
        <v>40.043655198446302</v>
      </c>
      <c r="N1110">
        <v>0.69049849969922805</v>
      </c>
      <c r="O1110">
        <v>38.207960722426797</v>
      </c>
      <c r="P1110">
        <v>16.1743735995111</v>
      </c>
    </row>
    <row r="1111" spans="1:17" hidden="1" x14ac:dyDescent="0.3">
      <c r="A1111" t="s">
        <v>2379</v>
      </c>
      <c r="B1111" t="s">
        <v>2380</v>
      </c>
      <c r="C1111" t="s">
        <v>10328</v>
      </c>
      <c r="D1111" t="s">
        <v>222</v>
      </c>
      <c r="E1111">
        <v>2229.1810491249998</v>
      </c>
      <c r="F1111">
        <v>572.45000000000005</v>
      </c>
      <c r="G1111">
        <v>-12.0652314874021</v>
      </c>
      <c r="H1111">
        <v>-2.9378121758965099</v>
      </c>
      <c r="I1111">
        <v>18.0899987906968</v>
      </c>
      <c r="J1111">
        <v>3.78139213466228E-2</v>
      </c>
      <c r="K1111">
        <v>564.76220516558101</v>
      </c>
      <c r="L1111">
        <v>489.60138153328501</v>
      </c>
      <c r="M1111">
        <v>57.208199488462199</v>
      </c>
      <c r="N1111">
        <v>0.485265066761637</v>
      </c>
      <c r="O1111">
        <v>16.0625382129443</v>
      </c>
      <c r="P1111">
        <v>67.5790398126463</v>
      </c>
      <c r="Q1111">
        <v>0.121690296087455</v>
      </c>
    </row>
    <row r="1112" spans="1:17" x14ac:dyDescent="0.3">
      <c r="A1112" t="s">
        <v>2381</v>
      </c>
      <c r="B1112" t="s">
        <v>2382</v>
      </c>
      <c r="C1112" t="s">
        <v>10319</v>
      </c>
      <c r="D1112" t="s">
        <v>257</v>
      </c>
      <c r="E1112">
        <v>2227.9514982999999</v>
      </c>
      <c r="F1112">
        <v>497.75</v>
      </c>
      <c r="G1112">
        <v>-51.698343574795899</v>
      </c>
      <c r="H1112">
        <v>-2.7640852614884199</v>
      </c>
      <c r="I1112">
        <v>-26.362533326308998</v>
      </c>
      <c r="J1112">
        <v>-1.8053074451522699</v>
      </c>
      <c r="K1112">
        <v>501.65019424568902</v>
      </c>
      <c r="L1112">
        <v>530.82138521739103</v>
      </c>
      <c r="M1112">
        <v>57.429750147560704</v>
      </c>
      <c r="N1112">
        <v>1.1348499754202299</v>
      </c>
      <c r="O1112">
        <v>29.593169261677499</v>
      </c>
      <c r="P1112">
        <v>9.6365638766519908</v>
      </c>
    </row>
    <row r="1113" spans="1:17" hidden="1" x14ac:dyDescent="0.3">
      <c r="A1113" t="s">
        <v>2383</v>
      </c>
      <c r="B1113" t="s">
        <v>2384</v>
      </c>
      <c r="C1113" t="s">
        <v>10328</v>
      </c>
      <c r="D1113" t="s">
        <v>252</v>
      </c>
      <c r="E1113">
        <v>2225.597962848</v>
      </c>
      <c r="F1113">
        <v>111.45</v>
      </c>
      <c r="G1113">
        <v>-44.129508509597599</v>
      </c>
      <c r="H1113">
        <v>-3.0134758957034702</v>
      </c>
      <c r="I1113">
        <v>-8.9426301990677199</v>
      </c>
      <c r="J1113">
        <v>3.2564651919945899</v>
      </c>
      <c r="K1113">
        <v>112.374741070241</v>
      </c>
      <c r="L1113">
        <v>113.142025898016</v>
      </c>
      <c r="M1113">
        <v>70.548992380817495</v>
      </c>
      <c r="N1113">
        <v>0.57966440270041597</v>
      </c>
      <c r="O1113">
        <v>39.973082099596198</v>
      </c>
      <c r="P1113">
        <v>28.903539208882702</v>
      </c>
      <c r="Q1113">
        <v>0.18626323143520401</v>
      </c>
    </row>
    <row r="1114" spans="1:17" hidden="1" x14ac:dyDescent="0.3">
      <c r="A1114" t="s">
        <v>2385</v>
      </c>
      <c r="B1114" t="s">
        <v>2386</v>
      </c>
      <c r="C1114" t="s">
        <v>10328</v>
      </c>
      <c r="D1114" t="s">
        <v>2387</v>
      </c>
      <c r="E1114">
        <v>2225.25104904</v>
      </c>
      <c r="F1114">
        <v>620</v>
      </c>
      <c r="G1114">
        <v>1066.83936884576</v>
      </c>
      <c r="H1114">
        <v>-16.7636574682465</v>
      </c>
      <c r="I1114">
        <v>11.407715218368001</v>
      </c>
      <c r="J1114">
        <v>-9.2718727302555894</v>
      </c>
      <c r="K1114">
        <v>651.74988762105204</v>
      </c>
      <c r="L1114">
        <v>455.48999797550999</v>
      </c>
      <c r="M1114">
        <v>27.901445309643702</v>
      </c>
      <c r="N1114">
        <v>0.70527017681631499</v>
      </c>
      <c r="O1114">
        <v>28.709677419354801</v>
      </c>
      <c r="P1114">
        <v>1096.91119691119</v>
      </c>
    </row>
    <row r="1115" spans="1:17" hidden="1" x14ac:dyDescent="0.3">
      <c r="A1115" t="s">
        <v>2388</v>
      </c>
      <c r="B1115" t="s">
        <v>2389</v>
      </c>
      <c r="C1115" t="s">
        <v>10328</v>
      </c>
      <c r="D1115" t="s">
        <v>204</v>
      </c>
      <c r="E1115">
        <v>2219.1482592399998</v>
      </c>
      <c r="F1115">
        <v>706</v>
      </c>
      <c r="G1115">
        <v>-23.053486394970999</v>
      </c>
      <c r="H1115">
        <v>19.2441607334606</v>
      </c>
      <c r="I1115">
        <v>34.071980011080001</v>
      </c>
      <c r="J1115">
        <v>-7.5024790379459496</v>
      </c>
      <c r="K1115">
        <v>611.72478132585798</v>
      </c>
      <c r="L1115">
        <v>537.40048470910995</v>
      </c>
      <c r="M1115">
        <v>54.654196213268499</v>
      </c>
      <c r="N1115">
        <v>1.6404552625697699</v>
      </c>
      <c r="O1115">
        <v>12.202549575070799</v>
      </c>
      <c r="P1115">
        <v>75.621890547263604</v>
      </c>
      <c r="Q1115">
        <v>2.8077232328229999E-2</v>
      </c>
    </row>
    <row r="1116" spans="1:17" hidden="1" x14ac:dyDescent="0.3">
      <c r="A1116" t="s">
        <v>2390</v>
      </c>
      <c r="B1116" t="s">
        <v>2391</v>
      </c>
      <c r="C1116" t="s">
        <v>10328</v>
      </c>
      <c r="D1116" t="s">
        <v>773</v>
      </c>
      <c r="E1116">
        <v>2217.1131917990001</v>
      </c>
      <c r="F1116">
        <v>20.57</v>
      </c>
      <c r="G1116">
        <v>-0.29264825470178102</v>
      </c>
      <c r="H1116">
        <v>-4.2285233184867899</v>
      </c>
      <c r="I1116">
        <v>-28.489018102745099</v>
      </c>
      <c r="J1116">
        <v>-3.6518228307901301</v>
      </c>
      <c r="K1116">
        <v>21.775323251551701</v>
      </c>
      <c r="L1116">
        <v>22.111703312515399</v>
      </c>
      <c r="M1116">
        <v>33.383102262173601</v>
      </c>
      <c r="N1116">
        <v>0.66347402103179798</v>
      </c>
      <c r="O1116">
        <v>56.538648517258103</v>
      </c>
      <c r="P1116">
        <v>31.858974358974301</v>
      </c>
      <c r="Q1116">
        <v>-5.4331187056032001E-2</v>
      </c>
    </row>
    <row r="1117" spans="1:17" hidden="1" x14ac:dyDescent="0.3">
      <c r="A1117" t="s">
        <v>2392</v>
      </c>
      <c r="B1117" t="s">
        <v>2393</v>
      </c>
      <c r="C1117" t="s">
        <v>10328</v>
      </c>
      <c r="D1117" t="s">
        <v>276</v>
      </c>
      <c r="E1117">
        <v>2211.8143249999998</v>
      </c>
      <c r="F1117">
        <v>445.25</v>
      </c>
      <c r="G1117">
        <v>-29.891830315399201</v>
      </c>
      <c r="H1117">
        <v>-5.1687006546689496</v>
      </c>
      <c r="I1117">
        <v>-10.278596021624899</v>
      </c>
      <c r="J1117">
        <v>-4.5556635723378598</v>
      </c>
      <c r="K1117">
        <v>448.13240996734999</v>
      </c>
      <c r="L1117">
        <v>439.77139240557602</v>
      </c>
      <c r="M1117">
        <v>42.109357652580201</v>
      </c>
      <c r="N1117">
        <v>0.51871443507472903</v>
      </c>
      <c r="O1117">
        <v>11.600224592925301</v>
      </c>
      <c r="P1117">
        <v>16.695059625212899</v>
      </c>
      <c r="Q1117">
        <v>-7.5535257446489997E-3</v>
      </c>
    </row>
    <row r="1118" spans="1:17" hidden="1" x14ac:dyDescent="0.3">
      <c r="A1118" t="s">
        <v>2394</v>
      </c>
      <c r="B1118" t="s">
        <v>2395</v>
      </c>
      <c r="C1118" t="s">
        <v>10328</v>
      </c>
      <c r="D1118" t="s">
        <v>573</v>
      </c>
      <c r="E1118">
        <v>2197.309792</v>
      </c>
      <c r="F1118">
        <v>1975.45</v>
      </c>
      <c r="G1118">
        <v>-20.348988696398202</v>
      </c>
      <c r="H1118">
        <v>14.391893333342599</v>
      </c>
      <c r="I1118">
        <v>-17.373717512235199</v>
      </c>
      <c r="J1118">
        <v>1.1272688384626399</v>
      </c>
      <c r="K1118">
        <v>1885.94887521399</v>
      </c>
      <c r="L1118">
        <v>1810.33974198232</v>
      </c>
      <c r="M1118">
        <v>76.021676286950097</v>
      </c>
      <c r="N1118">
        <v>1.4305664792710899</v>
      </c>
      <c r="O1118">
        <v>22.840365486344801</v>
      </c>
      <c r="P1118">
        <v>30.3927392739274</v>
      </c>
    </row>
    <row r="1119" spans="1:17" hidden="1" x14ac:dyDescent="0.3">
      <c r="A1119" t="s">
        <v>2396</v>
      </c>
      <c r="B1119" t="s">
        <v>2397</v>
      </c>
      <c r="C1119" t="s">
        <v>10328</v>
      </c>
      <c r="D1119" t="s">
        <v>225</v>
      </c>
      <c r="E1119">
        <v>2196.9644030999998</v>
      </c>
      <c r="F1119">
        <v>587.95000000000005</v>
      </c>
      <c r="G1119">
        <v>-21.242582345852998</v>
      </c>
      <c r="H1119">
        <v>-9.4000773614637207</v>
      </c>
      <c r="I1119">
        <v>-16.942212893584902</v>
      </c>
      <c r="J1119">
        <v>-1.1760808216577101</v>
      </c>
      <c r="K1119">
        <v>604.678986647334</v>
      </c>
      <c r="L1119">
        <v>565.67610590417701</v>
      </c>
      <c r="M1119">
        <v>43.1569192657144</v>
      </c>
      <c r="N1119">
        <v>0.62608791257965701</v>
      </c>
      <c r="O1119">
        <v>23.820052725571799</v>
      </c>
      <c r="P1119">
        <v>31.532438478747199</v>
      </c>
      <c r="Q1119">
        <v>4.1863389717719003E-2</v>
      </c>
    </row>
    <row r="1120" spans="1:17" hidden="1" x14ac:dyDescent="0.3">
      <c r="A1120" t="s">
        <v>2398</v>
      </c>
      <c r="B1120" t="s">
        <v>2399</v>
      </c>
      <c r="C1120" t="s">
        <v>10328</v>
      </c>
      <c r="D1120" t="s">
        <v>127</v>
      </c>
      <c r="E1120">
        <v>2195.8990709109999</v>
      </c>
      <c r="F1120">
        <v>152.25</v>
      </c>
      <c r="G1120">
        <v>-50.547147992301099</v>
      </c>
      <c r="H1120">
        <v>-14.577356952062001</v>
      </c>
      <c r="I1120">
        <v>-23.274682490221501</v>
      </c>
      <c r="J1120">
        <v>-6.0664061641234603</v>
      </c>
      <c r="K1120">
        <v>162.63070112558901</v>
      </c>
      <c r="L1120">
        <v>163.864686746594</v>
      </c>
      <c r="M1120">
        <v>32.319329305909697</v>
      </c>
      <c r="N1120">
        <v>1.0540255868227699</v>
      </c>
      <c r="O1120">
        <v>39.7701149425287</v>
      </c>
      <c r="P1120">
        <v>12.7777777777777</v>
      </c>
      <c r="Q1120">
        <v>-3.9178022754130003E-3</v>
      </c>
    </row>
    <row r="1121" spans="1:17" hidden="1" x14ac:dyDescent="0.3">
      <c r="A1121" t="s">
        <v>2400</v>
      </c>
      <c r="B1121" t="s">
        <v>2401</v>
      </c>
      <c r="C1121" t="s">
        <v>10328</v>
      </c>
      <c r="D1121" t="s">
        <v>706</v>
      </c>
      <c r="E1121">
        <v>2188.4644579999999</v>
      </c>
      <c r="F1121">
        <v>347.45</v>
      </c>
      <c r="G1121">
        <v>-23.687872156057999</v>
      </c>
      <c r="H1121">
        <v>-0.230464097397095</v>
      </c>
      <c r="I1121">
        <v>-10.653861147951099</v>
      </c>
      <c r="J1121">
        <v>-5.2177749158495104</v>
      </c>
      <c r="K1121">
        <v>346.649035355948</v>
      </c>
      <c r="L1121">
        <v>335.03581654431599</v>
      </c>
      <c r="M1121">
        <v>42.622616573064803</v>
      </c>
      <c r="N1121">
        <v>0.60968803086548695</v>
      </c>
      <c r="O1121">
        <v>21.4131529716506</v>
      </c>
      <c r="P1121">
        <v>24.089285714285701</v>
      </c>
      <c r="Q1121">
        <v>7.1785631405862999E-2</v>
      </c>
    </row>
    <row r="1122" spans="1:17" hidden="1" x14ac:dyDescent="0.3">
      <c r="A1122" t="s">
        <v>2402</v>
      </c>
      <c r="B1122" t="s">
        <v>2403</v>
      </c>
      <c r="C1122" t="s">
        <v>10328</v>
      </c>
      <c r="D1122" t="s">
        <v>627</v>
      </c>
      <c r="E1122">
        <v>2187.5187929200001</v>
      </c>
      <c r="F1122">
        <v>481.15</v>
      </c>
      <c r="G1122">
        <v>-41.093557145408802</v>
      </c>
      <c r="H1122">
        <v>-3.8763219994463101</v>
      </c>
      <c r="I1122">
        <v>-16.9370636547246</v>
      </c>
      <c r="J1122">
        <v>-6.07080203233975</v>
      </c>
      <c r="K1122">
        <v>493.42697122572997</v>
      </c>
      <c r="L1122">
        <v>497.59432850345502</v>
      </c>
      <c r="M1122">
        <v>38.719230418748197</v>
      </c>
      <c r="N1122">
        <v>0.53825605116271003</v>
      </c>
      <c r="O1122">
        <v>31.975475423464601</v>
      </c>
      <c r="P1122">
        <v>17.468261718749901</v>
      </c>
      <c r="Q1122">
        <v>1.1839789847424001E-2</v>
      </c>
    </row>
    <row r="1123" spans="1:17" hidden="1" x14ac:dyDescent="0.3">
      <c r="A1123" t="s">
        <v>2404</v>
      </c>
      <c r="B1123" t="s">
        <v>2405</v>
      </c>
      <c r="C1123" t="s">
        <v>10328</v>
      </c>
      <c r="D1123" t="s">
        <v>741</v>
      </c>
      <c r="E1123">
        <v>2180.653534008</v>
      </c>
      <c r="F1123">
        <v>280.26</v>
      </c>
      <c r="G1123">
        <v>0.63426278430683003</v>
      </c>
      <c r="H1123">
        <v>1.45187584778368</v>
      </c>
      <c r="I1123">
        <v>0.71188960573071602</v>
      </c>
      <c r="J1123">
        <v>0.20446377958527201</v>
      </c>
      <c r="K1123">
        <v>270.45622531867502</v>
      </c>
      <c r="L1123">
        <v>250.36409778082401</v>
      </c>
      <c r="M1123">
        <v>58.290846172297002</v>
      </c>
      <c r="N1123">
        <v>0.45724401874376103</v>
      </c>
      <c r="O1123">
        <v>2.76172125883109</v>
      </c>
      <c r="P1123">
        <v>35.260617760617698</v>
      </c>
      <c r="Q1123">
        <v>3.2968413234804997E-2</v>
      </c>
    </row>
    <row r="1124" spans="1:17" hidden="1" x14ac:dyDescent="0.3">
      <c r="A1124" t="s">
        <v>2406</v>
      </c>
      <c r="B1124" t="s">
        <v>2407</v>
      </c>
      <c r="C1124" t="s">
        <v>10328</v>
      </c>
      <c r="D1124" t="s">
        <v>2408</v>
      </c>
      <c r="E1124">
        <v>2177.83157252</v>
      </c>
      <c r="F1124">
        <v>2016.4</v>
      </c>
      <c r="G1124">
        <v>357.04014197926398</v>
      </c>
      <c r="H1124">
        <v>-1.8259400453296</v>
      </c>
      <c r="I1124">
        <v>39.422745799834303</v>
      </c>
      <c r="J1124">
        <v>4.0361179714264797</v>
      </c>
      <c r="K1124">
        <v>1904.17441012015</v>
      </c>
      <c r="L1124">
        <v>1427.1611790151301</v>
      </c>
      <c r="M1124">
        <v>54.9580098020242</v>
      </c>
      <c r="N1124">
        <v>0.85013376926430495</v>
      </c>
      <c r="O1124">
        <v>12.0809363221582</v>
      </c>
      <c r="P1124">
        <v>472.43435060326402</v>
      </c>
      <c r="Q1124">
        <v>0.25504362233088301</v>
      </c>
    </row>
    <row r="1125" spans="1:17" hidden="1" x14ac:dyDescent="0.3">
      <c r="A1125" t="s">
        <v>2409</v>
      </c>
      <c r="B1125" t="s">
        <v>2410</v>
      </c>
      <c r="C1125" t="s">
        <v>10328</v>
      </c>
      <c r="D1125" t="s">
        <v>163</v>
      </c>
      <c r="E1125">
        <v>2174.9229</v>
      </c>
      <c r="F1125">
        <v>1967.85</v>
      </c>
      <c r="G1125">
        <v>320.13407447403699</v>
      </c>
      <c r="H1125">
        <v>-10.458544801142599</v>
      </c>
      <c r="I1125">
        <v>71.462899515401602</v>
      </c>
      <c r="J1125">
        <v>-6.2351561641234596</v>
      </c>
      <c r="K1125">
        <v>1907.3310236565301</v>
      </c>
      <c r="L1125">
        <v>1398.40830380432</v>
      </c>
      <c r="M1125">
        <v>53.333850766085902</v>
      </c>
      <c r="N1125">
        <v>0.64806839168693398</v>
      </c>
      <c r="O1125">
        <v>19.201158624895101</v>
      </c>
      <c r="P1125">
        <v>376.47699757869202</v>
      </c>
      <c r="Q1125">
        <v>0.18349092581992801</v>
      </c>
    </row>
    <row r="1126" spans="1:17" hidden="1" x14ac:dyDescent="0.3">
      <c r="A1126" t="s">
        <v>2411</v>
      </c>
      <c r="B1126" t="s">
        <v>2412</v>
      </c>
      <c r="C1126" t="s">
        <v>10328</v>
      </c>
      <c r="D1126" t="s">
        <v>121</v>
      </c>
      <c r="E1126">
        <v>2171.33685358</v>
      </c>
      <c r="F1126">
        <v>97.82</v>
      </c>
      <c r="G1126">
        <v>80.4975401403631</v>
      </c>
      <c r="H1126">
        <v>-9.6855447893668298</v>
      </c>
      <c r="I1126">
        <v>39.926124462982202</v>
      </c>
      <c r="J1126">
        <v>1.3816632076042701</v>
      </c>
      <c r="K1126">
        <v>92.97379992434</v>
      </c>
      <c r="L1126">
        <v>75.302890017863902</v>
      </c>
      <c r="M1126">
        <v>64.961868820644995</v>
      </c>
      <c r="N1126">
        <v>1.0336034381171399</v>
      </c>
      <c r="O1126">
        <v>10.304641177673201</v>
      </c>
      <c r="P1126">
        <v>153.35405335405301</v>
      </c>
      <c r="Q1126">
        <v>7.1539724890398004E-2</v>
      </c>
    </row>
    <row r="1127" spans="1:17" hidden="1" x14ac:dyDescent="0.3">
      <c r="A1127" t="s">
        <v>2413</v>
      </c>
      <c r="B1127" t="s">
        <v>2414</v>
      </c>
      <c r="C1127" t="s">
        <v>10328</v>
      </c>
      <c r="D1127" t="s">
        <v>46</v>
      </c>
      <c r="E1127">
        <v>2169.3010881999999</v>
      </c>
      <c r="F1127">
        <v>171</v>
      </c>
      <c r="G1127">
        <v>280.738982745383</v>
      </c>
      <c r="H1127">
        <v>2.5303586215200098</v>
      </c>
      <c r="I1127">
        <v>64.835479665856596</v>
      </c>
      <c r="J1127">
        <v>-9.1226226969213293</v>
      </c>
      <c r="K1127">
        <v>166.24102132165501</v>
      </c>
      <c r="L1127">
        <v>119.20091869826</v>
      </c>
      <c r="M1127">
        <v>31.428996141675601</v>
      </c>
      <c r="N1127">
        <v>0.78084769641490703</v>
      </c>
      <c r="O1127">
        <v>19.298245614035</v>
      </c>
      <c r="P1127">
        <v>310.81081081080998</v>
      </c>
      <c r="Q1127">
        <v>0.198025333708125</v>
      </c>
    </row>
    <row r="1128" spans="1:17" hidden="1" x14ac:dyDescent="0.3">
      <c r="A1128" t="s">
        <v>2415</v>
      </c>
      <c r="B1128" t="s">
        <v>2416</v>
      </c>
      <c r="C1128" t="s">
        <v>10328</v>
      </c>
      <c r="D1128" t="s">
        <v>298</v>
      </c>
      <c r="E1128">
        <v>2167.709323776</v>
      </c>
      <c r="F1128">
        <v>211.62</v>
      </c>
      <c r="G1128">
        <v>-29.3387739907891</v>
      </c>
      <c r="H1128">
        <v>-12.223217353332499</v>
      </c>
      <c r="I1128">
        <v>-12.2323500650679</v>
      </c>
      <c r="J1128">
        <v>-2.8617887674733402</v>
      </c>
      <c r="O1128">
        <v>24.747188356488</v>
      </c>
      <c r="P1128">
        <v>13.105291288081199</v>
      </c>
    </row>
    <row r="1129" spans="1:17" hidden="1" x14ac:dyDescent="0.3">
      <c r="A1129" t="s">
        <v>2417</v>
      </c>
      <c r="B1129" t="s">
        <v>2418</v>
      </c>
      <c r="C1129" t="s">
        <v>10328</v>
      </c>
      <c r="D1129" t="s">
        <v>170</v>
      </c>
      <c r="E1129">
        <v>2163.7271249999999</v>
      </c>
      <c r="F1129">
        <v>2179.85</v>
      </c>
      <c r="G1129">
        <v>-13.986515465576399</v>
      </c>
      <c r="H1129">
        <v>-3.5486593548422301</v>
      </c>
      <c r="I1129">
        <v>6.7440881582701904</v>
      </c>
      <c r="J1129">
        <v>-5.4903874416564999</v>
      </c>
      <c r="K1129">
        <v>2178.2582643172</v>
      </c>
      <c r="L1129">
        <v>2090.03130761896</v>
      </c>
      <c r="M1129">
        <v>45.107934934637797</v>
      </c>
      <c r="N1129">
        <v>0.58140883388217501</v>
      </c>
      <c r="O1129">
        <v>27.472073766543499</v>
      </c>
      <c r="P1129">
        <v>28.985207100591701</v>
      </c>
      <c r="Q1129">
        <v>0.116644365515972</v>
      </c>
    </row>
    <row r="1130" spans="1:17" hidden="1" x14ac:dyDescent="0.3">
      <c r="A1130" t="s">
        <v>2419</v>
      </c>
      <c r="B1130" t="s">
        <v>2420</v>
      </c>
      <c r="C1130" t="s">
        <v>10328</v>
      </c>
      <c r="D1130" t="s">
        <v>410</v>
      </c>
      <c r="E1130">
        <v>2160.5523240739999</v>
      </c>
      <c r="F1130">
        <v>146.38</v>
      </c>
      <c r="G1130">
        <v>116.15188934416</v>
      </c>
      <c r="H1130">
        <v>3.8158888094892198</v>
      </c>
      <c r="I1130">
        <v>23.3288230483757</v>
      </c>
      <c r="J1130">
        <v>-9.0289370154600999</v>
      </c>
      <c r="K1130">
        <v>134.63080441263</v>
      </c>
      <c r="L1130">
        <v>109.206216753001</v>
      </c>
      <c r="M1130">
        <v>43.762835249762297</v>
      </c>
      <c r="N1130">
        <v>0.59388533322058801</v>
      </c>
      <c r="O1130">
        <v>12.310424921437299</v>
      </c>
      <c r="P1130">
        <v>163.03683737646</v>
      </c>
      <c r="Q1130">
        <v>0.110541839201622</v>
      </c>
    </row>
    <row r="1131" spans="1:17" hidden="1" x14ac:dyDescent="0.3">
      <c r="A1131" t="s">
        <v>2421</v>
      </c>
      <c r="B1131" t="s">
        <v>2422</v>
      </c>
      <c r="C1131" t="s">
        <v>10328</v>
      </c>
      <c r="D1131" t="s">
        <v>21</v>
      </c>
      <c r="E1131">
        <v>2153.8438334099901</v>
      </c>
      <c r="F1131">
        <v>236.01</v>
      </c>
      <c r="G1131">
        <v>-65.588221508050196</v>
      </c>
      <c r="H1131">
        <v>5.8735290358583203</v>
      </c>
      <c r="I1131">
        <v>-48.446541373167001</v>
      </c>
      <c r="J1131">
        <v>-4.0906009493995299</v>
      </c>
      <c r="K1131">
        <v>239.30826036534901</v>
      </c>
      <c r="M1131">
        <v>50.360915257246198</v>
      </c>
      <c r="N1131">
        <v>1.45579339916144</v>
      </c>
      <c r="O1131">
        <v>79.526291258844907</v>
      </c>
      <c r="P1131">
        <v>15.1268292682926</v>
      </c>
    </row>
    <row r="1132" spans="1:17" hidden="1" x14ac:dyDescent="0.3">
      <c r="A1132" t="s">
        <v>2423</v>
      </c>
      <c r="B1132" t="s">
        <v>2424</v>
      </c>
      <c r="C1132" t="s">
        <v>10328</v>
      </c>
      <c r="D1132" t="s">
        <v>535</v>
      </c>
      <c r="E1132">
        <v>2152.1645360150001</v>
      </c>
      <c r="F1132">
        <v>234.65</v>
      </c>
      <c r="G1132">
        <v>-51.580441545942399</v>
      </c>
      <c r="H1132">
        <v>-8.4705634137813792</v>
      </c>
      <c r="I1132">
        <v>-28.8765311778713</v>
      </c>
      <c r="J1132">
        <v>-4.4838701558930101</v>
      </c>
      <c r="K1132">
        <v>253.517057591157</v>
      </c>
      <c r="L1132">
        <v>258.68154577321502</v>
      </c>
      <c r="M1132">
        <v>28.5426136776736</v>
      </c>
      <c r="N1132">
        <v>0.70176955464979496</v>
      </c>
      <c r="O1132">
        <v>35.393138717238401</v>
      </c>
      <c r="P1132">
        <v>10.164319248826301</v>
      </c>
      <c r="Q1132">
        <v>6.3159051995973006E-2</v>
      </c>
    </row>
    <row r="1133" spans="1:17" hidden="1" x14ac:dyDescent="0.3">
      <c r="A1133" t="s">
        <v>2425</v>
      </c>
      <c r="B1133" t="s">
        <v>2426</v>
      </c>
      <c r="C1133" t="s">
        <v>10328</v>
      </c>
      <c r="D1133" t="s">
        <v>959</v>
      </c>
      <c r="E1133">
        <v>2148.753522</v>
      </c>
      <c r="F1133">
        <v>661.75</v>
      </c>
      <c r="G1133">
        <v>56.205441463073697</v>
      </c>
      <c r="H1133">
        <v>2.64943587651962</v>
      </c>
      <c r="I1133">
        <v>105.433935794287</v>
      </c>
      <c r="J1133">
        <v>-3.1346970960115002</v>
      </c>
      <c r="K1133">
        <v>557.65743539988102</v>
      </c>
      <c r="L1133">
        <v>427.81772691518501</v>
      </c>
      <c r="M1133">
        <v>59.612718822905897</v>
      </c>
      <c r="N1133">
        <v>0.47089212229243299</v>
      </c>
      <c r="O1133">
        <v>3.3547412164714698</v>
      </c>
      <c r="P1133">
        <v>159.40807526460199</v>
      </c>
      <c r="Q1133">
        <v>0.148970473520111</v>
      </c>
    </row>
    <row r="1134" spans="1:17" hidden="1" x14ac:dyDescent="0.3">
      <c r="A1134" t="s">
        <v>2427</v>
      </c>
      <c r="B1134" t="s">
        <v>2428</v>
      </c>
      <c r="C1134" t="s">
        <v>10328</v>
      </c>
      <c r="D1134" t="s">
        <v>474</v>
      </c>
      <c r="E1134">
        <v>2146.7973929999998</v>
      </c>
      <c r="F1134">
        <v>882.05</v>
      </c>
      <c r="G1134">
        <v>24.443368571167198</v>
      </c>
      <c r="H1134">
        <v>1.9975043135285999</v>
      </c>
      <c r="I1134">
        <v>29.1860865935734</v>
      </c>
      <c r="J1134">
        <v>-6.6004518808536101</v>
      </c>
      <c r="K1134">
        <v>832.72636763986998</v>
      </c>
      <c r="L1134">
        <v>679.94599663289796</v>
      </c>
      <c r="M1134">
        <v>35.917314402705998</v>
      </c>
      <c r="N1134">
        <v>0.30784010569453302</v>
      </c>
      <c r="O1134">
        <v>28.462105322827401</v>
      </c>
      <c r="P1134">
        <v>81.847232244098507</v>
      </c>
      <c r="Q1134">
        <v>9.5446874397827994E-2</v>
      </c>
    </row>
    <row r="1135" spans="1:17" hidden="1" x14ac:dyDescent="0.3">
      <c r="A1135" t="s">
        <v>2429</v>
      </c>
      <c r="B1135" t="s">
        <v>2430</v>
      </c>
      <c r="C1135" t="s">
        <v>10328</v>
      </c>
      <c r="D1135" t="s">
        <v>627</v>
      </c>
      <c r="E1135">
        <v>2145.5307262799902</v>
      </c>
      <c r="F1135">
        <v>428.55</v>
      </c>
      <c r="G1135">
        <v>-9.1491418351790195</v>
      </c>
      <c r="H1135">
        <v>4.04670647120121</v>
      </c>
      <c r="I1135">
        <v>-24.495131637641698</v>
      </c>
      <c r="J1135">
        <v>0.54488836814030595</v>
      </c>
      <c r="K1135">
        <v>411.90892902691297</v>
      </c>
      <c r="L1135">
        <v>401.74746160508403</v>
      </c>
      <c r="M1135">
        <v>61.235795095262297</v>
      </c>
      <c r="N1135">
        <v>1.7103058376600899</v>
      </c>
      <c r="O1135">
        <v>46.9956831174892</v>
      </c>
      <c r="P1135">
        <v>56.547945205479401</v>
      </c>
      <c r="Q1135">
        <v>0.101634735445479</v>
      </c>
    </row>
    <row r="1136" spans="1:17" hidden="1" x14ac:dyDescent="0.3">
      <c r="A1136" t="s">
        <v>2431</v>
      </c>
      <c r="B1136" t="s">
        <v>2432</v>
      </c>
      <c r="C1136" t="s">
        <v>10328</v>
      </c>
      <c r="D1136" t="s">
        <v>77</v>
      </c>
      <c r="E1136">
        <v>2137.4678215499998</v>
      </c>
      <c r="F1136">
        <v>2802.9</v>
      </c>
      <c r="G1136">
        <v>-37.805916318632697</v>
      </c>
      <c r="H1136">
        <v>-5.1191826398464197</v>
      </c>
      <c r="I1136">
        <v>-13.1274729209845</v>
      </c>
      <c r="J1136">
        <v>-5.2875210289883299</v>
      </c>
      <c r="K1136">
        <v>2857.6272061991899</v>
      </c>
      <c r="L1136">
        <v>2815.54898679592</v>
      </c>
      <c r="M1136">
        <v>45.799210885004797</v>
      </c>
      <c r="N1136">
        <v>1.25847238583243</v>
      </c>
      <c r="O1136">
        <v>14.7383067537193</v>
      </c>
      <c r="P1136">
        <v>19.493530577878101</v>
      </c>
      <c r="Q1136">
        <v>-0.149559743917347</v>
      </c>
    </row>
    <row r="1137" spans="1:17" hidden="1" x14ac:dyDescent="0.3">
      <c r="A1137" t="s">
        <v>2433</v>
      </c>
      <c r="B1137" t="s">
        <v>2434</v>
      </c>
      <c r="C1137" t="s">
        <v>10328</v>
      </c>
      <c r="D1137" t="s">
        <v>298</v>
      </c>
      <c r="E1137">
        <v>2133.886513805</v>
      </c>
      <c r="F1137">
        <v>1322.3</v>
      </c>
      <c r="G1137">
        <v>-34.557525840636799</v>
      </c>
      <c r="H1137">
        <v>2.6877402680806401</v>
      </c>
      <c r="I1137">
        <v>-15.5763413520058</v>
      </c>
      <c r="J1137">
        <v>-1.3919339056614799</v>
      </c>
      <c r="K1137">
        <v>1305.4909271689</v>
      </c>
      <c r="L1137">
        <v>1315.01811493543</v>
      </c>
      <c r="M1137">
        <v>64.025888239910898</v>
      </c>
      <c r="N1137">
        <v>1.15765432568727</v>
      </c>
      <c r="O1137">
        <v>15.2272555395901</v>
      </c>
      <c r="P1137">
        <v>15.394013439218</v>
      </c>
      <c r="Q1137">
        <v>1.7740911179022E-2</v>
      </c>
    </row>
    <row r="1138" spans="1:17" hidden="1" x14ac:dyDescent="0.3">
      <c r="A1138" t="s">
        <v>2435</v>
      </c>
      <c r="B1138" t="s">
        <v>2436</v>
      </c>
      <c r="C1138" t="s">
        <v>10328</v>
      </c>
      <c r="D1138" t="s">
        <v>1607</v>
      </c>
      <c r="E1138">
        <v>2125.8292746239999</v>
      </c>
      <c r="F1138">
        <v>98.49</v>
      </c>
      <c r="G1138">
        <v>-38.196828065427297</v>
      </c>
      <c r="H1138">
        <v>-3.1068530178237999</v>
      </c>
      <c r="I1138">
        <v>-31.467679687906301</v>
      </c>
      <c r="J1138">
        <v>2.0994554632923101</v>
      </c>
      <c r="K1138">
        <v>94.997143064281701</v>
      </c>
      <c r="L1138">
        <v>96.338925085651596</v>
      </c>
      <c r="M1138">
        <v>68.801892317571998</v>
      </c>
      <c r="N1138">
        <v>0.68186902129711202</v>
      </c>
      <c r="O1138">
        <v>31.485429992892598</v>
      </c>
      <c r="P1138">
        <v>18.662650602409599</v>
      </c>
      <c r="Q1138">
        <v>4.6698434653074002E-2</v>
      </c>
    </row>
    <row r="1139" spans="1:17" hidden="1" x14ac:dyDescent="0.3">
      <c r="A1139" t="s">
        <v>2437</v>
      </c>
      <c r="B1139" t="s">
        <v>2438</v>
      </c>
      <c r="C1139" t="s">
        <v>10328</v>
      </c>
      <c r="D1139" t="s">
        <v>204</v>
      </c>
      <c r="E1139">
        <v>2111.1027300000001</v>
      </c>
      <c r="F1139">
        <v>339.85</v>
      </c>
      <c r="G1139">
        <v>29.175629879373702</v>
      </c>
      <c r="H1139">
        <v>-5.9362530141056897</v>
      </c>
      <c r="I1139">
        <v>9.5030643287623402</v>
      </c>
      <c r="J1139">
        <v>-4.70962799510938</v>
      </c>
      <c r="K1139">
        <v>344.569980204442</v>
      </c>
      <c r="L1139">
        <v>296.28888435560901</v>
      </c>
      <c r="M1139">
        <v>35.850631712121299</v>
      </c>
      <c r="N1139">
        <v>0.37065236485525499</v>
      </c>
      <c r="O1139">
        <v>16.463145505370001</v>
      </c>
      <c r="P1139">
        <v>85.903396969531201</v>
      </c>
      <c r="Q1139">
        <v>0.160937965904069</v>
      </c>
    </row>
    <row r="1140" spans="1:17" hidden="1" x14ac:dyDescent="0.3">
      <c r="A1140" t="s">
        <v>2439</v>
      </c>
      <c r="B1140" t="s">
        <v>2440</v>
      </c>
      <c r="C1140" t="s">
        <v>10328</v>
      </c>
      <c r="D1140" t="s">
        <v>138</v>
      </c>
      <c r="E1140">
        <v>2108.39707752</v>
      </c>
      <c r="F1140">
        <v>120.22</v>
      </c>
      <c r="G1140">
        <v>250.732733226938</v>
      </c>
      <c r="H1140">
        <v>1.8270973595636599</v>
      </c>
      <c r="I1140">
        <v>33.751705940840601</v>
      </c>
      <c r="J1140">
        <v>-5.3078341308925001</v>
      </c>
      <c r="K1140">
        <v>121.256239642195</v>
      </c>
      <c r="L1140">
        <v>96.447960926843706</v>
      </c>
      <c r="M1140">
        <v>43.723876421186901</v>
      </c>
      <c r="N1140">
        <v>0.90125479616709603</v>
      </c>
      <c r="O1140">
        <v>14.5233738146731</v>
      </c>
      <c r="P1140">
        <v>303.42281879194599</v>
      </c>
    </row>
    <row r="1141" spans="1:17" hidden="1" x14ac:dyDescent="0.3">
      <c r="A1141" t="s">
        <v>2441</v>
      </c>
      <c r="B1141" t="s">
        <v>2442</v>
      </c>
      <c r="C1141" t="s">
        <v>10328</v>
      </c>
      <c r="D1141" t="s">
        <v>138</v>
      </c>
      <c r="E1141">
        <v>2102.3134073000001</v>
      </c>
      <c r="F1141">
        <v>259.75</v>
      </c>
      <c r="G1141">
        <v>430.33809642216698</v>
      </c>
      <c r="H1141">
        <v>-2.65306906190765</v>
      </c>
      <c r="I1141">
        <v>70.668388719961598</v>
      </c>
      <c r="J1141">
        <v>-5.55019792156717</v>
      </c>
      <c r="K1141">
        <v>231.73971373877399</v>
      </c>
      <c r="L1141">
        <v>158.139694942342</v>
      </c>
      <c r="M1141">
        <v>44.0435628275659</v>
      </c>
      <c r="N1141">
        <v>0.80890788420310999</v>
      </c>
      <c r="O1141">
        <v>14.725697786333001</v>
      </c>
      <c r="P1141">
        <v>483.707865168539</v>
      </c>
      <c r="Q1141">
        <v>0.167262677134035</v>
      </c>
    </row>
    <row r="1142" spans="1:17" hidden="1" x14ac:dyDescent="0.3">
      <c r="A1142" t="s">
        <v>1729</v>
      </c>
      <c r="B1142" t="s">
        <v>2443</v>
      </c>
      <c r="C1142" t="s">
        <v>10328</v>
      </c>
      <c r="D1142" t="s">
        <v>1731</v>
      </c>
      <c r="E1142">
        <v>2091.9342556299998</v>
      </c>
      <c r="F1142">
        <v>39.22</v>
      </c>
      <c r="G1142">
        <v>-12.294050287649499</v>
      </c>
      <c r="H1142">
        <v>2.4350058466092301</v>
      </c>
      <c r="I1142">
        <v>6.4257678542055796</v>
      </c>
      <c r="J1142">
        <v>-6.1501835842474497</v>
      </c>
      <c r="K1142">
        <v>38.705043532638499</v>
      </c>
      <c r="L1142">
        <v>35.355166010092297</v>
      </c>
      <c r="M1142">
        <v>49.333103027404697</v>
      </c>
      <c r="N1142">
        <v>1.03375989393958</v>
      </c>
      <c r="O1142">
        <v>17.1596124426313</v>
      </c>
      <c r="P1142">
        <v>44.456721915285399</v>
      </c>
      <c r="Q1142">
        <v>7.0291434656782004E-2</v>
      </c>
    </row>
    <row r="1143" spans="1:17" hidden="1" x14ac:dyDescent="0.3">
      <c r="A1143" t="s">
        <v>2444</v>
      </c>
      <c r="B1143" t="s">
        <v>2445</v>
      </c>
      <c r="C1143" t="s">
        <v>10328</v>
      </c>
      <c r="D1143" t="s">
        <v>77</v>
      </c>
      <c r="E1143">
        <v>2073.0871618599999</v>
      </c>
      <c r="F1143">
        <v>242.36</v>
      </c>
      <c r="G1143">
        <v>-0.259294589262349</v>
      </c>
      <c r="H1143">
        <v>-0.74373401250628701</v>
      </c>
      <c r="I1143">
        <v>-3.1262924243197601</v>
      </c>
      <c r="J1143">
        <v>-5.1207632137318102</v>
      </c>
      <c r="K1143">
        <v>240.45344942139599</v>
      </c>
      <c r="L1143">
        <v>227.22063612353099</v>
      </c>
      <c r="M1143">
        <v>46.645114358735498</v>
      </c>
      <c r="N1143">
        <v>0.76092011862075704</v>
      </c>
      <c r="O1143">
        <v>13.2612642350222</v>
      </c>
      <c r="P1143">
        <v>39.608294930875502</v>
      </c>
      <c r="Q1143">
        <v>-7.1951118542165002E-2</v>
      </c>
    </row>
    <row r="1144" spans="1:17" hidden="1" x14ac:dyDescent="0.3">
      <c r="A1144" t="s">
        <v>2446</v>
      </c>
      <c r="B1144" t="s">
        <v>2447</v>
      </c>
      <c r="C1144" t="s">
        <v>10328</v>
      </c>
      <c r="D1144" t="s">
        <v>474</v>
      </c>
      <c r="E1144">
        <v>2068.2850911599999</v>
      </c>
      <c r="F1144">
        <v>243.23</v>
      </c>
      <c r="G1144">
        <v>-12.512620718883101</v>
      </c>
      <c r="H1144">
        <v>-9.3081157695859407</v>
      </c>
      <c r="I1144">
        <v>-6.1684776852604699</v>
      </c>
      <c r="J1144">
        <v>-5.8995222664705098</v>
      </c>
      <c r="K1144">
        <v>258.67437592151703</v>
      </c>
      <c r="L1144">
        <v>238.83036492497899</v>
      </c>
      <c r="M1144">
        <v>20.041502147465501</v>
      </c>
      <c r="N1144">
        <v>0.57739695514220701</v>
      </c>
      <c r="O1144">
        <v>27.245816716687902</v>
      </c>
      <c r="P1144">
        <v>34.7161451121572</v>
      </c>
      <c r="Q1144">
        <v>0.107780374385371</v>
      </c>
    </row>
    <row r="1145" spans="1:17" hidden="1" x14ac:dyDescent="0.3">
      <c r="A1145" t="s">
        <v>2448</v>
      </c>
      <c r="B1145" t="s">
        <v>2449</v>
      </c>
      <c r="C1145" t="s">
        <v>10328</v>
      </c>
      <c r="D1145" t="s">
        <v>141</v>
      </c>
      <c r="E1145">
        <v>2067.3387560000001</v>
      </c>
      <c r="F1145">
        <v>137.30000000000001</v>
      </c>
      <c r="G1145">
        <v>28.199065306330599</v>
      </c>
      <c r="H1145">
        <v>-16.9084275245831</v>
      </c>
      <c r="I1145">
        <v>12.652162191492399</v>
      </c>
      <c r="J1145">
        <v>-8.60790707201385</v>
      </c>
      <c r="K1145">
        <v>136.12297022559699</v>
      </c>
      <c r="L1145">
        <v>118.712452864387</v>
      </c>
      <c r="M1145">
        <v>37.116990994012099</v>
      </c>
      <c r="N1145">
        <v>0.76017269527421505</v>
      </c>
      <c r="O1145">
        <v>30.152949745083699</v>
      </c>
      <c r="P1145">
        <v>65.421686746987902</v>
      </c>
      <c r="Q1145">
        <v>0.15769780790142199</v>
      </c>
    </row>
    <row r="1146" spans="1:17" hidden="1" x14ac:dyDescent="0.3">
      <c r="A1146" t="s">
        <v>2450</v>
      </c>
      <c r="B1146" t="s">
        <v>2451</v>
      </c>
      <c r="C1146" t="s">
        <v>10328</v>
      </c>
      <c r="D1146" t="s">
        <v>522</v>
      </c>
      <c r="E1146">
        <v>2063.3495932259998</v>
      </c>
      <c r="F1146">
        <v>207.96</v>
      </c>
      <c r="G1146">
        <v>10.2520585742487</v>
      </c>
      <c r="H1146">
        <v>11.4404783525352</v>
      </c>
      <c r="I1146">
        <v>48.871171735780202</v>
      </c>
      <c r="J1146">
        <v>1.14310389548905</v>
      </c>
      <c r="K1146">
        <v>173.97181915464799</v>
      </c>
      <c r="L1146">
        <v>149.92862143633499</v>
      </c>
      <c r="M1146">
        <v>74.9465851969033</v>
      </c>
      <c r="N1146">
        <v>1.6634254818140899</v>
      </c>
      <c r="O1146">
        <v>1.9426812848624699</v>
      </c>
      <c r="P1146">
        <v>89.744525547445207</v>
      </c>
      <c r="Q1146">
        <v>0.114062727628199</v>
      </c>
    </row>
    <row r="1147" spans="1:17" hidden="1" x14ac:dyDescent="0.3">
      <c r="A1147" t="s">
        <v>2452</v>
      </c>
      <c r="B1147" t="s">
        <v>2453</v>
      </c>
      <c r="C1147" t="s">
        <v>10328</v>
      </c>
      <c r="D1147" t="s">
        <v>177</v>
      </c>
      <c r="E1147">
        <v>2055.9813572859998</v>
      </c>
      <c r="F1147">
        <v>182.75</v>
      </c>
      <c r="G1147">
        <v>24.2778340967348</v>
      </c>
      <c r="H1147">
        <v>6.7911950073564</v>
      </c>
      <c r="I1147">
        <v>5.1664639921619999</v>
      </c>
      <c r="J1147">
        <v>-6.26698163484558</v>
      </c>
      <c r="K1147">
        <v>164.81399036058301</v>
      </c>
      <c r="L1147">
        <v>145.04148986827599</v>
      </c>
      <c r="M1147">
        <v>53.048973924488998</v>
      </c>
      <c r="N1147">
        <v>1.5614945297284999</v>
      </c>
      <c r="O1147">
        <v>9.7564979480164293</v>
      </c>
      <c r="P1147">
        <v>68.666359021688905</v>
      </c>
      <c r="Q1147">
        <v>4.5587548800237999E-2</v>
      </c>
    </row>
    <row r="1148" spans="1:17" hidden="1" x14ac:dyDescent="0.3">
      <c r="A1148" t="s">
        <v>2454</v>
      </c>
      <c r="B1148" t="s">
        <v>2455</v>
      </c>
      <c r="C1148" t="s">
        <v>10328</v>
      </c>
      <c r="D1148" t="s">
        <v>405</v>
      </c>
      <c r="E1148">
        <v>2051.0998199999999</v>
      </c>
      <c r="F1148">
        <v>911</v>
      </c>
      <c r="G1148">
        <v>173.59483860123899</v>
      </c>
      <c r="H1148">
        <v>13.814167158473801</v>
      </c>
      <c r="I1148">
        <v>4.6588695852777304</v>
      </c>
      <c r="J1148">
        <v>-8.6676187469216597</v>
      </c>
      <c r="K1148">
        <v>845.95350472148505</v>
      </c>
      <c r="L1148">
        <v>678.18522214677705</v>
      </c>
      <c r="M1148">
        <v>48.4562742556855</v>
      </c>
      <c r="N1148">
        <v>0.88063957296931905</v>
      </c>
      <c r="O1148">
        <v>10.3183315038419</v>
      </c>
      <c r="P1148">
        <v>221.73759491435601</v>
      </c>
      <c r="Q1148">
        <v>0.17094416634472201</v>
      </c>
    </row>
    <row r="1149" spans="1:17" hidden="1" x14ac:dyDescent="0.3">
      <c r="A1149" t="s">
        <v>2456</v>
      </c>
      <c r="B1149" t="s">
        <v>2457</v>
      </c>
      <c r="C1149" t="s">
        <v>10328</v>
      </c>
      <c r="D1149" t="s">
        <v>573</v>
      </c>
      <c r="E1149">
        <v>2042.78625550999</v>
      </c>
      <c r="F1149">
        <v>392.35</v>
      </c>
      <c r="G1149">
        <v>12.523120144639901</v>
      </c>
      <c r="H1149">
        <v>16.1274012564175</v>
      </c>
      <c r="I1149">
        <v>-11.7921189411501</v>
      </c>
      <c r="J1149">
        <v>3.7661736231105798</v>
      </c>
      <c r="K1149">
        <v>354.588589948579</v>
      </c>
      <c r="L1149">
        <v>344.55318169303899</v>
      </c>
      <c r="M1149">
        <v>66.662719508728699</v>
      </c>
      <c r="N1149">
        <v>2.4543846469328701</v>
      </c>
      <c r="O1149">
        <v>15.330699630431999</v>
      </c>
      <c r="P1149">
        <v>50.3256704980842</v>
      </c>
      <c r="Q1149">
        <v>-4.7637340464005001E-2</v>
      </c>
    </row>
    <row r="1150" spans="1:17" hidden="1" x14ac:dyDescent="0.3">
      <c r="A1150" t="s">
        <v>2458</v>
      </c>
      <c r="B1150" t="s">
        <v>2459</v>
      </c>
      <c r="C1150" t="s">
        <v>10328</v>
      </c>
      <c r="D1150" t="s">
        <v>357</v>
      </c>
      <c r="E1150">
        <v>2042.0224768799901</v>
      </c>
      <c r="F1150">
        <v>837.3</v>
      </c>
      <c r="G1150">
        <v>-38.453489078667303</v>
      </c>
      <c r="H1150">
        <v>-5.5133112062144596</v>
      </c>
      <c r="I1150">
        <v>-9.6141728862345506</v>
      </c>
      <c r="J1150">
        <v>-1.5581934155333701</v>
      </c>
      <c r="K1150">
        <v>834.29238208810102</v>
      </c>
      <c r="L1150">
        <v>804.46068163858695</v>
      </c>
      <c r="M1150">
        <v>45.171276950884703</v>
      </c>
      <c r="N1150">
        <v>0.46004510677466298</v>
      </c>
      <c r="O1150">
        <v>30.180341574107199</v>
      </c>
      <c r="P1150">
        <v>29.924742028085898</v>
      </c>
      <c r="Q1150">
        <v>-7.1724200578205E-2</v>
      </c>
    </row>
    <row r="1151" spans="1:17" hidden="1" x14ac:dyDescent="0.3">
      <c r="A1151" t="s">
        <v>2460</v>
      </c>
      <c r="B1151" t="s">
        <v>2461</v>
      </c>
      <c r="C1151" t="s">
        <v>10328</v>
      </c>
      <c r="D1151" t="s">
        <v>124</v>
      </c>
      <c r="E1151">
        <v>2033.9227079360001</v>
      </c>
      <c r="F1151">
        <v>125.06</v>
      </c>
      <c r="G1151">
        <v>83.9986957277941</v>
      </c>
      <c r="H1151">
        <v>10.280923864198799</v>
      </c>
      <c r="I1151">
        <v>-52.622822716304398</v>
      </c>
      <c r="J1151">
        <v>-6.3985732476462802</v>
      </c>
      <c r="K1151">
        <v>123.626586333386</v>
      </c>
      <c r="L1151">
        <v>126.206517013599</v>
      </c>
      <c r="M1151">
        <v>42.910615628671998</v>
      </c>
      <c r="N1151">
        <v>1.0011126552820699</v>
      </c>
      <c r="O1151">
        <v>119.414680953142</v>
      </c>
      <c r="P1151">
        <v>160.541666666666</v>
      </c>
    </row>
    <row r="1152" spans="1:17" hidden="1" x14ac:dyDescent="0.3">
      <c r="A1152" t="s">
        <v>2462</v>
      </c>
      <c r="B1152" t="s">
        <v>2463</v>
      </c>
      <c r="C1152" t="s">
        <v>10328</v>
      </c>
      <c r="D1152" t="s">
        <v>573</v>
      </c>
      <c r="E1152">
        <v>2028.3027952499999</v>
      </c>
      <c r="F1152">
        <v>661.4</v>
      </c>
      <c r="G1152">
        <v>2.36709864662713</v>
      </c>
      <c r="H1152">
        <v>6.7737320619133303</v>
      </c>
      <c r="I1152">
        <v>26.806362555137401</v>
      </c>
      <c r="J1152">
        <v>-8.1492076450825603</v>
      </c>
      <c r="K1152">
        <v>625.03680483632195</v>
      </c>
      <c r="L1152">
        <v>547.51561813035596</v>
      </c>
      <c r="M1152">
        <v>45.073743584495098</v>
      </c>
      <c r="N1152">
        <v>1.5486069865180101</v>
      </c>
      <c r="O1152">
        <v>9.9183550045358402</v>
      </c>
      <c r="P1152">
        <v>64.322981366459601</v>
      </c>
      <c r="Q1152">
        <v>-1.0724861456195001E-2</v>
      </c>
    </row>
    <row r="1153" spans="1:17" hidden="1" x14ac:dyDescent="0.3">
      <c r="A1153" t="s">
        <v>2464</v>
      </c>
      <c r="B1153" t="s">
        <v>2465</v>
      </c>
      <c r="C1153" t="s">
        <v>10328</v>
      </c>
      <c r="D1153" t="s">
        <v>305</v>
      </c>
      <c r="E1153">
        <v>2026.1988109250001</v>
      </c>
      <c r="F1153">
        <v>331.7</v>
      </c>
      <c r="G1153">
        <v>8.7438237445747493</v>
      </c>
      <c r="H1153">
        <v>3.00345134660818</v>
      </c>
      <c r="I1153">
        <v>-25.698895326235998</v>
      </c>
      <c r="J1153">
        <v>-3.1234137398810402</v>
      </c>
      <c r="K1153">
        <v>325.77089154032399</v>
      </c>
      <c r="L1153">
        <v>313.75633288741602</v>
      </c>
      <c r="M1153">
        <v>50.527123335006401</v>
      </c>
      <c r="N1153">
        <v>0.63442754829859704</v>
      </c>
      <c r="O1153">
        <v>27.419354838709602</v>
      </c>
      <c r="P1153">
        <v>55.947343676539703</v>
      </c>
      <c r="Q1153">
        <v>0.103881100974539</v>
      </c>
    </row>
    <row r="1154" spans="1:17" hidden="1" x14ac:dyDescent="0.3">
      <c r="A1154" t="s">
        <v>2466</v>
      </c>
      <c r="B1154" t="s">
        <v>2467</v>
      </c>
      <c r="C1154" t="s">
        <v>10328</v>
      </c>
      <c r="D1154" t="s">
        <v>1372</v>
      </c>
      <c r="E1154">
        <v>2024.1205708150001</v>
      </c>
      <c r="F1154">
        <v>710.3</v>
      </c>
      <c r="G1154">
        <v>78.044198890329994</v>
      </c>
      <c r="H1154">
        <v>-10.184468937168401</v>
      </c>
      <c r="I1154">
        <v>26.7749067003489</v>
      </c>
      <c r="J1154">
        <v>-6.0146979112437897</v>
      </c>
      <c r="K1154">
        <v>683.70453719971795</v>
      </c>
      <c r="L1154">
        <v>545.03644530326596</v>
      </c>
      <c r="M1154">
        <v>40.3933922466301</v>
      </c>
      <c r="N1154">
        <v>0.233615347003921</v>
      </c>
      <c r="O1154">
        <v>26.988596367731901</v>
      </c>
      <c r="P1154">
        <v>127.405154474147</v>
      </c>
      <c r="Q1154">
        <v>4.9309894895360001E-2</v>
      </c>
    </row>
    <row r="1155" spans="1:17" hidden="1" x14ac:dyDescent="0.3">
      <c r="A1155" t="s">
        <v>2468</v>
      </c>
      <c r="B1155" t="s">
        <v>2469</v>
      </c>
      <c r="C1155" t="s">
        <v>10328</v>
      </c>
      <c r="D1155" t="s">
        <v>1401</v>
      </c>
      <c r="E1155">
        <v>2022.3817024</v>
      </c>
      <c r="F1155">
        <v>774.4</v>
      </c>
      <c r="G1155">
        <v>-27.536243821799399</v>
      </c>
      <c r="H1155">
        <v>-9.6526916220284402</v>
      </c>
      <c r="I1155">
        <v>35.046828276195903</v>
      </c>
      <c r="J1155">
        <v>-10.1777114448915</v>
      </c>
      <c r="K1155">
        <v>826.28720891569799</v>
      </c>
      <c r="L1155">
        <v>707.73069519388196</v>
      </c>
      <c r="M1155">
        <v>31.775044094878002</v>
      </c>
      <c r="N1155">
        <v>1.4800869656953499</v>
      </c>
      <c r="O1155">
        <v>28.938533057851199</v>
      </c>
      <c r="P1155">
        <v>71.517165005536995</v>
      </c>
      <c r="Q1155">
        <v>-1.6903680957752E-2</v>
      </c>
    </row>
    <row r="1156" spans="1:17" hidden="1" x14ac:dyDescent="0.3">
      <c r="A1156" t="s">
        <v>2470</v>
      </c>
      <c r="B1156" t="s">
        <v>2471</v>
      </c>
      <c r="C1156" t="s">
        <v>10328</v>
      </c>
      <c r="D1156" t="s">
        <v>257</v>
      </c>
      <c r="E1156">
        <v>2017.755868</v>
      </c>
      <c r="F1156">
        <v>1488.05</v>
      </c>
      <c r="G1156">
        <v>-5.2406548763832497</v>
      </c>
      <c r="H1156">
        <v>-3.5410322998608899</v>
      </c>
      <c r="I1156">
        <v>-2.3708296320881401</v>
      </c>
      <c r="J1156">
        <v>-0.144852362127077</v>
      </c>
      <c r="K1156">
        <v>1472.3991212657299</v>
      </c>
      <c r="L1156">
        <v>1354.6282559020899</v>
      </c>
      <c r="M1156">
        <v>48.964625030812897</v>
      </c>
      <c r="N1156">
        <v>0.70908911454811296</v>
      </c>
      <c r="O1156">
        <v>16.320016128490298</v>
      </c>
      <c r="P1156">
        <v>44.730827213927903</v>
      </c>
      <c r="Q1156">
        <v>2.474329814548E-2</v>
      </c>
    </row>
    <row r="1157" spans="1:17" hidden="1" x14ac:dyDescent="0.3">
      <c r="A1157" t="s">
        <v>2472</v>
      </c>
      <c r="B1157" t="s">
        <v>2473</v>
      </c>
      <c r="C1157" t="s">
        <v>10328</v>
      </c>
      <c r="D1157" t="s">
        <v>24</v>
      </c>
      <c r="E1157">
        <v>2006.2701262749999</v>
      </c>
      <c r="F1157">
        <v>188.23</v>
      </c>
      <c r="G1157">
        <v>-22.2345321616748</v>
      </c>
      <c r="H1157">
        <v>-4.8086055353443999</v>
      </c>
      <c r="I1157">
        <v>-11.4389747977428</v>
      </c>
      <c r="J1157">
        <v>-5.9814526701900101</v>
      </c>
      <c r="K1157">
        <v>191.68643195285</v>
      </c>
      <c r="L1157">
        <v>181.94683588750399</v>
      </c>
      <c r="M1157">
        <v>38.053963115486901</v>
      </c>
      <c r="N1157">
        <v>0.91089237387903799</v>
      </c>
      <c r="O1157">
        <v>15.6563778356266</v>
      </c>
      <c r="P1157">
        <v>32.2768798313422</v>
      </c>
      <c r="Q1157">
        <v>2.2352083590315E-2</v>
      </c>
    </row>
    <row r="1158" spans="1:17" hidden="1" x14ac:dyDescent="0.3">
      <c r="A1158" t="s">
        <v>2474</v>
      </c>
      <c r="B1158" t="s">
        <v>2475</v>
      </c>
      <c r="C1158" t="s">
        <v>10328</v>
      </c>
      <c r="D1158" t="s">
        <v>384</v>
      </c>
      <c r="E1158">
        <v>2002.0738213449999</v>
      </c>
      <c r="F1158">
        <v>500.05</v>
      </c>
      <c r="G1158">
        <v>2.8494903822069002</v>
      </c>
      <c r="H1158">
        <v>28.3483529377521</v>
      </c>
      <c r="I1158">
        <v>28.611606052819301</v>
      </c>
      <c r="J1158">
        <v>3.6390265432727098</v>
      </c>
      <c r="K1158">
        <v>420.16026055710898</v>
      </c>
      <c r="L1158">
        <v>374.93411543937202</v>
      </c>
      <c r="M1158">
        <v>68.135212383216697</v>
      </c>
      <c r="N1158">
        <v>1.5326414462601401</v>
      </c>
      <c r="O1158">
        <v>5.5694430556944203</v>
      </c>
      <c r="P1158">
        <v>78.334522111269607</v>
      </c>
      <c r="Q1158">
        <v>-6.9953174081204994E-2</v>
      </c>
    </row>
    <row r="1159" spans="1:17" hidden="1" x14ac:dyDescent="0.3">
      <c r="A1159" t="s">
        <v>2476</v>
      </c>
      <c r="B1159" t="s">
        <v>2477</v>
      </c>
      <c r="C1159" t="s">
        <v>10328</v>
      </c>
      <c r="D1159" t="s">
        <v>357</v>
      </c>
      <c r="E1159">
        <v>2002.0254205000001</v>
      </c>
      <c r="F1159">
        <v>837.75</v>
      </c>
      <c r="G1159">
        <v>-39.8650874602803</v>
      </c>
      <c r="H1159">
        <v>-5.4997153761842199</v>
      </c>
      <c r="I1159">
        <v>-35.324069570660697</v>
      </c>
      <c r="J1159">
        <v>-6.2905940172308004</v>
      </c>
      <c r="K1159">
        <v>878.90968901009603</v>
      </c>
      <c r="L1159">
        <v>921.95673486689805</v>
      </c>
      <c r="M1159">
        <v>34.869146000533803</v>
      </c>
      <c r="N1159">
        <v>2.06126094062299</v>
      </c>
      <c r="O1159">
        <v>73.082661891972506</v>
      </c>
      <c r="P1159">
        <v>12.193652069103999</v>
      </c>
      <c r="Q1159">
        <v>8.6704538083880005E-3</v>
      </c>
    </row>
    <row r="1160" spans="1:17" hidden="1" x14ac:dyDescent="0.3">
      <c r="A1160" t="s">
        <v>2478</v>
      </c>
      <c r="B1160" t="s">
        <v>2479</v>
      </c>
      <c r="C1160" t="s">
        <v>10328</v>
      </c>
      <c r="D1160" t="s">
        <v>204</v>
      </c>
      <c r="E1160">
        <v>1989.2127499999999</v>
      </c>
      <c r="F1160">
        <v>814.25</v>
      </c>
      <c r="G1160">
        <v>-20.504445975674201</v>
      </c>
      <c r="H1160">
        <v>-2.9542229024009798</v>
      </c>
      <c r="I1160">
        <v>15.485455617353299</v>
      </c>
      <c r="J1160">
        <v>-4.3459183700579702</v>
      </c>
      <c r="K1160">
        <v>806.49915004371906</v>
      </c>
      <c r="L1160">
        <v>723.53250727167301</v>
      </c>
      <c r="M1160">
        <v>45.1771657624951</v>
      </c>
      <c r="N1160">
        <v>0.60954949325191099</v>
      </c>
      <c r="O1160">
        <v>12.3672090881179</v>
      </c>
      <c r="P1160">
        <v>48.585766423357597</v>
      </c>
      <c r="Q1160">
        <v>-2.5877605336013E-2</v>
      </c>
    </row>
    <row r="1161" spans="1:17" hidden="1" x14ac:dyDescent="0.3">
      <c r="A1161" t="s">
        <v>2480</v>
      </c>
      <c r="B1161" t="s">
        <v>2481</v>
      </c>
      <c r="C1161" t="s">
        <v>10328</v>
      </c>
      <c r="D1161" t="s">
        <v>1658</v>
      </c>
      <c r="E1161">
        <v>1986.9873967999999</v>
      </c>
      <c r="F1161">
        <v>191.05</v>
      </c>
      <c r="G1161">
        <v>-50.567042380866297</v>
      </c>
      <c r="H1161">
        <v>-5.6671383259769197</v>
      </c>
      <c r="I1161">
        <v>-28.728190735826001</v>
      </c>
      <c r="J1161">
        <v>-7.3239517637868801</v>
      </c>
      <c r="K1161">
        <v>197.52087454643899</v>
      </c>
      <c r="L1161">
        <v>218.25980476477699</v>
      </c>
      <c r="M1161">
        <v>37.737568191986902</v>
      </c>
      <c r="N1161">
        <v>0.84366691418657902</v>
      </c>
      <c r="O1161">
        <v>58.047631510075803</v>
      </c>
      <c r="P1161">
        <v>4.3989071038251302</v>
      </c>
      <c r="Q1161">
        <v>0.147941760325253</v>
      </c>
    </row>
    <row r="1162" spans="1:17" hidden="1" x14ac:dyDescent="0.3">
      <c r="A1162" t="s">
        <v>2482</v>
      </c>
      <c r="B1162" t="s">
        <v>2483</v>
      </c>
      <c r="C1162" t="s">
        <v>10328</v>
      </c>
      <c r="D1162" t="s">
        <v>1670</v>
      </c>
      <c r="E1162">
        <v>1984.1380216</v>
      </c>
      <c r="F1162">
        <v>60.79</v>
      </c>
      <c r="G1162">
        <v>-10.2649695711427</v>
      </c>
      <c r="H1162">
        <v>-0.13022758177975599</v>
      </c>
      <c r="I1162">
        <v>-0.433008730598402</v>
      </c>
      <c r="J1162">
        <v>-1.0476561641234601</v>
      </c>
      <c r="K1162">
        <v>60.523621709655799</v>
      </c>
      <c r="L1162">
        <v>57.895336313784497</v>
      </c>
      <c r="M1162">
        <v>58.880462682991599</v>
      </c>
      <c r="N1162">
        <v>0.78840302644971505</v>
      </c>
      <c r="O1162">
        <v>5.1982233920052598</v>
      </c>
      <c r="P1162">
        <v>26.251298026998899</v>
      </c>
      <c r="Q1162">
        <v>-2.8254867209200001E-2</v>
      </c>
    </row>
    <row r="1163" spans="1:17" hidden="1" x14ac:dyDescent="0.3">
      <c r="A1163" t="s">
        <v>2484</v>
      </c>
      <c r="B1163" t="s">
        <v>2485</v>
      </c>
      <c r="C1163" t="s">
        <v>10328</v>
      </c>
      <c r="D1163" t="s">
        <v>410</v>
      </c>
      <c r="E1163">
        <v>1981.0569949999999</v>
      </c>
      <c r="F1163">
        <v>3298.15</v>
      </c>
      <c r="G1163">
        <v>159.21419947601601</v>
      </c>
      <c r="H1163">
        <v>-2.43819095755586</v>
      </c>
      <c r="I1163">
        <v>94.217836013569794</v>
      </c>
      <c r="J1163">
        <v>-11.326451250410701</v>
      </c>
      <c r="K1163">
        <v>3296.7813033846401</v>
      </c>
      <c r="L1163">
        <v>2391.6608952178699</v>
      </c>
      <c r="M1163">
        <v>28.899381802881798</v>
      </c>
      <c r="N1163">
        <v>1.07277863334639</v>
      </c>
      <c r="O1163">
        <v>23.864893955702399</v>
      </c>
      <c r="P1163">
        <v>279.09770114942501</v>
      </c>
      <c r="Q1163">
        <v>0.121925795880316</v>
      </c>
    </row>
    <row r="1164" spans="1:17" hidden="1" x14ac:dyDescent="0.3">
      <c r="A1164" t="s">
        <v>2486</v>
      </c>
      <c r="B1164" t="s">
        <v>2487</v>
      </c>
      <c r="C1164" t="s">
        <v>10328</v>
      </c>
      <c r="D1164" t="s">
        <v>204</v>
      </c>
      <c r="E1164">
        <v>1980.6215625899999</v>
      </c>
      <c r="F1164">
        <v>1193.1500000000001</v>
      </c>
      <c r="G1164">
        <v>49.754848648965996</v>
      </c>
      <c r="H1164">
        <v>40.984542346291903</v>
      </c>
      <c r="I1164">
        <v>48.609516301759101</v>
      </c>
      <c r="J1164">
        <v>-6.8348902066766497</v>
      </c>
      <c r="K1164">
        <v>1021.35387633413</v>
      </c>
      <c r="L1164">
        <v>855.72682708592697</v>
      </c>
      <c r="M1164">
        <v>55.775462933339497</v>
      </c>
      <c r="N1164">
        <v>3.05818190437782</v>
      </c>
      <c r="O1164">
        <v>28.148179189540201</v>
      </c>
      <c r="P1164">
        <v>89.088748019017402</v>
      </c>
      <c r="Q1164">
        <v>0.11391671952756301</v>
      </c>
    </row>
    <row r="1165" spans="1:17" hidden="1" x14ac:dyDescent="0.3">
      <c r="A1165" t="s">
        <v>2488</v>
      </c>
      <c r="B1165" t="s">
        <v>2489</v>
      </c>
      <c r="C1165" t="s">
        <v>10328</v>
      </c>
      <c r="D1165" t="s">
        <v>489</v>
      </c>
      <c r="E1165">
        <v>1979.9302944250001</v>
      </c>
      <c r="F1165">
        <v>2432.4499999999998</v>
      </c>
      <c r="G1165">
        <v>9.4315126279457395</v>
      </c>
      <c r="H1165">
        <v>-25.015812444011701</v>
      </c>
      <c r="I1165">
        <v>59.341034905416699</v>
      </c>
      <c r="J1165">
        <v>-4.2500517223592302</v>
      </c>
      <c r="K1165">
        <v>2480.47513901099</v>
      </c>
      <c r="L1165">
        <v>2034.4717134525599</v>
      </c>
      <c r="M1165">
        <v>25.427141233300599</v>
      </c>
      <c r="N1165">
        <v>0.31585042279675202</v>
      </c>
      <c r="O1165">
        <v>38.913441180702499</v>
      </c>
      <c r="P1165">
        <v>88.146343349963203</v>
      </c>
      <c r="Q1165">
        <v>-3.2706529680938998E-2</v>
      </c>
    </row>
    <row r="1166" spans="1:17" hidden="1" x14ac:dyDescent="0.3">
      <c r="A1166" t="s">
        <v>2490</v>
      </c>
      <c r="B1166" t="s">
        <v>2491</v>
      </c>
      <c r="C1166" t="s">
        <v>10328</v>
      </c>
      <c r="D1166" t="s">
        <v>1518</v>
      </c>
      <c r="E1166">
        <v>1979.4949999999999</v>
      </c>
      <c r="F1166">
        <v>121.1</v>
      </c>
      <c r="G1166">
        <v>44.273118666504701</v>
      </c>
      <c r="H1166">
        <v>-11.1664634728567</v>
      </c>
      <c r="I1166">
        <v>88.666297491995493</v>
      </c>
      <c r="J1166">
        <v>-1.21005973700207</v>
      </c>
      <c r="K1166">
        <v>110.127771981308</v>
      </c>
      <c r="L1166">
        <v>86.231466372245805</v>
      </c>
      <c r="M1166">
        <v>53.207635757490301</v>
      </c>
      <c r="N1166">
        <v>2.96652360737541</v>
      </c>
      <c r="O1166">
        <v>29.397192402972699</v>
      </c>
      <c r="P1166">
        <v>132.83983849259701</v>
      </c>
      <c r="Q1166">
        <v>0.16870094549674</v>
      </c>
    </row>
    <row r="1167" spans="1:17" hidden="1" x14ac:dyDescent="0.3">
      <c r="A1167" t="s">
        <v>2492</v>
      </c>
      <c r="B1167" t="s">
        <v>2493</v>
      </c>
      <c r="C1167" t="s">
        <v>10328</v>
      </c>
      <c r="D1167" t="s">
        <v>405</v>
      </c>
      <c r="E1167">
        <v>1977.7370101700001</v>
      </c>
      <c r="F1167">
        <v>1556.75</v>
      </c>
      <c r="G1167">
        <v>314.71388622028599</v>
      </c>
      <c r="H1167">
        <v>10.155618462688899</v>
      </c>
      <c r="I1167">
        <v>64.250145976976597</v>
      </c>
      <c r="J1167">
        <v>-5.47007563531501</v>
      </c>
      <c r="K1167">
        <v>1303.2509568918699</v>
      </c>
      <c r="L1167">
        <v>948.151925139426</v>
      </c>
      <c r="M1167">
        <v>67.778706101666401</v>
      </c>
      <c r="N1167">
        <v>0.59244957987986002</v>
      </c>
      <c r="O1167">
        <v>6.4075798940099498</v>
      </c>
      <c r="P1167">
        <v>353.20232896652101</v>
      </c>
      <c r="Q1167">
        <v>0.126041585455198</v>
      </c>
    </row>
    <row r="1168" spans="1:17" hidden="1" x14ac:dyDescent="0.3">
      <c r="A1168" t="s">
        <v>2494</v>
      </c>
      <c r="B1168" t="s">
        <v>2495</v>
      </c>
      <c r="C1168" t="s">
        <v>10328</v>
      </c>
      <c r="D1168" t="s">
        <v>252</v>
      </c>
      <c r="E1168">
        <v>1966.2061933799901</v>
      </c>
      <c r="F1168">
        <v>853.1</v>
      </c>
      <c r="G1168">
        <v>45.941211465809701</v>
      </c>
      <c r="H1168">
        <v>9.4339223475136595</v>
      </c>
      <c r="I1168">
        <v>60.0070208400181</v>
      </c>
      <c r="J1168">
        <v>1.6921516314952301</v>
      </c>
      <c r="K1168">
        <v>788.720552621107</v>
      </c>
      <c r="L1168">
        <v>657.12450872208001</v>
      </c>
      <c r="M1168">
        <v>63.026991542364001</v>
      </c>
      <c r="N1168">
        <v>0.80145637818286997</v>
      </c>
      <c r="O1168">
        <v>11.1241355058023</v>
      </c>
      <c r="P1168">
        <v>83.841910180156901</v>
      </c>
      <c r="Q1168">
        <v>6.0673808485447997E-2</v>
      </c>
    </row>
    <row r="1169" spans="1:17" hidden="1" x14ac:dyDescent="0.3">
      <c r="A1169" t="s">
        <v>2496</v>
      </c>
      <c r="B1169" t="s">
        <v>2497</v>
      </c>
      <c r="C1169" t="s">
        <v>10328</v>
      </c>
      <c r="D1169" t="s">
        <v>72</v>
      </c>
      <c r="E1169">
        <v>1955.38629808</v>
      </c>
      <c r="F1169">
        <v>371.6</v>
      </c>
      <c r="G1169">
        <v>122.545439099766</v>
      </c>
      <c r="H1169">
        <v>56.904527955214398</v>
      </c>
      <c r="I1169">
        <v>125.010900695388</v>
      </c>
      <c r="J1169">
        <v>21.426392278783101</v>
      </c>
      <c r="K1169">
        <v>237.34724236533199</v>
      </c>
      <c r="L1169">
        <v>182.537218997737</v>
      </c>
      <c r="M1169">
        <v>91.994478603504007</v>
      </c>
      <c r="N1169">
        <v>0.42246726879392199</v>
      </c>
      <c r="O1169">
        <v>0</v>
      </c>
      <c r="P1169">
        <v>162.614840989399</v>
      </c>
      <c r="Q1169">
        <v>4.7968579184789001E-2</v>
      </c>
    </row>
    <row r="1170" spans="1:17" hidden="1" x14ac:dyDescent="0.3">
      <c r="A1170" t="s">
        <v>2498</v>
      </c>
      <c r="B1170" t="s">
        <v>2499</v>
      </c>
      <c r="C1170" t="s">
        <v>10328</v>
      </c>
      <c r="D1170" t="s">
        <v>257</v>
      </c>
      <c r="E1170">
        <v>1950.31865475</v>
      </c>
      <c r="F1170">
        <v>453</v>
      </c>
      <c r="G1170">
        <v>143.892490047666</v>
      </c>
      <c r="H1170">
        <v>10.5805393745893</v>
      </c>
      <c r="I1170">
        <v>37.758269125973399</v>
      </c>
      <c r="J1170">
        <v>-6.7228233882037296</v>
      </c>
      <c r="K1170">
        <v>432.98464331438799</v>
      </c>
      <c r="L1170">
        <v>355.156860569005</v>
      </c>
      <c r="M1170">
        <v>49.772162710699803</v>
      </c>
      <c r="N1170">
        <v>1.8361334006151899</v>
      </c>
      <c r="O1170">
        <v>10.3863134657836</v>
      </c>
      <c r="P1170">
        <v>193.964957819597</v>
      </c>
      <c r="Q1170">
        <v>0.24870501532255199</v>
      </c>
    </row>
    <row r="1171" spans="1:17" hidden="1" x14ac:dyDescent="0.3">
      <c r="A1171" t="s">
        <v>2500</v>
      </c>
      <c r="B1171" t="s">
        <v>2501</v>
      </c>
      <c r="C1171" t="s">
        <v>10328</v>
      </c>
      <c r="D1171" t="s">
        <v>730</v>
      </c>
      <c r="E1171">
        <v>1940.5679250000001</v>
      </c>
      <c r="F1171">
        <v>319.5</v>
      </c>
      <c r="G1171">
        <v>261.95271181187297</v>
      </c>
      <c r="H1171">
        <v>-15.5893120685006</v>
      </c>
      <c r="I1171">
        <v>0.796390412545951</v>
      </c>
      <c r="J1171">
        <v>-5.8849075203621597</v>
      </c>
      <c r="K1171">
        <v>329.57027703937598</v>
      </c>
      <c r="L1171">
        <v>264.37287834276401</v>
      </c>
      <c r="M1171">
        <v>37.422259178076402</v>
      </c>
      <c r="N1171">
        <v>0.55050822397980703</v>
      </c>
      <c r="O1171">
        <v>39.280125195618098</v>
      </c>
      <c r="P1171">
        <v>315.312621864032</v>
      </c>
      <c r="Q1171">
        <v>0.11459210215085699</v>
      </c>
    </row>
    <row r="1172" spans="1:17" hidden="1" x14ac:dyDescent="0.3">
      <c r="A1172" t="s">
        <v>2502</v>
      </c>
      <c r="B1172" t="s">
        <v>2503</v>
      </c>
      <c r="C1172" t="s">
        <v>10328</v>
      </c>
      <c r="D1172" t="s">
        <v>127</v>
      </c>
      <c r="E1172">
        <v>1934.7075932</v>
      </c>
      <c r="F1172">
        <v>297.35000000000002</v>
      </c>
      <c r="G1172">
        <v>-6.8434816087344199</v>
      </c>
      <c r="H1172">
        <v>10.672771763933101</v>
      </c>
      <c r="I1172">
        <v>-18.5685787428807</v>
      </c>
      <c r="J1172">
        <v>-0.88819478921205997</v>
      </c>
      <c r="K1172">
        <v>264.95008982230303</v>
      </c>
      <c r="L1172">
        <v>269.66475714461302</v>
      </c>
      <c r="M1172">
        <v>63.992672235379302</v>
      </c>
      <c r="N1172">
        <v>1.79315046893379</v>
      </c>
      <c r="O1172">
        <v>34.723389944509798</v>
      </c>
      <c r="P1172">
        <v>32.953275206796299</v>
      </c>
      <c r="Q1172">
        <v>0.13533338867651901</v>
      </c>
    </row>
    <row r="1173" spans="1:17" x14ac:dyDescent="0.3">
      <c r="A1173" t="s">
        <v>2504</v>
      </c>
      <c r="B1173" t="s">
        <v>2505</v>
      </c>
      <c r="C1173" t="s">
        <v>10317</v>
      </c>
      <c r="D1173" t="s">
        <v>121</v>
      </c>
      <c r="E1173">
        <v>1934.22136432</v>
      </c>
      <c r="F1173">
        <v>7.88</v>
      </c>
      <c r="G1173">
        <v>-70.823707764675405</v>
      </c>
      <c r="H1173">
        <v>-21.5365762650869</v>
      </c>
      <c r="I1173">
        <v>-70.370809545111499</v>
      </c>
      <c r="J1173">
        <v>-1.0476561641234601</v>
      </c>
      <c r="K1173">
        <v>10.068827011112999</v>
      </c>
      <c r="L1173">
        <v>14.049341937747901</v>
      </c>
      <c r="M1173">
        <v>16.163370013851299</v>
      </c>
      <c r="N1173">
        <v>6.43439683318838E-2</v>
      </c>
      <c r="O1173">
        <v>244.54314720812101</v>
      </c>
      <c r="P1173">
        <v>17.436661698956701</v>
      </c>
      <c r="Q1173">
        <v>2.2016370678496999E-2</v>
      </c>
    </row>
    <row r="1174" spans="1:17" hidden="1" x14ac:dyDescent="0.3">
      <c r="A1174" t="s">
        <v>2506</v>
      </c>
      <c r="B1174" t="s">
        <v>2507</v>
      </c>
      <c r="C1174" t="s">
        <v>10328</v>
      </c>
      <c r="D1174" t="s">
        <v>276</v>
      </c>
      <c r="E1174">
        <v>1933.72482215999</v>
      </c>
      <c r="F1174">
        <v>58.15</v>
      </c>
      <c r="G1174">
        <v>33.224998668635997</v>
      </c>
      <c r="H1174">
        <v>-8.8394572059551706</v>
      </c>
      <c r="I1174">
        <v>-30.658256227462601</v>
      </c>
      <c r="J1174">
        <v>-3.73964625495748</v>
      </c>
      <c r="K1174">
        <v>61.851067139806602</v>
      </c>
      <c r="L1174">
        <v>60.016877023154997</v>
      </c>
      <c r="M1174">
        <v>33.228791738953099</v>
      </c>
      <c r="N1174">
        <v>0.70575342905407001</v>
      </c>
      <c r="O1174">
        <v>64.918314703353403</v>
      </c>
      <c r="P1174">
        <v>65.905848787446402</v>
      </c>
      <c r="Q1174">
        <v>5.0342772979619999E-3</v>
      </c>
    </row>
    <row r="1175" spans="1:17" hidden="1" x14ac:dyDescent="0.3">
      <c r="A1175" t="s">
        <v>2508</v>
      </c>
      <c r="B1175" t="s">
        <v>2509</v>
      </c>
      <c r="C1175" t="s">
        <v>10328</v>
      </c>
      <c r="D1175" t="s">
        <v>77</v>
      </c>
      <c r="E1175">
        <v>1932.1733484900001</v>
      </c>
      <c r="F1175">
        <v>34.47</v>
      </c>
      <c r="G1175">
        <v>-25.140321216112198</v>
      </c>
      <c r="H1175">
        <v>-5.9624622392807103</v>
      </c>
      <c r="I1175">
        <v>-24.330793700004399</v>
      </c>
      <c r="J1175">
        <v>-3.89433034676156</v>
      </c>
      <c r="K1175">
        <v>37.858003393110302</v>
      </c>
      <c r="L1175">
        <v>37.039328248192703</v>
      </c>
      <c r="M1175">
        <v>41.411547646979102</v>
      </c>
      <c r="N1175">
        <v>0.69703449678640805</v>
      </c>
      <c r="O1175">
        <v>40.992167101827597</v>
      </c>
      <c r="P1175">
        <v>19.687499999999901</v>
      </c>
    </row>
    <row r="1176" spans="1:17" hidden="1" x14ac:dyDescent="0.3">
      <c r="A1176" t="s">
        <v>2510</v>
      </c>
      <c r="B1176" t="s">
        <v>2511</v>
      </c>
      <c r="C1176" t="s">
        <v>10328</v>
      </c>
      <c r="D1176" t="s">
        <v>384</v>
      </c>
      <c r="E1176">
        <v>1928.9318302199999</v>
      </c>
      <c r="F1176">
        <v>220.27</v>
      </c>
      <c r="G1176">
        <v>-60.503726999497601</v>
      </c>
      <c r="H1176">
        <v>-4.43437718738664</v>
      </c>
      <c r="I1176">
        <v>-33.831220557884599</v>
      </c>
      <c r="J1176">
        <v>-2.9505082140343402</v>
      </c>
      <c r="K1176">
        <v>225.135918488394</v>
      </c>
      <c r="L1176">
        <v>244.95100015543599</v>
      </c>
      <c r="M1176">
        <v>47.806528835430903</v>
      </c>
      <c r="N1176">
        <v>0.76626369643486802</v>
      </c>
      <c r="O1176">
        <v>58.146819812048797</v>
      </c>
      <c r="P1176">
        <v>6.0724260810941004</v>
      </c>
      <c r="Q1176">
        <v>0.13828075807965401</v>
      </c>
    </row>
    <row r="1177" spans="1:17" hidden="1" x14ac:dyDescent="0.3">
      <c r="A1177" t="s">
        <v>2512</v>
      </c>
      <c r="B1177" t="s">
        <v>2513</v>
      </c>
      <c r="C1177" t="s">
        <v>10328</v>
      </c>
      <c r="D1177" t="s">
        <v>538</v>
      </c>
      <c r="E1177">
        <v>1922.1492675</v>
      </c>
      <c r="F1177">
        <v>946.3</v>
      </c>
      <c r="G1177">
        <v>410.67102907742901</v>
      </c>
      <c r="H1177">
        <v>24.982186399122298</v>
      </c>
      <c r="I1177">
        <v>83.362396690169305</v>
      </c>
      <c r="J1177">
        <v>-10.825293046511</v>
      </c>
      <c r="K1177">
        <v>832.34565207770004</v>
      </c>
      <c r="L1177">
        <v>585.05870979188796</v>
      </c>
      <c r="M1177">
        <v>50.546233804827203</v>
      </c>
      <c r="N1177">
        <v>1.62086350370795</v>
      </c>
      <c r="O1177">
        <v>28.405368276445099</v>
      </c>
      <c r="P1177">
        <v>443.22617680826602</v>
      </c>
      <c r="Q1177">
        <v>0.22382945930606399</v>
      </c>
    </row>
    <row r="1178" spans="1:17" hidden="1" x14ac:dyDescent="0.3">
      <c r="A1178" t="s">
        <v>2514</v>
      </c>
      <c r="B1178" t="s">
        <v>2515</v>
      </c>
      <c r="C1178" t="s">
        <v>10328</v>
      </c>
      <c r="D1178" t="s">
        <v>21</v>
      </c>
      <c r="E1178">
        <v>1921.39890255</v>
      </c>
      <c r="F1178">
        <v>1520.15</v>
      </c>
      <c r="G1178">
        <v>84.229997549572303</v>
      </c>
      <c r="H1178">
        <v>16.7296558247542</v>
      </c>
      <c r="I1178">
        <v>60.885236299452103</v>
      </c>
      <c r="J1178">
        <v>-6.1761832034505399</v>
      </c>
      <c r="K1178">
        <v>1371.0242755424899</v>
      </c>
      <c r="L1178">
        <v>1072.73358904419</v>
      </c>
      <c r="M1178">
        <v>52.662245906571897</v>
      </c>
      <c r="N1178">
        <v>1.1248837048381899</v>
      </c>
      <c r="O1178">
        <v>14.258461336052299</v>
      </c>
      <c r="P1178">
        <v>156.37068892824001</v>
      </c>
      <c r="Q1178">
        <v>0.18899273727609101</v>
      </c>
    </row>
    <row r="1179" spans="1:17" hidden="1" x14ac:dyDescent="0.3">
      <c r="A1179" t="s">
        <v>2516</v>
      </c>
      <c r="B1179" t="s">
        <v>2517</v>
      </c>
      <c r="C1179" t="s">
        <v>10328</v>
      </c>
      <c r="D1179" t="s">
        <v>2518</v>
      </c>
      <c r="E1179">
        <v>1916.228831805</v>
      </c>
      <c r="F1179">
        <v>1141.45</v>
      </c>
      <c r="G1179">
        <v>-34.6089193090503</v>
      </c>
      <c r="H1179">
        <v>-6.3117811831197796</v>
      </c>
      <c r="I1179">
        <v>-17.502495383329101</v>
      </c>
      <c r="J1179">
        <v>-6.5770051940262499</v>
      </c>
      <c r="O1179">
        <v>15.1868237767751</v>
      </c>
      <c r="P1179">
        <v>1.4622222222222301</v>
      </c>
    </row>
    <row r="1180" spans="1:17" hidden="1" x14ac:dyDescent="0.3">
      <c r="A1180" t="s">
        <v>2519</v>
      </c>
      <c r="B1180" t="s">
        <v>2520</v>
      </c>
      <c r="C1180" t="s">
        <v>10328</v>
      </c>
      <c r="D1180" t="s">
        <v>1670</v>
      </c>
      <c r="E1180">
        <v>1906.0882018</v>
      </c>
      <c r="F1180">
        <v>62.23</v>
      </c>
      <c r="G1180">
        <v>-10.4907365973258</v>
      </c>
      <c r="H1180">
        <v>-1.83865678815365</v>
      </c>
      <c r="I1180">
        <v>-0.53541317312980696</v>
      </c>
      <c r="J1180">
        <v>-1.24005635652365</v>
      </c>
      <c r="K1180">
        <v>62.093043971415099</v>
      </c>
      <c r="L1180">
        <v>59.378884234642904</v>
      </c>
      <c r="M1180">
        <v>59.453032016997597</v>
      </c>
      <c r="N1180">
        <v>0.80016429814091194</v>
      </c>
      <c r="O1180">
        <v>5.9135465209706002</v>
      </c>
      <c r="P1180">
        <v>25.717171717171698</v>
      </c>
      <c r="Q1180">
        <v>-2.8326200589973E-2</v>
      </c>
    </row>
    <row r="1181" spans="1:17" hidden="1" x14ac:dyDescent="0.3">
      <c r="A1181" t="s">
        <v>2521</v>
      </c>
      <c r="B1181" t="s">
        <v>2522</v>
      </c>
      <c r="C1181" t="s">
        <v>10328</v>
      </c>
      <c r="D1181" t="s">
        <v>1670</v>
      </c>
      <c r="E1181">
        <v>1905.052968</v>
      </c>
      <c r="F1181">
        <v>62.3</v>
      </c>
      <c r="G1181">
        <v>-10.148825178035599</v>
      </c>
      <c r="H1181">
        <v>-1.0059885001929401</v>
      </c>
      <c r="I1181">
        <v>-0.85455296101259703</v>
      </c>
      <c r="J1181">
        <v>-1.35180215419869</v>
      </c>
      <c r="K1181">
        <v>62.049797621455902</v>
      </c>
      <c r="L1181">
        <v>59.3473528599879</v>
      </c>
      <c r="M1181">
        <v>55.931821315525497</v>
      </c>
      <c r="N1181">
        <v>1.11317128744324</v>
      </c>
      <c r="O1181">
        <v>6.98234349919744</v>
      </c>
      <c r="P1181">
        <v>26.600284495021299</v>
      </c>
      <c r="Q1181">
        <v>-2.9924776916618E-2</v>
      </c>
    </row>
    <row r="1182" spans="1:17" hidden="1" x14ac:dyDescent="0.3">
      <c r="A1182" t="s">
        <v>2523</v>
      </c>
      <c r="B1182" t="s">
        <v>2524</v>
      </c>
      <c r="C1182" t="s">
        <v>10328</v>
      </c>
      <c r="D1182" t="s">
        <v>231</v>
      </c>
      <c r="E1182">
        <v>1904.165533845</v>
      </c>
      <c r="F1182">
        <v>1056.45</v>
      </c>
      <c r="G1182">
        <v>130.32994664494899</v>
      </c>
      <c r="H1182">
        <v>23.137702745139599</v>
      </c>
      <c r="I1182">
        <v>36.535763340658903</v>
      </c>
      <c r="J1182">
        <v>-3.6832800339245599</v>
      </c>
      <c r="K1182">
        <v>952.57104057538902</v>
      </c>
      <c r="L1182">
        <v>741.28143297217002</v>
      </c>
      <c r="M1182">
        <v>63.210563288303298</v>
      </c>
      <c r="N1182">
        <v>1.0718560583651</v>
      </c>
      <c r="O1182">
        <v>8.1877987599981097</v>
      </c>
      <c r="P1182">
        <v>192.64542936288001</v>
      </c>
      <c r="Q1182">
        <v>0.17998045230183499</v>
      </c>
    </row>
    <row r="1183" spans="1:17" hidden="1" x14ac:dyDescent="0.3">
      <c r="A1183" t="s">
        <v>2525</v>
      </c>
      <c r="B1183" t="s">
        <v>2526</v>
      </c>
      <c r="C1183" t="s">
        <v>10328</v>
      </c>
      <c r="D1183" t="s">
        <v>741</v>
      </c>
      <c r="E1183">
        <v>1901.11000107</v>
      </c>
      <c r="F1183">
        <v>803.58</v>
      </c>
      <c r="G1183">
        <v>37.288371872092199</v>
      </c>
      <c r="H1183">
        <v>2.6823935188151902</v>
      </c>
      <c r="I1183">
        <v>13.1833219399472</v>
      </c>
      <c r="J1183">
        <v>-0.172264805325719</v>
      </c>
      <c r="K1183">
        <v>774.73557398848504</v>
      </c>
      <c r="L1183">
        <v>678.45278564610203</v>
      </c>
      <c r="M1183">
        <v>43.078312623575101</v>
      </c>
      <c r="N1183">
        <v>0.71051648103463505</v>
      </c>
      <c r="O1183">
        <v>2.7713482167301202</v>
      </c>
      <c r="P1183">
        <v>81.1701048359824</v>
      </c>
      <c r="Q1183">
        <v>-3.6227040049000002E-5</v>
      </c>
    </row>
    <row r="1184" spans="1:17" hidden="1" x14ac:dyDescent="0.3">
      <c r="A1184" t="s">
        <v>2527</v>
      </c>
      <c r="B1184" t="s">
        <v>2528</v>
      </c>
      <c r="C1184" t="s">
        <v>10328</v>
      </c>
      <c r="D1184" t="s">
        <v>384</v>
      </c>
      <c r="E1184">
        <v>1894.5289913199999</v>
      </c>
      <c r="F1184">
        <v>1514.3</v>
      </c>
      <c r="G1184">
        <v>29.051799318589801</v>
      </c>
      <c r="H1184">
        <v>12.7013062444053</v>
      </c>
      <c r="I1184">
        <v>69.722495486304197</v>
      </c>
      <c r="J1184">
        <v>-0.79821325329099202</v>
      </c>
      <c r="K1184">
        <v>1336.8271858617099</v>
      </c>
      <c r="L1184">
        <v>1093.34281350329</v>
      </c>
      <c r="M1184">
        <v>64.215209200874597</v>
      </c>
      <c r="N1184">
        <v>0.71987011308243698</v>
      </c>
      <c r="O1184">
        <v>5.5933434590239797</v>
      </c>
      <c r="P1184">
        <v>116.390397256358</v>
      </c>
      <c r="Q1184">
        <v>2.4753773861914002E-2</v>
      </c>
    </row>
    <row r="1185" spans="1:17" hidden="1" x14ac:dyDescent="0.3">
      <c r="A1185" t="s">
        <v>2529</v>
      </c>
      <c r="B1185" t="s">
        <v>2530</v>
      </c>
      <c r="C1185" t="s">
        <v>10328</v>
      </c>
      <c r="D1185" t="s">
        <v>204</v>
      </c>
      <c r="E1185">
        <v>1881.5959361799901</v>
      </c>
      <c r="F1185">
        <v>1576.1</v>
      </c>
      <c r="G1185">
        <v>160.266202698135</v>
      </c>
      <c r="H1185">
        <v>46.9851527791443</v>
      </c>
      <c r="I1185">
        <v>64.114535189544995</v>
      </c>
      <c r="J1185">
        <v>-2.47133217658451</v>
      </c>
      <c r="K1185">
        <v>1169.9321969779801</v>
      </c>
      <c r="L1185">
        <v>890.38834700828897</v>
      </c>
      <c r="M1185">
        <v>76.147890609840303</v>
      </c>
      <c r="N1185">
        <v>1.66826262207674</v>
      </c>
      <c r="O1185">
        <v>14.3328469005773</v>
      </c>
      <c r="P1185">
        <v>215.219999999999</v>
      </c>
      <c r="Q1185">
        <v>0.19861881715254201</v>
      </c>
    </row>
    <row r="1186" spans="1:17" hidden="1" x14ac:dyDescent="0.3">
      <c r="A1186" t="s">
        <v>2531</v>
      </c>
      <c r="B1186" t="s">
        <v>2532</v>
      </c>
      <c r="C1186" t="s">
        <v>10328</v>
      </c>
      <c r="D1186" t="s">
        <v>415</v>
      </c>
      <c r="E1186">
        <v>1873.1995317000001</v>
      </c>
      <c r="F1186">
        <v>3502.8</v>
      </c>
      <c r="G1186">
        <v>211.91499155868701</v>
      </c>
      <c r="H1186">
        <v>-77.610643415048202</v>
      </c>
      <c r="I1186">
        <v>109.16838790316299</v>
      </c>
      <c r="J1186">
        <v>-5.7226459863517203</v>
      </c>
      <c r="K1186">
        <v>3556.4699845772002</v>
      </c>
      <c r="L1186">
        <v>2394.8749925983602</v>
      </c>
      <c r="M1186">
        <v>35.6873335041251</v>
      </c>
      <c r="N1186">
        <v>0.64460932817535699</v>
      </c>
      <c r="O1186">
        <v>37.465741692360297</v>
      </c>
      <c r="P1186">
        <v>290.76305220883501</v>
      </c>
      <c r="Q1186">
        <v>0.22960029524609599</v>
      </c>
    </row>
    <row r="1187" spans="1:17" hidden="1" x14ac:dyDescent="0.3">
      <c r="A1187" t="s">
        <v>2533</v>
      </c>
      <c r="B1187" t="s">
        <v>2534</v>
      </c>
      <c r="C1187" t="s">
        <v>10328</v>
      </c>
      <c r="D1187" t="s">
        <v>1852</v>
      </c>
      <c r="E1187">
        <v>1872.61403495999</v>
      </c>
      <c r="F1187">
        <v>665.55</v>
      </c>
      <c r="G1187">
        <v>-15.912308339869799</v>
      </c>
      <c r="H1187">
        <v>-2.8589415416089001</v>
      </c>
      <c r="I1187">
        <v>-14.204460379504299</v>
      </c>
      <c r="J1187">
        <v>-3.2794612783616199</v>
      </c>
      <c r="K1187">
        <v>649.691273676685</v>
      </c>
      <c r="L1187">
        <v>645.10830783655695</v>
      </c>
      <c r="M1187">
        <v>42.290503408268101</v>
      </c>
      <c r="N1187">
        <v>0.50338776361204696</v>
      </c>
      <c r="O1187">
        <v>37.480279468109103</v>
      </c>
      <c r="P1187">
        <v>27.990384615384599</v>
      </c>
      <c r="Q1187">
        <v>0.148822683204302</v>
      </c>
    </row>
    <row r="1188" spans="1:17" hidden="1" x14ac:dyDescent="0.3">
      <c r="A1188" t="s">
        <v>2535</v>
      </c>
      <c r="B1188" t="s">
        <v>2536</v>
      </c>
      <c r="C1188" t="s">
        <v>10328</v>
      </c>
      <c r="D1188" t="s">
        <v>57</v>
      </c>
      <c r="E1188">
        <v>1861.0033121049901</v>
      </c>
      <c r="F1188">
        <v>425.7</v>
      </c>
      <c r="G1188">
        <v>161.10464252280701</v>
      </c>
      <c r="H1188">
        <v>30.113684971690599</v>
      </c>
      <c r="I1188">
        <v>28.627810561774002</v>
      </c>
      <c r="J1188">
        <v>-4.4213981586339797</v>
      </c>
      <c r="K1188">
        <v>346.98853730378403</v>
      </c>
      <c r="L1188">
        <v>285.84480564842801</v>
      </c>
      <c r="M1188">
        <v>69.899528292663703</v>
      </c>
      <c r="N1188">
        <v>2.3400382109749298</v>
      </c>
      <c r="O1188">
        <v>4.3340380549682802</v>
      </c>
      <c r="P1188">
        <v>201.91489361702099</v>
      </c>
      <c r="Q1188">
        <v>0.102214500251594</v>
      </c>
    </row>
    <row r="1189" spans="1:17" hidden="1" x14ac:dyDescent="0.3">
      <c r="A1189" t="s">
        <v>2537</v>
      </c>
      <c r="B1189" t="s">
        <v>2538</v>
      </c>
      <c r="C1189" t="s">
        <v>10328</v>
      </c>
      <c r="D1189" t="s">
        <v>204</v>
      </c>
      <c r="E1189">
        <v>1853.107982</v>
      </c>
      <c r="F1189">
        <v>433.05</v>
      </c>
      <c r="G1189">
        <v>-52.693109223293803</v>
      </c>
      <c r="H1189">
        <v>3.2765196482776999</v>
      </c>
      <c r="I1189">
        <v>-11.059297538929499</v>
      </c>
      <c r="J1189">
        <v>-3.7195840107976501</v>
      </c>
      <c r="K1189">
        <v>419.08408220562802</v>
      </c>
      <c r="L1189">
        <v>420.279773520052</v>
      </c>
      <c r="M1189">
        <v>58.608342094808798</v>
      </c>
      <c r="N1189">
        <v>0.72031529176471398</v>
      </c>
      <c r="O1189">
        <v>34.684216603163598</v>
      </c>
      <c r="P1189">
        <v>21.2346024636058</v>
      </c>
      <c r="Q1189">
        <v>-7.9276953955960006E-3</v>
      </c>
    </row>
    <row r="1190" spans="1:17" hidden="1" x14ac:dyDescent="0.3">
      <c r="A1190" t="s">
        <v>2539</v>
      </c>
      <c r="B1190" t="s">
        <v>2540</v>
      </c>
      <c r="C1190" t="s">
        <v>10328</v>
      </c>
      <c r="D1190" t="s">
        <v>1922</v>
      </c>
      <c r="E1190">
        <v>1852.82855105</v>
      </c>
      <c r="F1190">
        <v>165.35</v>
      </c>
      <c r="G1190">
        <v>-23.566191994573799</v>
      </c>
      <c r="H1190">
        <v>-2.2924872760922201</v>
      </c>
      <c r="I1190">
        <v>-26.6207566201238</v>
      </c>
      <c r="J1190">
        <v>-0.82256795387890802</v>
      </c>
      <c r="K1190">
        <v>166.61867306788699</v>
      </c>
      <c r="L1190">
        <v>169.871510085696</v>
      </c>
      <c r="M1190">
        <v>48.6886240677252</v>
      </c>
      <c r="N1190">
        <v>0.74976399935025695</v>
      </c>
      <c r="O1190">
        <v>31.720592682189299</v>
      </c>
      <c r="P1190">
        <v>11.5721997300944</v>
      </c>
      <c r="Q1190">
        <v>-5.1910875171857003E-2</v>
      </c>
    </row>
    <row r="1191" spans="1:17" hidden="1" x14ac:dyDescent="0.3">
      <c r="A1191" t="s">
        <v>2541</v>
      </c>
      <c r="B1191" t="s">
        <v>2542</v>
      </c>
      <c r="C1191" t="s">
        <v>10328</v>
      </c>
      <c r="D1191" t="s">
        <v>257</v>
      </c>
      <c r="E1191">
        <v>1851.643315215</v>
      </c>
      <c r="F1191">
        <v>616.79999999999995</v>
      </c>
      <c r="G1191">
        <v>-63.9093180091119</v>
      </c>
      <c r="H1191">
        <v>-10.0924906837287</v>
      </c>
      <c r="I1191">
        <v>-38.772825803265398</v>
      </c>
      <c r="J1191">
        <v>-4.9215944033867798</v>
      </c>
      <c r="K1191">
        <v>666.88765068285795</v>
      </c>
      <c r="L1191">
        <v>766.32453964922797</v>
      </c>
      <c r="M1191">
        <v>17.541206299246898</v>
      </c>
      <c r="N1191">
        <v>0.94886040629087098</v>
      </c>
      <c r="O1191">
        <v>86.446173800259402</v>
      </c>
      <c r="P1191">
        <v>2.8</v>
      </c>
    </row>
    <row r="1192" spans="1:17" hidden="1" x14ac:dyDescent="0.3">
      <c r="A1192" t="s">
        <v>2543</v>
      </c>
      <c r="B1192" t="s">
        <v>2544</v>
      </c>
      <c r="C1192" t="s">
        <v>10328</v>
      </c>
      <c r="D1192" t="s">
        <v>276</v>
      </c>
      <c r="E1192">
        <v>1847.88525305999</v>
      </c>
      <c r="F1192">
        <v>1229.8</v>
      </c>
      <c r="G1192">
        <v>-15.4852918436709</v>
      </c>
      <c r="H1192">
        <v>0.67571881688022795</v>
      </c>
      <c r="I1192">
        <v>17.496591298685601</v>
      </c>
      <c r="J1192">
        <v>-4.9860722443691596</v>
      </c>
      <c r="K1192">
        <v>1190.89666051829</v>
      </c>
      <c r="L1192">
        <v>1024.1039146907599</v>
      </c>
      <c r="M1192">
        <v>44.696043070004002</v>
      </c>
      <c r="N1192">
        <v>0.51422172731369098</v>
      </c>
      <c r="O1192">
        <v>9.05025207350789</v>
      </c>
      <c r="P1192">
        <v>58.418137318047101</v>
      </c>
      <c r="Q1192">
        <v>0.13484283536084099</v>
      </c>
    </row>
    <row r="1193" spans="1:17" hidden="1" x14ac:dyDescent="0.3">
      <c r="A1193" t="s">
        <v>2545</v>
      </c>
      <c r="B1193" t="s">
        <v>2546</v>
      </c>
      <c r="C1193" t="s">
        <v>10328</v>
      </c>
      <c r="D1193" t="s">
        <v>2547</v>
      </c>
      <c r="E1193">
        <v>1847.5414659999999</v>
      </c>
      <c r="F1193">
        <v>699</v>
      </c>
      <c r="G1193">
        <v>-19.592928112843101</v>
      </c>
      <c r="H1193">
        <v>-3.6446515534901498</v>
      </c>
      <c r="I1193">
        <v>16.9844006567244</v>
      </c>
      <c r="J1193">
        <v>1.37542075895345</v>
      </c>
      <c r="K1193">
        <v>657.14053323831604</v>
      </c>
      <c r="L1193">
        <v>587.14915696080595</v>
      </c>
      <c r="M1193">
        <v>60.357981894108697</v>
      </c>
      <c r="N1193">
        <v>7.7223567367312798E-2</v>
      </c>
      <c r="O1193">
        <v>20.801144492131598</v>
      </c>
      <c r="P1193">
        <v>48.723404255319103</v>
      </c>
      <c r="Q1193">
        <v>0.107161799901047</v>
      </c>
    </row>
    <row r="1194" spans="1:17" hidden="1" x14ac:dyDescent="0.3">
      <c r="A1194" t="s">
        <v>2548</v>
      </c>
      <c r="B1194" t="s">
        <v>2549</v>
      </c>
      <c r="C1194" t="s">
        <v>10328</v>
      </c>
      <c r="D1194" t="s">
        <v>338</v>
      </c>
      <c r="E1194">
        <v>1844.553116</v>
      </c>
      <c r="F1194">
        <v>1376.45</v>
      </c>
      <c r="G1194">
        <v>312.516596371871</v>
      </c>
      <c r="H1194">
        <v>1.9232964096130001</v>
      </c>
      <c r="I1194">
        <v>153.246761028072</v>
      </c>
      <c r="J1194">
        <v>-1.4095947069588901</v>
      </c>
      <c r="K1194">
        <v>1294.28320517268</v>
      </c>
      <c r="L1194">
        <v>872.94706652056402</v>
      </c>
      <c r="M1194">
        <v>40.171364100362098</v>
      </c>
      <c r="N1194">
        <v>3.05188050698679</v>
      </c>
      <c r="O1194">
        <v>17.6868030077373</v>
      </c>
      <c r="P1194">
        <v>454.79645304312697</v>
      </c>
      <c r="Q1194">
        <v>0.22639972153809401</v>
      </c>
    </row>
    <row r="1195" spans="1:17" hidden="1" x14ac:dyDescent="0.3">
      <c r="A1195" t="s">
        <v>2550</v>
      </c>
      <c r="B1195" t="s">
        <v>2551</v>
      </c>
      <c r="C1195" t="s">
        <v>10328</v>
      </c>
      <c r="D1195" t="s">
        <v>257</v>
      </c>
      <c r="E1195">
        <v>1842.24</v>
      </c>
      <c r="F1195">
        <v>572.25</v>
      </c>
      <c r="G1195">
        <v>33.171646474581202</v>
      </c>
      <c r="H1195">
        <v>-6.1684399449769902</v>
      </c>
      <c r="I1195">
        <v>21.618321166032299</v>
      </c>
      <c r="J1195">
        <v>-4.9498110854979602</v>
      </c>
      <c r="K1195">
        <v>585.44128718380796</v>
      </c>
      <c r="L1195">
        <v>493.33326990155501</v>
      </c>
      <c r="M1195">
        <v>33.827804234474499</v>
      </c>
      <c r="N1195">
        <v>0.32152315190632702</v>
      </c>
      <c r="O1195">
        <v>14.635211882918201</v>
      </c>
      <c r="P1195">
        <v>100.15739769149999</v>
      </c>
      <c r="Q1195">
        <v>0.15130288102484299</v>
      </c>
    </row>
    <row r="1196" spans="1:17" hidden="1" x14ac:dyDescent="0.3">
      <c r="A1196" t="s">
        <v>2552</v>
      </c>
      <c r="B1196" t="s">
        <v>2553</v>
      </c>
      <c r="C1196" t="s">
        <v>10328</v>
      </c>
      <c r="D1196" t="s">
        <v>573</v>
      </c>
      <c r="E1196">
        <v>1834.36637880999</v>
      </c>
      <c r="F1196">
        <v>5933</v>
      </c>
      <c r="G1196">
        <v>-41.729238092378203</v>
      </c>
      <c r="H1196">
        <v>-5.0314539169280197</v>
      </c>
      <c r="I1196">
        <v>-2.6024881628464298</v>
      </c>
      <c r="J1196">
        <v>-5.9733750139637198</v>
      </c>
      <c r="K1196">
        <v>5810.83126759279</v>
      </c>
      <c r="L1196">
        <v>5779.85657623512</v>
      </c>
      <c r="M1196">
        <v>46.923887613405199</v>
      </c>
      <c r="N1196">
        <v>0.98007862202556095</v>
      </c>
      <c r="O1196">
        <v>14.950278105511501</v>
      </c>
      <c r="P1196">
        <v>32.907706093189901</v>
      </c>
      <c r="Q1196">
        <v>-7.9584023472744E-2</v>
      </c>
    </row>
    <row r="1197" spans="1:17" hidden="1" x14ac:dyDescent="0.3">
      <c r="A1197" t="s">
        <v>2554</v>
      </c>
      <c r="B1197" t="s">
        <v>2555</v>
      </c>
      <c r="C1197" t="s">
        <v>10328</v>
      </c>
      <c r="D1197" t="s">
        <v>204</v>
      </c>
      <c r="E1197">
        <v>1833.7274399999999</v>
      </c>
      <c r="F1197">
        <v>931.55</v>
      </c>
      <c r="G1197">
        <v>99.035402628128907</v>
      </c>
      <c r="H1197">
        <v>0.57308723793284699</v>
      </c>
      <c r="I1197">
        <v>59.527883518844</v>
      </c>
      <c r="J1197">
        <v>-6.5553931080306196</v>
      </c>
      <c r="K1197">
        <v>971.50920205385898</v>
      </c>
      <c r="L1197">
        <v>797.71912237061304</v>
      </c>
      <c r="M1197">
        <v>42.630595923447601</v>
      </c>
      <c r="N1197">
        <v>1.29829756941366</v>
      </c>
      <c r="O1197">
        <v>37.453706188610298</v>
      </c>
      <c r="P1197">
        <v>166.27125911104699</v>
      </c>
      <c r="Q1197">
        <v>0.119825020694103</v>
      </c>
    </row>
    <row r="1198" spans="1:17" hidden="1" x14ac:dyDescent="0.3">
      <c r="A1198" t="s">
        <v>2556</v>
      </c>
      <c r="B1198" t="s">
        <v>2557</v>
      </c>
      <c r="C1198" t="s">
        <v>10328</v>
      </c>
      <c r="D1198" t="s">
        <v>281</v>
      </c>
      <c r="E1198">
        <v>1831.2845</v>
      </c>
      <c r="F1198">
        <v>3900</v>
      </c>
      <c r="G1198">
        <v>26.8950881383881</v>
      </c>
      <c r="H1198">
        <v>-4.8813575332128902</v>
      </c>
      <c r="I1198">
        <v>4.0919539657655504</v>
      </c>
      <c r="J1198">
        <v>-2.62639746525889</v>
      </c>
      <c r="K1198">
        <v>3745.5575930934901</v>
      </c>
      <c r="L1198">
        <v>3211.6111761623902</v>
      </c>
      <c r="M1198">
        <v>37.271041971838898</v>
      </c>
      <c r="N1198">
        <v>0.52922971965547605</v>
      </c>
      <c r="O1198">
        <v>7.6653846153846104</v>
      </c>
      <c r="P1198">
        <v>77.353342428376493</v>
      </c>
      <c r="Q1198">
        <v>0.20026047426996599</v>
      </c>
    </row>
    <row r="1199" spans="1:17" hidden="1" x14ac:dyDescent="0.3">
      <c r="A1199" t="s">
        <v>2558</v>
      </c>
      <c r="B1199" t="s">
        <v>2559</v>
      </c>
      <c r="C1199" t="s">
        <v>10328</v>
      </c>
      <c r="D1199" t="s">
        <v>138</v>
      </c>
      <c r="E1199">
        <v>1829.5272083499999</v>
      </c>
      <c r="F1199">
        <v>108.5</v>
      </c>
      <c r="G1199">
        <v>4.7107806302248303</v>
      </c>
      <c r="H1199">
        <v>-9.1738068407308102</v>
      </c>
      <c r="I1199">
        <v>3.7389090796119202</v>
      </c>
      <c r="J1199">
        <v>-6.1882537036665202</v>
      </c>
      <c r="K1199">
        <v>104.550753321985</v>
      </c>
      <c r="L1199">
        <v>93.165631746689499</v>
      </c>
      <c r="M1199">
        <v>45.857184868711002</v>
      </c>
      <c r="N1199">
        <v>1.2153591304906499</v>
      </c>
      <c r="O1199">
        <v>14.516129032258</v>
      </c>
      <c r="P1199">
        <v>54.977860305670603</v>
      </c>
      <c r="Q1199">
        <v>5.8483867608826998E-2</v>
      </c>
    </row>
    <row r="1200" spans="1:17" hidden="1" x14ac:dyDescent="0.3">
      <c r="A1200" t="s">
        <v>2560</v>
      </c>
      <c r="B1200" t="s">
        <v>2561</v>
      </c>
      <c r="C1200" t="s">
        <v>10328</v>
      </c>
      <c r="E1200">
        <v>1828.9680546</v>
      </c>
      <c r="F1200">
        <v>1044.55</v>
      </c>
      <c r="G1200">
        <v>6025.2021848986196</v>
      </c>
      <c r="H1200">
        <v>22.5813915076432</v>
      </c>
      <c r="I1200">
        <v>257.639527561553</v>
      </c>
      <c r="J1200">
        <v>19.103310019451399</v>
      </c>
      <c r="K1200">
        <v>806.21466504538796</v>
      </c>
      <c r="L1200">
        <v>533.56350066065704</v>
      </c>
      <c r="M1200">
        <v>98.819203172912395</v>
      </c>
      <c r="N1200">
        <v>2.2804944038105099</v>
      </c>
      <c r="O1200">
        <v>0</v>
      </c>
      <c r="P1200">
        <v>6055.2740129640497</v>
      </c>
    </row>
    <row r="1201" spans="1:17" hidden="1" x14ac:dyDescent="0.3">
      <c r="A1201" t="s">
        <v>2562</v>
      </c>
      <c r="B1201" t="s">
        <v>2563</v>
      </c>
      <c r="C1201" t="s">
        <v>10328</v>
      </c>
      <c r="D1201" t="s">
        <v>2564</v>
      </c>
      <c r="E1201">
        <v>1828.14222</v>
      </c>
      <c r="F1201">
        <v>180.73</v>
      </c>
      <c r="G1201">
        <v>44.462213460405501</v>
      </c>
      <c r="H1201">
        <v>22.3816898177528</v>
      </c>
      <c r="I1201">
        <v>-4.0919101638025204</v>
      </c>
      <c r="J1201">
        <v>-2.3288214397600702</v>
      </c>
      <c r="K1201">
        <v>170.51754973438901</v>
      </c>
      <c r="M1201">
        <v>61.538344640395501</v>
      </c>
      <c r="N1201">
        <v>1.2665081858632801</v>
      </c>
      <c r="O1201">
        <v>37.304266032202698</v>
      </c>
      <c r="P1201">
        <v>103.410241980866</v>
      </c>
    </row>
    <row r="1202" spans="1:17" hidden="1" x14ac:dyDescent="0.3">
      <c r="A1202" t="s">
        <v>2565</v>
      </c>
      <c r="B1202" t="s">
        <v>2566</v>
      </c>
      <c r="C1202" t="s">
        <v>10328</v>
      </c>
      <c r="D1202" t="s">
        <v>54</v>
      </c>
      <c r="E1202">
        <v>1821.8468918200001</v>
      </c>
      <c r="F1202">
        <v>686.6</v>
      </c>
      <c r="G1202">
        <v>27.242870067233898</v>
      </c>
      <c r="H1202">
        <v>0.203330757178731</v>
      </c>
      <c r="I1202">
        <v>20.8225927426009</v>
      </c>
      <c r="J1202">
        <v>-6.9643074925734794E-2</v>
      </c>
      <c r="K1202">
        <v>619.65951038516801</v>
      </c>
      <c r="L1202">
        <v>524.25412712372395</v>
      </c>
      <c r="M1202">
        <v>62.4314899639011</v>
      </c>
      <c r="N1202">
        <v>0.66766342235796405</v>
      </c>
      <c r="O1202">
        <v>5.6000582580832896</v>
      </c>
      <c r="P1202">
        <v>84.569892473118202</v>
      </c>
      <c r="Q1202">
        <v>5.1114086457738003E-2</v>
      </c>
    </row>
    <row r="1203" spans="1:17" hidden="1" x14ac:dyDescent="0.3">
      <c r="A1203" t="s">
        <v>2567</v>
      </c>
      <c r="B1203" t="s">
        <v>2568</v>
      </c>
      <c r="C1203" t="s">
        <v>10328</v>
      </c>
      <c r="D1203" t="s">
        <v>51</v>
      </c>
      <c r="E1203">
        <v>1813.5458398799999</v>
      </c>
      <c r="F1203">
        <v>1733.5</v>
      </c>
      <c r="G1203">
        <v>-55.4629490277893</v>
      </c>
      <c r="H1203">
        <v>-7.6669069791675399</v>
      </c>
      <c r="I1203">
        <v>-27.958661464702999</v>
      </c>
      <c r="J1203">
        <v>-0.42556314086764901</v>
      </c>
      <c r="K1203">
        <v>1858.13387154672</v>
      </c>
      <c r="L1203">
        <v>2021.55995801583</v>
      </c>
      <c r="M1203">
        <v>51.7509451225974</v>
      </c>
      <c r="N1203">
        <v>1.7212099052630601</v>
      </c>
      <c r="O1203">
        <v>54.600519180848003</v>
      </c>
      <c r="P1203">
        <v>8.0634603995885605</v>
      </c>
      <c r="Q1203">
        <v>6.2784832514748007E-2</v>
      </c>
    </row>
    <row r="1204" spans="1:17" hidden="1" x14ac:dyDescent="0.3">
      <c r="A1204" t="s">
        <v>2569</v>
      </c>
      <c r="B1204" t="s">
        <v>2570</v>
      </c>
      <c r="C1204" t="s">
        <v>10328</v>
      </c>
      <c r="D1204" t="s">
        <v>2518</v>
      </c>
      <c r="E1204">
        <v>1812.2463534000001</v>
      </c>
      <c r="F1204">
        <v>1152.4000000000001</v>
      </c>
      <c r="G1204">
        <v>-36.0213914376627</v>
      </c>
      <c r="H1204">
        <v>-2.3048248605785502</v>
      </c>
      <c r="I1204">
        <v>-19.167585484326001</v>
      </c>
      <c r="J1204">
        <v>-2.0330055742103399</v>
      </c>
      <c r="K1204">
        <v>1136.90984340365</v>
      </c>
      <c r="L1204">
        <v>1139.6836869664501</v>
      </c>
      <c r="M1204">
        <v>58.492941584900102</v>
      </c>
      <c r="N1204">
        <v>0.94221891834708804</v>
      </c>
      <c r="O1204">
        <v>25.906803193335598</v>
      </c>
      <c r="P1204">
        <v>23.145971361402001</v>
      </c>
      <c r="Q1204">
        <v>9.6849634692152006E-2</v>
      </c>
    </row>
    <row r="1205" spans="1:17" hidden="1" x14ac:dyDescent="0.3">
      <c r="A1205" t="s">
        <v>2571</v>
      </c>
      <c r="B1205" t="s">
        <v>2572</v>
      </c>
      <c r="C1205" t="s">
        <v>10328</v>
      </c>
      <c r="D1205" t="s">
        <v>384</v>
      </c>
      <c r="E1205">
        <v>1809.548025696</v>
      </c>
      <c r="F1205">
        <v>88.7</v>
      </c>
      <c r="G1205">
        <v>-4.4344342977219302</v>
      </c>
      <c r="H1205">
        <v>7.0111695609461302</v>
      </c>
      <c r="I1205">
        <v>-11.3035130222276</v>
      </c>
      <c r="J1205">
        <v>-3.6775049478184099</v>
      </c>
      <c r="K1205">
        <v>85.482765841428204</v>
      </c>
      <c r="L1205">
        <v>80.466540159607504</v>
      </c>
      <c r="M1205">
        <v>53.272595419897002</v>
      </c>
      <c r="N1205">
        <v>0.80341297676509005</v>
      </c>
      <c r="O1205">
        <v>21.195039458850001</v>
      </c>
      <c r="P1205">
        <v>39.465408805031402</v>
      </c>
      <c r="Q1205">
        <v>5.1074274670664999E-2</v>
      </c>
    </row>
    <row r="1206" spans="1:17" hidden="1" x14ac:dyDescent="0.3">
      <c r="A1206" t="s">
        <v>2573</v>
      </c>
      <c r="B1206" t="s">
        <v>2574</v>
      </c>
      <c r="C1206" t="s">
        <v>10328</v>
      </c>
      <c r="D1206" t="s">
        <v>257</v>
      </c>
      <c r="E1206">
        <v>1807.746941055</v>
      </c>
      <c r="F1206">
        <v>326.14999999999998</v>
      </c>
      <c r="G1206">
        <v>118.897637583427</v>
      </c>
      <c r="H1206">
        <v>-21.703629009206701</v>
      </c>
      <c r="I1206">
        <v>20.483859362748799</v>
      </c>
      <c r="J1206">
        <v>-10.450433941901199</v>
      </c>
      <c r="K1206">
        <v>333.50189881654899</v>
      </c>
      <c r="L1206">
        <v>246.590459958308</v>
      </c>
      <c r="M1206">
        <v>27.681118755041101</v>
      </c>
      <c r="N1206">
        <v>0.68077308997166597</v>
      </c>
      <c r="O1206">
        <v>34.508661658745901</v>
      </c>
      <c r="P1206">
        <v>194.226432115471</v>
      </c>
      <c r="Q1206">
        <v>0.13803235854516099</v>
      </c>
    </row>
    <row r="1207" spans="1:17" hidden="1" x14ac:dyDescent="0.3">
      <c r="A1207" t="s">
        <v>2575</v>
      </c>
      <c r="B1207" t="s">
        <v>2576</v>
      </c>
      <c r="C1207" t="s">
        <v>10328</v>
      </c>
      <c r="D1207" t="s">
        <v>535</v>
      </c>
      <c r="E1207">
        <v>1805.5108988099901</v>
      </c>
      <c r="F1207">
        <v>890.25</v>
      </c>
      <c r="G1207">
        <v>30.275794412958799</v>
      </c>
      <c r="H1207">
        <v>-2.1012418306218699</v>
      </c>
      <c r="I1207">
        <v>11.571211933595899</v>
      </c>
      <c r="J1207">
        <v>-2.3347848769947501</v>
      </c>
      <c r="K1207">
        <v>883.05570185026795</v>
      </c>
      <c r="L1207">
        <v>750.82787163417299</v>
      </c>
      <c r="M1207">
        <v>47.247524321437297</v>
      </c>
      <c r="N1207">
        <v>1.51485020356892</v>
      </c>
      <c r="O1207">
        <v>12.2156697556865</v>
      </c>
      <c r="P1207">
        <v>122.5625</v>
      </c>
      <c r="Q1207">
        <v>0.18876344007898699</v>
      </c>
    </row>
    <row r="1208" spans="1:17" hidden="1" x14ac:dyDescent="0.3">
      <c r="A1208" t="s">
        <v>2577</v>
      </c>
      <c r="B1208" t="s">
        <v>2578</v>
      </c>
      <c r="C1208" t="s">
        <v>10328</v>
      </c>
      <c r="D1208" t="s">
        <v>276</v>
      </c>
      <c r="E1208">
        <v>1804.5149334079999</v>
      </c>
      <c r="F1208">
        <v>77.77</v>
      </c>
      <c r="G1208">
        <v>-27.337349861992699</v>
      </c>
      <c r="H1208">
        <v>-6.1307490671703402</v>
      </c>
      <c r="I1208">
        <v>-6.8671776731304099</v>
      </c>
      <c r="J1208">
        <v>-0.39257595021971098</v>
      </c>
      <c r="K1208">
        <v>74.604285604464593</v>
      </c>
      <c r="L1208">
        <v>77.099899535244901</v>
      </c>
      <c r="M1208">
        <v>44.997099028838399</v>
      </c>
      <c r="N1208">
        <v>0.80350049357578102</v>
      </c>
      <c r="O1208">
        <v>41.442715700141399</v>
      </c>
      <c r="P1208">
        <v>58.391038696537599</v>
      </c>
    </row>
    <row r="1209" spans="1:17" hidden="1" x14ac:dyDescent="0.3">
      <c r="A1209" t="s">
        <v>2579</v>
      </c>
      <c r="B1209" t="s">
        <v>2580</v>
      </c>
      <c r="C1209" t="s">
        <v>10328</v>
      </c>
      <c r="D1209" t="s">
        <v>204</v>
      </c>
      <c r="E1209">
        <v>1803.4930284</v>
      </c>
      <c r="F1209">
        <v>796.2</v>
      </c>
      <c r="G1209">
        <v>32.500913129059597</v>
      </c>
      <c r="H1209">
        <v>-1.9723374201456301</v>
      </c>
      <c r="I1209">
        <v>-4.3358932590184898</v>
      </c>
      <c r="J1209">
        <v>-2.0042373182324198</v>
      </c>
      <c r="K1209">
        <v>780.00531503104696</v>
      </c>
      <c r="L1209">
        <v>688.29910433038003</v>
      </c>
      <c r="M1209">
        <v>50.228396946150802</v>
      </c>
      <c r="N1209">
        <v>0.63755506374783599</v>
      </c>
      <c r="O1209">
        <v>8.8922381311228307</v>
      </c>
      <c r="P1209">
        <v>72.300367885739007</v>
      </c>
      <c r="Q1209">
        <v>8.3146889769068005E-2</v>
      </c>
    </row>
    <row r="1210" spans="1:17" hidden="1" x14ac:dyDescent="0.3">
      <c r="A1210" t="s">
        <v>2581</v>
      </c>
      <c r="B1210" t="s">
        <v>2582</v>
      </c>
      <c r="C1210" t="s">
        <v>10328</v>
      </c>
      <c r="D1210" t="s">
        <v>428</v>
      </c>
      <c r="E1210">
        <v>1797.806</v>
      </c>
      <c r="F1210">
        <v>1183.6500000000001</v>
      </c>
      <c r="G1210">
        <v>-13.696840355271</v>
      </c>
      <c r="H1210">
        <v>-6.0719540984397504</v>
      </c>
      <c r="I1210">
        <v>-31.424345996966998</v>
      </c>
      <c r="J1210">
        <v>-2.9711291242948099</v>
      </c>
      <c r="K1210">
        <v>1242.28126943392</v>
      </c>
      <c r="L1210">
        <v>1236.3310704211101</v>
      </c>
      <c r="M1210">
        <v>39.581870603136302</v>
      </c>
      <c r="N1210">
        <v>0.50465260076372798</v>
      </c>
      <c r="O1210">
        <v>35.597516157647902</v>
      </c>
      <c r="P1210">
        <v>26.6003529600513</v>
      </c>
      <c r="Q1210">
        <v>5.3081195689094002E-2</v>
      </c>
    </row>
    <row r="1211" spans="1:17" hidden="1" x14ac:dyDescent="0.3">
      <c r="A1211" t="s">
        <v>2583</v>
      </c>
      <c r="B1211" t="s">
        <v>2584</v>
      </c>
      <c r="C1211" t="s">
        <v>10328</v>
      </c>
      <c r="D1211" t="s">
        <v>46</v>
      </c>
      <c r="E1211">
        <v>1796.7401645130001</v>
      </c>
      <c r="F1211">
        <v>180.94</v>
      </c>
      <c r="G1211">
        <v>163.185870475901</v>
      </c>
      <c r="H1211">
        <v>-16.098761552634699</v>
      </c>
      <c r="I1211">
        <v>32.018570219268199</v>
      </c>
      <c r="J1211">
        <v>-13.451994395965301</v>
      </c>
      <c r="K1211">
        <v>185.84265344934201</v>
      </c>
      <c r="L1211">
        <v>146.39845223447099</v>
      </c>
      <c r="M1211">
        <v>35.5936115326449</v>
      </c>
      <c r="N1211">
        <v>0.32340809440996099</v>
      </c>
      <c r="O1211">
        <v>25.953354703216501</v>
      </c>
      <c r="P1211">
        <v>193.25769854132901</v>
      </c>
      <c r="Q1211">
        <v>0.16817754478848199</v>
      </c>
    </row>
    <row r="1212" spans="1:17" hidden="1" x14ac:dyDescent="0.3">
      <c r="A1212" t="s">
        <v>2585</v>
      </c>
      <c r="B1212" t="s">
        <v>2586</v>
      </c>
      <c r="C1212" t="s">
        <v>10328</v>
      </c>
      <c r="D1212" t="s">
        <v>63</v>
      </c>
      <c r="E1212">
        <v>1792.7467272399999</v>
      </c>
      <c r="F1212">
        <v>18.45</v>
      </c>
      <c r="G1212">
        <v>-9.0882215080502906</v>
      </c>
      <c r="H1212">
        <v>-14.4403117174709</v>
      </c>
      <c r="I1212">
        <v>-17.121248295550199</v>
      </c>
      <c r="J1212">
        <v>-10.5363483961785</v>
      </c>
      <c r="K1212">
        <v>19.585029904950702</v>
      </c>
      <c r="L1212">
        <v>18.518973151241401</v>
      </c>
      <c r="M1212">
        <v>30.632678209017602</v>
      </c>
      <c r="N1212">
        <v>0.835707473107973</v>
      </c>
      <c r="O1212">
        <v>52.032520325203201</v>
      </c>
      <c r="P1212">
        <v>31.785714285714199</v>
      </c>
      <c r="Q1212">
        <v>2.7993135202711E-2</v>
      </c>
    </row>
    <row r="1213" spans="1:17" hidden="1" x14ac:dyDescent="0.3">
      <c r="A1213" t="s">
        <v>2587</v>
      </c>
      <c r="B1213" t="s">
        <v>2588</v>
      </c>
      <c r="C1213" t="s">
        <v>10328</v>
      </c>
      <c r="D1213" t="s">
        <v>276</v>
      </c>
      <c r="E1213">
        <v>1790.16</v>
      </c>
      <c r="F1213">
        <v>1470</v>
      </c>
      <c r="G1213">
        <v>-37.077996023674999</v>
      </c>
      <c r="H1213">
        <v>1.50311012122804</v>
      </c>
      <c r="I1213">
        <v>-5.0754958828253898</v>
      </c>
      <c r="J1213">
        <v>-4.1114334148463598</v>
      </c>
      <c r="K1213">
        <v>1438.5066349157801</v>
      </c>
      <c r="L1213">
        <v>1424.2735221907601</v>
      </c>
      <c r="M1213">
        <v>57.825694179359502</v>
      </c>
      <c r="N1213">
        <v>1.50124999446574</v>
      </c>
      <c r="O1213">
        <v>21.0918367346938</v>
      </c>
      <c r="P1213">
        <v>24.465517971296698</v>
      </c>
      <c r="Q1213">
        <v>0.15482097934264299</v>
      </c>
    </row>
    <row r="1214" spans="1:17" hidden="1" x14ac:dyDescent="0.3">
      <c r="A1214" t="s">
        <v>2589</v>
      </c>
      <c r="B1214" t="s">
        <v>2590</v>
      </c>
      <c r="C1214" t="s">
        <v>10328</v>
      </c>
      <c r="D1214" t="s">
        <v>257</v>
      </c>
      <c r="E1214">
        <v>1787.651353425</v>
      </c>
      <c r="F1214">
        <v>3172.15</v>
      </c>
      <c r="G1214">
        <v>243.78203168707699</v>
      </c>
      <c r="H1214">
        <v>4.4055811232485498</v>
      </c>
      <c r="I1214">
        <v>114.16021788442301</v>
      </c>
      <c r="J1214">
        <v>-5.8638013114884098E-2</v>
      </c>
      <c r="K1214">
        <v>2788.9917082031202</v>
      </c>
      <c r="L1214">
        <v>2083.0877363549198</v>
      </c>
      <c r="M1214">
        <v>63.955715157869797</v>
      </c>
      <c r="N1214">
        <v>0.978771907535948</v>
      </c>
      <c r="O1214">
        <v>10.3037372129312</v>
      </c>
      <c r="P1214">
        <v>288.74387254901899</v>
      </c>
      <c r="Q1214">
        <v>0.16956681085865899</v>
      </c>
    </row>
    <row r="1215" spans="1:17" hidden="1" x14ac:dyDescent="0.3">
      <c r="A1215" t="s">
        <v>2591</v>
      </c>
      <c r="B1215" t="s">
        <v>2592</v>
      </c>
      <c r="C1215" t="s">
        <v>10328</v>
      </c>
      <c r="D1215" t="s">
        <v>231</v>
      </c>
      <c r="E1215">
        <v>1782.864507493</v>
      </c>
      <c r="F1215">
        <v>80.31</v>
      </c>
      <c r="G1215">
        <v>144.023735074504</v>
      </c>
      <c r="H1215">
        <v>0.67968301125362496</v>
      </c>
      <c r="I1215">
        <v>59.930182512608098</v>
      </c>
      <c r="J1215">
        <v>0.99290150381062603</v>
      </c>
      <c r="K1215">
        <v>77.160215430927096</v>
      </c>
      <c r="L1215">
        <v>56.9327357291195</v>
      </c>
      <c r="M1215">
        <v>50.2165241067609</v>
      </c>
      <c r="N1215">
        <v>0.46115721564491502</v>
      </c>
      <c r="O1215">
        <v>24.4427842111816</v>
      </c>
      <c r="P1215">
        <v>251.46608315098399</v>
      </c>
      <c r="Q1215">
        <v>0.13554984047712501</v>
      </c>
    </row>
    <row r="1216" spans="1:17" hidden="1" x14ac:dyDescent="0.3">
      <c r="A1216" t="s">
        <v>2593</v>
      </c>
      <c r="B1216" t="s">
        <v>2594</v>
      </c>
      <c r="C1216" t="s">
        <v>10328</v>
      </c>
      <c r="D1216" t="s">
        <v>257</v>
      </c>
      <c r="E1216">
        <v>1782.8382023900001</v>
      </c>
      <c r="F1216">
        <v>495.15</v>
      </c>
      <c r="G1216">
        <v>0.69537119510349699</v>
      </c>
      <c r="H1216">
        <v>31.844960009292102</v>
      </c>
      <c r="I1216">
        <v>23.4019877633508</v>
      </c>
      <c r="J1216">
        <v>-7.3165955580628603</v>
      </c>
      <c r="K1216">
        <v>435.131113767714</v>
      </c>
      <c r="L1216">
        <v>383.07291155378601</v>
      </c>
      <c r="M1216">
        <v>50.412960873308599</v>
      </c>
      <c r="N1216">
        <v>1.7684924666072299</v>
      </c>
      <c r="O1216">
        <v>18.146016358679098</v>
      </c>
      <c r="P1216">
        <v>62.6909807787086</v>
      </c>
      <c r="Q1216">
        <v>8.9579355183685996E-2</v>
      </c>
    </row>
    <row r="1217" spans="1:17" hidden="1" x14ac:dyDescent="0.3">
      <c r="A1217" t="s">
        <v>2595</v>
      </c>
      <c r="B1217" t="s">
        <v>2596</v>
      </c>
      <c r="C1217" t="s">
        <v>10328</v>
      </c>
      <c r="D1217" t="s">
        <v>138</v>
      </c>
      <c r="E1217">
        <v>1776.4540911900001</v>
      </c>
      <c r="F1217">
        <v>138.36000000000001</v>
      </c>
      <c r="G1217">
        <v>34.937116478400903</v>
      </c>
      <c r="H1217">
        <v>4.9641803553417496</v>
      </c>
      <c r="I1217">
        <v>11.068661301799899</v>
      </c>
      <c r="J1217">
        <v>3.7797744697587699</v>
      </c>
      <c r="K1217">
        <v>130.96265208115301</v>
      </c>
      <c r="L1217">
        <v>113.588760968686</v>
      </c>
      <c r="M1217">
        <v>65.256711303269398</v>
      </c>
      <c r="N1217">
        <v>0.85947357886212605</v>
      </c>
      <c r="O1217">
        <v>9.0994507082971801</v>
      </c>
      <c r="P1217">
        <v>109.160997732426</v>
      </c>
      <c r="Q1217">
        <v>7.7478827588025004E-2</v>
      </c>
    </row>
    <row r="1218" spans="1:17" hidden="1" x14ac:dyDescent="0.3">
      <c r="A1218" t="s">
        <v>2597</v>
      </c>
      <c r="B1218" t="s">
        <v>2598</v>
      </c>
      <c r="C1218" t="s">
        <v>10328</v>
      </c>
      <c r="D1218" t="s">
        <v>257</v>
      </c>
      <c r="E1218">
        <v>1773.74477475</v>
      </c>
      <c r="F1218">
        <v>570.25</v>
      </c>
      <c r="G1218">
        <v>28.5512595562694</v>
      </c>
      <c r="H1218">
        <v>-13.7901448728965</v>
      </c>
      <c r="I1218">
        <v>32.154840166185203</v>
      </c>
      <c r="J1218">
        <v>-3.8696470442748798</v>
      </c>
      <c r="K1218">
        <v>587.866858191289</v>
      </c>
      <c r="L1218">
        <v>484.30499493096602</v>
      </c>
      <c r="M1218">
        <v>35.143646471735899</v>
      </c>
      <c r="N1218">
        <v>0.42769951115662402</v>
      </c>
      <c r="O1218">
        <v>30.925032880315602</v>
      </c>
      <c r="P1218">
        <v>91.230717639168304</v>
      </c>
      <c r="Q1218">
        <v>0.116179207215047</v>
      </c>
    </row>
    <row r="1219" spans="1:17" hidden="1" x14ac:dyDescent="0.3">
      <c r="A1219" t="s">
        <v>2599</v>
      </c>
      <c r="B1219" t="s">
        <v>2600</v>
      </c>
      <c r="C1219" t="s">
        <v>10328</v>
      </c>
      <c r="D1219" t="s">
        <v>21</v>
      </c>
      <c r="E1219">
        <v>1773.1957248000001</v>
      </c>
      <c r="F1219">
        <v>1506</v>
      </c>
      <c r="G1219">
        <v>185.684540526668</v>
      </c>
      <c r="H1219">
        <v>1.5949511777326799</v>
      </c>
      <c r="I1219">
        <v>33.911272117181703</v>
      </c>
      <c r="J1219">
        <v>-4.4472713020323802</v>
      </c>
      <c r="K1219">
        <v>1410.7044745605899</v>
      </c>
      <c r="L1219">
        <v>1054.4486687972901</v>
      </c>
      <c r="M1219">
        <v>51.604168514658902</v>
      </c>
      <c r="N1219">
        <v>0.85618000604332301</v>
      </c>
      <c r="O1219">
        <v>11.4176626826029</v>
      </c>
      <c r="P1219">
        <v>261.454458178327</v>
      </c>
      <c r="Q1219">
        <v>0.142883102205485</v>
      </c>
    </row>
    <row r="1220" spans="1:17" hidden="1" x14ac:dyDescent="0.3">
      <c r="A1220" t="s">
        <v>2601</v>
      </c>
      <c r="B1220" t="s">
        <v>2602</v>
      </c>
      <c r="C1220" t="s">
        <v>10328</v>
      </c>
      <c r="D1220" t="s">
        <v>750</v>
      </c>
      <c r="E1220">
        <v>1772.7415727349901</v>
      </c>
      <c r="F1220">
        <v>15.47</v>
      </c>
      <c r="G1220">
        <v>-66.773955725001798</v>
      </c>
      <c r="H1220">
        <v>-7.6551759836034403</v>
      </c>
      <c r="I1220">
        <v>-33.099632327625599</v>
      </c>
      <c r="J1220">
        <v>-0.85559470445636499</v>
      </c>
      <c r="K1220">
        <v>16.567732683094601</v>
      </c>
      <c r="L1220">
        <v>17.711093808756601</v>
      </c>
      <c r="M1220">
        <v>42.494650615171999</v>
      </c>
      <c r="N1220">
        <v>0.40707172323746499</v>
      </c>
      <c r="O1220">
        <v>89.398836457659897</v>
      </c>
      <c r="P1220">
        <v>9.6385542168674796</v>
      </c>
      <c r="Q1220">
        <v>8.4856266386824003E-2</v>
      </c>
    </row>
    <row r="1221" spans="1:17" hidden="1" x14ac:dyDescent="0.3">
      <c r="A1221" t="s">
        <v>2603</v>
      </c>
      <c r="B1221" t="s">
        <v>2604</v>
      </c>
      <c r="C1221" t="s">
        <v>10328</v>
      </c>
      <c r="D1221" t="s">
        <v>177</v>
      </c>
      <c r="E1221">
        <v>1769.87737708499</v>
      </c>
      <c r="F1221">
        <v>429.4</v>
      </c>
      <c r="G1221">
        <v>-39.318367217915899</v>
      </c>
      <c r="H1221">
        <v>-5.6154629299523702</v>
      </c>
      <c r="I1221">
        <v>-36.985575775554999</v>
      </c>
      <c r="J1221">
        <v>1.58329621682891</v>
      </c>
      <c r="K1221">
        <v>445.07186662265798</v>
      </c>
      <c r="L1221">
        <v>488.167413032544</v>
      </c>
      <c r="M1221">
        <v>60.745126340958301</v>
      </c>
      <c r="N1221">
        <v>1.7032677847522799</v>
      </c>
      <c r="O1221">
        <v>49.278062412668802</v>
      </c>
      <c r="P1221">
        <v>6.2871287128712696</v>
      </c>
    </row>
    <row r="1222" spans="1:17" hidden="1" x14ac:dyDescent="0.3">
      <c r="A1222" t="s">
        <v>2605</v>
      </c>
      <c r="B1222" t="s">
        <v>2606</v>
      </c>
      <c r="C1222" t="s">
        <v>10328</v>
      </c>
      <c r="D1222" t="s">
        <v>384</v>
      </c>
      <c r="E1222">
        <v>1768.892274</v>
      </c>
      <c r="F1222">
        <v>109.1</v>
      </c>
      <c r="G1222">
        <v>13.954574574836601</v>
      </c>
      <c r="H1222">
        <v>-1.8352032467860699</v>
      </c>
      <c r="I1222">
        <v>-0.722605785796675</v>
      </c>
      <c r="J1222">
        <v>-2.7486409447859601</v>
      </c>
      <c r="K1222">
        <v>110.034218591834</v>
      </c>
      <c r="L1222">
        <v>99.247738236714298</v>
      </c>
      <c r="M1222">
        <v>45.170687915905802</v>
      </c>
      <c r="N1222">
        <v>0.24434980841127199</v>
      </c>
      <c r="O1222">
        <v>22.823098075160399</v>
      </c>
      <c r="P1222">
        <v>51.003460207612399</v>
      </c>
      <c r="Q1222">
        <v>0.119525819204315</v>
      </c>
    </row>
    <row r="1223" spans="1:17" hidden="1" x14ac:dyDescent="0.3">
      <c r="A1223" t="s">
        <v>2607</v>
      </c>
      <c r="B1223" t="s">
        <v>2608</v>
      </c>
      <c r="C1223" t="s">
        <v>10328</v>
      </c>
      <c r="D1223" t="s">
        <v>138</v>
      </c>
      <c r="E1223">
        <v>1761.44916132</v>
      </c>
      <c r="F1223">
        <v>58.31</v>
      </c>
      <c r="G1223">
        <v>38.942664688195798</v>
      </c>
      <c r="H1223">
        <v>-11.501134507968599</v>
      </c>
      <c r="I1223">
        <v>-10.7568151826509</v>
      </c>
      <c r="J1223">
        <v>-10.2600666653167</v>
      </c>
      <c r="K1223">
        <v>61.741768499750897</v>
      </c>
      <c r="L1223">
        <v>55.704940915327803</v>
      </c>
      <c r="M1223">
        <v>36.527737896919099</v>
      </c>
      <c r="N1223">
        <v>0.60537602143244895</v>
      </c>
      <c r="O1223">
        <v>34.162236323100601</v>
      </c>
      <c r="P1223">
        <v>107.140319715808</v>
      </c>
      <c r="Q1223">
        <v>0.14233412351685601</v>
      </c>
    </row>
    <row r="1224" spans="1:17" hidden="1" x14ac:dyDescent="0.3">
      <c r="A1224" t="s">
        <v>2609</v>
      </c>
      <c r="B1224" t="s">
        <v>2610</v>
      </c>
      <c r="C1224" t="s">
        <v>10328</v>
      </c>
      <c r="D1224" t="s">
        <v>192</v>
      </c>
      <c r="E1224">
        <v>1758.6680215900001</v>
      </c>
      <c r="F1224">
        <v>2888.45</v>
      </c>
      <c r="G1224">
        <v>58.334016302193803</v>
      </c>
      <c r="H1224">
        <v>-16.391578440237101</v>
      </c>
      <c r="I1224">
        <v>52.956415660965902</v>
      </c>
      <c r="J1224">
        <v>-4.1132981535187403</v>
      </c>
      <c r="K1224">
        <v>2677.9373937104901</v>
      </c>
      <c r="L1224">
        <v>2106.6226356874399</v>
      </c>
      <c r="M1224">
        <v>45.9563452445758</v>
      </c>
      <c r="N1224">
        <v>0.45221759207777001</v>
      </c>
      <c r="O1224">
        <v>19.4066021568661</v>
      </c>
      <c r="P1224">
        <v>113.76924215512101</v>
      </c>
      <c r="Q1224">
        <v>0.134102467244163</v>
      </c>
    </row>
    <row r="1225" spans="1:17" hidden="1" x14ac:dyDescent="0.3">
      <c r="A1225" t="s">
        <v>2611</v>
      </c>
      <c r="B1225" t="s">
        <v>2612</v>
      </c>
      <c r="C1225" t="s">
        <v>10328</v>
      </c>
      <c r="D1225" t="s">
        <v>723</v>
      </c>
      <c r="E1225">
        <v>1753.187876573</v>
      </c>
      <c r="F1225">
        <v>202.88</v>
      </c>
      <c r="G1225">
        <v>-0.60150260275981104</v>
      </c>
      <c r="H1225">
        <v>1.44713800216274</v>
      </c>
      <c r="I1225">
        <v>16.504921322961302</v>
      </c>
      <c r="J1225">
        <v>-10.011487129246101</v>
      </c>
      <c r="K1225">
        <v>191.808463918809</v>
      </c>
      <c r="M1225">
        <v>50.017603482032001</v>
      </c>
      <c r="O1225">
        <v>13.3675078864353</v>
      </c>
      <c r="P1225">
        <v>47.014492753623102</v>
      </c>
    </row>
    <row r="1226" spans="1:17" hidden="1" x14ac:dyDescent="0.3">
      <c r="A1226" t="s">
        <v>2613</v>
      </c>
      <c r="B1226" t="s">
        <v>2614</v>
      </c>
      <c r="C1226" t="s">
        <v>10328</v>
      </c>
      <c r="D1226" t="s">
        <v>1489</v>
      </c>
      <c r="E1226">
        <v>1746.6908156249999</v>
      </c>
      <c r="F1226">
        <v>255.53</v>
      </c>
      <c r="G1226">
        <v>20.2841589895888</v>
      </c>
      <c r="H1226">
        <v>-2.7783134411842898</v>
      </c>
      <c r="I1226">
        <v>-4.1597835308068198</v>
      </c>
      <c r="J1226">
        <v>-2.0109312995840298</v>
      </c>
      <c r="K1226">
        <v>249.65626003383201</v>
      </c>
      <c r="L1226">
        <v>221.53097385803201</v>
      </c>
      <c r="M1226">
        <v>50.269897204785003</v>
      </c>
      <c r="N1226">
        <v>0.51763087011811704</v>
      </c>
      <c r="O1226">
        <v>15.305443587837001</v>
      </c>
      <c r="P1226">
        <v>76.106133700895896</v>
      </c>
      <c r="Q1226">
        <v>0.20783149995019901</v>
      </c>
    </row>
    <row r="1227" spans="1:17" hidden="1" x14ac:dyDescent="0.3">
      <c r="A1227" t="s">
        <v>2615</v>
      </c>
      <c r="B1227" t="s">
        <v>2616</v>
      </c>
      <c r="C1227" t="s">
        <v>10328</v>
      </c>
      <c r="D1227" t="s">
        <v>338</v>
      </c>
      <c r="E1227">
        <v>1739.590914545</v>
      </c>
      <c r="F1227">
        <v>961.7</v>
      </c>
      <c r="G1227">
        <v>-51.891192344754202</v>
      </c>
      <c r="H1227">
        <v>10.231500500506501</v>
      </c>
      <c r="I1227">
        <v>-5.8062309267137602</v>
      </c>
      <c r="J1227">
        <v>-0.22382196723226999</v>
      </c>
      <c r="K1227">
        <v>874.50378492548396</v>
      </c>
      <c r="L1227">
        <v>915.30815529915196</v>
      </c>
      <c r="M1227">
        <v>73.300736946364395</v>
      </c>
      <c r="N1227">
        <v>1.51631769062606</v>
      </c>
      <c r="O1227">
        <v>36.050743475096098</v>
      </c>
      <c r="P1227">
        <v>42.495184471773598</v>
      </c>
      <c r="Q1227">
        <v>-1.6828333406799999E-4</v>
      </c>
    </row>
    <row r="1228" spans="1:17" hidden="1" x14ac:dyDescent="0.3">
      <c r="A1228" t="s">
        <v>2617</v>
      </c>
      <c r="B1228" t="s">
        <v>2618</v>
      </c>
      <c r="C1228" t="s">
        <v>10328</v>
      </c>
      <c r="D1228" t="s">
        <v>54</v>
      </c>
      <c r="E1228">
        <v>1739</v>
      </c>
      <c r="F1228">
        <v>19.97</v>
      </c>
      <c r="G1228">
        <v>98.156743363144003</v>
      </c>
      <c r="H1228">
        <v>33.9155672018505</v>
      </c>
      <c r="I1228">
        <v>30.703660608495198</v>
      </c>
      <c r="J1228">
        <v>-3.0400660312961301</v>
      </c>
      <c r="K1228">
        <v>16.435351995060699</v>
      </c>
      <c r="L1228">
        <v>13.667355681741601</v>
      </c>
      <c r="M1228">
        <v>75.640695318605495</v>
      </c>
      <c r="N1228">
        <v>2.7871037662143801</v>
      </c>
      <c r="O1228">
        <v>15.423134702053</v>
      </c>
      <c r="P1228">
        <v>175.44827586206799</v>
      </c>
    </row>
    <row r="1229" spans="1:17" hidden="1" x14ac:dyDescent="0.3">
      <c r="A1229" t="s">
        <v>2619</v>
      </c>
      <c r="B1229" t="s">
        <v>2620</v>
      </c>
      <c r="C1229" t="s">
        <v>10328</v>
      </c>
      <c r="D1229" t="s">
        <v>257</v>
      </c>
      <c r="E1229">
        <v>1738.15605194</v>
      </c>
      <c r="F1229">
        <v>1303.5999999999999</v>
      </c>
      <c r="G1229">
        <v>-19.013726174134099</v>
      </c>
      <c r="H1229">
        <v>-11.9421257060879</v>
      </c>
      <c r="I1229">
        <v>-24.504779160911902</v>
      </c>
      <c r="J1229">
        <v>-5.3560971149001801</v>
      </c>
      <c r="K1229">
        <v>1350.27323610915</v>
      </c>
      <c r="L1229">
        <v>1352.1128951871001</v>
      </c>
      <c r="M1229">
        <v>25.664724972495499</v>
      </c>
      <c r="N1229">
        <v>0.65587382400422101</v>
      </c>
      <c r="O1229">
        <v>35.7778459650199</v>
      </c>
      <c r="P1229">
        <v>27.553816046966698</v>
      </c>
      <c r="Q1229">
        <v>6.2610029967926001E-2</v>
      </c>
    </row>
    <row r="1230" spans="1:17" hidden="1" x14ac:dyDescent="0.3">
      <c r="A1230" t="s">
        <v>2621</v>
      </c>
      <c r="B1230" t="s">
        <v>2622</v>
      </c>
      <c r="C1230" t="s">
        <v>10328</v>
      </c>
      <c r="D1230" t="s">
        <v>357</v>
      </c>
      <c r="E1230">
        <v>1735.0591298249999</v>
      </c>
      <c r="F1230">
        <v>197.05</v>
      </c>
      <c r="G1230">
        <v>17.310370887452201</v>
      </c>
      <c r="H1230">
        <v>-5.0401348416563501</v>
      </c>
      <c r="I1230">
        <v>-9.3094335978860201</v>
      </c>
      <c r="J1230">
        <v>-1.4473963330136701</v>
      </c>
      <c r="K1230">
        <v>207.42516537914</v>
      </c>
      <c r="L1230">
        <v>189.206689589771</v>
      </c>
      <c r="M1230">
        <v>44.642113541092499</v>
      </c>
      <c r="N1230">
        <v>0.778631390310081</v>
      </c>
      <c r="O1230">
        <v>23.0652118751585</v>
      </c>
      <c r="P1230">
        <v>69.505376344086002</v>
      </c>
      <c r="Q1230">
        <v>7.9489440888873997E-2</v>
      </c>
    </row>
    <row r="1231" spans="1:17" hidden="1" x14ac:dyDescent="0.3">
      <c r="A1231" t="s">
        <v>2623</v>
      </c>
      <c r="B1231" t="s">
        <v>2624</v>
      </c>
      <c r="C1231" t="s">
        <v>10328</v>
      </c>
      <c r="D1231" t="s">
        <v>2256</v>
      </c>
      <c r="E1231">
        <v>1732.2841288</v>
      </c>
      <c r="F1231">
        <v>336.25</v>
      </c>
      <c r="G1231">
        <v>23.152140948015301</v>
      </c>
      <c r="H1231">
        <v>-4.4022508668393501</v>
      </c>
      <c r="I1231">
        <v>40.258564873736503</v>
      </c>
      <c r="J1231">
        <v>3.2225301712802601</v>
      </c>
      <c r="K1231">
        <v>337.25297349833301</v>
      </c>
      <c r="M1231">
        <v>50.479621469647903</v>
      </c>
      <c r="O1231">
        <v>23.940520446096599</v>
      </c>
      <c r="P1231">
        <v>60.885167464114801</v>
      </c>
    </row>
    <row r="1232" spans="1:17" hidden="1" x14ac:dyDescent="0.3">
      <c r="A1232" t="s">
        <v>2625</v>
      </c>
      <c r="B1232" t="s">
        <v>2626</v>
      </c>
      <c r="C1232" t="s">
        <v>10328</v>
      </c>
      <c r="D1232" t="s">
        <v>104</v>
      </c>
      <c r="E1232">
        <v>1728.1214640000001</v>
      </c>
      <c r="F1232">
        <v>313.45</v>
      </c>
      <c r="G1232">
        <v>-55.864915186639401</v>
      </c>
      <c r="H1232">
        <v>-12.1628207658576</v>
      </c>
      <c r="I1232">
        <v>-20.841965491653198</v>
      </c>
      <c r="J1232">
        <v>-7.5423180858316403</v>
      </c>
      <c r="K1232">
        <v>336.311432165881</v>
      </c>
      <c r="L1232">
        <v>342.87208186822397</v>
      </c>
      <c r="M1232">
        <v>23.081269510940999</v>
      </c>
      <c r="N1232">
        <v>0.79756573061416602</v>
      </c>
      <c r="O1232">
        <v>41.649385866964401</v>
      </c>
      <c r="P1232">
        <v>11.132777876263001</v>
      </c>
      <c r="Q1232">
        <v>6.7502538666301001E-2</v>
      </c>
    </row>
    <row r="1233" spans="1:17" x14ac:dyDescent="0.3">
      <c r="A1233" t="s">
        <v>2627</v>
      </c>
      <c r="B1233" t="s">
        <v>2628</v>
      </c>
      <c r="C1233" t="s">
        <v>10327</v>
      </c>
      <c r="D1233" t="s">
        <v>573</v>
      </c>
      <c r="E1233">
        <v>1727.0430793769999</v>
      </c>
      <c r="F1233">
        <v>104.03</v>
      </c>
      <c r="G1233">
        <v>-70.198446770463306</v>
      </c>
      <c r="H1233">
        <v>-10.474067507906099</v>
      </c>
      <c r="I1233">
        <v>-24.4668928679068</v>
      </c>
      <c r="J1233">
        <v>-3.0157109273864502</v>
      </c>
      <c r="K1233">
        <v>107.024017828681</v>
      </c>
      <c r="L1233">
        <v>115.810953886833</v>
      </c>
      <c r="M1233">
        <v>39.050312771673802</v>
      </c>
      <c r="N1233">
        <v>0.53909356319091795</v>
      </c>
      <c r="O1233">
        <v>79.131019898106302</v>
      </c>
      <c r="P1233">
        <v>30.118824265165699</v>
      </c>
      <c r="Q1233">
        <v>-7.0045929766229004E-2</v>
      </c>
    </row>
    <row r="1234" spans="1:17" hidden="1" x14ac:dyDescent="0.3">
      <c r="A1234" t="s">
        <v>2629</v>
      </c>
      <c r="B1234" t="s">
        <v>2630</v>
      </c>
      <c r="C1234" t="s">
        <v>10328</v>
      </c>
      <c r="D1234" t="s">
        <v>276</v>
      </c>
      <c r="E1234">
        <v>1726.5275999999999</v>
      </c>
      <c r="F1234">
        <v>328.8</v>
      </c>
      <c r="G1234">
        <v>143.58609952508399</v>
      </c>
      <c r="H1234">
        <v>-2.4651208777762501</v>
      </c>
      <c r="I1234">
        <v>69.195260680238405</v>
      </c>
      <c r="J1234">
        <v>-5.9279229116226899</v>
      </c>
      <c r="K1234">
        <v>300.45298221093998</v>
      </c>
      <c r="L1234">
        <v>227.373987151628</v>
      </c>
      <c r="M1234">
        <v>39.975843093925903</v>
      </c>
      <c r="N1234">
        <v>0.50937080721969197</v>
      </c>
      <c r="O1234">
        <v>9.4738442822384297</v>
      </c>
      <c r="P1234">
        <v>199.453551912568</v>
      </c>
    </row>
    <row r="1235" spans="1:17" hidden="1" x14ac:dyDescent="0.3">
      <c r="A1235" t="s">
        <v>2631</v>
      </c>
      <c r="B1235" t="s">
        <v>2632</v>
      </c>
      <c r="C1235" t="s">
        <v>10328</v>
      </c>
      <c r="D1235" t="s">
        <v>21</v>
      </c>
      <c r="E1235">
        <v>1716.9783820499999</v>
      </c>
      <c r="F1235">
        <v>1179.75</v>
      </c>
      <c r="G1235">
        <v>60.241125636782698</v>
      </c>
      <c r="H1235">
        <v>7.6525480851729002</v>
      </c>
      <c r="I1235">
        <v>33.432808927241801</v>
      </c>
      <c r="J1235">
        <v>1.5053610380245199</v>
      </c>
      <c r="K1235">
        <v>1074.9572555915299</v>
      </c>
      <c r="L1235">
        <v>907.57659398297994</v>
      </c>
      <c r="M1235">
        <v>63.789775927376098</v>
      </c>
      <c r="N1235">
        <v>1.08495309771021</v>
      </c>
      <c r="O1235">
        <v>6.1157024793388501</v>
      </c>
      <c r="P1235">
        <v>106.91923178111</v>
      </c>
      <c r="Q1235">
        <v>8.3699257574931005E-2</v>
      </c>
    </row>
    <row r="1236" spans="1:17" hidden="1" x14ac:dyDescent="0.3">
      <c r="A1236" t="s">
        <v>2633</v>
      </c>
      <c r="B1236" t="s">
        <v>2634</v>
      </c>
      <c r="C1236" t="s">
        <v>10328</v>
      </c>
      <c r="D1236" t="s">
        <v>573</v>
      </c>
      <c r="E1236">
        <v>1714.6496972</v>
      </c>
      <c r="F1236">
        <v>509.95</v>
      </c>
      <c r="G1236">
        <v>-3.2302373727723897E-2</v>
      </c>
      <c r="H1236">
        <v>8.5106720675868992</v>
      </c>
      <c r="I1236">
        <v>32.797065490135203</v>
      </c>
      <c r="J1236">
        <v>-7.3981754178685097</v>
      </c>
      <c r="K1236">
        <v>470.97063279626701</v>
      </c>
      <c r="L1236">
        <v>405.82184156413598</v>
      </c>
      <c r="M1236">
        <v>45.133425041403903</v>
      </c>
      <c r="N1236">
        <v>0.84099803855631206</v>
      </c>
      <c r="O1236">
        <v>10.7559564663202</v>
      </c>
      <c r="P1236">
        <v>74.044368600682603</v>
      </c>
      <c r="Q1236">
        <v>-8.9737163918043997E-2</v>
      </c>
    </row>
    <row r="1237" spans="1:17" hidden="1" x14ac:dyDescent="0.3">
      <c r="A1237" t="s">
        <v>2635</v>
      </c>
      <c r="B1237" t="s">
        <v>2636</v>
      </c>
      <c r="C1237" t="s">
        <v>10328</v>
      </c>
      <c r="D1237" t="s">
        <v>573</v>
      </c>
      <c r="E1237">
        <v>1709.1235965200001</v>
      </c>
      <c r="F1237">
        <v>1289.25</v>
      </c>
      <c r="G1237">
        <v>-16.4214401951875</v>
      </c>
      <c r="H1237">
        <v>-2.1522369420824101</v>
      </c>
      <c r="I1237">
        <v>-20.9713979318499</v>
      </c>
      <c r="J1237">
        <v>-7.8728558091988896</v>
      </c>
      <c r="K1237">
        <v>1365.84647895428</v>
      </c>
      <c r="L1237">
        <v>1320.5918239559101</v>
      </c>
      <c r="M1237">
        <v>29.8631334844696</v>
      </c>
      <c r="N1237">
        <v>0.70008475497483402</v>
      </c>
      <c r="O1237">
        <v>20.457630405274301</v>
      </c>
      <c r="P1237">
        <v>26.4156493602</v>
      </c>
      <c r="Q1237">
        <v>-4.8998734173953999E-2</v>
      </c>
    </row>
    <row r="1238" spans="1:17" hidden="1" x14ac:dyDescent="0.3">
      <c r="A1238" t="s">
        <v>2637</v>
      </c>
      <c r="B1238" t="s">
        <v>2638</v>
      </c>
      <c r="C1238" t="s">
        <v>10328</v>
      </c>
      <c r="D1238" t="s">
        <v>54</v>
      </c>
      <c r="E1238">
        <v>1707.450907145</v>
      </c>
      <c r="F1238">
        <v>816.95</v>
      </c>
      <c r="G1238">
        <v>79.806142390577804</v>
      </c>
      <c r="H1238">
        <v>1.14365666104757</v>
      </c>
      <c r="I1238">
        <v>32.814396003048998</v>
      </c>
      <c r="J1238">
        <v>-4.7943424675107904</v>
      </c>
      <c r="K1238">
        <v>767.21005876338904</v>
      </c>
      <c r="L1238">
        <v>601.662942600836</v>
      </c>
      <c r="M1238">
        <v>47.776204982993001</v>
      </c>
      <c r="N1238">
        <v>0.53033162105014398</v>
      </c>
      <c r="O1238">
        <v>10.147499846991799</v>
      </c>
      <c r="P1238">
        <v>162.17907573812499</v>
      </c>
      <c r="Q1238">
        <v>7.4856945048112994E-2</v>
      </c>
    </row>
    <row r="1239" spans="1:17" hidden="1" x14ac:dyDescent="0.3">
      <c r="A1239" t="s">
        <v>2639</v>
      </c>
      <c r="B1239" t="s">
        <v>2640</v>
      </c>
      <c r="C1239" t="s">
        <v>10328</v>
      </c>
      <c r="D1239" t="s">
        <v>627</v>
      </c>
      <c r="E1239">
        <v>1701.0937799999999</v>
      </c>
      <c r="F1239">
        <v>1485.35</v>
      </c>
      <c r="G1239">
        <v>44.510917585724499</v>
      </c>
      <c r="H1239">
        <v>11.636152616622899</v>
      </c>
      <c r="I1239">
        <v>72.044248971086603</v>
      </c>
      <c r="J1239">
        <v>-4.20868996134016</v>
      </c>
      <c r="K1239">
        <v>1217.29736919432</v>
      </c>
      <c r="L1239">
        <v>958.90872487300396</v>
      </c>
      <c r="M1239">
        <v>54.219977380712301</v>
      </c>
      <c r="N1239">
        <v>0.68816153268031</v>
      </c>
      <c r="O1239">
        <v>4.3390446696064799</v>
      </c>
      <c r="P1239">
        <v>110.82251082251</v>
      </c>
    </row>
    <row r="1240" spans="1:17" hidden="1" x14ac:dyDescent="0.3">
      <c r="A1240" t="s">
        <v>2641</v>
      </c>
      <c r="B1240" t="s">
        <v>2642</v>
      </c>
      <c r="C1240" t="s">
        <v>10328</v>
      </c>
      <c r="D1240" t="s">
        <v>2643</v>
      </c>
      <c r="E1240">
        <v>1700.32858715</v>
      </c>
      <c r="F1240">
        <v>1621.15</v>
      </c>
      <c r="G1240">
        <v>514.90529546749497</v>
      </c>
      <c r="H1240">
        <v>-4.8757411248422597</v>
      </c>
      <c r="I1240">
        <v>99.644431925867593</v>
      </c>
      <c r="J1240">
        <v>-6.9752369683943298</v>
      </c>
      <c r="K1240">
        <v>1426.2434388034501</v>
      </c>
      <c r="M1240">
        <v>52.3158095787118</v>
      </c>
      <c r="N1240">
        <v>0.60350327542010795</v>
      </c>
      <c r="O1240">
        <v>11.6152114239891</v>
      </c>
      <c r="P1240">
        <v>577.17209690893901</v>
      </c>
    </row>
    <row r="1241" spans="1:17" hidden="1" x14ac:dyDescent="0.3">
      <c r="A1241" t="s">
        <v>2644</v>
      </c>
      <c r="B1241" t="s">
        <v>2645</v>
      </c>
      <c r="C1241" t="s">
        <v>10328</v>
      </c>
      <c r="D1241" t="s">
        <v>46</v>
      </c>
      <c r="E1241">
        <v>1693.9829999999999</v>
      </c>
      <c r="F1241">
        <v>430.95</v>
      </c>
      <c r="G1241">
        <v>8.8322815236137497</v>
      </c>
      <c r="H1241">
        <v>5.0757188168802099</v>
      </c>
      <c r="I1241">
        <v>52.149538389029402</v>
      </c>
      <c r="J1241">
        <v>-0.50914059399938405</v>
      </c>
      <c r="K1241">
        <v>419.343054978032</v>
      </c>
      <c r="L1241">
        <v>355.72913485353598</v>
      </c>
      <c r="M1241">
        <v>52.317759479875001</v>
      </c>
      <c r="N1241">
        <v>0.43662759290597902</v>
      </c>
      <c r="O1241">
        <v>15.4310244807982</v>
      </c>
      <c r="P1241">
        <v>87.247447316967097</v>
      </c>
      <c r="Q1241">
        <v>7.4742541487992004E-2</v>
      </c>
    </row>
    <row r="1242" spans="1:17" hidden="1" x14ac:dyDescent="0.3">
      <c r="A1242" t="s">
        <v>2646</v>
      </c>
      <c r="B1242" t="s">
        <v>2647</v>
      </c>
      <c r="C1242" t="s">
        <v>10328</v>
      </c>
      <c r="D1242" t="s">
        <v>627</v>
      </c>
      <c r="E1242">
        <v>1692.3029750000001</v>
      </c>
      <c r="F1242">
        <v>62.04</v>
      </c>
      <c r="G1242">
        <v>-2.6796309401706702</v>
      </c>
      <c r="H1242">
        <v>6.93900553016692</v>
      </c>
      <c r="I1242">
        <v>-23.8914630054635</v>
      </c>
      <c r="J1242">
        <v>-6.3100158850819099</v>
      </c>
      <c r="K1242">
        <v>60.221424517354599</v>
      </c>
      <c r="L1242">
        <v>56.781502781211302</v>
      </c>
      <c r="M1242">
        <v>29.188193916460101</v>
      </c>
      <c r="N1242">
        <v>1.5996856074808901</v>
      </c>
      <c r="O1242">
        <v>25.725338491295901</v>
      </c>
      <c r="P1242">
        <v>42.4569460390356</v>
      </c>
      <c r="Q1242">
        <v>7.1071011628524999E-2</v>
      </c>
    </row>
    <row r="1243" spans="1:17" hidden="1" x14ac:dyDescent="0.3">
      <c r="A1243" t="s">
        <v>2648</v>
      </c>
      <c r="B1243" t="s">
        <v>2649</v>
      </c>
      <c r="C1243" t="s">
        <v>10328</v>
      </c>
      <c r="D1243" t="s">
        <v>72</v>
      </c>
      <c r="E1243">
        <v>1690.5044263499999</v>
      </c>
      <c r="F1243">
        <v>52625</v>
      </c>
      <c r="G1243">
        <v>174.03103237952999</v>
      </c>
      <c r="H1243">
        <v>-3.8844779630839898</v>
      </c>
      <c r="I1243">
        <v>85.619501520671193</v>
      </c>
      <c r="J1243">
        <v>-6.2202423710200101</v>
      </c>
      <c r="K1243">
        <v>51702.459740985199</v>
      </c>
      <c r="L1243">
        <v>36788.976165515101</v>
      </c>
      <c r="M1243">
        <v>45.688268125110497</v>
      </c>
      <c r="N1243">
        <v>0.60551213492389899</v>
      </c>
      <c r="O1243">
        <v>27.314014251781401</v>
      </c>
      <c r="P1243">
        <v>226.86335403726699</v>
      </c>
      <c r="Q1243">
        <v>9.7163306001639999E-2</v>
      </c>
    </row>
    <row r="1244" spans="1:17" hidden="1" x14ac:dyDescent="0.3">
      <c r="A1244" t="s">
        <v>2650</v>
      </c>
      <c r="B1244" t="s">
        <v>2651</v>
      </c>
      <c r="C1244" t="s">
        <v>10328</v>
      </c>
      <c r="D1244" t="s">
        <v>54</v>
      </c>
      <c r="E1244">
        <v>1689.8158682999999</v>
      </c>
      <c r="F1244">
        <v>1823.6</v>
      </c>
      <c r="G1244">
        <v>55.990818603279898</v>
      </c>
      <c r="H1244">
        <v>35.903324994486397</v>
      </c>
      <c r="I1244">
        <v>35.054076379774301</v>
      </c>
      <c r="J1244">
        <v>18.885319707190199</v>
      </c>
      <c r="K1244">
        <v>1381.12897517496</v>
      </c>
      <c r="L1244">
        <v>1253.6969909647801</v>
      </c>
      <c r="M1244">
        <v>87.848052074981098</v>
      </c>
      <c r="N1244">
        <v>1.9348433136829</v>
      </c>
      <c r="O1244">
        <v>1.86992761570521</v>
      </c>
      <c r="P1244">
        <v>104.35927606880701</v>
      </c>
      <c r="Q1244">
        <v>0.13351836330691499</v>
      </c>
    </row>
    <row r="1245" spans="1:17" hidden="1" x14ac:dyDescent="0.3">
      <c r="A1245" t="s">
        <v>2652</v>
      </c>
      <c r="B1245" t="s">
        <v>2653</v>
      </c>
      <c r="C1245" t="s">
        <v>10328</v>
      </c>
      <c r="D1245" t="s">
        <v>118</v>
      </c>
      <c r="E1245">
        <v>1688.0391414600001</v>
      </c>
      <c r="F1245">
        <v>57.21</v>
      </c>
      <c r="G1245">
        <v>-13.4714000617587</v>
      </c>
      <c r="H1245">
        <v>-2.5532698492052202</v>
      </c>
      <c r="I1245">
        <v>-34.6491823737923</v>
      </c>
      <c r="J1245">
        <v>-1.30925365278758</v>
      </c>
      <c r="K1245">
        <v>57.819741505006199</v>
      </c>
      <c r="L1245">
        <v>57.926994877248802</v>
      </c>
      <c r="M1245">
        <v>39.924176466928103</v>
      </c>
      <c r="N1245">
        <v>1.12163511958147</v>
      </c>
      <c r="O1245">
        <v>50.847753889180197</v>
      </c>
      <c r="P1245">
        <v>26.753074111000299</v>
      </c>
      <c r="Q1245">
        <v>8.1955411845871004E-2</v>
      </c>
    </row>
    <row r="1246" spans="1:17" hidden="1" x14ac:dyDescent="0.3">
      <c r="A1246" t="s">
        <v>2654</v>
      </c>
      <c r="B1246" t="s">
        <v>2655</v>
      </c>
      <c r="C1246" t="s">
        <v>10328</v>
      </c>
      <c r="D1246" t="s">
        <v>124</v>
      </c>
      <c r="E1246">
        <v>1687.45463376</v>
      </c>
      <c r="F1246">
        <v>15565</v>
      </c>
      <c r="G1246">
        <v>421.536216587713</v>
      </c>
      <c r="H1246">
        <v>70.299976242622805</v>
      </c>
      <c r="I1246">
        <v>145.75702401142101</v>
      </c>
      <c r="J1246">
        <v>7.0685488608695204</v>
      </c>
      <c r="K1246">
        <v>10941.027623005901</v>
      </c>
      <c r="L1246">
        <v>7017.4786788486499</v>
      </c>
      <c r="M1246">
        <v>79.355669328053906</v>
      </c>
      <c r="N1246">
        <v>1.5690534737769199</v>
      </c>
      <c r="O1246">
        <v>12.7070350144554</v>
      </c>
      <c r="P1246">
        <v>497.39013625023898</v>
      </c>
      <c r="Q1246">
        <v>0.16754483405370099</v>
      </c>
    </row>
    <row r="1247" spans="1:17" hidden="1" x14ac:dyDescent="0.3">
      <c r="A1247" t="s">
        <v>2656</v>
      </c>
      <c r="B1247" t="s">
        <v>2657</v>
      </c>
      <c r="C1247" t="s">
        <v>10328</v>
      </c>
      <c r="D1247" t="s">
        <v>204</v>
      </c>
      <c r="E1247">
        <v>1681.4928</v>
      </c>
      <c r="F1247">
        <v>1346.25</v>
      </c>
      <c r="G1247">
        <v>35.406630541910801</v>
      </c>
      <c r="H1247">
        <v>0.89582486994502797</v>
      </c>
      <c r="I1247">
        <v>18.768046616201602</v>
      </c>
      <c r="J1247">
        <v>2.3361919080039</v>
      </c>
      <c r="K1247">
        <v>1230.21055385611</v>
      </c>
      <c r="L1247">
        <v>1072.0592599306201</v>
      </c>
      <c r="M1247">
        <v>64.272238627061299</v>
      </c>
      <c r="N1247">
        <v>0.55156322833516103</v>
      </c>
      <c r="O1247">
        <v>11.420612813370401</v>
      </c>
      <c r="P1247">
        <v>79.751652313238495</v>
      </c>
      <c r="Q1247">
        <v>4.6751625286180001E-2</v>
      </c>
    </row>
    <row r="1248" spans="1:17" hidden="1" x14ac:dyDescent="0.3">
      <c r="A1248" t="s">
        <v>2658</v>
      </c>
      <c r="B1248" t="s">
        <v>2659</v>
      </c>
      <c r="C1248" t="s">
        <v>10328</v>
      </c>
      <c r="D1248" t="s">
        <v>750</v>
      </c>
      <c r="E1248">
        <v>1679.411279936</v>
      </c>
      <c r="F1248">
        <v>8.32</v>
      </c>
      <c r="G1248">
        <v>-75.869873668033193</v>
      </c>
      <c r="H1248">
        <v>19.0085176506994</v>
      </c>
      <c r="I1248">
        <v>-65.959754422191907</v>
      </c>
      <c r="J1248">
        <v>-1.0476561641234601</v>
      </c>
      <c r="K1248">
        <v>10.805641519253401</v>
      </c>
      <c r="L1248">
        <v>16.086618709492601</v>
      </c>
      <c r="M1248">
        <v>93.2181388600373</v>
      </c>
      <c r="N1248">
        <v>0.44821552126898501</v>
      </c>
      <c r="O1248">
        <v>175.84134615384599</v>
      </c>
      <c r="P1248">
        <v>22.352941176470502</v>
      </c>
      <c r="Q1248">
        <v>-7.3522096277099996E-3</v>
      </c>
    </row>
    <row r="1249" spans="1:17" hidden="1" x14ac:dyDescent="0.3">
      <c r="A1249" t="s">
        <v>2660</v>
      </c>
      <c r="B1249" t="s">
        <v>2661</v>
      </c>
      <c r="C1249" t="s">
        <v>10328</v>
      </c>
      <c r="D1249" t="s">
        <v>135</v>
      </c>
      <c r="E1249">
        <v>1660.5190882950001</v>
      </c>
      <c r="F1249">
        <v>799.1</v>
      </c>
      <c r="G1249">
        <v>-2.3384521063480501</v>
      </c>
      <c r="H1249">
        <v>3.8352494000950199</v>
      </c>
      <c r="I1249">
        <v>37.950554311662998</v>
      </c>
      <c r="J1249">
        <v>-2.63736592665644</v>
      </c>
      <c r="K1249">
        <v>663.90658741249797</v>
      </c>
      <c r="L1249">
        <v>603.11068295392602</v>
      </c>
      <c r="M1249">
        <v>63.088277174207803</v>
      </c>
      <c r="N1249">
        <v>3.3217230063167098</v>
      </c>
      <c r="O1249">
        <v>5.9879864847953899</v>
      </c>
      <c r="P1249">
        <v>60.060090135202799</v>
      </c>
      <c r="Q1249">
        <v>-8.327783806972E-2</v>
      </c>
    </row>
    <row r="1250" spans="1:17" hidden="1" x14ac:dyDescent="0.3">
      <c r="A1250" t="s">
        <v>2662</v>
      </c>
      <c r="B1250" t="s">
        <v>2663</v>
      </c>
      <c r="C1250" t="s">
        <v>10328</v>
      </c>
      <c r="D1250" t="s">
        <v>124</v>
      </c>
      <c r="E1250">
        <v>1658.662260024</v>
      </c>
      <c r="F1250">
        <v>178.5</v>
      </c>
      <c r="G1250">
        <v>26.851248857649502</v>
      </c>
      <c r="H1250">
        <v>-0.68058789818329901</v>
      </c>
      <c r="I1250">
        <v>-34.555564473551897</v>
      </c>
      <c r="J1250">
        <v>-3.1891475599169699</v>
      </c>
      <c r="K1250">
        <v>182.66119782839999</v>
      </c>
      <c r="L1250">
        <v>167.10486499724601</v>
      </c>
      <c r="M1250">
        <v>45.232494542028398</v>
      </c>
      <c r="N1250">
        <v>0.39784582576282601</v>
      </c>
      <c r="O1250">
        <v>49.887955182072801</v>
      </c>
      <c r="P1250">
        <v>96.477710511832697</v>
      </c>
      <c r="Q1250">
        <v>8.8088987223696E-2</v>
      </c>
    </row>
    <row r="1251" spans="1:17" hidden="1" x14ac:dyDescent="0.3">
      <c r="A1251" t="s">
        <v>2664</v>
      </c>
      <c r="B1251" t="s">
        <v>2665</v>
      </c>
      <c r="C1251" t="s">
        <v>10328</v>
      </c>
      <c r="D1251" t="s">
        <v>298</v>
      </c>
      <c r="E1251">
        <v>1654.918495596</v>
      </c>
      <c r="F1251">
        <v>29.55</v>
      </c>
      <c r="G1251">
        <v>-48.890509384108597</v>
      </c>
      <c r="H1251">
        <v>-9.3682450910227004</v>
      </c>
      <c r="I1251">
        <v>-29.959786162177998</v>
      </c>
      <c r="J1251">
        <v>-4.0050822284718501</v>
      </c>
      <c r="K1251">
        <v>30.893403309080899</v>
      </c>
      <c r="L1251">
        <v>31.862111721756499</v>
      </c>
      <c r="M1251">
        <v>35.335939971400997</v>
      </c>
      <c r="N1251">
        <v>0.47646186408914498</v>
      </c>
      <c r="O1251">
        <v>54.991539763113302</v>
      </c>
      <c r="P1251">
        <v>31.3333333333333</v>
      </c>
      <c r="Q1251">
        <v>-3.3343668832301998E-2</v>
      </c>
    </row>
    <row r="1252" spans="1:17" hidden="1" x14ac:dyDescent="0.3">
      <c r="A1252" t="s">
        <v>2666</v>
      </c>
      <c r="B1252" t="s">
        <v>2667</v>
      </c>
      <c r="C1252" t="s">
        <v>10328</v>
      </c>
      <c r="D1252" t="s">
        <v>127</v>
      </c>
      <c r="E1252">
        <v>1653.93154587</v>
      </c>
      <c r="F1252">
        <v>13.89</v>
      </c>
      <c r="G1252">
        <v>4.1310704852973101</v>
      </c>
      <c r="H1252">
        <v>0.326015993700425</v>
      </c>
      <c r="I1252">
        <v>-17.8284178383362</v>
      </c>
      <c r="J1252">
        <v>-5.2114313202650298</v>
      </c>
      <c r="K1252">
        <v>13.647054267208899</v>
      </c>
      <c r="L1252">
        <v>13.420644123905401</v>
      </c>
      <c r="M1252">
        <v>52.960063042050997</v>
      </c>
      <c r="N1252">
        <v>0.86338339153543497</v>
      </c>
      <c r="O1252">
        <v>32.4694024478041</v>
      </c>
      <c r="P1252">
        <v>78.076923076923094</v>
      </c>
      <c r="Q1252">
        <v>5.5750820216517998E-2</v>
      </c>
    </row>
    <row r="1253" spans="1:17" hidden="1" x14ac:dyDescent="0.3">
      <c r="A1253" t="s">
        <v>2668</v>
      </c>
      <c r="B1253" t="s">
        <v>2669</v>
      </c>
      <c r="C1253" t="s">
        <v>10328</v>
      </c>
      <c r="D1253" t="s">
        <v>405</v>
      </c>
      <c r="E1253">
        <v>1652.7900477850001</v>
      </c>
      <c r="F1253">
        <v>525.04999999999995</v>
      </c>
      <c r="G1253">
        <v>-12.912394839944699</v>
      </c>
      <c r="H1253">
        <v>8.0278021502135601</v>
      </c>
      <c r="I1253">
        <v>-18.557420682005802</v>
      </c>
      <c r="J1253">
        <v>-0.86790214330983395</v>
      </c>
      <c r="K1253">
        <v>505.11386684179797</v>
      </c>
      <c r="L1253">
        <v>504.88001622550098</v>
      </c>
      <c r="M1253">
        <v>63.540256774912997</v>
      </c>
      <c r="N1253">
        <v>1.4361889348326999</v>
      </c>
      <c r="O1253">
        <v>44.4529092467384</v>
      </c>
      <c r="P1253">
        <v>29.962871287128699</v>
      </c>
      <c r="Q1253">
        <v>-1.2661812583390001E-3</v>
      </c>
    </row>
    <row r="1254" spans="1:17" hidden="1" x14ac:dyDescent="0.3">
      <c r="A1254" t="s">
        <v>2670</v>
      </c>
      <c r="B1254" t="s">
        <v>2671</v>
      </c>
      <c r="C1254" t="s">
        <v>10328</v>
      </c>
      <c r="D1254" t="s">
        <v>443</v>
      </c>
      <c r="E1254">
        <v>1635.0510909</v>
      </c>
      <c r="F1254">
        <v>10.54</v>
      </c>
      <c r="G1254">
        <v>-48.994904988504203</v>
      </c>
      <c r="H1254">
        <v>-7.83981080610004</v>
      </c>
      <c r="I1254">
        <v>-32.3227109491935</v>
      </c>
      <c r="J1254">
        <v>0.89032833200055705</v>
      </c>
      <c r="K1254">
        <v>10.9868530830484</v>
      </c>
      <c r="L1254">
        <v>11.910575790058401</v>
      </c>
      <c r="M1254">
        <v>44.9601273042367</v>
      </c>
      <c r="N1254">
        <v>2.4367522733401201</v>
      </c>
      <c r="O1254">
        <v>59.709044908285897</v>
      </c>
      <c r="P1254">
        <v>6.4646464646464601</v>
      </c>
      <c r="Q1254">
        <v>0.10624365166694701</v>
      </c>
    </row>
    <row r="1255" spans="1:17" hidden="1" x14ac:dyDescent="0.3">
      <c r="A1255" t="s">
        <v>2672</v>
      </c>
      <c r="B1255" t="s">
        <v>2673</v>
      </c>
      <c r="C1255" t="s">
        <v>10328</v>
      </c>
      <c r="D1255" t="s">
        <v>132</v>
      </c>
      <c r="E1255">
        <v>1634.6731104</v>
      </c>
      <c r="F1255">
        <v>2300</v>
      </c>
      <c r="G1255">
        <v>211.478513484914</v>
      </c>
      <c r="H1255">
        <v>4.5427124295004004</v>
      </c>
      <c r="I1255">
        <v>133.69661527152201</v>
      </c>
      <c r="J1255">
        <v>3.4974950072040398</v>
      </c>
      <c r="K1255">
        <v>2040.1121531726601</v>
      </c>
      <c r="L1255">
        <v>1498.3911996346101</v>
      </c>
      <c r="M1255">
        <v>60.750077612291598</v>
      </c>
      <c r="N1255">
        <v>1.8263510987139</v>
      </c>
      <c r="O1255">
        <v>13.6521739130434</v>
      </c>
      <c r="P1255">
        <v>305.82267313630302</v>
      </c>
      <c r="Q1255">
        <v>0.237508681703436</v>
      </c>
    </row>
    <row r="1256" spans="1:17" hidden="1" x14ac:dyDescent="0.3">
      <c r="A1256" t="s">
        <v>2674</v>
      </c>
      <c r="B1256" t="s">
        <v>2675</v>
      </c>
      <c r="C1256" t="s">
        <v>10328</v>
      </c>
      <c r="D1256" t="s">
        <v>118</v>
      </c>
      <c r="E1256">
        <v>1628.2730964330001</v>
      </c>
      <c r="F1256">
        <v>15.06</v>
      </c>
      <c r="G1256">
        <v>-3.6713856951801298</v>
      </c>
      <c r="H1256">
        <v>-10.083921207524901</v>
      </c>
      <c r="I1256">
        <v>-39.964919408731802</v>
      </c>
      <c r="J1256">
        <v>-3.9396870124525201</v>
      </c>
      <c r="K1256">
        <v>16.345875187696301</v>
      </c>
      <c r="L1256">
        <v>16.637376092453898</v>
      </c>
      <c r="M1256">
        <v>33.876003249850299</v>
      </c>
      <c r="N1256">
        <v>0.71952738507862701</v>
      </c>
      <c r="O1256">
        <v>75.000972457803499</v>
      </c>
      <c r="P1256">
        <v>27.7871138899208</v>
      </c>
      <c r="Q1256">
        <v>3.0547865204326001E-2</v>
      </c>
    </row>
    <row r="1257" spans="1:17" hidden="1" x14ac:dyDescent="0.3">
      <c r="A1257" t="s">
        <v>2676</v>
      </c>
      <c r="B1257" t="s">
        <v>2677</v>
      </c>
      <c r="C1257" t="s">
        <v>10328</v>
      </c>
      <c r="D1257" t="s">
        <v>257</v>
      </c>
      <c r="E1257">
        <v>1628.1849999999999</v>
      </c>
      <c r="F1257">
        <v>1252.45</v>
      </c>
      <c r="G1257">
        <v>36.932638899036903</v>
      </c>
      <c r="H1257">
        <v>1.5729888305612501</v>
      </c>
      <c r="I1257">
        <v>44.5160493998387</v>
      </c>
      <c r="J1257">
        <v>-8.4108218445968301</v>
      </c>
      <c r="K1257">
        <v>1272.9426514904701</v>
      </c>
      <c r="L1257">
        <v>1048.86556451211</v>
      </c>
      <c r="M1257">
        <v>40.402462396242498</v>
      </c>
      <c r="N1257">
        <v>0.32430350123985502</v>
      </c>
      <c r="O1257">
        <v>25.346321210427501</v>
      </c>
      <c r="P1257">
        <v>98.943689937256707</v>
      </c>
      <c r="Q1257">
        <v>7.3497967452483007E-2</v>
      </c>
    </row>
    <row r="1258" spans="1:17" hidden="1" x14ac:dyDescent="0.3">
      <c r="A1258" t="s">
        <v>2678</v>
      </c>
      <c r="B1258" t="s">
        <v>2679</v>
      </c>
      <c r="C1258" t="s">
        <v>10328</v>
      </c>
      <c r="D1258" t="s">
        <v>603</v>
      </c>
      <c r="E1258">
        <v>1627.7598172</v>
      </c>
      <c r="F1258">
        <v>272.8</v>
      </c>
      <c r="G1258">
        <v>-12.1552514499097</v>
      </c>
      <c r="H1258">
        <v>-0.101996538925018</v>
      </c>
      <c r="I1258">
        <v>-1.8226051989849901</v>
      </c>
      <c r="J1258">
        <v>0.21440768145932201</v>
      </c>
      <c r="K1258">
        <v>256.23492416829498</v>
      </c>
      <c r="L1258">
        <v>237.38620778852001</v>
      </c>
      <c r="M1258">
        <v>57.1252023692387</v>
      </c>
      <c r="N1258">
        <v>0.85459859054931298</v>
      </c>
      <c r="O1258">
        <v>12.9032258064516</v>
      </c>
      <c r="P1258">
        <v>42.0833333333333</v>
      </c>
      <c r="Q1258">
        <v>-5.0404022795180001E-3</v>
      </c>
    </row>
    <row r="1259" spans="1:17" hidden="1" x14ac:dyDescent="0.3">
      <c r="A1259" t="s">
        <v>2680</v>
      </c>
      <c r="B1259" t="s">
        <v>2681</v>
      </c>
      <c r="C1259" t="s">
        <v>10328</v>
      </c>
      <c r="D1259" t="s">
        <v>252</v>
      </c>
      <c r="E1259">
        <v>1624.1449319999999</v>
      </c>
      <c r="F1259">
        <v>916.9</v>
      </c>
      <c r="G1259">
        <v>82.321037350370602</v>
      </c>
      <c r="H1259">
        <v>9.5511996160337596</v>
      </c>
      <c r="I1259">
        <v>57.367124190221404</v>
      </c>
      <c r="J1259">
        <v>-4.2009549998285101</v>
      </c>
      <c r="K1259">
        <v>777.47756406750102</v>
      </c>
      <c r="L1259">
        <v>617.88585871265798</v>
      </c>
      <c r="M1259">
        <v>63.676657896469301</v>
      </c>
      <c r="N1259">
        <v>1.01511228277928</v>
      </c>
      <c r="O1259">
        <v>2.7320318464390798</v>
      </c>
      <c r="P1259">
        <v>130.37688442211001</v>
      </c>
      <c r="Q1259">
        <v>6.8987320078200007E-2</v>
      </c>
    </row>
    <row r="1260" spans="1:17" hidden="1" x14ac:dyDescent="0.3">
      <c r="A1260" t="s">
        <v>2682</v>
      </c>
      <c r="B1260" t="s">
        <v>2683</v>
      </c>
      <c r="C1260" t="s">
        <v>10328</v>
      </c>
      <c r="D1260" t="s">
        <v>204</v>
      </c>
      <c r="E1260">
        <v>1612.0560599999999</v>
      </c>
      <c r="F1260">
        <v>119.15</v>
      </c>
      <c r="G1260">
        <v>9.4480782577576701</v>
      </c>
      <c r="H1260">
        <v>-6.7935119523505403</v>
      </c>
      <c r="I1260">
        <v>-23.8479770641638</v>
      </c>
      <c r="J1260">
        <v>-5.6433327053564604</v>
      </c>
      <c r="K1260">
        <v>125.69954678315899</v>
      </c>
      <c r="L1260">
        <v>118.048700019967</v>
      </c>
      <c r="M1260">
        <v>36.010125816866797</v>
      </c>
      <c r="N1260">
        <v>0.40331323460087198</v>
      </c>
      <c r="O1260">
        <v>31.766680654637</v>
      </c>
      <c r="P1260">
        <v>51.3977128335451</v>
      </c>
      <c r="Q1260">
        <v>8.7661661108361003E-2</v>
      </c>
    </row>
    <row r="1261" spans="1:17" hidden="1" x14ac:dyDescent="0.3">
      <c r="A1261" t="s">
        <v>2684</v>
      </c>
      <c r="B1261" t="s">
        <v>2685</v>
      </c>
      <c r="C1261" t="s">
        <v>10328</v>
      </c>
      <c r="D1261" t="s">
        <v>2686</v>
      </c>
      <c r="E1261">
        <v>1608.6198466999999</v>
      </c>
      <c r="F1261">
        <v>657.6</v>
      </c>
      <c r="G1261">
        <v>145.07461544921699</v>
      </c>
      <c r="H1261">
        <v>-14.9855043861462</v>
      </c>
      <c r="I1261">
        <v>-14.7575188350466</v>
      </c>
      <c r="J1261">
        <v>-14.8190669395828</v>
      </c>
      <c r="K1261">
        <v>762.68802459995095</v>
      </c>
      <c r="L1261">
        <v>657.09316305595996</v>
      </c>
      <c r="M1261">
        <v>29.130089759873702</v>
      </c>
      <c r="N1261">
        <v>1.0945755105272801</v>
      </c>
      <c r="O1261">
        <v>49.026763990267597</v>
      </c>
      <c r="P1261">
        <v>259.44247062038801</v>
      </c>
      <c r="Q1261">
        <v>0.26416692155933802</v>
      </c>
    </row>
    <row r="1262" spans="1:17" hidden="1" x14ac:dyDescent="0.3">
      <c r="A1262" t="s">
        <v>2687</v>
      </c>
      <c r="B1262" t="s">
        <v>2688</v>
      </c>
      <c r="C1262" t="s">
        <v>10328</v>
      </c>
      <c r="D1262" t="s">
        <v>54</v>
      </c>
      <c r="E1262">
        <v>1604.33268</v>
      </c>
      <c r="F1262">
        <v>2629.85</v>
      </c>
      <c r="G1262">
        <v>127.233164229658</v>
      </c>
      <c r="H1262">
        <v>21.405540940282101</v>
      </c>
      <c r="I1262">
        <v>62.460260831527002</v>
      </c>
      <c r="J1262">
        <v>1.5657181633169599</v>
      </c>
      <c r="K1262">
        <v>2251.5128415972499</v>
      </c>
      <c r="L1262">
        <v>1794.9486051789399</v>
      </c>
      <c r="M1262">
        <v>74.366264347352597</v>
      </c>
      <c r="N1262">
        <v>0.88629083575103196</v>
      </c>
      <c r="O1262">
        <v>7.7913188965150004</v>
      </c>
      <c r="P1262">
        <v>159.73827160493801</v>
      </c>
    </row>
    <row r="1263" spans="1:17" hidden="1" x14ac:dyDescent="0.3">
      <c r="A1263" t="s">
        <v>2689</v>
      </c>
      <c r="B1263" t="s">
        <v>2690</v>
      </c>
      <c r="C1263" t="s">
        <v>10328</v>
      </c>
      <c r="D1263" t="s">
        <v>950</v>
      </c>
      <c r="E1263">
        <v>1604.31153058</v>
      </c>
      <c r="F1263">
        <v>378.1</v>
      </c>
      <c r="G1263">
        <v>1220.2853147917101</v>
      </c>
      <c r="H1263">
        <v>-18.129462206840099</v>
      </c>
      <c r="I1263">
        <v>354.57509295439502</v>
      </c>
      <c r="J1263">
        <v>-12.1507736701186</v>
      </c>
      <c r="K1263">
        <v>379.52993124671502</v>
      </c>
      <c r="L1263">
        <v>229.41976749000301</v>
      </c>
      <c r="M1263">
        <v>19.957943213951602</v>
      </c>
      <c r="N1263">
        <v>0.49261276504655899</v>
      </c>
      <c r="O1263">
        <v>30.864850568632601</v>
      </c>
      <c r="P1263">
        <v>1485.32494758909</v>
      </c>
      <c r="Q1263">
        <v>0.19877902587264101</v>
      </c>
    </row>
    <row r="1264" spans="1:17" hidden="1" x14ac:dyDescent="0.3">
      <c r="A1264" t="s">
        <v>2691</v>
      </c>
      <c r="B1264" t="s">
        <v>2692</v>
      </c>
      <c r="C1264" t="s">
        <v>10328</v>
      </c>
      <c r="D1264" t="s">
        <v>127</v>
      </c>
      <c r="E1264">
        <v>1603.96611396</v>
      </c>
      <c r="F1264">
        <v>71.27</v>
      </c>
      <c r="G1264">
        <v>45.124828768397599</v>
      </c>
      <c r="H1264">
        <v>-10.076066666364699</v>
      </c>
      <c r="I1264">
        <v>-1.9702320481316</v>
      </c>
      <c r="J1264">
        <v>-8.2370283964756297</v>
      </c>
      <c r="K1264">
        <v>68.378696502686594</v>
      </c>
      <c r="L1264">
        <v>60.603398732274101</v>
      </c>
      <c r="M1264">
        <v>42.927567761928699</v>
      </c>
      <c r="N1264">
        <v>0.98498948780102502</v>
      </c>
      <c r="O1264">
        <v>20.6678826995931</v>
      </c>
      <c r="P1264">
        <v>97.917245209663903</v>
      </c>
      <c r="Q1264">
        <v>4.9249642411680998E-2</v>
      </c>
    </row>
    <row r="1265" spans="1:17" hidden="1" x14ac:dyDescent="0.3">
      <c r="A1265" t="s">
        <v>2693</v>
      </c>
      <c r="B1265" t="s">
        <v>2694</v>
      </c>
      <c r="C1265" t="s">
        <v>10328</v>
      </c>
      <c r="D1265" t="s">
        <v>170</v>
      </c>
      <c r="E1265">
        <v>1603.464621525</v>
      </c>
      <c r="F1265">
        <v>1300.7</v>
      </c>
      <c r="G1265">
        <v>-15.407042064633901</v>
      </c>
      <c r="H1265">
        <v>3.1813639781705501</v>
      </c>
      <c r="I1265">
        <v>4.8889881042117702</v>
      </c>
      <c r="J1265">
        <v>-0.168196183409862</v>
      </c>
      <c r="K1265">
        <v>1272.4475586536701</v>
      </c>
      <c r="L1265">
        <v>1178.6952692796899</v>
      </c>
      <c r="M1265">
        <v>61.072637386497803</v>
      </c>
      <c r="N1265">
        <v>0.56856002989893695</v>
      </c>
      <c r="O1265">
        <v>21.088644575997499</v>
      </c>
      <c r="P1265">
        <v>44.546313274434603</v>
      </c>
      <c r="Q1265">
        <v>-5.3423424078998E-2</v>
      </c>
    </row>
    <row r="1266" spans="1:17" hidden="1" x14ac:dyDescent="0.3">
      <c r="A1266" t="s">
        <v>2695</v>
      </c>
      <c r="B1266" t="s">
        <v>2696</v>
      </c>
      <c r="C1266" t="s">
        <v>10328</v>
      </c>
      <c r="D1266" t="s">
        <v>60</v>
      </c>
      <c r="E1266">
        <v>1598.1147523079901</v>
      </c>
      <c r="F1266">
        <v>226.01</v>
      </c>
      <c r="G1266">
        <v>-48.228626906636798</v>
      </c>
      <c r="H1266">
        <v>-7.1641116915943499</v>
      </c>
      <c r="I1266">
        <v>-31.122202980915599</v>
      </c>
      <c r="J1266">
        <v>-6.7327689839898399</v>
      </c>
      <c r="K1266">
        <v>235.38059632607099</v>
      </c>
      <c r="M1266">
        <v>37.350596596023301</v>
      </c>
      <c r="N1266">
        <v>0.74752676140859797</v>
      </c>
      <c r="O1266">
        <v>31.211008362461801</v>
      </c>
      <c r="P1266">
        <v>13.572864321608</v>
      </c>
    </row>
    <row r="1267" spans="1:17" hidden="1" x14ac:dyDescent="0.3">
      <c r="A1267" t="s">
        <v>2697</v>
      </c>
      <c r="B1267" t="s">
        <v>2698</v>
      </c>
      <c r="C1267" t="s">
        <v>10328</v>
      </c>
      <c r="D1267" t="s">
        <v>276</v>
      </c>
      <c r="E1267">
        <v>1591.933809375</v>
      </c>
      <c r="F1267">
        <v>402.75</v>
      </c>
      <c r="G1267">
        <v>87.866483622884303</v>
      </c>
      <c r="H1267">
        <v>39.7711733623347</v>
      </c>
      <c r="I1267">
        <v>104.97290754860499</v>
      </c>
      <c r="J1267">
        <v>4.0623050260447</v>
      </c>
      <c r="K1267">
        <v>314.70166713200001</v>
      </c>
      <c r="M1267">
        <v>72.085321289036202</v>
      </c>
      <c r="N1267">
        <v>1.96024324549703</v>
      </c>
      <c r="O1267">
        <v>6.5176908752327698</v>
      </c>
      <c r="P1267">
        <v>135.04522906331999</v>
      </c>
    </row>
    <row r="1268" spans="1:17" hidden="1" x14ac:dyDescent="0.3">
      <c r="A1268" t="s">
        <v>2699</v>
      </c>
      <c r="B1268" t="s">
        <v>2700</v>
      </c>
      <c r="C1268" t="s">
        <v>10328</v>
      </c>
      <c r="D1268" t="s">
        <v>2701</v>
      </c>
      <c r="E1268">
        <v>1589.1434240000001</v>
      </c>
      <c r="F1268">
        <v>718.9</v>
      </c>
      <c r="G1268">
        <v>130.30484705228301</v>
      </c>
      <c r="H1268">
        <v>31.477024981979401</v>
      </c>
      <c r="I1268">
        <v>103.375251893998</v>
      </c>
      <c r="J1268">
        <v>10.3095092898467</v>
      </c>
      <c r="K1268">
        <v>507.11407857060499</v>
      </c>
      <c r="L1268">
        <v>358.36667197637303</v>
      </c>
      <c r="M1268">
        <v>84.409156004116099</v>
      </c>
      <c r="N1268">
        <v>1.6447399942175001</v>
      </c>
      <c r="O1268">
        <v>2.8237585199610602</v>
      </c>
      <c r="P1268">
        <v>286.60930357622999</v>
      </c>
    </row>
    <row r="1269" spans="1:17" hidden="1" x14ac:dyDescent="0.3">
      <c r="A1269" t="s">
        <v>2702</v>
      </c>
      <c r="B1269" t="s">
        <v>2703</v>
      </c>
      <c r="C1269" t="s">
        <v>10328</v>
      </c>
      <c r="D1269" t="s">
        <v>127</v>
      </c>
      <c r="E1269">
        <v>1584.8264799999999</v>
      </c>
      <c r="F1269">
        <v>40.700000000000003</v>
      </c>
      <c r="G1269">
        <v>209.09483860123899</v>
      </c>
      <c r="H1269">
        <v>14.378201086383701</v>
      </c>
      <c r="I1269">
        <v>16.240945066643</v>
      </c>
      <c r="J1269">
        <v>-5.19684031330761</v>
      </c>
      <c r="K1269">
        <v>33.928576148131299</v>
      </c>
      <c r="L1269">
        <v>27.2651198645395</v>
      </c>
      <c r="M1269">
        <v>63.387681713032897</v>
      </c>
      <c r="N1269">
        <v>2.05274220672892</v>
      </c>
      <c r="O1269">
        <v>10.982800982800899</v>
      </c>
      <c r="P1269">
        <v>247.86324786324701</v>
      </c>
      <c r="Q1269">
        <v>0.11302086804224799</v>
      </c>
    </row>
    <row r="1270" spans="1:17" hidden="1" x14ac:dyDescent="0.3">
      <c r="A1270" t="s">
        <v>2704</v>
      </c>
      <c r="B1270" t="s">
        <v>2705</v>
      </c>
      <c r="C1270" t="s">
        <v>10328</v>
      </c>
      <c r="D1270" t="s">
        <v>2643</v>
      </c>
      <c r="E1270">
        <v>1583.23875</v>
      </c>
      <c r="F1270">
        <v>1985</v>
      </c>
      <c r="G1270">
        <v>517.14043147157895</v>
      </c>
      <c r="H1270">
        <v>-0.77111454711211003</v>
      </c>
      <c r="I1270">
        <v>97.087505913203898</v>
      </c>
      <c r="J1270">
        <v>-2.0599575480291499</v>
      </c>
      <c r="K1270">
        <v>1756.73172960684</v>
      </c>
      <c r="L1270">
        <v>1159.6604388481801</v>
      </c>
      <c r="M1270">
        <v>52.526768024084397</v>
      </c>
      <c r="N1270">
        <v>0.76169326856349695</v>
      </c>
      <c r="O1270">
        <v>11.3350125944584</v>
      </c>
      <c r="P1270">
        <v>765.86695747000999</v>
      </c>
    </row>
    <row r="1271" spans="1:17" hidden="1" x14ac:dyDescent="0.3">
      <c r="A1271" t="s">
        <v>2706</v>
      </c>
      <c r="B1271" t="s">
        <v>2707</v>
      </c>
      <c r="C1271" t="s">
        <v>10328</v>
      </c>
      <c r="D1271" t="s">
        <v>384</v>
      </c>
      <c r="E1271">
        <v>1583.1253737</v>
      </c>
      <c r="F1271">
        <v>131.24</v>
      </c>
      <c r="G1271">
        <v>-11.997154201279701</v>
      </c>
      <c r="H1271">
        <v>0.16436912362869099</v>
      </c>
      <c r="I1271">
        <v>-3.9167959136986399</v>
      </c>
      <c r="J1271">
        <v>-0.98773107049049802</v>
      </c>
      <c r="K1271">
        <v>129.58869597454699</v>
      </c>
      <c r="L1271">
        <v>120.4754686903</v>
      </c>
      <c r="M1271">
        <v>52.114763133905399</v>
      </c>
      <c r="N1271">
        <v>0.33117353468164301</v>
      </c>
      <c r="O1271">
        <v>18.942395611094099</v>
      </c>
      <c r="P1271">
        <v>39.0254237288135</v>
      </c>
      <c r="Q1271">
        <v>5.0691397085291003E-2</v>
      </c>
    </row>
    <row r="1272" spans="1:17" hidden="1" x14ac:dyDescent="0.3">
      <c r="A1272" t="s">
        <v>2708</v>
      </c>
      <c r="B1272" t="s">
        <v>2709</v>
      </c>
      <c r="C1272" t="s">
        <v>10328</v>
      </c>
      <c r="D1272" t="s">
        <v>627</v>
      </c>
      <c r="E1272">
        <v>1581.5456318199999</v>
      </c>
      <c r="F1272">
        <v>737.25</v>
      </c>
      <c r="G1272">
        <v>41.6612257430981</v>
      </c>
      <c r="H1272">
        <v>24.708174957231002</v>
      </c>
      <c r="I1272">
        <v>51.912153726781597</v>
      </c>
      <c r="J1272">
        <v>-6.9682384738654601</v>
      </c>
      <c r="K1272">
        <v>671.70961047618096</v>
      </c>
      <c r="L1272">
        <v>550.96768794514105</v>
      </c>
      <c r="M1272">
        <v>41.476451671633399</v>
      </c>
      <c r="N1272">
        <v>1.0690682789817401</v>
      </c>
      <c r="O1272">
        <v>17.314343845371301</v>
      </c>
      <c r="P1272">
        <v>95.168762409000607</v>
      </c>
      <c r="Q1272">
        <v>4.3794188002194999E-2</v>
      </c>
    </row>
    <row r="1273" spans="1:17" hidden="1" x14ac:dyDescent="0.3">
      <c r="A1273" t="s">
        <v>2710</v>
      </c>
      <c r="B1273" t="s">
        <v>2711</v>
      </c>
      <c r="C1273" t="s">
        <v>10328</v>
      </c>
      <c r="D1273" t="s">
        <v>950</v>
      </c>
      <c r="E1273">
        <v>1576.26</v>
      </c>
      <c r="F1273">
        <v>257.39999999999998</v>
      </c>
      <c r="G1273">
        <v>13.9281719345726</v>
      </c>
      <c r="H1273">
        <v>23.0590521502135</v>
      </c>
      <c r="I1273">
        <v>42.469378468989497</v>
      </c>
      <c r="J1273">
        <v>-5.3385652550325604</v>
      </c>
      <c r="K1273">
        <v>222.87266335651199</v>
      </c>
      <c r="L1273">
        <v>193.858122642067</v>
      </c>
      <c r="M1273">
        <v>69.428764536193896</v>
      </c>
      <c r="N1273">
        <v>1.01902769013631</v>
      </c>
      <c r="O1273">
        <v>12.1328671328671</v>
      </c>
      <c r="P1273">
        <v>127.787610619468</v>
      </c>
    </row>
    <row r="1274" spans="1:17" hidden="1" x14ac:dyDescent="0.3">
      <c r="A1274" t="s">
        <v>2712</v>
      </c>
      <c r="B1274" t="s">
        <v>2713</v>
      </c>
      <c r="C1274" t="s">
        <v>10328</v>
      </c>
      <c r="D1274" t="s">
        <v>21</v>
      </c>
      <c r="E1274">
        <v>1571.1341976849999</v>
      </c>
      <c r="F1274">
        <v>265.5</v>
      </c>
      <c r="G1274">
        <v>63.653089847742997</v>
      </c>
      <c r="H1274">
        <v>32.519780119562199</v>
      </c>
      <c r="I1274">
        <v>58.990554409516598</v>
      </c>
      <c r="J1274">
        <v>16.296517277610899</v>
      </c>
      <c r="K1274">
        <v>214.37455694632101</v>
      </c>
      <c r="L1274">
        <v>171.04474892463901</v>
      </c>
      <c r="M1274">
        <v>87.352460961525907</v>
      </c>
      <c r="N1274">
        <v>2.2473513071542799</v>
      </c>
      <c r="O1274">
        <v>11.1111111111111</v>
      </c>
      <c r="P1274">
        <v>140.27149321266899</v>
      </c>
      <c r="Q1274">
        <v>0.123075103777303</v>
      </c>
    </row>
    <row r="1275" spans="1:17" hidden="1" x14ac:dyDescent="0.3">
      <c r="A1275" t="s">
        <v>2714</v>
      </c>
      <c r="B1275" t="s">
        <v>2715</v>
      </c>
      <c r="C1275" t="s">
        <v>10328</v>
      </c>
      <c r="D1275" t="s">
        <v>46</v>
      </c>
      <c r="E1275">
        <v>1565.199216</v>
      </c>
      <c r="F1275">
        <v>1556.7</v>
      </c>
      <c r="G1275">
        <v>125.77499583135901</v>
      </c>
      <c r="H1275">
        <v>13.5607202466771</v>
      </c>
      <c r="I1275">
        <v>20.485088787854899</v>
      </c>
      <c r="J1275">
        <v>-4.68153269558535</v>
      </c>
      <c r="K1275">
        <v>1407.54484330281</v>
      </c>
      <c r="L1275">
        <v>1143.21897056222</v>
      </c>
      <c r="N1275">
        <v>1.1419246825571201</v>
      </c>
      <c r="O1275">
        <v>11.4697758077985</v>
      </c>
      <c r="P1275">
        <v>180.309714594399</v>
      </c>
    </row>
    <row r="1276" spans="1:17" hidden="1" x14ac:dyDescent="0.3">
      <c r="A1276" t="s">
        <v>2716</v>
      </c>
      <c r="B1276" t="s">
        <v>2717</v>
      </c>
      <c r="C1276" t="s">
        <v>10328</v>
      </c>
      <c r="D1276" t="s">
        <v>405</v>
      </c>
      <c r="E1276">
        <v>1561.6244173799901</v>
      </c>
      <c r="F1276">
        <v>129.25</v>
      </c>
      <c r="G1276">
        <v>8.0452909771031091</v>
      </c>
      <c r="H1276">
        <v>62.363942703465703</v>
      </c>
      <c r="I1276">
        <v>116.20126252695999</v>
      </c>
      <c r="J1276">
        <v>12.7441722699678</v>
      </c>
      <c r="K1276">
        <v>83.678557184835896</v>
      </c>
      <c r="L1276">
        <v>70.100101719832907</v>
      </c>
      <c r="M1276">
        <v>93.833208298965801</v>
      </c>
      <c r="N1276">
        <v>1.1559297569442399</v>
      </c>
      <c r="O1276">
        <v>0</v>
      </c>
      <c r="P1276">
        <v>177.36051502145901</v>
      </c>
      <c r="Q1276">
        <v>7.3296775824516006E-2</v>
      </c>
    </row>
    <row r="1277" spans="1:17" hidden="1" x14ac:dyDescent="0.3">
      <c r="A1277" t="s">
        <v>2718</v>
      </c>
      <c r="B1277" t="s">
        <v>2719</v>
      </c>
      <c r="C1277" t="s">
        <v>10328</v>
      </c>
      <c r="D1277" t="s">
        <v>706</v>
      </c>
      <c r="E1277">
        <v>1561.3219254000001</v>
      </c>
      <c r="F1277">
        <v>225.08</v>
      </c>
      <c r="G1277">
        <v>-46.383410143880504</v>
      </c>
      <c r="H1277">
        <v>-10.905305889478599</v>
      </c>
      <c r="I1277">
        <v>-29.5251817115318</v>
      </c>
      <c r="J1277">
        <v>-1.7781292114281899</v>
      </c>
      <c r="K1277">
        <v>246.61815046209901</v>
      </c>
      <c r="L1277">
        <v>259.71275906037698</v>
      </c>
      <c r="M1277">
        <v>34.845163651253898</v>
      </c>
      <c r="N1277">
        <v>1.3335385976258201</v>
      </c>
      <c r="O1277">
        <v>47.058823529411697</v>
      </c>
      <c r="P1277">
        <v>1.8000904568068901</v>
      </c>
      <c r="Q1277">
        <v>4.7282838377851001E-2</v>
      </c>
    </row>
    <row r="1278" spans="1:17" hidden="1" x14ac:dyDescent="0.3">
      <c r="A1278" t="s">
        <v>2720</v>
      </c>
      <c r="B1278" t="s">
        <v>2721</v>
      </c>
      <c r="C1278" t="s">
        <v>10328</v>
      </c>
      <c r="D1278" t="s">
        <v>127</v>
      </c>
      <c r="E1278">
        <v>1557.505545</v>
      </c>
      <c r="F1278">
        <v>581.6</v>
      </c>
      <c r="G1278">
        <v>60.055664579227702</v>
      </c>
      <c r="H1278">
        <v>10.0257188168802</v>
      </c>
      <c r="I1278">
        <v>-21.259317731632901</v>
      </c>
      <c r="J1278">
        <v>-0.42041602075429002</v>
      </c>
      <c r="K1278">
        <v>523.51331991901702</v>
      </c>
      <c r="L1278">
        <v>486.46992222116103</v>
      </c>
      <c r="M1278">
        <v>72.592253155842698</v>
      </c>
      <c r="N1278">
        <v>1.5891458659870701</v>
      </c>
      <c r="O1278">
        <v>14.975928473177399</v>
      </c>
      <c r="P1278">
        <v>123.73533371802201</v>
      </c>
      <c r="Q1278">
        <v>0.14919206458978301</v>
      </c>
    </row>
    <row r="1279" spans="1:17" hidden="1" x14ac:dyDescent="0.3">
      <c r="A1279" t="s">
        <v>2722</v>
      </c>
      <c r="B1279" t="s">
        <v>2723</v>
      </c>
      <c r="C1279" t="s">
        <v>10328</v>
      </c>
      <c r="D1279" t="s">
        <v>170</v>
      </c>
      <c r="E1279">
        <v>1555.8238919999999</v>
      </c>
      <c r="F1279">
        <v>674</v>
      </c>
      <c r="G1279">
        <v>-73.4522044095133</v>
      </c>
      <c r="H1279">
        <v>15.520590611752</v>
      </c>
      <c r="I1279">
        <v>3.9977195045454899</v>
      </c>
      <c r="J1279">
        <v>2.4208123043450001</v>
      </c>
      <c r="K1279">
        <v>620.00580635138897</v>
      </c>
      <c r="L1279">
        <v>699.87933940627602</v>
      </c>
      <c r="M1279">
        <v>73.200757381725197</v>
      </c>
      <c r="N1279">
        <v>1.5109356409064301</v>
      </c>
      <c r="O1279">
        <v>81.298219584569694</v>
      </c>
      <c r="P1279">
        <v>48.539944903581201</v>
      </c>
      <c r="Q1279">
        <v>4.3233796159698003E-2</v>
      </c>
    </row>
    <row r="1280" spans="1:17" hidden="1" x14ac:dyDescent="0.3">
      <c r="A1280" t="s">
        <v>2724</v>
      </c>
      <c r="B1280" t="s">
        <v>2725</v>
      </c>
      <c r="C1280" t="s">
        <v>10328</v>
      </c>
      <c r="D1280" t="s">
        <v>2686</v>
      </c>
      <c r="E1280">
        <v>1553.9408639999999</v>
      </c>
      <c r="F1280">
        <v>665</v>
      </c>
      <c r="G1280">
        <v>2035.0444510043401</v>
      </c>
      <c r="H1280">
        <v>-23.0803265231701</v>
      </c>
      <c r="I1280">
        <v>0.18068922101239099</v>
      </c>
      <c r="J1280">
        <v>-8.4681508637701199</v>
      </c>
      <c r="K1280">
        <v>704.31726120313601</v>
      </c>
      <c r="L1280">
        <v>516.23780466758899</v>
      </c>
      <c r="M1280">
        <v>38.020104403424497</v>
      </c>
      <c r="N1280">
        <v>0.57536005871021001</v>
      </c>
      <c r="O1280">
        <v>43.157894736842103</v>
      </c>
      <c r="P1280">
        <v>2227.5</v>
      </c>
    </row>
    <row r="1281" spans="1:17" hidden="1" x14ac:dyDescent="0.3">
      <c r="A1281" t="s">
        <v>2726</v>
      </c>
      <c r="B1281" t="s">
        <v>2727</v>
      </c>
      <c r="C1281" t="s">
        <v>10328</v>
      </c>
      <c r="D1281" t="s">
        <v>46</v>
      </c>
      <c r="E1281">
        <v>1550.5196678969901</v>
      </c>
      <c r="F1281">
        <v>69.27</v>
      </c>
      <c r="G1281">
        <v>-16.607454601053799</v>
      </c>
      <c r="H1281">
        <v>-10.647297056135599</v>
      </c>
      <c r="I1281">
        <v>-18.656350361625801</v>
      </c>
      <c r="J1281">
        <v>-2.0480849193042601</v>
      </c>
      <c r="K1281">
        <v>72.466188081041196</v>
      </c>
      <c r="L1281">
        <v>69.282744773944799</v>
      </c>
      <c r="M1281">
        <v>36.875519921415503</v>
      </c>
      <c r="N1281">
        <v>0.661620957981786</v>
      </c>
      <c r="O1281">
        <v>34.473798181030702</v>
      </c>
      <c r="P1281">
        <v>37.1683168316831</v>
      </c>
      <c r="Q1281">
        <v>9.3151793196816005E-2</v>
      </c>
    </row>
    <row r="1282" spans="1:17" hidden="1" x14ac:dyDescent="0.3">
      <c r="A1282" t="s">
        <v>2728</v>
      </c>
      <c r="B1282" t="s">
        <v>2729</v>
      </c>
      <c r="C1282" t="s">
        <v>10328</v>
      </c>
      <c r="D1282" t="s">
        <v>276</v>
      </c>
      <c r="E1282">
        <v>1548.7629015299999</v>
      </c>
      <c r="F1282">
        <v>115.02</v>
      </c>
      <c r="G1282">
        <v>-34.738218450839597</v>
      </c>
      <c r="H1282">
        <v>-1.5070854159240199</v>
      </c>
      <c r="I1282">
        <v>-10.0392296430618</v>
      </c>
      <c r="J1282">
        <v>1.44584101051103</v>
      </c>
      <c r="K1282">
        <v>113.315361287732</v>
      </c>
      <c r="L1282">
        <v>111.748409658927</v>
      </c>
      <c r="M1282">
        <v>59.4070374435248</v>
      </c>
      <c r="N1282">
        <v>0.59013394681557096</v>
      </c>
      <c r="O1282">
        <v>12.145713788906299</v>
      </c>
      <c r="P1282">
        <v>25.0217391304347</v>
      </c>
      <c r="Q1282">
        <v>-1.7709023566245E-2</v>
      </c>
    </row>
    <row r="1283" spans="1:17" hidden="1" x14ac:dyDescent="0.3">
      <c r="A1283" t="s">
        <v>2730</v>
      </c>
      <c r="B1283" t="s">
        <v>2731</v>
      </c>
      <c r="C1283" t="s">
        <v>10328</v>
      </c>
      <c r="D1283" t="s">
        <v>384</v>
      </c>
      <c r="E1283">
        <v>1545.5663448</v>
      </c>
      <c r="F1283">
        <v>259.02999999999997</v>
      </c>
      <c r="G1283">
        <v>-9.4103630601868709</v>
      </c>
      <c r="H1283">
        <v>-11.0573499661885</v>
      </c>
      <c r="I1283">
        <v>-12.876532424095601</v>
      </c>
      <c r="J1283">
        <v>-1.8492434657107699</v>
      </c>
      <c r="K1283">
        <v>263.20568306799902</v>
      </c>
      <c r="L1283">
        <v>251.85289310473701</v>
      </c>
      <c r="M1283">
        <v>36.263036186451998</v>
      </c>
      <c r="N1283">
        <v>0.50104456416383003</v>
      </c>
      <c r="O1283">
        <v>20.430066015519401</v>
      </c>
      <c r="P1283">
        <v>28.375665964564401</v>
      </c>
      <c r="Q1283">
        <v>9.9511000899582994E-2</v>
      </c>
    </row>
    <row r="1284" spans="1:17" hidden="1" x14ac:dyDescent="0.3">
      <c r="A1284" t="s">
        <v>2732</v>
      </c>
      <c r="B1284" t="s">
        <v>2733</v>
      </c>
      <c r="C1284" t="s">
        <v>10328</v>
      </c>
      <c r="D1284" t="s">
        <v>89</v>
      </c>
      <c r="E1284">
        <v>1543.5255</v>
      </c>
      <c r="F1284">
        <v>153.75</v>
      </c>
      <c r="G1284">
        <v>-35.6597924498301</v>
      </c>
      <c r="H1284">
        <v>-4.29286497036746</v>
      </c>
      <c r="I1284">
        <v>-0.20412801209336501</v>
      </c>
      <c r="J1284">
        <v>-2.40249487380088</v>
      </c>
      <c r="K1284">
        <v>151.49699562115501</v>
      </c>
      <c r="L1284">
        <v>149.94760450963699</v>
      </c>
      <c r="M1284">
        <v>51.769920136522998</v>
      </c>
      <c r="N1284">
        <v>0.68191181317153904</v>
      </c>
      <c r="O1284">
        <v>32.032520325203201</v>
      </c>
      <c r="P1284">
        <v>35.522256500661001</v>
      </c>
      <c r="Q1284">
        <v>0.10741741194054</v>
      </c>
    </row>
    <row r="1285" spans="1:17" hidden="1" x14ac:dyDescent="0.3">
      <c r="A1285" t="s">
        <v>2734</v>
      </c>
      <c r="B1285" t="s">
        <v>2735</v>
      </c>
      <c r="C1285" t="s">
        <v>10328</v>
      </c>
      <c r="D1285" t="s">
        <v>204</v>
      </c>
      <c r="E1285">
        <v>1541.100005</v>
      </c>
      <c r="F1285">
        <v>1767.4</v>
      </c>
      <c r="G1285">
        <v>82.101041082231703</v>
      </c>
      <c r="H1285">
        <v>47.571329756447902</v>
      </c>
      <c r="I1285">
        <v>88.896282799931797</v>
      </c>
      <c r="J1285">
        <v>7.3441753610839298</v>
      </c>
      <c r="K1285">
        <v>1289.94128065415</v>
      </c>
      <c r="L1285">
        <v>1034.3675173450399</v>
      </c>
      <c r="M1285">
        <v>70.941932253039994</v>
      </c>
      <c r="N1285">
        <v>2.4549541741830399</v>
      </c>
      <c r="O1285">
        <v>5.5165780242163596</v>
      </c>
      <c r="P1285">
        <v>148.527033677845</v>
      </c>
      <c r="Q1285">
        <v>0.14151106091750601</v>
      </c>
    </row>
    <row r="1286" spans="1:17" hidden="1" x14ac:dyDescent="0.3">
      <c r="A1286" t="s">
        <v>2736</v>
      </c>
      <c r="B1286" t="s">
        <v>2737</v>
      </c>
      <c r="C1286" t="s">
        <v>10328</v>
      </c>
      <c r="D1286" t="s">
        <v>231</v>
      </c>
      <c r="E1286">
        <v>1536.3234597000001</v>
      </c>
      <c r="F1286">
        <v>893.7</v>
      </c>
      <c r="G1286">
        <v>110.655444661845</v>
      </c>
      <c r="H1286">
        <v>1.72827116910482</v>
      </c>
      <c r="I1286">
        <v>5.1473296209493897</v>
      </c>
      <c r="J1286">
        <v>-9.6943493262553204</v>
      </c>
      <c r="K1286">
        <v>817.713086020785</v>
      </c>
      <c r="L1286">
        <v>665.39970202912502</v>
      </c>
      <c r="M1286">
        <v>45.235018782332297</v>
      </c>
      <c r="N1286">
        <v>1.31436294788421</v>
      </c>
      <c r="O1286">
        <v>13.3042407966879</v>
      </c>
      <c r="P1286">
        <v>168.37837837837799</v>
      </c>
      <c r="Q1286">
        <v>0.125990715116855</v>
      </c>
    </row>
    <row r="1287" spans="1:17" hidden="1" x14ac:dyDescent="0.3">
      <c r="A1287" t="s">
        <v>2738</v>
      </c>
      <c r="B1287" t="s">
        <v>2739</v>
      </c>
      <c r="C1287" t="s">
        <v>10328</v>
      </c>
      <c r="D1287" t="s">
        <v>2740</v>
      </c>
      <c r="E1287">
        <v>1534.1740400000001</v>
      </c>
      <c r="F1287">
        <v>1459</v>
      </c>
      <c r="G1287">
        <v>-44.361738478116401</v>
      </c>
      <c r="H1287">
        <v>19.309283978446601</v>
      </c>
      <c r="I1287">
        <v>-18.4154721845509</v>
      </c>
      <c r="J1287">
        <v>5.74933631707954</v>
      </c>
      <c r="K1287">
        <v>1308.71817424648</v>
      </c>
      <c r="L1287">
        <v>1338.0219066310799</v>
      </c>
      <c r="M1287">
        <v>65.809508242215003</v>
      </c>
      <c r="N1287">
        <v>0.92996622701560705</v>
      </c>
      <c r="O1287">
        <v>21.655243317340599</v>
      </c>
      <c r="P1287">
        <v>45.174129353233802</v>
      </c>
      <c r="Q1287">
        <v>0.240312916432673</v>
      </c>
    </row>
    <row r="1288" spans="1:17" hidden="1" x14ac:dyDescent="0.3">
      <c r="A1288" t="s">
        <v>2741</v>
      </c>
      <c r="B1288" t="s">
        <v>2742</v>
      </c>
      <c r="C1288" t="s">
        <v>10328</v>
      </c>
      <c r="D1288" t="s">
        <v>573</v>
      </c>
      <c r="E1288">
        <v>1531.825133474</v>
      </c>
      <c r="F1288">
        <v>88.6</v>
      </c>
      <c r="G1288">
        <v>-0.44490780207692898</v>
      </c>
      <c r="H1288">
        <v>-7.4287007784339396</v>
      </c>
      <c r="I1288">
        <v>16.095047426207898</v>
      </c>
      <c r="J1288">
        <v>-7.1025084847985598</v>
      </c>
      <c r="K1288">
        <v>91.6936151040113</v>
      </c>
      <c r="L1288">
        <v>82.266566522825997</v>
      </c>
      <c r="M1288">
        <v>33.041675021866602</v>
      </c>
      <c r="N1288">
        <v>0.34937492397613301</v>
      </c>
      <c r="O1288">
        <v>18.453724604966101</v>
      </c>
      <c r="P1288">
        <v>58.355674709562003</v>
      </c>
      <c r="Q1288">
        <v>-1.2382312135814999E-2</v>
      </c>
    </row>
    <row r="1289" spans="1:17" hidden="1" x14ac:dyDescent="0.3">
      <c r="A1289" t="s">
        <v>2743</v>
      </c>
      <c r="B1289" t="s">
        <v>2744</v>
      </c>
      <c r="C1289" t="s">
        <v>10328</v>
      </c>
      <c r="D1289" t="s">
        <v>535</v>
      </c>
      <c r="E1289">
        <v>1531.2375</v>
      </c>
      <c r="F1289">
        <v>145.97999999999999</v>
      </c>
      <c r="G1289">
        <v>54.830008540019101</v>
      </c>
      <c r="H1289">
        <v>-1.48867026726285</v>
      </c>
      <c r="I1289">
        <v>-0.45673361947492402</v>
      </c>
      <c r="J1289">
        <v>-3.5411557307612398</v>
      </c>
      <c r="K1289">
        <v>150.98109110044001</v>
      </c>
      <c r="L1289">
        <v>136.13699847167501</v>
      </c>
      <c r="M1289">
        <v>40.334581270887199</v>
      </c>
      <c r="N1289">
        <v>0.76661958114117201</v>
      </c>
      <c r="O1289">
        <v>25.359638306617299</v>
      </c>
      <c r="P1289">
        <v>91.574803149606197</v>
      </c>
      <c r="Q1289">
        <v>6.8301129379439995E-2</v>
      </c>
    </row>
    <row r="1290" spans="1:17" hidden="1" x14ac:dyDescent="0.3">
      <c r="A1290" t="s">
        <v>2745</v>
      </c>
      <c r="B1290" t="s">
        <v>2746</v>
      </c>
      <c r="C1290" t="s">
        <v>10328</v>
      </c>
      <c r="D1290" t="s">
        <v>281</v>
      </c>
      <c r="E1290">
        <v>1529.0916266049901</v>
      </c>
      <c r="F1290">
        <v>180.64</v>
      </c>
      <c r="G1290">
        <v>-40.066845504390898</v>
      </c>
      <c r="H1290">
        <v>-1.6261580397225399</v>
      </c>
      <c r="I1290">
        <v>-13.4118081077414</v>
      </c>
      <c r="J1290">
        <v>-1.12808511854706</v>
      </c>
      <c r="K1290">
        <v>177.302815948069</v>
      </c>
      <c r="M1290">
        <v>51.1922499936883</v>
      </c>
      <c r="N1290">
        <v>1.4711551985693001</v>
      </c>
      <c r="O1290">
        <v>21.7338352524357</v>
      </c>
      <c r="P1290">
        <v>40.357420357420303</v>
      </c>
    </row>
    <row r="1291" spans="1:17" hidden="1" x14ac:dyDescent="0.3">
      <c r="A1291" t="s">
        <v>2747</v>
      </c>
      <c r="B1291" t="s">
        <v>2748</v>
      </c>
      <c r="C1291" t="s">
        <v>10328</v>
      </c>
      <c r="D1291" t="s">
        <v>257</v>
      </c>
      <c r="E1291">
        <v>1526.2204099999999</v>
      </c>
      <c r="F1291">
        <v>1697.25</v>
      </c>
      <c r="G1291">
        <v>119.76257246449001</v>
      </c>
      <c r="H1291">
        <v>13.3049072985556</v>
      </c>
      <c r="I1291">
        <v>91.855690411672597</v>
      </c>
      <c r="J1291">
        <v>3.1317916886372599</v>
      </c>
      <c r="K1291">
        <v>1593.78982677521</v>
      </c>
      <c r="L1291">
        <v>1160.3406376134501</v>
      </c>
      <c r="M1291">
        <v>58.072534431230899</v>
      </c>
      <c r="N1291">
        <v>0.77289248446476699</v>
      </c>
      <c r="O1291">
        <v>13.0711444984533</v>
      </c>
      <c r="P1291">
        <v>308.97590361445702</v>
      </c>
      <c r="Q1291">
        <v>0.26353170232985201</v>
      </c>
    </row>
    <row r="1292" spans="1:17" hidden="1" x14ac:dyDescent="0.3">
      <c r="A1292" t="s">
        <v>2749</v>
      </c>
      <c r="B1292" t="s">
        <v>2750</v>
      </c>
      <c r="C1292" t="s">
        <v>10328</v>
      </c>
      <c r="D1292" t="s">
        <v>410</v>
      </c>
      <c r="E1292">
        <v>1524.1393070189999</v>
      </c>
      <c r="F1292">
        <v>101.94</v>
      </c>
      <c r="G1292">
        <v>-61.998372305827999</v>
      </c>
      <c r="H1292">
        <v>6.16714141102248</v>
      </c>
      <c r="I1292">
        <v>-24.896289668863801</v>
      </c>
      <c r="J1292">
        <v>-5.9811728995659204</v>
      </c>
      <c r="K1292">
        <v>100.730233564317</v>
      </c>
      <c r="L1292">
        <v>111.19026030608499</v>
      </c>
      <c r="M1292">
        <v>57.189971108947802</v>
      </c>
      <c r="N1292">
        <v>1.6312003228598</v>
      </c>
      <c r="O1292">
        <v>74.269177947812395</v>
      </c>
      <c r="P1292">
        <v>13.2666666666666</v>
      </c>
      <c r="Q1292">
        <v>-5.0609909983437E-2</v>
      </c>
    </row>
    <row r="1293" spans="1:17" hidden="1" x14ac:dyDescent="0.3">
      <c r="A1293" t="s">
        <v>2751</v>
      </c>
      <c r="B1293" t="s">
        <v>2752</v>
      </c>
      <c r="C1293" t="s">
        <v>10328</v>
      </c>
      <c r="D1293" t="s">
        <v>276</v>
      </c>
      <c r="E1293">
        <v>1515.9179999999999</v>
      </c>
      <c r="F1293">
        <v>519.45000000000005</v>
      </c>
      <c r="G1293">
        <v>-15.630321125572699</v>
      </c>
      <c r="H1293">
        <v>-3.3225991093563101</v>
      </c>
      <c r="I1293">
        <v>18.740985312626499</v>
      </c>
      <c r="J1293">
        <v>-2.1054034482858501</v>
      </c>
      <c r="K1293">
        <v>488.43496664004903</v>
      </c>
      <c r="L1293">
        <v>430.53527174256601</v>
      </c>
      <c r="M1293">
        <v>52.486660052454297</v>
      </c>
      <c r="N1293">
        <v>0.64399202547113299</v>
      </c>
      <c r="O1293">
        <v>4.7261526614688503</v>
      </c>
      <c r="P1293">
        <v>58.272394881170001</v>
      </c>
      <c r="Q1293">
        <v>-1.0977889303033001E-2</v>
      </c>
    </row>
    <row r="1294" spans="1:17" hidden="1" x14ac:dyDescent="0.3">
      <c r="A1294" t="s">
        <v>2753</v>
      </c>
      <c r="B1294" t="s">
        <v>2754</v>
      </c>
      <c r="C1294" t="s">
        <v>10328</v>
      </c>
      <c r="D1294" t="s">
        <v>443</v>
      </c>
      <c r="E1294">
        <v>1509.60691271</v>
      </c>
      <c r="F1294">
        <v>623.5</v>
      </c>
      <c r="G1294">
        <v>103.099450917369</v>
      </c>
      <c r="H1294">
        <v>29.876053825255401</v>
      </c>
      <c r="I1294">
        <v>39.535513067093397</v>
      </c>
      <c r="J1294">
        <v>3.9253168088494998</v>
      </c>
      <c r="K1294">
        <v>526.627152979019</v>
      </c>
      <c r="L1294">
        <v>429.57792465951599</v>
      </c>
      <c r="M1294">
        <v>76.1362540933643</v>
      </c>
      <c r="N1294">
        <v>1.31913476304236</v>
      </c>
      <c r="O1294">
        <v>4.0898155573375998</v>
      </c>
      <c r="P1294">
        <v>151.30995566303901</v>
      </c>
      <c r="Q1294">
        <v>0.13421082560723799</v>
      </c>
    </row>
    <row r="1295" spans="1:17" hidden="1" x14ac:dyDescent="0.3">
      <c r="A1295" t="s">
        <v>2755</v>
      </c>
      <c r="B1295" t="s">
        <v>2756</v>
      </c>
      <c r="C1295" t="s">
        <v>10328</v>
      </c>
      <c r="D1295" t="s">
        <v>231</v>
      </c>
      <c r="E1295">
        <v>1508.2208261999999</v>
      </c>
      <c r="F1295">
        <v>977.6</v>
      </c>
      <c r="G1295">
        <v>49.815926097789102</v>
      </c>
      <c r="H1295">
        <v>-14.925174471386301</v>
      </c>
      <c r="I1295">
        <v>-30.958861064460699</v>
      </c>
      <c r="J1295">
        <v>4.1156458124117803</v>
      </c>
      <c r="K1295">
        <v>1108.7351737424101</v>
      </c>
      <c r="L1295">
        <v>1003.66065504637</v>
      </c>
      <c r="M1295">
        <v>41.120340216784797</v>
      </c>
      <c r="N1295">
        <v>0.61016715545517197</v>
      </c>
      <c r="O1295">
        <v>52.695376432078497</v>
      </c>
      <c r="P1295">
        <v>102.10874508993101</v>
      </c>
      <c r="Q1295">
        <v>0.13495241889579099</v>
      </c>
    </row>
    <row r="1296" spans="1:17" hidden="1" x14ac:dyDescent="0.3">
      <c r="A1296" t="s">
        <v>2757</v>
      </c>
      <c r="B1296" t="s">
        <v>2758</v>
      </c>
      <c r="C1296" t="s">
        <v>10328</v>
      </c>
      <c r="D1296" t="s">
        <v>741</v>
      </c>
      <c r="E1296">
        <v>1502.0466694199999</v>
      </c>
      <c r="F1296">
        <v>273.89</v>
      </c>
      <c r="G1296">
        <v>0.76317718918237798</v>
      </c>
      <c r="H1296">
        <v>1.1250774284629299</v>
      </c>
      <c r="I1296">
        <v>0.64418603782828499</v>
      </c>
      <c r="J1296">
        <v>-5.6389627660335798E-2</v>
      </c>
      <c r="K1296">
        <v>264.83455861554</v>
      </c>
      <c r="L1296">
        <v>245.24974433459101</v>
      </c>
      <c r="M1296">
        <v>57.335343564974302</v>
      </c>
      <c r="N1296">
        <v>0.28532716849103701</v>
      </c>
      <c r="O1296">
        <v>4.0563729964584399</v>
      </c>
      <c r="P1296">
        <v>34.994331903987302</v>
      </c>
      <c r="Q1296">
        <v>2.5420345253382999E-2</v>
      </c>
    </row>
    <row r="1297" spans="1:17" hidden="1" x14ac:dyDescent="0.3">
      <c r="A1297" t="s">
        <v>2759</v>
      </c>
      <c r="B1297" t="s">
        <v>2760</v>
      </c>
      <c r="C1297" t="s">
        <v>10328</v>
      </c>
      <c r="D1297" t="s">
        <v>989</v>
      </c>
      <c r="E1297">
        <v>1493.5743162000001</v>
      </c>
      <c r="F1297">
        <v>737.85</v>
      </c>
      <c r="G1297">
        <v>-11.9874878237693</v>
      </c>
      <c r="H1297">
        <v>20.2279764311976</v>
      </c>
      <c r="I1297">
        <v>3.97730130446535</v>
      </c>
      <c r="J1297">
        <v>10.310552791100401</v>
      </c>
      <c r="K1297">
        <v>656.44504156398295</v>
      </c>
      <c r="L1297">
        <v>622.69144394220905</v>
      </c>
      <c r="M1297">
        <v>69.388115285457403</v>
      </c>
      <c r="N1297">
        <v>1.49025705842596</v>
      </c>
      <c r="O1297">
        <v>15.877210815206301</v>
      </c>
      <c r="P1297">
        <v>53.862996559274301</v>
      </c>
      <c r="Q1297">
        <v>5.8309034778567997E-2</v>
      </c>
    </row>
    <row r="1298" spans="1:17" hidden="1" x14ac:dyDescent="0.3">
      <c r="A1298" t="s">
        <v>2761</v>
      </c>
      <c r="B1298" t="s">
        <v>2762</v>
      </c>
      <c r="C1298" t="s">
        <v>10328</v>
      </c>
      <c r="D1298" t="s">
        <v>40</v>
      </c>
      <c r="E1298">
        <v>1492.4087500000001</v>
      </c>
      <c r="F1298">
        <v>45</v>
      </c>
      <c r="G1298">
        <v>-16.406761129332299</v>
      </c>
      <c r="H1298">
        <v>-15.5764071827296</v>
      </c>
      <c r="I1298">
        <v>-12.541391642495601</v>
      </c>
      <c r="J1298">
        <v>-8.4241929426189799</v>
      </c>
      <c r="K1298">
        <v>45.840813946248403</v>
      </c>
      <c r="L1298">
        <v>45.732487364674903</v>
      </c>
      <c r="M1298">
        <v>40.135986830226699</v>
      </c>
      <c r="N1298">
        <v>1.0464918115081601</v>
      </c>
      <c r="O1298">
        <v>76.422222222222203</v>
      </c>
      <c r="P1298">
        <v>32.352941176470502</v>
      </c>
      <c r="Q1298">
        <v>0.22350013006476199</v>
      </c>
    </row>
    <row r="1299" spans="1:17" hidden="1" x14ac:dyDescent="0.3">
      <c r="A1299" t="s">
        <v>2763</v>
      </c>
      <c r="B1299" t="s">
        <v>2764</v>
      </c>
      <c r="C1299" t="s">
        <v>10328</v>
      </c>
      <c r="D1299" t="s">
        <v>21</v>
      </c>
      <c r="E1299">
        <v>1488.94123266</v>
      </c>
      <c r="F1299">
        <v>423</v>
      </c>
      <c r="G1299">
        <v>21.215725582641301</v>
      </c>
      <c r="H1299">
        <v>15.244713556798301</v>
      </c>
      <c r="I1299">
        <v>14.8291577938286</v>
      </c>
      <c r="J1299">
        <v>-0.245550637115072</v>
      </c>
      <c r="K1299">
        <v>377.47379754826397</v>
      </c>
      <c r="L1299">
        <v>337.05889362577398</v>
      </c>
      <c r="M1299">
        <v>54.926853067008103</v>
      </c>
      <c r="N1299">
        <v>1.2397612397411399</v>
      </c>
      <c r="O1299">
        <v>6.3356973995271897</v>
      </c>
      <c r="P1299">
        <v>70.289855072463695</v>
      </c>
      <c r="Q1299">
        <v>-1.3614497654108E-2</v>
      </c>
    </row>
    <row r="1300" spans="1:17" hidden="1" x14ac:dyDescent="0.3">
      <c r="A1300" t="s">
        <v>2765</v>
      </c>
      <c r="B1300" t="s">
        <v>2766</v>
      </c>
      <c r="C1300" t="s">
        <v>10328</v>
      </c>
      <c r="D1300" t="s">
        <v>474</v>
      </c>
      <c r="E1300">
        <v>1488.4585348799999</v>
      </c>
      <c r="F1300">
        <v>715.5</v>
      </c>
      <c r="G1300">
        <v>-33.4218213114086</v>
      </c>
      <c r="H1300">
        <v>2.88133946865613</v>
      </c>
      <c r="I1300">
        <v>-9.0211897139053008</v>
      </c>
      <c r="J1300">
        <v>-3.3607386867440501</v>
      </c>
      <c r="K1300">
        <v>680.09925453498397</v>
      </c>
      <c r="L1300">
        <v>676.30141899059004</v>
      </c>
      <c r="M1300">
        <v>57.752135957946898</v>
      </c>
      <c r="N1300">
        <v>1.3649001548378299</v>
      </c>
      <c r="O1300">
        <v>15.2201257861635</v>
      </c>
      <c r="P1300">
        <v>26.637168141592898</v>
      </c>
      <c r="Q1300">
        <v>6.2562500533137999E-2</v>
      </c>
    </row>
    <row r="1301" spans="1:17" hidden="1" x14ac:dyDescent="0.3">
      <c r="A1301" t="s">
        <v>2767</v>
      </c>
      <c r="B1301" t="s">
        <v>2768</v>
      </c>
      <c r="C1301" t="s">
        <v>10328</v>
      </c>
      <c r="D1301" t="s">
        <v>21</v>
      </c>
      <c r="E1301">
        <v>1488.141782031</v>
      </c>
      <c r="F1301">
        <v>152.06</v>
      </c>
      <c r="G1301">
        <v>37.764816526184099</v>
      </c>
      <c r="H1301">
        <v>0.25592015916210598</v>
      </c>
      <c r="I1301">
        <v>13.382747085885899</v>
      </c>
      <c r="J1301">
        <v>-8.3923917293830392</v>
      </c>
      <c r="K1301">
        <v>145.525979213981</v>
      </c>
      <c r="L1301">
        <v>115.40226806398</v>
      </c>
      <c r="M1301">
        <v>35.444048042082898</v>
      </c>
      <c r="N1301">
        <v>0.61714916526160701</v>
      </c>
      <c r="O1301">
        <v>21.202157043272301</v>
      </c>
      <c r="P1301">
        <v>109.737931034482</v>
      </c>
      <c r="Q1301">
        <v>0.10653982396709601</v>
      </c>
    </row>
    <row r="1302" spans="1:17" hidden="1" x14ac:dyDescent="0.3">
      <c r="A1302" t="s">
        <v>2769</v>
      </c>
      <c r="B1302" t="s">
        <v>2770</v>
      </c>
      <c r="C1302" t="s">
        <v>10328</v>
      </c>
      <c r="D1302" t="s">
        <v>77</v>
      </c>
      <c r="E1302">
        <v>1485.712915462</v>
      </c>
      <c r="F1302">
        <v>100.56</v>
      </c>
      <c r="G1302">
        <v>-27.091797343461099</v>
      </c>
      <c r="H1302">
        <v>-2.9737885722823298</v>
      </c>
      <c r="I1302">
        <v>-17.783198744533301</v>
      </c>
      <c r="J1302">
        <v>-3.8819374713634098</v>
      </c>
      <c r="K1302">
        <v>103.79464197596801</v>
      </c>
      <c r="L1302">
        <v>102.444696801527</v>
      </c>
      <c r="M1302">
        <v>48.912484446196103</v>
      </c>
      <c r="N1302">
        <v>0.39686078577443701</v>
      </c>
      <c r="O1302">
        <v>23.210023866348401</v>
      </c>
      <c r="P1302">
        <v>20.865384615384599</v>
      </c>
      <c r="Q1302">
        <v>6.4394588167700001E-4</v>
      </c>
    </row>
    <row r="1303" spans="1:17" hidden="1" x14ac:dyDescent="0.3">
      <c r="A1303" t="s">
        <v>2771</v>
      </c>
      <c r="B1303" t="s">
        <v>2772</v>
      </c>
      <c r="C1303" t="s">
        <v>10328</v>
      </c>
      <c r="D1303" t="s">
        <v>773</v>
      </c>
      <c r="E1303">
        <v>1474.628463</v>
      </c>
      <c r="F1303">
        <v>66.819999999999993</v>
      </c>
      <c r="G1303">
        <v>84.438605321410506</v>
      </c>
      <c r="H1303">
        <v>0.37170421834006601</v>
      </c>
      <c r="I1303">
        <v>6.8910981024463203</v>
      </c>
      <c r="J1303">
        <v>-11.926980167292101</v>
      </c>
      <c r="K1303">
        <v>66.867000798191796</v>
      </c>
      <c r="L1303">
        <v>56.650062414736198</v>
      </c>
      <c r="M1303">
        <v>38.902824480866798</v>
      </c>
      <c r="N1303">
        <v>0.92917383046616098</v>
      </c>
      <c r="O1303">
        <v>15.983238551331899</v>
      </c>
      <c r="P1303">
        <v>139.92818671454199</v>
      </c>
      <c r="Q1303">
        <v>0.21267919559717399</v>
      </c>
    </row>
    <row r="1304" spans="1:17" hidden="1" x14ac:dyDescent="0.3">
      <c r="A1304" t="s">
        <v>2773</v>
      </c>
      <c r="B1304" t="s">
        <v>2774</v>
      </c>
      <c r="C1304" t="s">
        <v>10328</v>
      </c>
      <c r="D1304" t="s">
        <v>989</v>
      </c>
      <c r="E1304">
        <v>1470.89383705</v>
      </c>
      <c r="F1304">
        <v>225.87</v>
      </c>
      <c r="G1304">
        <v>-46.863134014957602</v>
      </c>
      <c r="H1304">
        <v>11.1077752684931</v>
      </c>
      <c r="I1304">
        <v>-20.490480905315099</v>
      </c>
      <c r="J1304">
        <v>10.3137299744903</v>
      </c>
      <c r="K1304">
        <v>215.07619712967099</v>
      </c>
      <c r="L1304">
        <v>231.855403100041</v>
      </c>
      <c r="M1304">
        <v>82.1510866787293</v>
      </c>
      <c r="N1304">
        <v>1.4027791867213</v>
      </c>
      <c r="O1304">
        <v>44.220126621507902</v>
      </c>
      <c r="P1304">
        <v>18.194662480376699</v>
      </c>
      <c r="Q1304">
        <v>-3.4314748353531002E-2</v>
      </c>
    </row>
    <row r="1305" spans="1:17" hidden="1" x14ac:dyDescent="0.3">
      <c r="A1305" t="s">
        <v>2775</v>
      </c>
      <c r="B1305" t="s">
        <v>2776</v>
      </c>
      <c r="C1305" t="s">
        <v>10328</v>
      </c>
      <c r="D1305" t="s">
        <v>603</v>
      </c>
      <c r="E1305">
        <v>1467.5775590399901</v>
      </c>
      <c r="F1305">
        <v>589.95000000000005</v>
      </c>
      <c r="G1305">
        <v>45250.697402703801</v>
      </c>
      <c r="H1305">
        <v>46.159484070371199</v>
      </c>
      <c r="I1305">
        <v>1249.5057275000099</v>
      </c>
      <c r="J1305">
        <v>9.3368512734291507</v>
      </c>
      <c r="K1305">
        <v>397.76079140559199</v>
      </c>
      <c r="L1305">
        <v>190.44417715702801</v>
      </c>
      <c r="M1305">
        <v>99.999825076978297</v>
      </c>
      <c r="N1305">
        <v>0.77214666692908696</v>
      </c>
      <c r="O1305">
        <v>0</v>
      </c>
      <c r="P1305">
        <v>47096</v>
      </c>
      <c r="Q1305">
        <v>0.30762844393349198</v>
      </c>
    </row>
    <row r="1306" spans="1:17" hidden="1" x14ac:dyDescent="0.3">
      <c r="A1306" t="s">
        <v>2777</v>
      </c>
      <c r="B1306" t="s">
        <v>2778</v>
      </c>
      <c r="C1306" t="s">
        <v>10328</v>
      </c>
      <c r="D1306" t="s">
        <v>77</v>
      </c>
      <c r="E1306">
        <v>1465.855</v>
      </c>
      <c r="F1306">
        <v>48.71</v>
      </c>
      <c r="G1306">
        <v>-26.3440346496212</v>
      </c>
      <c r="H1306">
        <v>-4.72814847797647</v>
      </c>
      <c r="I1306">
        <v>-8.6389959152469196</v>
      </c>
      <c r="J1306">
        <v>-4.0915586031478597</v>
      </c>
      <c r="K1306">
        <v>49.937526088535797</v>
      </c>
      <c r="L1306">
        <v>48.346744127347201</v>
      </c>
      <c r="M1306">
        <v>39.918981136076397</v>
      </c>
      <c r="N1306">
        <v>0.845968488791358</v>
      </c>
      <c r="O1306">
        <v>24.172535523526999</v>
      </c>
      <c r="P1306">
        <v>26.028460543337602</v>
      </c>
      <c r="Q1306">
        <v>3.6584266718673E-2</v>
      </c>
    </row>
    <row r="1307" spans="1:17" hidden="1" x14ac:dyDescent="0.3">
      <c r="A1307" t="s">
        <v>2779</v>
      </c>
      <c r="B1307" t="s">
        <v>2780</v>
      </c>
      <c r="C1307" t="s">
        <v>10328</v>
      </c>
      <c r="D1307" t="s">
        <v>573</v>
      </c>
      <c r="E1307">
        <v>1462.2834795000001</v>
      </c>
      <c r="F1307">
        <v>423.2</v>
      </c>
      <c r="G1307">
        <v>33.262791772473001</v>
      </c>
      <c r="H1307">
        <v>-2.22635403238889</v>
      </c>
      <c r="I1307">
        <v>-4.2295356916074596</v>
      </c>
      <c r="J1307">
        <v>-8.4755940798662603</v>
      </c>
      <c r="K1307">
        <v>410.89313519579298</v>
      </c>
      <c r="L1307">
        <v>362.05775391839597</v>
      </c>
      <c r="M1307">
        <v>34.8510881289751</v>
      </c>
      <c r="N1307">
        <v>0.68481073475881604</v>
      </c>
      <c r="O1307">
        <v>32.017958412098302</v>
      </c>
      <c r="P1307">
        <v>66.058465764174997</v>
      </c>
      <c r="Q1307">
        <v>3.3361970466109003E-2</v>
      </c>
    </row>
    <row r="1308" spans="1:17" hidden="1" x14ac:dyDescent="0.3">
      <c r="A1308" t="s">
        <v>2781</v>
      </c>
      <c r="B1308" t="s">
        <v>2782</v>
      </c>
      <c r="C1308" t="s">
        <v>10328</v>
      </c>
      <c r="D1308" t="s">
        <v>57</v>
      </c>
      <c r="E1308">
        <v>1458.364</v>
      </c>
      <c r="F1308">
        <v>960.4</v>
      </c>
      <c r="G1308">
        <v>141.72667200532399</v>
      </c>
      <c r="H1308">
        <v>-1.6608164180191001</v>
      </c>
      <c r="I1308">
        <v>80.859015638295801</v>
      </c>
      <c r="J1308">
        <v>-4.55748670668895</v>
      </c>
      <c r="K1308">
        <v>854.03677047036797</v>
      </c>
      <c r="L1308">
        <v>646.18841915706503</v>
      </c>
      <c r="M1308">
        <v>51.0484480208818</v>
      </c>
      <c r="N1308">
        <v>0.86121519029615901</v>
      </c>
      <c r="O1308">
        <v>12.270928779675099</v>
      </c>
      <c r="P1308">
        <v>174.39999999999901</v>
      </c>
      <c r="Q1308">
        <v>0.17077944553031199</v>
      </c>
    </row>
    <row r="1309" spans="1:17" hidden="1" x14ac:dyDescent="0.3">
      <c r="A1309" t="s">
        <v>2783</v>
      </c>
      <c r="B1309" t="s">
        <v>2784</v>
      </c>
      <c r="C1309" t="s">
        <v>10328</v>
      </c>
      <c r="D1309" t="s">
        <v>443</v>
      </c>
      <c r="E1309">
        <v>1456.89950607999</v>
      </c>
      <c r="F1309">
        <v>604.45000000000005</v>
      </c>
      <c r="G1309">
        <v>-61.180786351271799</v>
      </c>
      <c r="H1309">
        <v>-10.695895389354</v>
      </c>
      <c r="I1309">
        <v>-31.918206499588099</v>
      </c>
      <c r="J1309">
        <v>-1.0642978682339701</v>
      </c>
      <c r="K1309">
        <v>640.37306992650895</v>
      </c>
      <c r="L1309">
        <v>684.532946932399</v>
      </c>
      <c r="M1309">
        <v>44.239736758929602</v>
      </c>
      <c r="N1309">
        <v>0.77964800556241698</v>
      </c>
      <c r="O1309">
        <v>52.204483414674499</v>
      </c>
      <c r="P1309">
        <v>5.2590335219851996</v>
      </c>
      <c r="Q1309">
        <v>-1.1398562597648E-2</v>
      </c>
    </row>
    <row r="1310" spans="1:17" hidden="1" x14ac:dyDescent="0.3">
      <c r="A1310" t="s">
        <v>2785</v>
      </c>
      <c r="B1310" t="s">
        <v>2786</v>
      </c>
      <c r="C1310" t="s">
        <v>10328</v>
      </c>
      <c r="D1310" t="s">
        <v>627</v>
      </c>
      <c r="E1310">
        <v>1456.380054405</v>
      </c>
      <c r="F1310">
        <v>26.71</v>
      </c>
      <c r="G1310">
        <v>-65.083993515548997</v>
      </c>
      <c r="H1310">
        <v>12.5941398695118</v>
      </c>
      <c r="I1310">
        <v>-20.383081782687</v>
      </c>
      <c r="J1310">
        <v>7.1307824975865701</v>
      </c>
      <c r="K1310">
        <v>22.868233182369899</v>
      </c>
      <c r="L1310">
        <v>24.882416735008999</v>
      </c>
      <c r="M1310">
        <v>83.244135619089107</v>
      </c>
      <c r="N1310">
        <v>1.85311576585551</v>
      </c>
      <c r="O1310">
        <v>59.678023212280003</v>
      </c>
      <c r="P1310">
        <v>78.066666666666606</v>
      </c>
      <c r="Q1310">
        <v>0.26353807259760997</v>
      </c>
    </row>
    <row r="1311" spans="1:17" hidden="1" x14ac:dyDescent="0.3">
      <c r="A1311" t="s">
        <v>2787</v>
      </c>
      <c r="B1311" t="s">
        <v>2788</v>
      </c>
      <c r="C1311" t="s">
        <v>10328</v>
      </c>
      <c r="D1311" t="s">
        <v>92</v>
      </c>
      <c r="E1311">
        <v>1454.67807612</v>
      </c>
      <c r="F1311">
        <v>564.35</v>
      </c>
      <c r="G1311">
        <v>65.951096561179099</v>
      </c>
      <c r="H1311">
        <v>-14.815484709374999</v>
      </c>
      <c r="I1311">
        <v>7.5964416197469697</v>
      </c>
      <c r="J1311">
        <v>-3.9828271697385702</v>
      </c>
      <c r="K1311">
        <v>574.88714290255803</v>
      </c>
      <c r="L1311">
        <v>463.56869611548802</v>
      </c>
      <c r="M1311">
        <v>44.972797057261999</v>
      </c>
      <c r="N1311">
        <v>0.30802137537343699</v>
      </c>
      <c r="O1311">
        <v>25.808452201647899</v>
      </c>
      <c r="P1311">
        <v>183.16608128449499</v>
      </c>
      <c r="Q1311">
        <v>0.18868220940956701</v>
      </c>
    </row>
    <row r="1312" spans="1:17" hidden="1" x14ac:dyDescent="0.3">
      <c r="A1312" t="s">
        <v>2789</v>
      </c>
      <c r="B1312" t="s">
        <v>2790</v>
      </c>
      <c r="C1312" t="s">
        <v>10328</v>
      </c>
      <c r="D1312" t="s">
        <v>538</v>
      </c>
      <c r="E1312">
        <v>1448.9581049999999</v>
      </c>
      <c r="F1312">
        <v>127.89</v>
      </c>
      <c r="G1312">
        <v>-19.916789305737399</v>
      </c>
      <c r="H1312">
        <v>26.125358059289201</v>
      </c>
      <c r="I1312">
        <v>10.480541806239801</v>
      </c>
      <c r="J1312">
        <v>3.0384526904662899</v>
      </c>
      <c r="K1312">
        <v>105.97548633455401</v>
      </c>
      <c r="L1312">
        <v>100.106893836349</v>
      </c>
      <c r="M1312">
        <v>75.902514514515403</v>
      </c>
      <c r="N1312">
        <v>1.8310143020615399</v>
      </c>
      <c r="O1312">
        <v>8.9608257095941699</v>
      </c>
      <c r="P1312">
        <v>53.3453237410071</v>
      </c>
    </row>
    <row r="1313" spans="1:17" hidden="1" x14ac:dyDescent="0.3">
      <c r="A1313" t="s">
        <v>2791</v>
      </c>
      <c r="B1313" t="s">
        <v>2792</v>
      </c>
      <c r="C1313" t="s">
        <v>10328</v>
      </c>
      <c r="D1313" t="s">
        <v>257</v>
      </c>
      <c r="E1313">
        <v>1434.4108685399999</v>
      </c>
      <c r="F1313">
        <v>405.35</v>
      </c>
      <c r="G1313">
        <v>-39.0126345351566</v>
      </c>
      <c r="H1313">
        <v>1.56116185485489</v>
      </c>
      <c r="I1313">
        <v>7.1405676244788496E-2</v>
      </c>
      <c r="J1313">
        <v>-6.6409350224500798</v>
      </c>
      <c r="K1313">
        <v>403.48502211615602</v>
      </c>
      <c r="L1313">
        <v>401.50940818426398</v>
      </c>
      <c r="M1313">
        <v>50.462499542209002</v>
      </c>
      <c r="N1313">
        <v>0.74543857750841902</v>
      </c>
      <c r="O1313">
        <v>26.754656469717499</v>
      </c>
      <c r="P1313">
        <v>39.463271976604098</v>
      </c>
      <c r="Q1313">
        <v>5.0402618799485002E-2</v>
      </c>
    </row>
    <row r="1314" spans="1:17" hidden="1" x14ac:dyDescent="0.3">
      <c r="A1314" t="s">
        <v>2793</v>
      </c>
      <c r="B1314" t="s">
        <v>2794</v>
      </c>
      <c r="C1314" t="s">
        <v>10328</v>
      </c>
      <c r="D1314" t="s">
        <v>405</v>
      </c>
      <c r="E1314">
        <v>1432.1692119259999</v>
      </c>
      <c r="F1314">
        <v>36.17</v>
      </c>
      <c r="G1314">
        <v>20.011159486439801</v>
      </c>
      <c r="H1314">
        <v>-1.68273188734512</v>
      </c>
      <c r="I1314">
        <v>-6.2692389479657002</v>
      </c>
      <c r="J1314">
        <v>-5.3873293492292698</v>
      </c>
      <c r="K1314">
        <v>38.492427256988798</v>
      </c>
      <c r="L1314">
        <v>35.391855602112102</v>
      </c>
      <c r="M1314">
        <v>26.831530436085998</v>
      </c>
      <c r="N1314">
        <v>0.46108425820700799</v>
      </c>
      <c r="O1314">
        <v>28.559579762233799</v>
      </c>
      <c r="P1314">
        <v>77.303921568627402</v>
      </c>
      <c r="Q1314">
        <v>-4.5848780990799998E-4</v>
      </c>
    </row>
    <row r="1315" spans="1:17" hidden="1" x14ac:dyDescent="0.3">
      <c r="A1315" t="s">
        <v>2795</v>
      </c>
      <c r="B1315" t="s">
        <v>2796</v>
      </c>
      <c r="C1315" t="s">
        <v>10328</v>
      </c>
      <c r="D1315" t="s">
        <v>257</v>
      </c>
      <c r="E1315">
        <v>1431.9954624</v>
      </c>
      <c r="F1315">
        <v>1400.45</v>
      </c>
      <c r="G1315">
        <v>322.19686239153998</v>
      </c>
      <c r="H1315">
        <v>-2.94048520810242</v>
      </c>
      <c r="I1315">
        <v>51.281355961155903</v>
      </c>
      <c r="J1315">
        <v>1.1952009787336799</v>
      </c>
      <c r="K1315">
        <v>1444.60289420514</v>
      </c>
      <c r="L1315">
        <v>1146.63089265187</v>
      </c>
      <c r="M1315">
        <v>50.072755036723102</v>
      </c>
      <c r="N1315">
        <v>0.66579416045962703</v>
      </c>
      <c r="O1315">
        <v>24.027991002891898</v>
      </c>
      <c r="P1315">
        <v>391.38596491227997</v>
      </c>
      <c r="Q1315">
        <v>0.175775076015007</v>
      </c>
    </row>
    <row r="1316" spans="1:17" hidden="1" x14ac:dyDescent="0.3">
      <c r="A1316" t="s">
        <v>2797</v>
      </c>
      <c r="B1316" t="s">
        <v>2798</v>
      </c>
      <c r="C1316" t="s">
        <v>10328</v>
      </c>
      <c r="D1316" t="s">
        <v>54</v>
      </c>
      <c r="E1316">
        <v>1423.9002186749999</v>
      </c>
      <c r="F1316">
        <v>308.25</v>
      </c>
      <c r="G1316">
        <v>-1.92799102531094</v>
      </c>
      <c r="H1316">
        <v>16.3401766482055</v>
      </c>
      <c r="I1316">
        <v>3.8623388961096601</v>
      </c>
      <c r="J1316">
        <v>-4.8267732841755802</v>
      </c>
      <c r="K1316">
        <v>274.55163919663897</v>
      </c>
      <c r="L1316">
        <v>251.539999708934</v>
      </c>
      <c r="M1316">
        <v>50.0185470182874</v>
      </c>
      <c r="N1316">
        <v>1.7561819668744101</v>
      </c>
      <c r="O1316">
        <v>5.9854014598539997</v>
      </c>
      <c r="P1316">
        <v>66.217309247775603</v>
      </c>
      <c r="Q1316">
        <v>2.9268807369597999E-2</v>
      </c>
    </row>
    <row r="1317" spans="1:17" hidden="1" x14ac:dyDescent="0.3">
      <c r="A1317" t="s">
        <v>2799</v>
      </c>
      <c r="B1317" t="s">
        <v>2800</v>
      </c>
      <c r="C1317" t="s">
        <v>10328</v>
      </c>
      <c r="D1317" t="s">
        <v>135</v>
      </c>
      <c r="E1317">
        <v>1423.606425408</v>
      </c>
      <c r="F1317">
        <v>25.67</v>
      </c>
      <c r="G1317">
        <v>-22.890199672942899</v>
      </c>
      <c r="H1317">
        <v>-11.8661891008037</v>
      </c>
      <c r="I1317">
        <v>-45.412772560758697</v>
      </c>
      <c r="J1317">
        <v>-5.2251053323304797</v>
      </c>
      <c r="K1317">
        <v>28.124314383271201</v>
      </c>
      <c r="L1317">
        <v>28.466506776941799</v>
      </c>
      <c r="M1317">
        <v>38.799421380378803</v>
      </c>
      <c r="N1317">
        <v>0.69289602633666902</v>
      </c>
      <c r="O1317">
        <v>53.486560186988697</v>
      </c>
      <c r="P1317">
        <v>20.5164319248826</v>
      </c>
      <c r="Q1317">
        <v>0.203005827241906</v>
      </c>
    </row>
    <row r="1318" spans="1:17" hidden="1" x14ac:dyDescent="0.3">
      <c r="A1318" t="s">
        <v>2801</v>
      </c>
      <c r="B1318" t="s">
        <v>2802</v>
      </c>
      <c r="C1318" t="s">
        <v>10328</v>
      </c>
      <c r="D1318" t="s">
        <v>281</v>
      </c>
      <c r="E1318">
        <v>1421.44886</v>
      </c>
      <c r="F1318">
        <v>87.99</v>
      </c>
      <c r="G1318">
        <v>-31.9672456147639</v>
      </c>
      <c r="H1318">
        <v>0.21866331358763999</v>
      </c>
      <c r="I1318">
        <v>-14.399256497721099</v>
      </c>
      <c r="J1318">
        <v>-6.6982298813782801</v>
      </c>
      <c r="K1318">
        <v>85.707351701587697</v>
      </c>
      <c r="L1318">
        <v>85.0291909325679</v>
      </c>
      <c r="M1318">
        <v>49.640459215208999</v>
      </c>
      <c r="N1318">
        <v>2.08800873517476</v>
      </c>
      <c r="O1318">
        <v>19.274917604273199</v>
      </c>
      <c r="P1318">
        <v>27.5217391304347</v>
      </c>
      <c r="Q1318">
        <v>2.9925690893696E-2</v>
      </c>
    </row>
    <row r="1319" spans="1:17" hidden="1" x14ac:dyDescent="0.3">
      <c r="A1319" t="s">
        <v>2803</v>
      </c>
      <c r="B1319" t="s">
        <v>2804</v>
      </c>
      <c r="C1319" t="s">
        <v>10328</v>
      </c>
      <c r="D1319" t="s">
        <v>54</v>
      </c>
      <c r="E1319">
        <v>1419.9074179199999</v>
      </c>
      <c r="F1319">
        <v>707.35</v>
      </c>
      <c r="G1319">
        <v>6.4954081542849798</v>
      </c>
      <c r="H1319">
        <v>7.8033585684330102</v>
      </c>
      <c r="I1319">
        <v>-7.2724642816560703</v>
      </c>
      <c r="J1319">
        <v>-2.1773632770941802</v>
      </c>
      <c r="K1319">
        <v>664.04574988448496</v>
      </c>
      <c r="L1319">
        <v>609.83098944036999</v>
      </c>
      <c r="M1319">
        <v>61.3132436278323</v>
      </c>
      <c r="N1319">
        <v>1.17962284066162</v>
      </c>
      <c r="O1319">
        <v>6.7576164557856702</v>
      </c>
      <c r="P1319">
        <v>49.862288135593197</v>
      </c>
      <c r="Q1319">
        <v>5.1457388611441002E-2</v>
      </c>
    </row>
    <row r="1320" spans="1:17" hidden="1" x14ac:dyDescent="0.3">
      <c r="A1320" t="s">
        <v>2805</v>
      </c>
      <c r="B1320" t="s">
        <v>2806</v>
      </c>
      <c r="C1320" t="s">
        <v>10328</v>
      </c>
      <c r="D1320" t="s">
        <v>627</v>
      </c>
      <c r="E1320">
        <v>1418.2753898000001</v>
      </c>
      <c r="F1320">
        <v>142.79</v>
      </c>
      <c r="G1320">
        <v>-33.199372163120699</v>
      </c>
      <c r="H1320">
        <v>2.8793796680372399</v>
      </c>
      <c r="I1320">
        <v>-14.489542070740599</v>
      </c>
      <c r="J1320">
        <v>-6.2155297651767798</v>
      </c>
      <c r="K1320">
        <v>143.201951896845</v>
      </c>
      <c r="L1320">
        <v>140.39470835551501</v>
      </c>
      <c r="M1320">
        <v>40.441520352799103</v>
      </c>
      <c r="N1320">
        <v>1.0857114747435901</v>
      </c>
      <c r="O1320">
        <v>31.626864626374299</v>
      </c>
      <c r="P1320">
        <v>24.707423580785999</v>
      </c>
      <c r="Q1320">
        <v>-6.0505049143568003E-2</v>
      </c>
    </row>
    <row r="1321" spans="1:17" hidden="1" x14ac:dyDescent="0.3">
      <c r="A1321" t="s">
        <v>2807</v>
      </c>
      <c r="B1321" t="s">
        <v>2808</v>
      </c>
      <c r="C1321" t="s">
        <v>10328</v>
      </c>
      <c r="D1321" t="s">
        <v>231</v>
      </c>
      <c r="E1321">
        <v>1413.9090933799901</v>
      </c>
      <c r="F1321">
        <v>369.65</v>
      </c>
      <c r="G1321">
        <v>-46.6576342258696</v>
      </c>
      <c r="H1321">
        <v>-13.450751771355</v>
      </c>
      <c r="I1321">
        <v>-38.281092593085198</v>
      </c>
      <c r="J1321">
        <v>-2.3153369754391799</v>
      </c>
      <c r="K1321">
        <v>405.61688811745603</v>
      </c>
      <c r="L1321">
        <v>464.07958338993501</v>
      </c>
      <c r="M1321">
        <v>34.388224460432902</v>
      </c>
      <c r="N1321">
        <v>0.81921918978745301</v>
      </c>
      <c r="O1321">
        <v>71.892330582983902</v>
      </c>
      <c r="P1321">
        <v>1.01106708566742</v>
      </c>
    </row>
    <row r="1322" spans="1:17" hidden="1" x14ac:dyDescent="0.3">
      <c r="A1322" t="s">
        <v>2809</v>
      </c>
      <c r="B1322" t="s">
        <v>2810</v>
      </c>
      <c r="C1322" t="s">
        <v>10328</v>
      </c>
      <c r="D1322" t="s">
        <v>46</v>
      </c>
      <c r="E1322">
        <v>1411.9270226369999</v>
      </c>
      <c r="F1322">
        <v>240.41</v>
      </c>
      <c r="G1322">
        <v>505.93346293986298</v>
      </c>
      <c r="H1322">
        <v>32.7714133165112</v>
      </c>
      <c r="I1322">
        <v>87.627003035930002</v>
      </c>
      <c r="J1322">
        <v>-8.8344778695498203</v>
      </c>
      <c r="K1322">
        <v>201.524400299554</v>
      </c>
      <c r="L1322">
        <v>142.273444474999</v>
      </c>
      <c r="M1322">
        <v>60.046676873958603</v>
      </c>
      <c r="N1322">
        <v>1.1289203632934199</v>
      </c>
      <c r="O1322">
        <v>8.1485795100037297</v>
      </c>
      <c r="P1322">
        <v>536.00529100529104</v>
      </c>
      <c r="Q1322">
        <v>0.21503738718161</v>
      </c>
    </row>
    <row r="1323" spans="1:17" hidden="1" x14ac:dyDescent="0.3">
      <c r="A1323" t="s">
        <v>2811</v>
      </c>
      <c r="B1323" t="s">
        <v>2812</v>
      </c>
      <c r="C1323" t="s">
        <v>10328</v>
      </c>
      <c r="D1323" t="s">
        <v>21</v>
      </c>
      <c r="E1323">
        <v>1409.92542969599</v>
      </c>
      <c r="F1323">
        <v>126.56</v>
      </c>
      <c r="G1323">
        <v>4.78166154565419</v>
      </c>
      <c r="H1323">
        <v>-1.82983673867533</v>
      </c>
      <c r="I1323">
        <v>-20.349231435717801</v>
      </c>
      <c r="J1323">
        <v>-4.5768885751303996</v>
      </c>
      <c r="K1323">
        <v>125.54239302444699</v>
      </c>
      <c r="L1323">
        <v>117.57654912968999</v>
      </c>
      <c r="M1323">
        <v>51.5875995258071</v>
      </c>
      <c r="N1323">
        <v>0.58796009170675001</v>
      </c>
      <c r="O1323">
        <v>39.4595448798988</v>
      </c>
      <c r="P1323">
        <v>56.246913580246897</v>
      </c>
      <c r="Q1323">
        <v>1.0138552842843001E-2</v>
      </c>
    </row>
    <row r="1324" spans="1:17" hidden="1" x14ac:dyDescent="0.3">
      <c r="A1324" t="s">
        <v>2813</v>
      </c>
      <c r="B1324" t="s">
        <v>2814</v>
      </c>
      <c r="C1324" t="s">
        <v>10328</v>
      </c>
      <c r="D1324" t="s">
        <v>195</v>
      </c>
      <c r="E1324">
        <v>1408.9405496500001</v>
      </c>
      <c r="F1324">
        <v>622.9</v>
      </c>
      <c r="G1324">
        <v>-22.545503190578302</v>
      </c>
      <c r="H1324">
        <v>20.587004462119399</v>
      </c>
      <c r="I1324">
        <v>6.3412420966470497</v>
      </c>
      <c r="J1324">
        <v>12.841232724765399</v>
      </c>
      <c r="K1324">
        <v>534.07255649280398</v>
      </c>
      <c r="L1324">
        <v>493.83088183614399</v>
      </c>
      <c r="M1324">
        <v>82.085771625314194</v>
      </c>
      <c r="N1324">
        <v>2.79357243458659</v>
      </c>
      <c r="O1324">
        <v>8.18751003371327</v>
      </c>
      <c r="P1324">
        <v>59.595183192416002</v>
      </c>
      <c r="Q1324">
        <v>7.2659438980603994E-2</v>
      </c>
    </row>
    <row r="1325" spans="1:17" hidden="1" x14ac:dyDescent="0.3">
      <c r="A1325" t="s">
        <v>2815</v>
      </c>
      <c r="B1325" t="s">
        <v>2816</v>
      </c>
      <c r="C1325" t="s">
        <v>10328</v>
      </c>
      <c r="D1325" t="s">
        <v>98</v>
      </c>
      <c r="E1325">
        <v>1405.6615088000001</v>
      </c>
      <c r="F1325">
        <v>53.72</v>
      </c>
      <c r="G1325">
        <v>-5.1415955072877999</v>
      </c>
      <c r="H1325">
        <v>-5.7299660533077796</v>
      </c>
      <c r="I1325">
        <v>-37.207401037181803</v>
      </c>
      <c r="J1325">
        <v>0.458367932262083</v>
      </c>
      <c r="K1325">
        <v>56.2358665430977</v>
      </c>
      <c r="L1325">
        <v>57.778772099343797</v>
      </c>
      <c r="M1325">
        <v>42.772124717665903</v>
      </c>
      <c r="N1325">
        <v>0.25682375261228402</v>
      </c>
      <c r="O1325">
        <v>61.020104244229302</v>
      </c>
      <c r="P1325">
        <v>50.476190476190403</v>
      </c>
      <c r="Q1325">
        <v>-1.8815298763084E-2</v>
      </c>
    </row>
    <row r="1326" spans="1:17" hidden="1" x14ac:dyDescent="0.3">
      <c r="A1326" t="s">
        <v>2817</v>
      </c>
      <c r="B1326" t="s">
        <v>2818</v>
      </c>
      <c r="C1326" t="s">
        <v>10328</v>
      </c>
      <c r="D1326" t="s">
        <v>276</v>
      </c>
      <c r="E1326">
        <v>1402.65201</v>
      </c>
      <c r="F1326">
        <v>45.58</v>
      </c>
      <c r="G1326">
        <v>-8.4278462132789507</v>
      </c>
      <c r="H1326">
        <v>15.1467714484591</v>
      </c>
      <c r="I1326">
        <v>4.9037450715687498</v>
      </c>
      <c r="J1326">
        <v>8.0210311983795908</v>
      </c>
      <c r="K1326">
        <v>39.4692419815634</v>
      </c>
      <c r="L1326">
        <v>36.440257381880997</v>
      </c>
      <c r="M1326">
        <v>83.825227034899001</v>
      </c>
      <c r="N1326">
        <v>1.5382857725988499</v>
      </c>
      <c r="O1326">
        <v>7.50329091706889</v>
      </c>
      <c r="P1326">
        <v>68.814814814814795</v>
      </c>
    </row>
    <row r="1327" spans="1:17" hidden="1" x14ac:dyDescent="0.3">
      <c r="A1327" t="s">
        <v>2819</v>
      </c>
      <c r="B1327" t="s">
        <v>2820</v>
      </c>
      <c r="C1327" t="s">
        <v>10328</v>
      </c>
      <c r="D1327" t="s">
        <v>573</v>
      </c>
      <c r="E1327">
        <v>1399.467639318</v>
      </c>
      <c r="F1327">
        <v>231.59</v>
      </c>
      <c r="G1327">
        <v>-24.9231334002741</v>
      </c>
      <c r="H1327">
        <v>15.516294733110501</v>
      </c>
      <c r="I1327">
        <v>4.9821385137188798</v>
      </c>
      <c r="J1327">
        <v>13.8025148502213</v>
      </c>
      <c r="K1327">
        <v>200.41812542086501</v>
      </c>
      <c r="L1327">
        <v>201.13657404126599</v>
      </c>
      <c r="M1327">
        <v>69.170728077126</v>
      </c>
      <c r="N1327">
        <v>2.8842623236733398</v>
      </c>
      <c r="O1327">
        <v>4.6245520100177</v>
      </c>
      <c r="P1327">
        <v>44.834271419637197</v>
      </c>
      <c r="Q1327">
        <v>6.3120976087219999E-3</v>
      </c>
    </row>
    <row r="1328" spans="1:17" hidden="1" x14ac:dyDescent="0.3">
      <c r="A1328" t="s">
        <v>2821</v>
      </c>
      <c r="B1328" t="s">
        <v>2822</v>
      </c>
      <c r="C1328" t="s">
        <v>10328</v>
      </c>
      <c r="D1328" t="s">
        <v>989</v>
      </c>
      <c r="E1328">
        <v>1399.39670144</v>
      </c>
      <c r="F1328">
        <v>75.2</v>
      </c>
      <c r="G1328">
        <v>-49.772842480803703</v>
      </c>
      <c r="H1328">
        <v>4.21190042996537</v>
      </c>
      <c r="I1328">
        <v>-21.0900223437378</v>
      </c>
      <c r="J1328">
        <v>3.6957557637544798</v>
      </c>
      <c r="K1328">
        <v>73.435281305632898</v>
      </c>
      <c r="L1328">
        <v>78.128771191654806</v>
      </c>
      <c r="M1328">
        <v>64.915384570906198</v>
      </c>
      <c r="N1328">
        <v>0.83749522181846403</v>
      </c>
      <c r="O1328">
        <v>46.010638297872298</v>
      </c>
      <c r="P1328">
        <v>21.2903225806451</v>
      </c>
      <c r="Q1328">
        <v>1.5040857795199999E-4</v>
      </c>
    </row>
    <row r="1329" spans="1:17" hidden="1" x14ac:dyDescent="0.3">
      <c r="A1329" t="s">
        <v>2823</v>
      </c>
      <c r="B1329" t="s">
        <v>2824</v>
      </c>
      <c r="C1329" t="s">
        <v>10328</v>
      </c>
      <c r="D1329" t="s">
        <v>276</v>
      </c>
      <c r="E1329">
        <v>1397.3219603</v>
      </c>
      <c r="F1329">
        <v>231.12</v>
      </c>
      <c r="G1329">
        <v>45.818582893476702</v>
      </c>
      <c r="H1329">
        <v>39.633653401980098</v>
      </c>
      <c r="I1329">
        <v>57.791891759813602</v>
      </c>
      <c r="J1329">
        <v>4.48837987191256</v>
      </c>
      <c r="K1329">
        <v>179.95638316652</v>
      </c>
      <c r="L1329">
        <v>147.35139933862001</v>
      </c>
      <c r="M1329">
        <v>87.962683745244306</v>
      </c>
      <c r="N1329">
        <v>2.0029259094982099</v>
      </c>
      <c r="O1329">
        <v>7.3035652474904698</v>
      </c>
      <c r="P1329">
        <v>113.703190013869</v>
      </c>
      <c r="Q1329">
        <v>0.13618538049405499</v>
      </c>
    </row>
    <row r="1330" spans="1:17" hidden="1" x14ac:dyDescent="0.3">
      <c r="A1330" t="s">
        <v>2825</v>
      </c>
      <c r="B1330" t="s">
        <v>2826</v>
      </c>
      <c r="C1330" t="s">
        <v>10328</v>
      </c>
      <c r="D1330" t="s">
        <v>517</v>
      </c>
      <c r="E1330">
        <v>1396.214507375</v>
      </c>
      <c r="F1330">
        <v>565.29999999999995</v>
      </c>
      <c r="G1330">
        <v>-9.2941333746891708</v>
      </c>
      <c r="H1330">
        <v>4.2217454293363197</v>
      </c>
      <c r="I1330">
        <v>20.627884292291899</v>
      </c>
      <c r="J1330">
        <v>-4.1989166683251398</v>
      </c>
      <c r="K1330">
        <v>563.10744347382695</v>
      </c>
      <c r="L1330">
        <v>495.54826373872299</v>
      </c>
      <c r="M1330">
        <v>55.704894054432103</v>
      </c>
      <c r="N1330">
        <v>0.453721610771817</v>
      </c>
      <c r="O1330">
        <v>20.2901114452503</v>
      </c>
      <c r="P1330">
        <v>67.471485705821294</v>
      </c>
      <c r="Q1330">
        <v>0.158805118910402</v>
      </c>
    </row>
    <row r="1331" spans="1:17" hidden="1" x14ac:dyDescent="0.3">
      <c r="A1331" t="s">
        <v>2827</v>
      </c>
      <c r="B1331" t="s">
        <v>2828</v>
      </c>
      <c r="C1331" t="s">
        <v>10328</v>
      </c>
      <c r="D1331" t="s">
        <v>357</v>
      </c>
      <c r="E1331">
        <v>1388.1</v>
      </c>
      <c r="F1331">
        <v>46.35</v>
      </c>
      <c r="G1331">
        <v>-20.367686053593001</v>
      </c>
      <c r="H1331">
        <v>-6.2784305607131401</v>
      </c>
      <c r="I1331">
        <v>-3.2612621278718001</v>
      </c>
      <c r="J1331">
        <v>-6.5033161559501798</v>
      </c>
      <c r="K1331">
        <v>45.3180170245735</v>
      </c>
      <c r="M1331">
        <v>36.336370959202497</v>
      </c>
      <c r="N1331">
        <v>0.36757815274361599</v>
      </c>
      <c r="O1331">
        <v>22.028047464940599</v>
      </c>
      <c r="P1331">
        <v>54.5</v>
      </c>
    </row>
    <row r="1332" spans="1:17" hidden="1" x14ac:dyDescent="0.3">
      <c r="A1332" t="s">
        <v>2829</v>
      </c>
      <c r="B1332" t="s">
        <v>2830</v>
      </c>
      <c r="C1332" t="s">
        <v>10328</v>
      </c>
      <c r="D1332" t="s">
        <v>46</v>
      </c>
      <c r="E1332">
        <v>1384.3138412000001</v>
      </c>
      <c r="F1332">
        <v>630.85</v>
      </c>
      <c r="G1332">
        <v>125.333030234167</v>
      </c>
      <c r="H1332">
        <v>118.302641893803</v>
      </c>
      <c r="I1332">
        <v>142.43945415988901</v>
      </c>
      <c r="J1332">
        <v>36.4823198550611</v>
      </c>
      <c r="M1332">
        <v>82.520297715396694</v>
      </c>
      <c r="O1332">
        <v>0</v>
      </c>
      <c r="P1332">
        <v>182.95581969051301</v>
      </c>
    </row>
    <row r="1333" spans="1:17" hidden="1" x14ac:dyDescent="0.3">
      <c r="A1333" t="s">
        <v>2831</v>
      </c>
      <c r="B1333" t="s">
        <v>2832</v>
      </c>
      <c r="C1333" t="s">
        <v>10328</v>
      </c>
      <c r="D1333" t="s">
        <v>489</v>
      </c>
      <c r="E1333">
        <v>1380.469313348</v>
      </c>
      <c r="F1333">
        <v>233.04</v>
      </c>
      <c r="G1333">
        <v>42.806510213504303</v>
      </c>
      <c r="H1333">
        <v>68.325976178169995</v>
      </c>
      <c r="I1333">
        <v>40.907161063331102</v>
      </c>
      <c r="J1333">
        <v>-6.3501771725268297</v>
      </c>
      <c r="K1333">
        <v>171.275438735015</v>
      </c>
      <c r="L1333">
        <v>151.82566733783699</v>
      </c>
      <c r="M1333">
        <v>65.002216493178196</v>
      </c>
      <c r="N1333">
        <v>2.5197652060757201</v>
      </c>
      <c r="O1333">
        <v>12.6845176793683</v>
      </c>
      <c r="P1333">
        <v>107.42323097463201</v>
      </c>
      <c r="Q1333">
        <v>-3.6237847785230003E-2</v>
      </c>
    </row>
    <row r="1334" spans="1:17" hidden="1" x14ac:dyDescent="0.3">
      <c r="A1334" t="s">
        <v>2833</v>
      </c>
      <c r="B1334" t="s">
        <v>2834</v>
      </c>
      <c r="C1334" t="s">
        <v>10328</v>
      </c>
      <c r="D1334" t="s">
        <v>2835</v>
      </c>
      <c r="E1334">
        <v>1378.7662800000001</v>
      </c>
      <c r="F1334">
        <v>705</v>
      </c>
      <c r="G1334">
        <v>19.641486863432299</v>
      </c>
      <c r="H1334">
        <v>-12.2494862184049</v>
      </c>
      <c r="I1334">
        <v>42.543584500417303</v>
      </c>
      <c r="J1334">
        <v>-2.0266771431444401</v>
      </c>
      <c r="K1334">
        <v>718.93302114172798</v>
      </c>
      <c r="L1334">
        <v>568.93576672433301</v>
      </c>
      <c r="M1334">
        <v>46.229284876563703</v>
      </c>
      <c r="N1334">
        <v>0.23315026673170999</v>
      </c>
      <c r="O1334">
        <v>34.609929078014098</v>
      </c>
      <c r="P1334">
        <v>103.875072296124</v>
      </c>
    </row>
    <row r="1335" spans="1:17" hidden="1" x14ac:dyDescent="0.3">
      <c r="A1335" t="s">
        <v>2836</v>
      </c>
      <c r="B1335" t="s">
        <v>2837</v>
      </c>
      <c r="C1335" t="s">
        <v>10328</v>
      </c>
      <c r="D1335" t="s">
        <v>410</v>
      </c>
      <c r="E1335">
        <v>1377.306342785</v>
      </c>
      <c r="F1335">
        <v>81.239999999999995</v>
      </c>
      <c r="G1335">
        <v>16.7032396852501</v>
      </c>
      <c r="H1335">
        <v>6.1862451326696997</v>
      </c>
      <c r="I1335">
        <v>-4.6454041397061303</v>
      </c>
      <c r="J1335">
        <v>3.6386532084952901</v>
      </c>
      <c r="K1335">
        <v>77.901635797323905</v>
      </c>
      <c r="L1335">
        <v>69.294281612156297</v>
      </c>
      <c r="M1335">
        <v>57.860962339855</v>
      </c>
      <c r="N1335">
        <v>0.99185948413096403</v>
      </c>
      <c r="O1335">
        <v>9.5519448547513708</v>
      </c>
      <c r="P1335">
        <v>76.225596529284104</v>
      </c>
      <c r="Q1335">
        <v>5.8876716434636003E-2</v>
      </c>
    </row>
    <row r="1336" spans="1:17" hidden="1" x14ac:dyDescent="0.3">
      <c r="A1336" t="s">
        <v>2838</v>
      </c>
      <c r="B1336" t="s">
        <v>2839</v>
      </c>
      <c r="C1336" t="s">
        <v>10328</v>
      </c>
      <c r="D1336" t="s">
        <v>950</v>
      </c>
      <c r="E1336">
        <v>1371.4697040000001</v>
      </c>
      <c r="F1336">
        <v>90.6</v>
      </c>
      <c r="G1336">
        <v>-17.8736856505666</v>
      </c>
      <c r="H1336">
        <v>4.3308324532438496</v>
      </c>
      <c r="I1336">
        <v>-23.306819280725399</v>
      </c>
      <c r="J1336">
        <v>-0.66869940977660502</v>
      </c>
      <c r="K1336">
        <v>88.715924853080793</v>
      </c>
      <c r="L1336">
        <v>89.151171918665398</v>
      </c>
      <c r="M1336">
        <v>50.498626902607398</v>
      </c>
      <c r="N1336">
        <v>1.7061792471563899</v>
      </c>
      <c r="O1336">
        <v>27.649006622516499</v>
      </c>
      <c r="P1336">
        <v>22.4324324324324</v>
      </c>
      <c r="Q1336">
        <v>1.9143691230699999E-3</v>
      </c>
    </row>
    <row r="1337" spans="1:17" hidden="1" x14ac:dyDescent="0.3">
      <c r="A1337" t="s">
        <v>2840</v>
      </c>
      <c r="B1337" t="s">
        <v>2841</v>
      </c>
      <c r="C1337" t="s">
        <v>10328</v>
      </c>
      <c r="D1337" t="s">
        <v>89</v>
      </c>
      <c r="E1337">
        <v>1369.2216719999999</v>
      </c>
      <c r="F1337">
        <v>819.75</v>
      </c>
      <c r="G1337">
        <v>-29.5876407646183</v>
      </c>
      <c r="H1337">
        <v>-1.0375216115474999</v>
      </c>
      <c r="I1337">
        <v>-9.1930134820695706</v>
      </c>
      <c r="J1337">
        <v>-5.5256014460888503</v>
      </c>
      <c r="K1337">
        <v>826.53469443757206</v>
      </c>
      <c r="L1337">
        <v>811.13572842237397</v>
      </c>
      <c r="M1337">
        <v>49.952493532164901</v>
      </c>
      <c r="N1337">
        <v>3.1001710359175401</v>
      </c>
      <c r="O1337">
        <v>27.648673376029201</v>
      </c>
      <c r="P1337">
        <v>17.467937235795599</v>
      </c>
      <c r="Q1337">
        <v>-6.8740392321291005E-2</v>
      </c>
    </row>
    <row r="1338" spans="1:17" hidden="1" x14ac:dyDescent="0.3">
      <c r="A1338" t="s">
        <v>2842</v>
      </c>
      <c r="B1338" t="s">
        <v>2843</v>
      </c>
      <c r="C1338" t="s">
        <v>10328</v>
      </c>
      <c r="D1338" t="s">
        <v>89</v>
      </c>
      <c r="E1338">
        <v>1362.23887668</v>
      </c>
      <c r="F1338">
        <v>210.09</v>
      </c>
      <c r="G1338">
        <v>45.222289581631401</v>
      </c>
      <c r="H1338">
        <v>44.906684930795102</v>
      </c>
      <c r="I1338">
        <v>63.580814347688801</v>
      </c>
      <c r="J1338">
        <v>2.9780266732185501</v>
      </c>
      <c r="K1338">
        <v>162.104715957628</v>
      </c>
      <c r="L1338">
        <v>131.08229421480601</v>
      </c>
      <c r="M1338">
        <v>73.267671340219593</v>
      </c>
      <c r="N1338">
        <v>1.55188917273274</v>
      </c>
      <c r="O1338">
        <v>1.7421105240611201</v>
      </c>
      <c r="P1338">
        <v>125.78183772165499</v>
      </c>
      <c r="Q1338">
        <v>9.9603806074265999E-2</v>
      </c>
    </row>
    <row r="1339" spans="1:17" hidden="1" x14ac:dyDescent="0.3">
      <c r="A1339" t="s">
        <v>2844</v>
      </c>
      <c r="B1339" t="s">
        <v>2845</v>
      </c>
      <c r="C1339" t="s">
        <v>10328</v>
      </c>
      <c r="D1339" t="s">
        <v>77</v>
      </c>
      <c r="E1339">
        <v>1361.6656040400001</v>
      </c>
      <c r="F1339">
        <v>121.67</v>
      </c>
      <c r="G1339">
        <v>17.032512401263499</v>
      </c>
      <c r="H1339">
        <v>-5.9349253308024101</v>
      </c>
      <c r="I1339">
        <v>-10.978815707182999</v>
      </c>
      <c r="J1339">
        <v>-4.7990295748909997</v>
      </c>
      <c r="K1339">
        <v>127.093704937963</v>
      </c>
      <c r="L1339">
        <v>113.322351654813</v>
      </c>
      <c r="M1339">
        <v>35.765468132778999</v>
      </c>
      <c r="N1339">
        <v>0.27861351292336101</v>
      </c>
      <c r="O1339">
        <v>22.347332949782199</v>
      </c>
      <c r="P1339">
        <v>66.511564253455603</v>
      </c>
    </row>
    <row r="1340" spans="1:17" hidden="1" x14ac:dyDescent="0.3">
      <c r="A1340" t="s">
        <v>2846</v>
      </c>
      <c r="B1340" t="s">
        <v>2847</v>
      </c>
      <c r="C1340" t="s">
        <v>10328</v>
      </c>
      <c r="D1340" t="s">
        <v>21</v>
      </c>
      <c r="E1340">
        <v>1360.8226507239999</v>
      </c>
      <c r="F1340">
        <v>218.92</v>
      </c>
      <c r="G1340">
        <v>41.227076472913801</v>
      </c>
      <c r="H1340">
        <v>13.5120168806178</v>
      </c>
      <c r="I1340">
        <v>38.693757619905902</v>
      </c>
      <c r="J1340">
        <v>-8.0154834007916005</v>
      </c>
      <c r="K1340">
        <v>189.90368756458</v>
      </c>
      <c r="L1340">
        <v>158.41217058268501</v>
      </c>
      <c r="M1340">
        <v>46.723789710288102</v>
      </c>
      <c r="N1340">
        <v>0.93175508028903198</v>
      </c>
      <c r="O1340">
        <v>14.1512881417869</v>
      </c>
      <c r="P1340">
        <v>86.077348066298299</v>
      </c>
      <c r="Q1340">
        <v>0.102262530269125</v>
      </c>
    </row>
    <row r="1341" spans="1:17" hidden="1" x14ac:dyDescent="0.3">
      <c r="A1341" t="s">
        <v>2848</v>
      </c>
      <c r="B1341" t="s">
        <v>2849</v>
      </c>
      <c r="C1341" t="s">
        <v>10328</v>
      </c>
      <c r="D1341" t="s">
        <v>405</v>
      </c>
      <c r="E1341">
        <v>1356.27495</v>
      </c>
      <c r="F1341">
        <v>1272.9000000000001</v>
      </c>
      <c r="G1341">
        <v>272.23537800283998</v>
      </c>
      <c r="H1341">
        <v>-9.0420245362289702</v>
      </c>
      <c r="I1341">
        <v>110.54644836248799</v>
      </c>
      <c r="J1341">
        <v>-8.6746518099870293</v>
      </c>
      <c r="K1341">
        <v>1114.8932728623599</v>
      </c>
      <c r="L1341">
        <v>772.54224674401598</v>
      </c>
      <c r="M1341">
        <v>44.686153823997401</v>
      </c>
      <c r="N1341">
        <v>0.30055043670217801</v>
      </c>
      <c r="O1341">
        <v>23.9846020897164</v>
      </c>
      <c r="P1341">
        <v>326.36074359403699</v>
      </c>
      <c r="Q1341">
        <v>0.14184893947111801</v>
      </c>
    </row>
    <row r="1342" spans="1:17" hidden="1" x14ac:dyDescent="0.3">
      <c r="A1342" t="s">
        <v>2850</v>
      </c>
      <c r="B1342" t="s">
        <v>2851</v>
      </c>
      <c r="C1342" t="s">
        <v>10328</v>
      </c>
      <c r="D1342" t="s">
        <v>305</v>
      </c>
      <c r="E1342">
        <v>1353.4605726469999</v>
      </c>
      <c r="F1342">
        <v>21.19</v>
      </c>
      <c r="G1342">
        <v>-10.6915463752864</v>
      </c>
      <c r="H1342">
        <v>-6.3397017438674297</v>
      </c>
      <c r="I1342">
        <v>-37.823560168074899</v>
      </c>
      <c r="J1342">
        <v>-7.85655312281615</v>
      </c>
      <c r="K1342">
        <v>22.381660050985602</v>
      </c>
      <c r="L1342">
        <v>24.100107615411499</v>
      </c>
      <c r="M1342">
        <v>36.700818813986302</v>
      </c>
      <c r="N1342">
        <v>0.98484384504793798</v>
      </c>
      <c r="O1342">
        <v>98.206701274185903</v>
      </c>
      <c r="P1342">
        <v>23.197674418604599</v>
      </c>
      <c r="Q1342">
        <v>7.8162968181500994E-2</v>
      </c>
    </row>
    <row r="1343" spans="1:17" hidden="1" x14ac:dyDescent="0.3">
      <c r="A1343" t="s">
        <v>2852</v>
      </c>
      <c r="B1343" t="s">
        <v>2853</v>
      </c>
      <c r="C1343" t="s">
        <v>10328</v>
      </c>
      <c r="D1343" t="s">
        <v>127</v>
      </c>
      <c r="E1343">
        <v>1353.3476000000001</v>
      </c>
      <c r="F1343">
        <v>662.45</v>
      </c>
      <c r="G1343">
        <v>-34.224327522853301</v>
      </c>
      <c r="H1343">
        <v>0.31873761243065801</v>
      </c>
      <c r="I1343">
        <v>-11.1205275158303</v>
      </c>
      <c r="J1343">
        <v>1.9800788127640401</v>
      </c>
      <c r="K1343">
        <v>652.15132421610701</v>
      </c>
      <c r="L1343">
        <v>638.33689501793594</v>
      </c>
      <c r="M1343">
        <v>64.121846074336304</v>
      </c>
      <c r="N1343">
        <v>0.81312749952570096</v>
      </c>
      <c r="O1343">
        <v>12.7632274133896</v>
      </c>
      <c r="P1343">
        <v>15.1086012163336</v>
      </c>
      <c r="Q1343">
        <v>9.2515781901635993E-2</v>
      </c>
    </row>
    <row r="1344" spans="1:17" hidden="1" x14ac:dyDescent="0.3">
      <c r="A1344" t="s">
        <v>2854</v>
      </c>
      <c r="B1344" t="s">
        <v>2855</v>
      </c>
      <c r="C1344" t="s">
        <v>10328</v>
      </c>
      <c r="D1344" t="s">
        <v>989</v>
      </c>
      <c r="E1344">
        <v>1349.8987574</v>
      </c>
      <c r="F1344">
        <v>343.7</v>
      </c>
      <c r="G1344">
        <v>-44.818200383423097</v>
      </c>
      <c r="H1344">
        <v>7.1722246919575197</v>
      </c>
      <c r="I1344">
        <v>-20.2614257175888</v>
      </c>
      <c r="J1344">
        <v>6.4869025477100397</v>
      </c>
      <c r="K1344">
        <v>335.35714220179398</v>
      </c>
      <c r="L1344">
        <v>346.339862282041</v>
      </c>
      <c r="M1344">
        <v>73.124110399382403</v>
      </c>
      <c r="N1344">
        <v>1.57078398989671</v>
      </c>
      <c r="O1344">
        <v>55.891766075065398</v>
      </c>
      <c r="P1344">
        <v>24.981818181818099</v>
      </c>
      <c r="Q1344">
        <v>6.0798774274230999E-2</v>
      </c>
    </row>
    <row r="1345" spans="1:17" hidden="1" x14ac:dyDescent="0.3">
      <c r="A1345" t="s">
        <v>2856</v>
      </c>
      <c r="B1345" t="s">
        <v>2857</v>
      </c>
      <c r="C1345" t="s">
        <v>10328</v>
      </c>
      <c r="D1345" t="s">
        <v>54</v>
      </c>
      <c r="E1345">
        <v>1336.8626133600001</v>
      </c>
      <c r="F1345">
        <v>2142.5500000000002</v>
      </c>
      <c r="G1345">
        <v>-31.033299856861898</v>
      </c>
      <c r="H1345">
        <v>-17.581521887620699</v>
      </c>
      <c r="I1345">
        <v>-8.1465396305209197</v>
      </c>
      <c r="J1345">
        <v>-0.80212665425595098</v>
      </c>
      <c r="K1345">
        <v>2380.8977697324299</v>
      </c>
      <c r="L1345">
        <v>2237.4828447181198</v>
      </c>
      <c r="M1345">
        <v>31.0857791595026</v>
      </c>
      <c r="N1345">
        <v>1.13563858291102</v>
      </c>
      <c r="O1345">
        <v>31.800891461109401</v>
      </c>
      <c r="P1345">
        <v>23.982987095654199</v>
      </c>
      <c r="Q1345">
        <v>-1.7544893217470998E-2</v>
      </c>
    </row>
    <row r="1346" spans="1:17" hidden="1" x14ac:dyDescent="0.3">
      <c r="A1346" t="s">
        <v>2858</v>
      </c>
      <c r="B1346" t="s">
        <v>2859</v>
      </c>
      <c r="C1346" t="s">
        <v>10328</v>
      </c>
      <c r="D1346" t="s">
        <v>138</v>
      </c>
      <c r="E1346">
        <v>1332.3489086699999</v>
      </c>
      <c r="F1346">
        <v>335</v>
      </c>
      <c r="G1346">
        <v>63.178820910632602</v>
      </c>
      <c r="H1346">
        <v>-0.91213933248568901</v>
      </c>
      <c r="I1346">
        <v>-14.493916779329799</v>
      </c>
      <c r="J1346">
        <v>1.3890526966360199</v>
      </c>
      <c r="K1346">
        <v>325.42953383908099</v>
      </c>
      <c r="L1346">
        <v>313.16498748462601</v>
      </c>
      <c r="M1346">
        <v>60.170166414148902</v>
      </c>
      <c r="N1346">
        <v>0.90958152878793097</v>
      </c>
      <c r="O1346">
        <v>24.179104477611901</v>
      </c>
      <c r="P1346">
        <v>111.28981393882</v>
      </c>
      <c r="Q1346">
        <v>0.100900755057069</v>
      </c>
    </row>
    <row r="1347" spans="1:17" hidden="1" x14ac:dyDescent="0.3">
      <c r="A1347" t="s">
        <v>2860</v>
      </c>
      <c r="B1347" t="s">
        <v>2861</v>
      </c>
      <c r="C1347" t="s">
        <v>10328</v>
      </c>
      <c r="D1347" t="s">
        <v>228</v>
      </c>
      <c r="E1347">
        <v>1330.815775</v>
      </c>
      <c r="F1347">
        <v>340.4</v>
      </c>
      <c r="G1347">
        <v>226.47000825001101</v>
      </c>
      <c r="H1347">
        <v>40.474722800943901</v>
      </c>
      <c r="I1347">
        <v>37.758282416187498</v>
      </c>
      <c r="J1347">
        <v>6.2277929376729402</v>
      </c>
      <c r="K1347">
        <v>264.43701216694001</v>
      </c>
      <c r="L1347">
        <v>209.87977364787699</v>
      </c>
      <c r="M1347">
        <v>84.906695380840603</v>
      </c>
      <c r="N1347">
        <v>1.5740332548990901</v>
      </c>
      <c r="O1347">
        <v>10.517038777908301</v>
      </c>
      <c r="P1347">
        <v>335.31270712931399</v>
      </c>
    </row>
    <row r="1348" spans="1:17" hidden="1" x14ac:dyDescent="0.3">
      <c r="A1348" t="s">
        <v>2862</v>
      </c>
      <c r="B1348" t="s">
        <v>2863</v>
      </c>
      <c r="C1348" t="s">
        <v>10328</v>
      </c>
      <c r="D1348" t="s">
        <v>257</v>
      </c>
      <c r="E1348">
        <v>1327.6605145999999</v>
      </c>
      <c r="F1348">
        <v>204.47</v>
      </c>
      <c r="G1348">
        <v>189.41254693457199</v>
      </c>
      <c r="H1348">
        <v>22.402548085172899</v>
      </c>
      <c r="I1348">
        <v>130.16182534899701</v>
      </c>
      <c r="J1348">
        <v>-4.1424428939812801</v>
      </c>
      <c r="K1348">
        <v>166.70601299302399</v>
      </c>
      <c r="L1348">
        <v>115.492920267866</v>
      </c>
      <c r="M1348">
        <v>65.065718751246806</v>
      </c>
      <c r="N1348">
        <v>0.80322675590741499</v>
      </c>
      <c r="O1348">
        <v>6.8029539785787696</v>
      </c>
      <c r="P1348">
        <v>226.62939297124601</v>
      </c>
      <c r="Q1348">
        <v>0.150887759420017</v>
      </c>
    </row>
    <row r="1349" spans="1:17" hidden="1" x14ac:dyDescent="0.3">
      <c r="A1349" t="s">
        <v>2864</v>
      </c>
      <c r="B1349" t="s">
        <v>2865</v>
      </c>
      <c r="C1349" t="s">
        <v>10328</v>
      </c>
      <c r="D1349" t="s">
        <v>163</v>
      </c>
      <c r="E1349">
        <v>1326.820310438</v>
      </c>
      <c r="F1349">
        <v>199.51</v>
      </c>
      <c r="G1349">
        <v>41.6235247745037</v>
      </c>
      <c r="H1349">
        <v>-12.5298851541902</v>
      </c>
      <c r="I1349">
        <v>51.037883981954302</v>
      </c>
      <c r="J1349">
        <v>-6.0951846812337296</v>
      </c>
      <c r="K1349">
        <v>207.67533953180299</v>
      </c>
      <c r="L1349">
        <v>166.590702276184</v>
      </c>
      <c r="M1349">
        <v>28.938878133380001</v>
      </c>
      <c r="N1349">
        <v>0.27580312405104401</v>
      </c>
      <c r="O1349">
        <v>27.707884316575601</v>
      </c>
      <c r="P1349">
        <v>107.06798131811099</v>
      </c>
      <c r="Q1349">
        <v>0.194814658759319</v>
      </c>
    </row>
    <row r="1350" spans="1:17" hidden="1" x14ac:dyDescent="0.3">
      <c r="A1350" t="s">
        <v>2866</v>
      </c>
      <c r="B1350" t="s">
        <v>2867</v>
      </c>
      <c r="C1350" t="s">
        <v>10328</v>
      </c>
      <c r="D1350" t="s">
        <v>573</v>
      </c>
      <c r="E1350">
        <v>1326.0492951000001</v>
      </c>
      <c r="F1350">
        <v>592.25</v>
      </c>
      <c r="G1350">
        <v>-4.8074456627200597</v>
      </c>
      <c r="H1350">
        <v>18.229127311898502</v>
      </c>
      <c r="I1350">
        <v>2.65197018923481</v>
      </c>
      <c r="J1350">
        <v>3.9797661393500201</v>
      </c>
      <c r="K1350">
        <v>496.82376457611002</v>
      </c>
      <c r="L1350">
        <v>472.07328414935103</v>
      </c>
      <c r="M1350">
        <v>68.535862932756103</v>
      </c>
      <c r="N1350">
        <v>1.73428775629121</v>
      </c>
      <c r="O1350">
        <v>10.578303081468899</v>
      </c>
      <c r="P1350">
        <v>67.302259887005604</v>
      </c>
      <c r="Q1350">
        <v>-8.5886935761269999E-3</v>
      </c>
    </row>
    <row r="1351" spans="1:17" hidden="1" x14ac:dyDescent="0.3">
      <c r="A1351" t="s">
        <v>2868</v>
      </c>
      <c r="B1351" t="s">
        <v>2869</v>
      </c>
      <c r="C1351" t="s">
        <v>10328</v>
      </c>
      <c r="E1351">
        <v>1323.9991868899999</v>
      </c>
      <c r="F1351">
        <v>302.05</v>
      </c>
      <c r="G1351">
        <v>-30.187568806167999</v>
      </c>
      <c r="H1351">
        <v>8.1250243724357691</v>
      </c>
      <c r="I1351">
        <v>-13.0811448804468</v>
      </c>
      <c r="J1351">
        <v>9.3516493914320797</v>
      </c>
      <c r="O1351">
        <v>15.477569938751801</v>
      </c>
      <c r="P1351">
        <v>5.1706128133704699</v>
      </c>
    </row>
    <row r="1352" spans="1:17" hidden="1" x14ac:dyDescent="0.3">
      <c r="A1352" t="s">
        <v>2870</v>
      </c>
      <c r="B1352" t="s">
        <v>2871</v>
      </c>
      <c r="C1352" t="s">
        <v>10328</v>
      </c>
      <c r="D1352" t="s">
        <v>535</v>
      </c>
      <c r="E1352">
        <v>1318.42013688</v>
      </c>
      <c r="F1352">
        <v>378.9</v>
      </c>
      <c r="G1352">
        <v>44.939719278683498</v>
      </c>
      <c r="H1352">
        <v>24.0257188168802</v>
      </c>
      <c r="I1352">
        <v>25.7242005455061</v>
      </c>
      <c r="J1352">
        <v>2.4769339998109499</v>
      </c>
      <c r="K1352">
        <v>328.08800444029799</v>
      </c>
      <c r="L1352">
        <v>270.69806516998398</v>
      </c>
      <c r="M1352">
        <v>79.862488022339207</v>
      </c>
      <c r="N1352">
        <v>0.76735878618664</v>
      </c>
      <c r="O1352">
        <v>2.4016891000263998</v>
      </c>
      <c r="P1352">
        <v>114.067796610169</v>
      </c>
      <c r="Q1352">
        <v>5.9904173201744002E-2</v>
      </c>
    </row>
    <row r="1353" spans="1:17" hidden="1" x14ac:dyDescent="0.3">
      <c r="A1353" t="s">
        <v>2872</v>
      </c>
      <c r="B1353" t="s">
        <v>2873</v>
      </c>
      <c r="C1353" t="s">
        <v>10328</v>
      </c>
      <c r="D1353" t="s">
        <v>24</v>
      </c>
      <c r="E1353">
        <v>1318.3571413049999</v>
      </c>
      <c r="F1353">
        <v>292.3</v>
      </c>
      <c r="G1353">
        <v>-62.876425766576702</v>
      </c>
      <c r="H1353">
        <v>-10.101052836662999</v>
      </c>
      <c r="I1353">
        <v>-31.782235135401098</v>
      </c>
      <c r="J1353">
        <v>-4.4475571378815104</v>
      </c>
      <c r="K1353">
        <v>322.77936412728798</v>
      </c>
      <c r="M1353">
        <v>21.014199394454199</v>
      </c>
      <c r="N1353">
        <v>0.96252621796294502</v>
      </c>
      <c r="O1353">
        <v>60.451590831337597</v>
      </c>
      <c r="P1353">
        <v>0.94974961146607695</v>
      </c>
    </row>
    <row r="1354" spans="1:17" hidden="1" x14ac:dyDescent="0.3">
      <c r="A1354" t="s">
        <v>2874</v>
      </c>
      <c r="B1354" t="s">
        <v>2875</v>
      </c>
      <c r="C1354" t="s">
        <v>10328</v>
      </c>
      <c r="D1354" t="s">
        <v>1518</v>
      </c>
      <c r="E1354">
        <v>1316.59951603799</v>
      </c>
      <c r="F1354">
        <v>231.6</v>
      </c>
      <c r="G1354">
        <v>-54.717996928287199</v>
      </c>
      <c r="H1354">
        <v>3.80983096641293</v>
      </c>
      <c r="I1354">
        <v>-18.5311533751801</v>
      </c>
      <c r="J1354">
        <v>-8.2349006449084108</v>
      </c>
      <c r="K1354">
        <v>224.80615346340599</v>
      </c>
      <c r="L1354">
        <v>239.83689492091901</v>
      </c>
      <c r="M1354">
        <v>45.348581890930802</v>
      </c>
      <c r="N1354">
        <v>1.8537949926979</v>
      </c>
      <c r="O1354">
        <v>37.586355785837597</v>
      </c>
      <c r="P1354">
        <v>16.177577125658299</v>
      </c>
      <c r="Q1354">
        <v>4.0942275240750002E-3</v>
      </c>
    </row>
    <row r="1355" spans="1:17" hidden="1" x14ac:dyDescent="0.3">
      <c r="A1355" t="s">
        <v>2876</v>
      </c>
      <c r="B1355" t="s">
        <v>2877</v>
      </c>
      <c r="C1355" t="s">
        <v>10328</v>
      </c>
      <c r="D1355" t="s">
        <v>204</v>
      </c>
      <c r="E1355">
        <v>1311.4665514999999</v>
      </c>
      <c r="F1355">
        <v>142.4</v>
      </c>
      <c r="G1355">
        <v>-18.952046559379699</v>
      </c>
      <c r="H1355">
        <v>-5.5336897852703304</v>
      </c>
      <c r="I1355">
        <v>-5.1682807483359401</v>
      </c>
      <c r="J1355">
        <v>-0.38332049978781002</v>
      </c>
      <c r="K1355">
        <v>139.66520526751299</v>
      </c>
      <c r="L1355">
        <v>130.73204774408299</v>
      </c>
      <c r="M1355">
        <v>53.410581644597301</v>
      </c>
      <c r="N1355">
        <v>0.96560477932884403</v>
      </c>
      <c r="O1355">
        <v>9.5505617977527901</v>
      </c>
      <c r="P1355">
        <v>30.642201834862298</v>
      </c>
      <c r="Q1355">
        <v>8.7049774828605E-2</v>
      </c>
    </row>
    <row r="1356" spans="1:17" hidden="1" x14ac:dyDescent="0.3">
      <c r="A1356" t="s">
        <v>2878</v>
      </c>
      <c r="B1356" t="s">
        <v>2879</v>
      </c>
      <c r="C1356" t="s">
        <v>10328</v>
      </c>
      <c r="D1356" t="s">
        <v>1799</v>
      </c>
      <c r="E1356">
        <v>1309.5740000000001</v>
      </c>
      <c r="F1356">
        <v>568.1</v>
      </c>
      <c r="G1356">
        <v>69.576739848823195</v>
      </c>
      <c r="H1356">
        <v>-3.4146320603127598</v>
      </c>
      <c r="I1356">
        <v>26.6169054426034</v>
      </c>
      <c r="J1356">
        <v>-4.2263503221990604</v>
      </c>
      <c r="K1356">
        <v>537.76841223530403</v>
      </c>
      <c r="L1356">
        <v>431.55289885920502</v>
      </c>
      <c r="M1356">
        <v>45.291121414466801</v>
      </c>
      <c r="N1356">
        <v>0.23743448923881899</v>
      </c>
      <c r="O1356">
        <v>13.5363492342897</v>
      </c>
      <c r="P1356">
        <v>125.34708449028101</v>
      </c>
    </row>
    <row r="1357" spans="1:17" hidden="1" x14ac:dyDescent="0.3">
      <c r="A1357" t="s">
        <v>2880</v>
      </c>
      <c r="B1357" t="s">
        <v>2881</v>
      </c>
      <c r="C1357" t="s">
        <v>10328</v>
      </c>
      <c r="D1357" t="s">
        <v>603</v>
      </c>
      <c r="E1357">
        <v>1308.7667200999999</v>
      </c>
      <c r="F1357">
        <v>201.43</v>
      </c>
      <c r="G1357">
        <v>-36.186952744989199</v>
      </c>
      <c r="H1357">
        <v>-8.2927997016382893</v>
      </c>
      <c r="I1357">
        <v>-34.050614717570902</v>
      </c>
      <c r="J1357">
        <v>-2.1872295545978</v>
      </c>
      <c r="K1357">
        <v>212.63218505955399</v>
      </c>
      <c r="L1357">
        <v>226.32698907938001</v>
      </c>
      <c r="M1357">
        <v>39.374133292118202</v>
      </c>
      <c r="N1357">
        <v>0.47702717114955701</v>
      </c>
      <c r="O1357">
        <v>52.832249416670798</v>
      </c>
      <c r="P1357">
        <v>8.2665950013437204</v>
      </c>
      <c r="Q1357">
        <v>8.8704913290121007E-2</v>
      </c>
    </row>
    <row r="1358" spans="1:17" hidden="1" x14ac:dyDescent="0.3">
      <c r="A1358" t="s">
        <v>2882</v>
      </c>
      <c r="B1358" t="s">
        <v>2883</v>
      </c>
      <c r="C1358" t="s">
        <v>10328</v>
      </c>
      <c r="D1358" t="s">
        <v>298</v>
      </c>
      <c r="E1358">
        <v>1305.6427709100001</v>
      </c>
      <c r="F1358">
        <v>760.6</v>
      </c>
      <c r="G1358">
        <v>37.923754485649397</v>
      </c>
      <c r="H1358">
        <v>19.442772172086801</v>
      </c>
      <c r="I1358">
        <v>4.5562275042988096</v>
      </c>
      <c r="J1358">
        <v>-22.0845505488792</v>
      </c>
      <c r="K1358">
        <v>693.10359313316599</v>
      </c>
      <c r="L1358">
        <v>565.123536639848</v>
      </c>
      <c r="M1358">
        <v>36.508264998410397</v>
      </c>
      <c r="N1358">
        <v>1.5576334813855801</v>
      </c>
      <c r="O1358">
        <v>32.816197738627402</v>
      </c>
      <c r="P1358">
        <v>127.044776119403</v>
      </c>
      <c r="Q1358">
        <v>0.20770340896839501</v>
      </c>
    </row>
    <row r="1359" spans="1:17" hidden="1" x14ac:dyDescent="0.3">
      <c r="A1359" t="s">
        <v>2884</v>
      </c>
      <c r="B1359" t="s">
        <v>2885</v>
      </c>
      <c r="C1359" t="s">
        <v>10328</v>
      </c>
      <c r="D1359" t="s">
        <v>2886</v>
      </c>
      <c r="E1359">
        <v>1301.184045087</v>
      </c>
      <c r="F1359">
        <v>205.41</v>
      </c>
      <c r="G1359">
        <v>-64.277465477342702</v>
      </c>
      <c r="H1359">
        <v>27.784160375321701</v>
      </c>
      <c r="I1359">
        <v>-22.276662417851799</v>
      </c>
      <c r="J1359">
        <v>-12.7713989469697</v>
      </c>
      <c r="K1359">
        <v>183.773993867173</v>
      </c>
      <c r="M1359">
        <v>50.8253801281205</v>
      </c>
      <c r="N1359">
        <v>2.0130612032045798</v>
      </c>
      <c r="O1359">
        <v>58.122778832578703</v>
      </c>
      <c r="P1359">
        <v>41.466942148760303</v>
      </c>
    </row>
    <row r="1360" spans="1:17" hidden="1" x14ac:dyDescent="0.3">
      <c r="A1360" t="s">
        <v>2887</v>
      </c>
      <c r="B1360" t="s">
        <v>2888</v>
      </c>
      <c r="C1360" t="s">
        <v>10328</v>
      </c>
      <c r="D1360" t="s">
        <v>276</v>
      </c>
      <c r="E1360">
        <v>1299.65218394</v>
      </c>
      <c r="F1360">
        <v>889.1</v>
      </c>
      <c r="G1360">
        <v>106.926705854338</v>
      </c>
      <c r="H1360">
        <v>2.4110735079557402</v>
      </c>
      <c r="I1360">
        <v>48.498320549297702</v>
      </c>
      <c r="J1360">
        <v>-2.66593573401593</v>
      </c>
      <c r="K1360">
        <v>814.38973545962494</v>
      </c>
      <c r="L1360">
        <v>619.63840066658395</v>
      </c>
      <c r="M1360">
        <v>55.138052579097099</v>
      </c>
      <c r="N1360">
        <v>0.43553508407028102</v>
      </c>
      <c r="O1360">
        <v>9.9538859520863703</v>
      </c>
      <c r="P1360">
        <v>163.476070528967</v>
      </c>
      <c r="Q1360">
        <v>0.163968026051383</v>
      </c>
    </row>
    <row r="1361" spans="1:17" hidden="1" x14ac:dyDescent="0.3">
      <c r="A1361" t="s">
        <v>2889</v>
      </c>
      <c r="B1361" t="s">
        <v>2890</v>
      </c>
      <c r="C1361" t="s">
        <v>10328</v>
      </c>
      <c r="D1361" t="s">
        <v>573</v>
      </c>
      <c r="E1361">
        <v>1299.56254792</v>
      </c>
      <c r="F1361">
        <v>190.77</v>
      </c>
      <c r="G1361">
        <v>28.0466965926746</v>
      </c>
      <c r="H1361">
        <v>22.943702468106299</v>
      </c>
      <c r="I1361">
        <v>31.5573231330211</v>
      </c>
      <c r="J1361">
        <v>9.6872835949126692</v>
      </c>
      <c r="K1361">
        <v>155.71195878277001</v>
      </c>
      <c r="L1361">
        <v>138.07417064952801</v>
      </c>
      <c r="M1361">
        <v>71.673753787094796</v>
      </c>
      <c r="N1361">
        <v>1.84715969625981</v>
      </c>
      <c r="O1361">
        <v>0.94878649682863503</v>
      </c>
      <c r="P1361">
        <v>88.507905138339893</v>
      </c>
      <c r="Q1361">
        <v>4.3084611544851999E-2</v>
      </c>
    </row>
    <row r="1362" spans="1:17" hidden="1" x14ac:dyDescent="0.3">
      <c r="A1362" t="s">
        <v>2891</v>
      </c>
      <c r="B1362" t="s">
        <v>2892</v>
      </c>
      <c r="C1362" t="s">
        <v>10328</v>
      </c>
      <c r="D1362" t="s">
        <v>405</v>
      </c>
      <c r="E1362">
        <v>1298.1572679999999</v>
      </c>
      <c r="F1362">
        <v>4086.2</v>
      </c>
      <c r="G1362">
        <v>8.8012007545835296</v>
      </c>
      <c r="H1362">
        <v>-1.5923420502097101</v>
      </c>
      <c r="I1362">
        <v>16.289502782969301</v>
      </c>
      <c r="J1362">
        <v>-4.1793541874623497</v>
      </c>
      <c r="K1362">
        <v>3932.7846318891402</v>
      </c>
      <c r="L1362">
        <v>3444.9376225052802</v>
      </c>
      <c r="M1362">
        <v>48.637747389360399</v>
      </c>
      <c r="N1362">
        <v>0.47278372152083997</v>
      </c>
      <c r="O1362">
        <v>11.4409475796583</v>
      </c>
      <c r="P1362">
        <v>68.503092783505096</v>
      </c>
      <c r="Q1362">
        <v>1.3247664571604E-2</v>
      </c>
    </row>
    <row r="1363" spans="1:17" hidden="1" x14ac:dyDescent="0.3">
      <c r="A1363" t="s">
        <v>2893</v>
      </c>
      <c r="B1363" t="s">
        <v>2894</v>
      </c>
      <c r="C1363" t="s">
        <v>10328</v>
      </c>
      <c r="D1363" t="s">
        <v>627</v>
      </c>
      <c r="E1363">
        <v>1292.5544113399999</v>
      </c>
      <c r="F1363">
        <v>2750</v>
      </c>
      <c r="G1363">
        <v>33.6186481250488</v>
      </c>
      <c r="H1363">
        <v>21.050879647541699</v>
      </c>
      <c r="I1363">
        <v>25.364575739569499</v>
      </c>
      <c r="J1363">
        <v>9.7847355496241697</v>
      </c>
      <c r="K1363">
        <v>2430.4928716883901</v>
      </c>
      <c r="L1363">
        <v>2095.1681315467999</v>
      </c>
      <c r="M1363">
        <v>84.340792170776993</v>
      </c>
      <c r="N1363">
        <v>1.1961433765234599</v>
      </c>
      <c r="O1363">
        <v>12.690909090909001</v>
      </c>
      <c r="P1363">
        <v>81.518151815181497</v>
      </c>
      <c r="Q1363">
        <v>7.7081309365464007E-2</v>
      </c>
    </row>
    <row r="1364" spans="1:17" hidden="1" x14ac:dyDescent="0.3">
      <c r="A1364" t="s">
        <v>2895</v>
      </c>
      <c r="B1364" t="s">
        <v>2896</v>
      </c>
      <c r="C1364" t="s">
        <v>10328</v>
      </c>
      <c r="D1364" t="s">
        <v>276</v>
      </c>
      <c r="E1364">
        <v>1291.961577759</v>
      </c>
      <c r="F1364">
        <v>138.25</v>
      </c>
      <c r="G1364">
        <v>16.457053757572101</v>
      </c>
      <c r="H1364">
        <v>-2.26700845584705</v>
      </c>
      <c r="I1364">
        <v>20.480541806239799</v>
      </c>
      <c r="J1364">
        <v>-11.4762648144621</v>
      </c>
      <c r="K1364">
        <v>133.56953273360699</v>
      </c>
      <c r="L1364">
        <v>115.539037608621</v>
      </c>
      <c r="M1364">
        <v>38.262959337118197</v>
      </c>
      <c r="N1364">
        <v>1.1810221245085899</v>
      </c>
      <c r="O1364">
        <v>19.2766726943942</v>
      </c>
      <c r="P1364">
        <v>68.803418803418694</v>
      </c>
      <c r="Q1364">
        <v>-2.3506312846340001E-3</v>
      </c>
    </row>
    <row r="1365" spans="1:17" hidden="1" x14ac:dyDescent="0.3">
      <c r="A1365" t="s">
        <v>2897</v>
      </c>
      <c r="B1365" t="s">
        <v>2898</v>
      </c>
      <c r="C1365" t="s">
        <v>10328</v>
      </c>
      <c r="D1365" t="s">
        <v>989</v>
      </c>
      <c r="E1365">
        <v>1290.01826835</v>
      </c>
      <c r="F1365">
        <v>904.7</v>
      </c>
      <c r="G1365">
        <v>15.847526773282301</v>
      </c>
      <c r="H1365">
        <v>17.549017246199501</v>
      </c>
      <c r="I1365">
        <v>30.740417478910299</v>
      </c>
      <c r="J1365">
        <v>11.970862354395001</v>
      </c>
      <c r="K1365">
        <v>787.77887627356495</v>
      </c>
      <c r="L1365">
        <v>686.50248613620602</v>
      </c>
      <c r="M1365">
        <v>81.456304255200195</v>
      </c>
      <c r="N1365">
        <v>2.65817941699052</v>
      </c>
      <c r="O1365">
        <v>9.3180059688294303</v>
      </c>
      <c r="P1365">
        <v>73.314176245210703</v>
      </c>
      <c r="Q1365">
        <v>0.11578414445315099</v>
      </c>
    </row>
    <row r="1366" spans="1:17" hidden="1" x14ac:dyDescent="0.3">
      <c r="A1366" t="s">
        <v>2899</v>
      </c>
      <c r="B1366" t="s">
        <v>2900</v>
      </c>
      <c r="C1366" t="s">
        <v>10328</v>
      </c>
      <c r="D1366" t="s">
        <v>552</v>
      </c>
      <c r="E1366">
        <v>1289.409924304</v>
      </c>
      <c r="F1366">
        <v>242.03</v>
      </c>
      <c r="G1366">
        <v>0.82595451975384204</v>
      </c>
      <c r="H1366">
        <v>-4.9409478497864399</v>
      </c>
      <c r="I1366">
        <v>-8.9782935059789502</v>
      </c>
      <c r="J1366">
        <v>-2.2076148844537</v>
      </c>
      <c r="K1366">
        <v>242.52938681542699</v>
      </c>
      <c r="L1366">
        <v>227.09446113457801</v>
      </c>
      <c r="M1366">
        <v>43.657502312375897</v>
      </c>
      <c r="N1366">
        <v>0.29536539591175498</v>
      </c>
      <c r="O1366">
        <v>20.811469652522401</v>
      </c>
      <c r="P1366">
        <v>33.718232044198899</v>
      </c>
      <c r="Q1366">
        <v>3.9262273707810998E-2</v>
      </c>
    </row>
    <row r="1367" spans="1:17" hidden="1" x14ac:dyDescent="0.3">
      <c r="A1367" t="s">
        <v>2901</v>
      </c>
      <c r="B1367" t="s">
        <v>2902</v>
      </c>
      <c r="C1367" t="s">
        <v>10328</v>
      </c>
      <c r="D1367" t="s">
        <v>204</v>
      </c>
      <c r="E1367">
        <v>1287.0785286099999</v>
      </c>
      <c r="F1367">
        <v>810.55</v>
      </c>
      <c r="G1367">
        <v>67.647405987505906</v>
      </c>
      <c r="H1367">
        <v>-17.5033705723888</v>
      </c>
      <c r="I1367">
        <v>7.7060265585222201</v>
      </c>
      <c r="J1367">
        <v>-3.5649286183139099</v>
      </c>
      <c r="K1367">
        <v>890.59943407514902</v>
      </c>
      <c r="L1367">
        <v>747.86965810596803</v>
      </c>
      <c r="M1367">
        <v>34.760510921941901</v>
      </c>
      <c r="N1367">
        <v>0.57955480555630701</v>
      </c>
      <c r="O1367">
        <v>35.037937203133602</v>
      </c>
      <c r="P1367">
        <v>117.305630026809</v>
      </c>
      <c r="Q1367">
        <v>0.19493293656763599</v>
      </c>
    </row>
    <row r="1368" spans="1:17" hidden="1" x14ac:dyDescent="0.3">
      <c r="A1368" t="s">
        <v>2903</v>
      </c>
      <c r="B1368" t="s">
        <v>2904</v>
      </c>
      <c r="C1368" t="s">
        <v>10328</v>
      </c>
      <c r="D1368" t="s">
        <v>627</v>
      </c>
      <c r="E1368">
        <v>1282.8068505000001</v>
      </c>
      <c r="F1368">
        <v>176.6</v>
      </c>
      <c r="G1368">
        <v>-8.1105020985765197</v>
      </c>
      <c r="H1368">
        <v>-11.342034621734101</v>
      </c>
      <c r="I1368">
        <v>15.4709594966575</v>
      </c>
      <c r="J1368">
        <v>-4.50898661301476</v>
      </c>
      <c r="K1368">
        <v>180.38194109127801</v>
      </c>
      <c r="L1368">
        <v>152.838746094313</v>
      </c>
      <c r="M1368">
        <v>42.798547349191999</v>
      </c>
      <c r="N1368">
        <v>0.39907887061866198</v>
      </c>
      <c r="O1368">
        <v>25.113250283125598</v>
      </c>
      <c r="P1368">
        <v>81.687242798353793</v>
      </c>
      <c r="Q1368">
        <v>0.15101409831517301</v>
      </c>
    </row>
    <row r="1369" spans="1:17" hidden="1" x14ac:dyDescent="0.3">
      <c r="A1369" t="s">
        <v>2905</v>
      </c>
      <c r="B1369" t="s">
        <v>2906</v>
      </c>
      <c r="C1369" t="s">
        <v>10328</v>
      </c>
      <c r="D1369" t="s">
        <v>21</v>
      </c>
      <c r="E1369">
        <v>1280.78605836</v>
      </c>
      <c r="F1369">
        <v>725</v>
      </c>
      <c r="G1369">
        <v>573.47014185208798</v>
      </c>
      <c r="H1369">
        <v>0.663218816880217</v>
      </c>
      <c r="I1369">
        <v>141.15306764438</v>
      </c>
      <c r="J1369">
        <v>2.9004504277418799</v>
      </c>
      <c r="K1369">
        <v>723.44819160202201</v>
      </c>
      <c r="M1369">
        <v>47.4782683562022</v>
      </c>
      <c r="N1369">
        <v>0.48118561359118001</v>
      </c>
      <c r="O1369">
        <v>37.655172413793103</v>
      </c>
      <c r="P1369">
        <v>677.47989276139401</v>
      </c>
    </row>
    <row r="1370" spans="1:17" hidden="1" x14ac:dyDescent="0.3">
      <c r="A1370" t="s">
        <v>2907</v>
      </c>
      <c r="B1370" t="s">
        <v>2908</v>
      </c>
      <c r="C1370" t="s">
        <v>10328</v>
      </c>
      <c r="D1370" t="s">
        <v>138</v>
      </c>
      <c r="E1370">
        <v>1279.6800392969999</v>
      </c>
      <c r="F1370">
        <v>50.01</v>
      </c>
      <c r="G1370">
        <v>63.7653812368982</v>
      </c>
      <c r="H1370">
        <v>28.0002286208017</v>
      </c>
      <c r="I1370">
        <v>26.922707748405699</v>
      </c>
      <c r="J1370">
        <v>1.3988898885081</v>
      </c>
      <c r="K1370">
        <v>42.965097731907399</v>
      </c>
      <c r="L1370">
        <v>35.558386030809103</v>
      </c>
      <c r="M1370">
        <v>60.575259934006901</v>
      </c>
      <c r="N1370">
        <v>0.72069329348689504</v>
      </c>
      <c r="O1370">
        <v>8.3783243351329908</v>
      </c>
      <c r="P1370">
        <v>116.493506493506</v>
      </c>
      <c r="Q1370">
        <v>7.3597378667216995E-2</v>
      </c>
    </row>
    <row r="1371" spans="1:17" hidden="1" x14ac:dyDescent="0.3">
      <c r="A1371" t="s">
        <v>2909</v>
      </c>
      <c r="B1371" t="s">
        <v>2910</v>
      </c>
      <c r="C1371" t="s">
        <v>10328</v>
      </c>
      <c r="D1371" t="s">
        <v>384</v>
      </c>
      <c r="E1371">
        <v>1277.8354295260001</v>
      </c>
      <c r="F1371">
        <v>183.74</v>
      </c>
      <c r="G1371">
        <v>-23.028425793362</v>
      </c>
      <c r="H1371">
        <v>12.5560419216861</v>
      </c>
      <c r="I1371">
        <v>21.004701583953999</v>
      </c>
      <c r="J1371">
        <v>9.0356222493927998</v>
      </c>
      <c r="K1371">
        <v>163.880550703338</v>
      </c>
      <c r="L1371">
        <v>157.355873427191</v>
      </c>
      <c r="M1371">
        <v>84.212336647762299</v>
      </c>
      <c r="N1371">
        <v>1.0030222215823901</v>
      </c>
      <c r="O1371">
        <v>2.3184935234570498</v>
      </c>
      <c r="P1371">
        <v>39.673128088179297</v>
      </c>
      <c r="Q1371">
        <v>-2.6125016137839999E-3</v>
      </c>
    </row>
    <row r="1372" spans="1:17" hidden="1" x14ac:dyDescent="0.3">
      <c r="A1372" t="s">
        <v>2911</v>
      </c>
      <c r="B1372" t="s">
        <v>2912</v>
      </c>
      <c r="C1372" t="s">
        <v>10328</v>
      </c>
      <c r="D1372" t="s">
        <v>132</v>
      </c>
      <c r="E1372">
        <v>1277.0578571399999</v>
      </c>
      <c r="F1372">
        <v>791.5</v>
      </c>
      <c r="G1372">
        <v>-31.595933819704101</v>
      </c>
      <c r="H1372">
        <v>-4.9438734303313296</v>
      </c>
      <c r="I1372">
        <v>-27.379331475346198</v>
      </c>
      <c r="J1372">
        <v>1.7791307000104699</v>
      </c>
      <c r="K1372">
        <v>820.61615113439098</v>
      </c>
      <c r="L1372">
        <v>843.28465645135304</v>
      </c>
      <c r="M1372">
        <v>52.683520171976298</v>
      </c>
      <c r="N1372">
        <v>1.10232489018473</v>
      </c>
      <c r="O1372">
        <v>36.449778900821201</v>
      </c>
      <c r="P1372">
        <v>8.6926668497665496</v>
      </c>
      <c r="Q1372">
        <v>9.5531288172462994E-2</v>
      </c>
    </row>
    <row r="1373" spans="1:17" hidden="1" x14ac:dyDescent="0.3">
      <c r="A1373" t="s">
        <v>2913</v>
      </c>
      <c r="B1373" t="s">
        <v>2914</v>
      </c>
      <c r="C1373" t="s">
        <v>10328</v>
      </c>
      <c r="D1373" t="s">
        <v>54</v>
      </c>
      <c r="E1373">
        <v>1276.741300632</v>
      </c>
      <c r="F1373">
        <v>121.79</v>
      </c>
      <c r="G1373">
        <v>-4.2557123629479801</v>
      </c>
      <c r="H1373">
        <v>4.8553566066043796</v>
      </c>
      <c r="I1373">
        <v>-13.5043996480768</v>
      </c>
      <c r="J1373">
        <v>-8.0051762559719108</v>
      </c>
      <c r="K1373">
        <v>117.122648245332</v>
      </c>
      <c r="L1373">
        <v>112.00042303787301</v>
      </c>
      <c r="M1373">
        <v>44.016952238376199</v>
      </c>
      <c r="N1373">
        <v>1.89122253589261</v>
      </c>
      <c r="O1373">
        <v>22.834387059692801</v>
      </c>
      <c r="P1373">
        <v>57.453135100193897</v>
      </c>
      <c r="Q1373">
        <v>-2.1290530350809998E-3</v>
      </c>
    </row>
    <row r="1374" spans="1:17" hidden="1" x14ac:dyDescent="0.3">
      <c r="A1374" t="s">
        <v>2915</v>
      </c>
      <c r="B1374" t="s">
        <v>2916</v>
      </c>
      <c r="C1374" t="s">
        <v>10328</v>
      </c>
      <c r="D1374" t="s">
        <v>127</v>
      </c>
      <c r="E1374">
        <v>1273.4409120400001</v>
      </c>
      <c r="F1374">
        <v>666</v>
      </c>
      <c r="G1374">
        <v>-24.088378033600399</v>
      </c>
      <c r="H1374">
        <v>-10.9336519081539</v>
      </c>
      <c r="I1374">
        <v>-8.9191613651396597</v>
      </c>
      <c r="J1374">
        <v>-4.2655138246539597</v>
      </c>
      <c r="K1374">
        <v>693.18845446145497</v>
      </c>
      <c r="L1374">
        <v>652.24914556803503</v>
      </c>
      <c r="M1374">
        <v>29.775137907467101</v>
      </c>
      <c r="N1374">
        <v>0.61144084339023197</v>
      </c>
      <c r="O1374">
        <v>26.8768768768768</v>
      </c>
      <c r="P1374">
        <v>21.311475409836</v>
      </c>
      <c r="Q1374">
        <v>5.0989243422502002E-2</v>
      </c>
    </row>
    <row r="1375" spans="1:17" hidden="1" x14ac:dyDescent="0.3">
      <c r="A1375" t="s">
        <v>2917</v>
      </c>
      <c r="B1375" t="s">
        <v>2918</v>
      </c>
      <c r="C1375" t="s">
        <v>10328</v>
      </c>
      <c r="D1375" t="s">
        <v>72</v>
      </c>
      <c r="E1375">
        <v>1269.558738944</v>
      </c>
      <c r="F1375">
        <v>72.03</v>
      </c>
      <c r="G1375">
        <v>63.870013614701897</v>
      </c>
      <c r="H1375">
        <v>1.1730081889299899</v>
      </c>
      <c r="I1375">
        <v>-28.492553195646</v>
      </c>
      <c r="J1375">
        <v>-5.8897614272813703</v>
      </c>
      <c r="K1375">
        <v>73.251585278938506</v>
      </c>
      <c r="L1375">
        <v>72.242681670767695</v>
      </c>
      <c r="M1375">
        <v>37.347060879455498</v>
      </c>
      <c r="N1375">
        <v>0.87586245036789501</v>
      </c>
      <c r="O1375">
        <v>99.639039289185007</v>
      </c>
      <c r="P1375">
        <v>93.941841680129201</v>
      </c>
      <c r="Q1375">
        <v>0.34007513736692402</v>
      </c>
    </row>
    <row r="1376" spans="1:17" hidden="1" x14ac:dyDescent="0.3">
      <c r="A1376" t="s">
        <v>2919</v>
      </c>
      <c r="B1376" t="s">
        <v>2920</v>
      </c>
      <c r="C1376" t="s">
        <v>10328</v>
      </c>
      <c r="D1376" t="s">
        <v>225</v>
      </c>
      <c r="E1376">
        <v>1268.2909394999999</v>
      </c>
      <c r="F1376">
        <v>447</v>
      </c>
      <c r="G1376">
        <v>57.388855516036202</v>
      </c>
      <c r="H1376">
        <v>6.1584561295689698E-2</v>
      </c>
      <c r="I1376">
        <v>-11.4206517544267</v>
      </c>
      <c r="J1376">
        <v>-4.0150790218806902</v>
      </c>
      <c r="K1376">
        <v>431.28215677983502</v>
      </c>
      <c r="L1376">
        <v>380.115287902445</v>
      </c>
      <c r="M1376">
        <v>48.327962395364601</v>
      </c>
      <c r="N1376">
        <v>0.73644488015760501</v>
      </c>
      <c r="O1376">
        <v>17.449664429530198</v>
      </c>
      <c r="P1376">
        <v>101.76032498307301</v>
      </c>
      <c r="Q1376">
        <v>0.124845362670849</v>
      </c>
    </row>
    <row r="1377" spans="1:17" hidden="1" x14ac:dyDescent="0.3">
      <c r="A1377" t="s">
        <v>2921</v>
      </c>
      <c r="B1377" t="s">
        <v>2922</v>
      </c>
      <c r="C1377" t="s">
        <v>10328</v>
      </c>
      <c r="D1377" t="s">
        <v>1401</v>
      </c>
      <c r="E1377">
        <v>1267.8394301399901</v>
      </c>
      <c r="F1377">
        <v>832.45</v>
      </c>
      <c r="G1377">
        <v>113.655298270394</v>
      </c>
      <c r="H1377">
        <v>-3.3980088997756601</v>
      </c>
      <c r="I1377">
        <v>97.888192618145894</v>
      </c>
      <c r="J1377">
        <v>-8.4168894772469791</v>
      </c>
      <c r="K1377">
        <v>739.72945006667703</v>
      </c>
      <c r="L1377">
        <v>549.89110598516197</v>
      </c>
      <c r="M1377">
        <v>49.494399298823403</v>
      </c>
      <c r="N1377">
        <v>0.58223554014546497</v>
      </c>
      <c r="O1377">
        <v>23.370773019400499</v>
      </c>
      <c r="P1377">
        <v>156.138461538461</v>
      </c>
      <c r="Q1377">
        <v>0.15022949289496401</v>
      </c>
    </row>
    <row r="1378" spans="1:17" hidden="1" x14ac:dyDescent="0.3">
      <c r="A1378" t="s">
        <v>2923</v>
      </c>
      <c r="B1378" t="s">
        <v>2924</v>
      </c>
      <c r="C1378" t="s">
        <v>10328</v>
      </c>
      <c r="D1378" t="s">
        <v>706</v>
      </c>
      <c r="E1378">
        <v>1267.24243486</v>
      </c>
      <c r="F1378">
        <v>144.9</v>
      </c>
      <c r="G1378">
        <v>-53.099716511642399</v>
      </c>
      <c r="H1378">
        <v>-5.4609478497864403</v>
      </c>
      <c r="I1378">
        <v>-34.936324979770703</v>
      </c>
      <c r="J1378">
        <v>-2.2585405178649598</v>
      </c>
      <c r="K1378">
        <v>153.90512388575701</v>
      </c>
      <c r="L1378">
        <v>160.92075194429401</v>
      </c>
      <c r="M1378">
        <v>34.140248694623402</v>
      </c>
      <c r="N1378">
        <v>1.3174257181812501</v>
      </c>
      <c r="O1378">
        <v>37.991718426501002</v>
      </c>
      <c r="P1378">
        <v>14.636075949366999</v>
      </c>
      <c r="Q1378">
        <v>6.0870054266172001E-2</v>
      </c>
    </row>
    <row r="1379" spans="1:17" hidden="1" x14ac:dyDescent="0.3">
      <c r="A1379" t="s">
        <v>2925</v>
      </c>
      <c r="B1379" t="s">
        <v>2926</v>
      </c>
      <c r="C1379" t="s">
        <v>10328</v>
      </c>
      <c r="D1379" t="s">
        <v>750</v>
      </c>
      <c r="E1379">
        <v>1267.231135305</v>
      </c>
      <c r="F1379">
        <v>243.7</v>
      </c>
      <c r="G1379">
        <v>-37.269086252784497</v>
      </c>
      <c r="H1379">
        <v>-19.0348912626953</v>
      </c>
      <c r="I1379">
        <v>-20.162662327063298</v>
      </c>
      <c r="J1379">
        <v>-6.8096681761354603</v>
      </c>
      <c r="K1379">
        <v>271.15048417213899</v>
      </c>
      <c r="M1379">
        <v>27.899106123157601</v>
      </c>
      <c r="N1379">
        <v>0.58340568838018403</v>
      </c>
      <c r="O1379">
        <v>31.5962248666393</v>
      </c>
      <c r="P1379">
        <v>7.0502965077970403</v>
      </c>
    </row>
    <row r="1380" spans="1:17" hidden="1" x14ac:dyDescent="0.3">
      <c r="A1380" t="s">
        <v>2927</v>
      </c>
      <c r="B1380" t="s">
        <v>2928</v>
      </c>
      <c r="C1380" t="s">
        <v>10328</v>
      </c>
      <c r="D1380" t="s">
        <v>627</v>
      </c>
      <c r="E1380">
        <v>1265.0932165950001</v>
      </c>
      <c r="F1380">
        <v>50.05</v>
      </c>
      <c r="G1380">
        <v>-34.190602011787497</v>
      </c>
      <c r="H1380">
        <v>2.5731544368758899</v>
      </c>
      <c r="I1380">
        <v>-12.6648029373013</v>
      </c>
      <c r="J1380">
        <v>2.3454296233285201</v>
      </c>
      <c r="K1380">
        <v>46.164571117251903</v>
      </c>
      <c r="L1380">
        <v>47.101455848929497</v>
      </c>
      <c r="M1380">
        <v>63.027889275524998</v>
      </c>
      <c r="N1380">
        <v>1.26455418512521</v>
      </c>
      <c r="O1380">
        <v>34.065934065934002</v>
      </c>
      <c r="P1380">
        <v>37.5</v>
      </c>
      <c r="Q1380">
        <v>-2.8432066864054001E-2</v>
      </c>
    </row>
    <row r="1381" spans="1:17" hidden="1" x14ac:dyDescent="0.3">
      <c r="A1381" t="s">
        <v>2929</v>
      </c>
      <c r="B1381" t="s">
        <v>2930</v>
      </c>
      <c r="C1381" t="s">
        <v>10328</v>
      </c>
      <c r="D1381" t="s">
        <v>706</v>
      </c>
      <c r="E1381">
        <v>1258.6742139999999</v>
      </c>
      <c r="F1381">
        <v>320.7</v>
      </c>
      <c r="G1381">
        <v>25.1932409251318</v>
      </c>
      <c r="H1381">
        <v>11.1537827600418</v>
      </c>
      <c r="I1381">
        <v>-12.227222892651</v>
      </c>
      <c r="J1381">
        <v>-5.6772857937530903</v>
      </c>
      <c r="K1381">
        <v>293.04656544959101</v>
      </c>
      <c r="L1381">
        <v>266.47339296266</v>
      </c>
      <c r="M1381">
        <v>56.123620830893998</v>
      </c>
      <c r="N1381">
        <v>0.77312107832861798</v>
      </c>
      <c r="O1381">
        <v>24.415341440598599</v>
      </c>
      <c r="P1381">
        <v>76.305662451896595</v>
      </c>
    </row>
    <row r="1382" spans="1:17" hidden="1" x14ac:dyDescent="0.3">
      <c r="A1382" t="s">
        <v>2931</v>
      </c>
      <c r="B1382" t="s">
        <v>2932</v>
      </c>
      <c r="C1382" t="s">
        <v>10328</v>
      </c>
      <c r="D1382" t="s">
        <v>1607</v>
      </c>
      <c r="E1382">
        <v>1258.6054767749999</v>
      </c>
      <c r="F1382">
        <v>1737.6</v>
      </c>
      <c r="G1382">
        <v>31.550346615997601</v>
      </c>
      <c r="H1382">
        <v>-3.2841153237333098</v>
      </c>
      <c r="I1382">
        <v>20.7887333400875</v>
      </c>
      <c r="J1382">
        <v>0.234857201648138</v>
      </c>
      <c r="K1382">
        <v>1587.3515008079901</v>
      </c>
      <c r="L1382">
        <v>1351.63622199478</v>
      </c>
      <c r="M1382">
        <v>52.388130710717803</v>
      </c>
      <c r="N1382">
        <v>0.57477220865187195</v>
      </c>
      <c r="O1382">
        <v>2.2444751381215302</v>
      </c>
      <c r="P1382">
        <v>78.206245833547001</v>
      </c>
      <c r="Q1382">
        <v>6.9907316161929994E-2</v>
      </c>
    </row>
    <row r="1383" spans="1:17" hidden="1" x14ac:dyDescent="0.3">
      <c r="A1383" t="s">
        <v>2933</v>
      </c>
      <c r="B1383" t="s">
        <v>2934</v>
      </c>
      <c r="C1383" t="s">
        <v>10328</v>
      </c>
      <c r="D1383" t="s">
        <v>127</v>
      </c>
      <c r="E1383">
        <v>1257.5153448000001</v>
      </c>
      <c r="F1383">
        <v>141.9</v>
      </c>
      <c r="G1383">
        <v>-25.5414413250958</v>
      </c>
      <c r="H1383">
        <v>0.65977379480359599</v>
      </c>
      <c r="I1383">
        <v>-21.061259061985901</v>
      </c>
      <c r="J1383">
        <v>-1.5707119108543799</v>
      </c>
      <c r="K1383">
        <v>145.72025981380901</v>
      </c>
      <c r="L1383">
        <v>145.09994757005501</v>
      </c>
      <c r="M1383">
        <v>45.840084606327302</v>
      </c>
      <c r="N1383">
        <v>0.677905818678467</v>
      </c>
      <c r="O1383">
        <v>36.927413671599702</v>
      </c>
      <c r="P1383">
        <v>21.8025751072961</v>
      </c>
      <c r="Q1383">
        <v>3.9364733668608001E-2</v>
      </c>
    </row>
    <row r="1384" spans="1:17" hidden="1" x14ac:dyDescent="0.3">
      <c r="A1384" t="s">
        <v>2935</v>
      </c>
      <c r="B1384" t="s">
        <v>2936</v>
      </c>
      <c r="C1384" t="s">
        <v>10328</v>
      </c>
      <c r="D1384" t="s">
        <v>21</v>
      </c>
      <c r="E1384">
        <v>1252.8744654249999</v>
      </c>
      <c r="F1384">
        <v>118.25</v>
      </c>
      <c r="G1384">
        <v>189.091464782076</v>
      </c>
      <c r="H1384">
        <v>38.953474698881799</v>
      </c>
      <c r="I1384">
        <v>55.842590150086799</v>
      </c>
      <c r="J1384">
        <v>3.9328125858765302</v>
      </c>
      <c r="K1384">
        <v>92.3251087763838</v>
      </c>
      <c r="L1384">
        <v>67.165529346214996</v>
      </c>
      <c r="M1384">
        <v>68.937836505329003</v>
      </c>
      <c r="N1384">
        <v>2.2395097625503602</v>
      </c>
      <c r="O1384">
        <v>1.31078224101479</v>
      </c>
      <c r="P1384">
        <v>311.30434782608597</v>
      </c>
    </row>
    <row r="1385" spans="1:17" hidden="1" x14ac:dyDescent="0.3">
      <c r="A1385" t="s">
        <v>2937</v>
      </c>
      <c r="B1385" t="s">
        <v>2938</v>
      </c>
      <c r="C1385" t="s">
        <v>10328</v>
      </c>
      <c r="D1385" t="s">
        <v>1665</v>
      </c>
      <c r="E1385">
        <v>1250.9531036200001</v>
      </c>
      <c r="F1385">
        <v>107.1</v>
      </c>
      <c r="G1385">
        <v>244.66575066095399</v>
      </c>
      <c r="H1385">
        <v>36.512358217016498</v>
      </c>
      <c r="I1385">
        <v>55.087318283014703</v>
      </c>
      <c r="J1385">
        <v>3.9007974441239499</v>
      </c>
      <c r="K1385">
        <v>80.919439061490607</v>
      </c>
      <c r="L1385">
        <v>62.356852410823898</v>
      </c>
      <c r="M1385">
        <v>74.878991123343496</v>
      </c>
      <c r="N1385">
        <v>2.1851571198133501</v>
      </c>
      <c r="O1385">
        <v>4.5751633986928102</v>
      </c>
      <c r="P1385">
        <v>315.11627906976702</v>
      </c>
      <c r="Q1385">
        <v>5.9331923125381998E-2</v>
      </c>
    </row>
    <row r="1386" spans="1:17" hidden="1" x14ac:dyDescent="0.3">
      <c r="A1386" t="s">
        <v>2939</v>
      </c>
      <c r="B1386" t="s">
        <v>2940</v>
      </c>
      <c r="C1386" t="s">
        <v>10328</v>
      </c>
      <c r="D1386" t="s">
        <v>127</v>
      </c>
      <c r="E1386">
        <v>1248.7957719999999</v>
      </c>
      <c r="F1386">
        <v>960.4</v>
      </c>
      <c r="G1386">
        <v>552.03044466184497</v>
      </c>
      <c r="H1386">
        <v>7.3725897165322198</v>
      </c>
      <c r="I1386">
        <v>61.811665923988102</v>
      </c>
      <c r="J1386">
        <v>0.74240844767612801</v>
      </c>
      <c r="K1386">
        <v>871.36827033534996</v>
      </c>
      <c r="L1386">
        <v>625.56319683575703</v>
      </c>
      <c r="M1386">
        <v>59.300497936458598</v>
      </c>
      <c r="N1386">
        <v>0.72068472170730302</v>
      </c>
      <c r="O1386">
        <v>5.9975010412328196</v>
      </c>
      <c r="P1386">
        <v>775.87779297765599</v>
      </c>
      <c r="Q1386">
        <v>0.17450740782454099</v>
      </c>
    </row>
    <row r="1387" spans="1:17" hidden="1" x14ac:dyDescent="0.3">
      <c r="A1387" t="s">
        <v>2941</v>
      </c>
      <c r="B1387" t="s">
        <v>2942</v>
      </c>
      <c r="C1387" t="s">
        <v>10328</v>
      </c>
      <c r="D1387" t="s">
        <v>2943</v>
      </c>
      <c r="E1387">
        <v>1239.2010175</v>
      </c>
      <c r="F1387">
        <v>507.85</v>
      </c>
      <c r="G1387">
        <v>111.416521910797</v>
      </c>
      <c r="H1387">
        <v>6.8572432802124599</v>
      </c>
      <c r="I1387">
        <v>52.242793648192396</v>
      </c>
      <c r="J1387">
        <v>-6.9128690600723397</v>
      </c>
      <c r="K1387">
        <v>471.792492771159</v>
      </c>
      <c r="L1387">
        <v>369.11865074085398</v>
      </c>
      <c r="M1387">
        <v>38.552786331098901</v>
      </c>
      <c r="N1387">
        <v>1.1761874340727001</v>
      </c>
      <c r="O1387">
        <v>8.2996947917692196</v>
      </c>
      <c r="P1387">
        <v>171.57754010695101</v>
      </c>
    </row>
    <row r="1388" spans="1:17" hidden="1" x14ac:dyDescent="0.3">
      <c r="A1388" t="s">
        <v>2944</v>
      </c>
      <c r="B1388" t="s">
        <v>2945</v>
      </c>
      <c r="C1388" t="s">
        <v>10328</v>
      </c>
      <c r="D1388" t="s">
        <v>21</v>
      </c>
      <c r="E1388">
        <v>1233.43896</v>
      </c>
      <c r="F1388">
        <v>1030.05</v>
      </c>
      <c r="G1388">
        <v>-36.4819679891053</v>
      </c>
      <c r="H1388">
        <v>-2.5665947733057202</v>
      </c>
      <c r="I1388">
        <v>-31.5224312201568</v>
      </c>
      <c r="J1388">
        <v>-1.86752365065763</v>
      </c>
      <c r="K1388">
        <v>1075.88095533256</v>
      </c>
      <c r="L1388">
        <v>1091.9379218423701</v>
      </c>
      <c r="M1388">
        <v>46.348445862002599</v>
      </c>
      <c r="N1388">
        <v>0.76451042376646605</v>
      </c>
      <c r="O1388">
        <v>42.459103926993798</v>
      </c>
      <c r="P1388">
        <v>7.7965569567264899</v>
      </c>
      <c r="Q1388">
        <v>0.112473081362103</v>
      </c>
    </row>
    <row r="1389" spans="1:17" hidden="1" x14ac:dyDescent="0.3">
      <c r="A1389" t="s">
        <v>2946</v>
      </c>
      <c r="B1389" t="s">
        <v>2947</v>
      </c>
      <c r="C1389" t="s">
        <v>10328</v>
      </c>
      <c r="D1389" t="s">
        <v>384</v>
      </c>
      <c r="E1389">
        <v>1229.8836014399999</v>
      </c>
      <c r="F1389">
        <v>367.55</v>
      </c>
      <c r="G1389">
        <v>34.674922270744702</v>
      </c>
      <c r="H1389">
        <v>12.956877778248099</v>
      </c>
      <c r="I1389">
        <v>38.820678866694799</v>
      </c>
      <c r="J1389">
        <v>-1.87883207364792</v>
      </c>
      <c r="K1389">
        <v>327.41271230443402</v>
      </c>
      <c r="L1389">
        <v>269.84169786329198</v>
      </c>
      <c r="M1389">
        <v>53.260226157025301</v>
      </c>
      <c r="N1389">
        <v>0.44844472280167802</v>
      </c>
      <c r="O1389">
        <v>6.0127873758672097</v>
      </c>
      <c r="P1389">
        <v>86.620969789286605</v>
      </c>
    </row>
    <row r="1390" spans="1:17" hidden="1" x14ac:dyDescent="0.3">
      <c r="A1390" t="s">
        <v>2948</v>
      </c>
      <c r="B1390" t="s">
        <v>2949</v>
      </c>
      <c r="C1390" t="s">
        <v>10328</v>
      </c>
      <c r="D1390" t="s">
        <v>1210</v>
      </c>
      <c r="E1390">
        <v>1225.4415750000001</v>
      </c>
      <c r="F1390">
        <v>178.5</v>
      </c>
      <c r="G1390">
        <v>219.03828341511201</v>
      </c>
      <c r="H1390">
        <v>-24.991719521501398</v>
      </c>
      <c r="I1390">
        <v>-23.338973129463099</v>
      </c>
      <c r="J1390">
        <v>-9.5048575992849198</v>
      </c>
      <c r="K1390">
        <v>196.47903092657899</v>
      </c>
      <c r="L1390">
        <v>158.76568110879899</v>
      </c>
      <c r="M1390">
        <v>27.7442433272202</v>
      </c>
      <c r="N1390">
        <v>0.39811859713522002</v>
      </c>
      <c r="O1390">
        <v>38.879551820728203</v>
      </c>
      <c r="P1390">
        <v>319.60507757404702</v>
      </c>
      <c r="Q1390">
        <v>0.178842355983267</v>
      </c>
    </row>
    <row r="1391" spans="1:17" hidden="1" x14ac:dyDescent="0.3">
      <c r="A1391" t="s">
        <v>2950</v>
      </c>
      <c r="B1391" t="s">
        <v>2951</v>
      </c>
      <c r="C1391" t="s">
        <v>10328</v>
      </c>
      <c r="D1391" t="s">
        <v>2952</v>
      </c>
      <c r="E1391">
        <v>1224.9186623999999</v>
      </c>
      <c r="F1391">
        <v>1427.2</v>
      </c>
      <c r="G1391">
        <v>87.837936038702694</v>
      </c>
      <c r="H1391">
        <v>12.3004388425696</v>
      </c>
      <c r="I1391">
        <v>57.691058852043199</v>
      </c>
      <c r="J1391">
        <v>-3.8799001728380502</v>
      </c>
      <c r="K1391">
        <v>1225.9445828692999</v>
      </c>
      <c r="L1391">
        <v>948.77605620764098</v>
      </c>
      <c r="M1391">
        <v>60.090373456392399</v>
      </c>
      <c r="N1391">
        <v>0.57214086774881401</v>
      </c>
      <c r="O1391">
        <v>8.2504204035874302</v>
      </c>
      <c r="P1391">
        <v>137.86666666666599</v>
      </c>
      <c r="Q1391">
        <v>9.0476151205172994E-2</v>
      </c>
    </row>
    <row r="1392" spans="1:17" hidden="1" x14ac:dyDescent="0.3">
      <c r="A1392" t="s">
        <v>2953</v>
      </c>
      <c r="B1392" t="s">
        <v>2954</v>
      </c>
      <c r="C1392" t="s">
        <v>10328</v>
      </c>
      <c r="D1392" t="s">
        <v>132</v>
      </c>
      <c r="E1392">
        <v>1224.05337439</v>
      </c>
      <c r="F1392">
        <v>972.65</v>
      </c>
      <c r="G1392">
        <v>150.635242641643</v>
      </c>
      <c r="H1392">
        <v>-4.4996720269350199</v>
      </c>
      <c r="I1392">
        <v>42.633700003630899</v>
      </c>
      <c r="J1392">
        <v>-5.0476561641234596</v>
      </c>
      <c r="K1392">
        <v>990.57052016489104</v>
      </c>
      <c r="L1392">
        <v>745.18000230948496</v>
      </c>
      <c r="M1392">
        <v>51.1488676032195</v>
      </c>
      <c r="N1392">
        <v>0.36210045662100399</v>
      </c>
      <c r="O1392">
        <v>48.306173854932403</v>
      </c>
      <c r="P1392">
        <v>210.25518341307799</v>
      </c>
    </row>
    <row r="1393" spans="1:17" hidden="1" x14ac:dyDescent="0.3">
      <c r="A1393" t="s">
        <v>2955</v>
      </c>
      <c r="B1393" t="s">
        <v>2956</v>
      </c>
      <c r="C1393" t="s">
        <v>10328</v>
      </c>
      <c r="D1393" t="s">
        <v>535</v>
      </c>
      <c r="E1393">
        <v>1218.2582179200001</v>
      </c>
      <c r="F1393">
        <v>98.85</v>
      </c>
      <c r="G1393">
        <v>125.574828854438</v>
      </c>
      <c r="H1393">
        <v>9.5522910426797392</v>
      </c>
      <c r="I1393">
        <v>11.850854240618499</v>
      </c>
      <c r="J1393">
        <v>19.819992600521001</v>
      </c>
      <c r="K1393">
        <v>89.959509708692906</v>
      </c>
      <c r="L1393">
        <v>75.869176449560797</v>
      </c>
      <c r="M1393">
        <v>76.368386006858501</v>
      </c>
      <c r="N1393">
        <v>1.06657303891956</v>
      </c>
      <c r="O1393">
        <v>14.9215983813859</v>
      </c>
      <c r="P1393">
        <v>169.792175185292</v>
      </c>
      <c r="Q1393">
        <v>0.105086170667787</v>
      </c>
    </row>
    <row r="1394" spans="1:17" hidden="1" x14ac:dyDescent="0.3">
      <c r="A1394" t="s">
        <v>2957</v>
      </c>
      <c r="B1394" t="s">
        <v>2958</v>
      </c>
      <c r="C1394" t="s">
        <v>10328</v>
      </c>
      <c r="D1394" t="s">
        <v>204</v>
      </c>
      <c r="E1394">
        <v>1217.7</v>
      </c>
      <c r="F1394">
        <v>125.94</v>
      </c>
      <c r="G1394">
        <v>85.578856866079406</v>
      </c>
      <c r="H1394">
        <v>17.460232091216401</v>
      </c>
      <c r="I1394">
        <v>29.5812851641988</v>
      </c>
      <c r="J1394">
        <v>5.34814986471007</v>
      </c>
      <c r="K1394">
        <v>99.739713716524307</v>
      </c>
      <c r="L1394">
        <v>86.312368714766905</v>
      </c>
      <c r="M1394">
        <v>76.222038573550194</v>
      </c>
      <c r="N1394">
        <v>2.48821482856395</v>
      </c>
      <c r="O1394">
        <v>0.99253612831506899</v>
      </c>
      <c r="P1394">
        <v>149.38613861386099</v>
      </c>
      <c r="Q1394">
        <v>5.7958019006742002E-2</v>
      </c>
    </row>
    <row r="1395" spans="1:17" hidden="1" x14ac:dyDescent="0.3">
      <c r="A1395" t="s">
        <v>2959</v>
      </c>
      <c r="B1395" t="s">
        <v>2960</v>
      </c>
      <c r="C1395" t="s">
        <v>10328</v>
      </c>
      <c r="D1395" t="s">
        <v>252</v>
      </c>
      <c r="E1395">
        <v>1216.81355328</v>
      </c>
      <c r="F1395">
        <v>250.65</v>
      </c>
      <c r="G1395">
        <v>66.362341213569493</v>
      </c>
      <c r="H1395">
        <v>33.939387316487398</v>
      </c>
      <c r="I1395">
        <v>15.146019320554499</v>
      </c>
      <c r="J1395">
        <v>20.154580555354599</v>
      </c>
      <c r="K1395">
        <v>207.907963694703</v>
      </c>
      <c r="L1395">
        <v>190.89927308100701</v>
      </c>
      <c r="M1395">
        <v>82.835822335145096</v>
      </c>
      <c r="N1395">
        <v>2.4952748299499499</v>
      </c>
      <c r="O1395">
        <v>9.5152603231597901</v>
      </c>
      <c r="P1395">
        <v>113.31914893617</v>
      </c>
      <c r="Q1395">
        <v>0.134152916797627</v>
      </c>
    </row>
    <row r="1396" spans="1:17" hidden="1" x14ac:dyDescent="0.3">
      <c r="A1396" t="s">
        <v>2961</v>
      </c>
      <c r="B1396" t="s">
        <v>2962</v>
      </c>
      <c r="C1396" t="s">
        <v>10328</v>
      </c>
      <c r="D1396" t="s">
        <v>538</v>
      </c>
      <c r="E1396">
        <v>1214.6053191359999</v>
      </c>
      <c r="F1396">
        <v>100.71</v>
      </c>
      <c r="G1396">
        <v>26.431668438069099</v>
      </c>
      <c r="H1396">
        <v>19.547212441652501</v>
      </c>
      <c r="I1396">
        <v>3.1937654104668698</v>
      </c>
      <c r="J1396">
        <v>-6.8504730655319204</v>
      </c>
      <c r="K1396">
        <v>89.820604770281705</v>
      </c>
      <c r="L1396">
        <v>82.537919993074695</v>
      </c>
      <c r="M1396">
        <v>56.711705940288802</v>
      </c>
      <c r="N1396">
        <v>1.6536136914214601</v>
      </c>
      <c r="O1396">
        <v>25.856419422102999</v>
      </c>
      <c r="P1396">
        <v>73.937823834196806</v>
      </c>
      <c r="Q1396">
        <v>-5.0374900727548001E-2</v>
      </c>
    </row>
    <row r="1397" spans="1:17" hidden="1" x14ac:dyDescent="0.3">
      <c r="A1397" t="s">
        <v>2963</v>
      </c>
      <c r="B1397" t="s">
        <v>2964</v>
      </c>
      <c r="C1397" t="s">
        <v>10328</v>
      </c>
      <c r="D1397" t="s">
        <v>750</v>
      </c>
      <c r="E1397">
        <v>1213.1546499999999</v>
      </c>
      <c r="F1397">
        <v>225.56</v>
      </c>
      <c r="G1397">
        <v>-60.998179313321899</v>
      </c>
      <c r="H1397">
        <v>-5.3982272202192698</v>
      </c>
      <c r="I1397">
        <v>-60.159598216728199</v>
      </c>
      <c r="J1397">
        <v>-6.4838701558930101</v>
      </c>
      <c r="K1397">
        <v>253.451780901311</v>
      </c>
      <c r="M1397">
        <v>31.9466147708596</v>
      </c>
      <c r="N1397">
        <v>1.0517350231281699</v>
      </c>
      <c r="O1397">
        <v>106.59691434651501</v>
      </c>
      <c r="P1397">
        <v>4.61481378414729</v>
      </c>
    </row>
    <row r="1398" spans="1:17" hidden="1" x14ac:dyDescent="0.3">
      <c r="A1398" t="s">
        <v>2965</v>
      </c>
      <c r="B1398" t="s">
        <v>2966</v>
      </c>
      <c r="C1398" t="s">
        <v>10328</v>
      </c>
      <c r="D1398" t="s">
        <v>627</v>
      </c>
      <c r="E1398">
        <v>1211.3293900000001</v>
      </c>
      <c r="F1398">
        <v>494.25</v>
      </c>
      <c r="G1398">
        <v>-6.4475159093493</v>
      </c>
      <c r="H1398">
        <v>-9.9822671012224298</v>
      </c>
      <c r="I1398">
        <v>3.7957581565376599</v>
      </c>
      <c r="J1398">
        <v>-3.4766473492360901</v>
      </c>
      <c r="K1398">
        <v>492.13203072653801</v>
      </c>
      <c r="L1398">
        <v>442.67797226680301</v>
      </c>
      <c r="M1398">
        <v>44.827749520773899</v>
      </c>
      <c r="N1398">
        <v>0.56303578809683896</v>
      </c>
      <c r="O1398">
        <v>18.239757207890701</v>
      </c>
      <c r="P1398">
        <v>43.468795355587801</v>
      </c>
    </row>
    <row r="1399" spans="1:17" hidden="1" x14ac:dyDescent="0.3">
      <c r="A1399" t="s">
        <v>2967</v>
      </c>
      <c r="B1399" t="s">
        <v>2968</v>
      </c>
      <c r="C1399" t="s">
        <v>10328</v>
      </c>
      <c r="D1399" t="s">
        <v>21</v>
      </c>
      <c r="E1399">
        <v>1209.27877197</v>
      </c>
      <c r="F1399">
        <v>722</v>
      </c>
      <c r="G1399">
        <v>192.82620413493001</v>
      </c>
      <c r="H1399">
        <v>21.8410969822332</v>
      </c>
      <c r="I1399">
        <v>12.9721503692769</v>
      </c>
      <c r="J1399">
        <v>-3.6660772167550402</v>
      </c>
      <c r="K1399">
        <v>635.59180604324297</v>
      </c>
      <c r="L1399">
        <v>513.873867804263</v>
      </c>
      <c r="M1399">
        <v>64.839062719982607</v>
      </c>
      <c r="N1399">
        <v>0.92276486268863001</v>
      </c>
      <c r="O1399">
        <v>5.9556786703600997</v>
      </c>
      <c r="P1399">
        <v>290.16482031883203</v>
      </c>
      <c r="Q1399">
        <v>0.130401486992726</v>
      </c>
    </row>
    <row r="1400" spans="1:17" hidden="1" x14ac:dyDescent="0.3">
      <c r="A1400" t="s">
        <v>2969</v>
      </c>
      <c r="B1400" t="s">
        <v>2970</v>
      </c>
      <c r="C1400" t="s">
        <v>10328</v>
      </c>
      <c r="D1400" t="s">
        <v>204</v>
      </c>
      <c r="E1400">
        <v>1208.3623163750001</v>
      </c>
      <c r="F1400">
        <v>660</v>
      </c>
      <c r="G1400">
        <v>-22.069864393360501</v>
      </c>
      <c r="H1400">
        <v>-10.1726234217826</v>
      </c>
      <c r="I1400">
        <v>7.0236877610301702</v>
      </c>
      <c r="J1400">
        <v>-1.30730008103741</v>
      </c>
      <c r="K1400">
        <v>671.01898379861905</v>
      </c>
      <c r="L1400">
        <v>624.41576888489499</v>
      </c>
      <c r="M1400">
        <v>48.162934896600703</v>
      </c>
      <c r="N1400">
        <v>0.80064357826587096</v>
      </c>
      <c r="O1400">
        <v>15.151515151515101</v>
      </c>
      <c r="P1400">
        <v>34.666394613344202</v>
      </c>
      <c r="Q1400">
        <v>5.8222568302649998E-2</v>
      </c>
    </row>
    <row r="1401" spans="1:17" hidden="1" x14ac:dyDescent="0.3">
      <c r="A1401" t="s">
        <v>2971</v>
      </c>
      <c r="B1401" t="s">
        <v>2972</v>
      </c>
      <c r="C1401" t="s">
        <v>10328</v>
      </c>
      <c r="D1401" t="s">
        <v>706</v>
      </c>
      <c r="E1401">
        <v>1206.5</v>
      </c>
      <c r="F1401">
        <v>121.16</v>
      </c>
      <c r="G1401">
        <v>-40.8195260396446</v>
      </c>
      <c r="H1401">
        <v>-3.8327015486550202</v>
      </c>
      <c r="I1401">
        <v>-14.3009090256996</v>
      </c>
      <c r="J1401">
        <v>-3.4343875557092098</v>
      </c>
      <c r="K1401">
        <v>122.614279984489</v>
      </c>
      <c r="L1401">
        <v>122.960586022795</v>
      </c>
      <c r="M1401">
        <v>46.216739921910801</v>
      </c>
      <c r="N1401">
        <v>0.64060772596613502</v>
      </c>
      <c r="O1401">
        <v>27.930009904258799</v>
      </c>
      <c r="P1401">
        <v>20.797607178464599</v>
      </c>
      <c r="Q1401">
        <v>6.6155203945420004E-3</v>
      </c>
    </row>
    <row r="1402" spans="1:17" hidden="1" x14ac:dyDescent="0.3">
      <c r="A1402" t="s">
        <v>2973</v>
      </c>
      <c r="B1402" t="s">
        <v>2974</v>
      </c>
      <c r="C1402" t="s">
        <v>10328</v>
      </c>
      <c r="D1402" t="s">
        <v>627</v>
      </c>
      <c r="E1402">
        <v>1202.77785505</v>
      </c>
      <c r="F1402">
        <v>326.14999999999998</v>
      </c>
      <c r="G1402">
        <v>-12.1365541547421</v>
      </c>
      <c r="H1402">
        <v>-5.1430739601694402</v>
      </c>
      <c r="I1402">
        <v>-10.6759263288232</v>
      </c>
      <c r="J1402">
        <v>2.7171229273513302</v>
      </c>
      <c r="K1402">
        <v>319.71127777005398</v>
      </c>
      <c r="L1402">
        <v>298.50327898058703</v>
      </c>
      <c r="M1402">
        <v>53.327665720734601</v>
      </c>
      <c r="N1402">
        <v>0.64809897401930405</v>
      </c>
      <c r="O1402">
        <v>17.890541162041998</v>
      </c>
      <c r="P1402">
        <v>44.955555555555499</v>
      </c>
      <c r="Q1402">
        <v>-2.2156005973940001E-2</v>
      </c>
    </row>
    <row r="1403" spans="1:17" hidden="1" x14ac:dyDescent="0.3">
      <c r="A1403" t="s">
        <v>2975</v>
      </c>
      <c r="B1403" t="s">
        <v>2976</v>
      </c>
      <c r="C1403" t="s">
        <v>10328</v>
      </c>
      <c r="D1403" t="s">
        <v>410</v>
      </c>
      <c r="E1403">
        <v>1192.8517690199999</v>
      </c>
      <c r="F1403">
        <v>48.55</v>
      </c>
      <c r="G1403">
        <v>18.172446743732898</v>
      </c>
      <c r="H1403">
        <v>-4.7843213437623504</v>
      </c>
      <c r="I1403">
        <v>-37.984709159011103</v>
      </c>
      <c r="J1403">
        <v>-8.1823156897546898</v>
      </c>
      <c r="K1403">
        <v>50.559083824642201</v>
      </c>
      <c r="L1403">
        <v>51.6174662864738</v>
      </c>
      <c r="M1403">
        <v>40.879711935854402</v>
      </c>
      <c r="N1403">
        <v>1.07212447446723</v>
      </c>
      <c r="O1403">
        <v>69.927909371781595</v>
      </c>
      <c r="P1403">
        <v>55.111821086261898</v>
      </c>
    </row>
    <row r="1404" spans="1:17" hidden="1" x14ac:dyDescent="0.3">
      <c r="A1404" t="s">
        <v>2977</v>
      </c>
      <c r="B1404" t="s">
        <v>2978</v>
      </c>
      <c r="C1404" t="s">
        <v>10328</v>
      </c>
      <c r="D1404" t="s">
        <v>573</v>
      </c>
      <c r="E1404">
        <v>1184.0819966080001</v>
      </c>
      <c r="F1404">
        <v>170.46</v>
      </c>
      <c r="G1404">
        <v>-32.162580506553098</v>
      </c>
      <c r="H1404">
        <v>-3.7832632190479201</v>
      </c>
      <c r="I1404">
        <v>-22.0776408765763</v>
      </c>
      <c r="J1404">
        <v>-0.17681107642569399</v>
      </c>
      <c r="K1404">
        <v>163.01292648113201</v>
      </c>
      <c r="L1404">
        <v>163.045650570275</v>
      </c>
      <c r="M1404">
        <v>48.5355158056108</v>
      </c>
      <c r="N1404">
        <v>0.78266023505281701</v>
      </c>
      <c r="O1404">
        <v>27.331925378387801</v>
      </c>
      <c r="P1404">
        <v>34.273335959038903</v>
      </c>
      <c r="Q1404">
        <v>6.4841364089992998E-2</v>
      </c>
    </row>
    <row r="1405" spans="1:17" hidden="1" x14ac:dyDescent="0.3">
      <c r="A1405" t="s">
        <v>2979</v>
      </c>
      <c r="B1405" t="s">
        <v>2980</v>
      </c>
      <c r="C1405" t="s">
        <v>10328</v>
      </c>
      <c r="D1405" t="s">
        <v>138</v>
      </c>
      <c r="E1405">
        <v>1181.6626874999999</v>
      </c>
      <c r="F1405">
        <v>287.05</v>
      </c>
      <c r="G1405">
        <v>30.7404968645446</v>
      </c>
      <c r="H1405">
        <v>-8.3639717341705708</v>
      </c>
      <c r="I1405">
        <v>-7.2574313906728003</v>
      </c>
      <c r="J1405">
        <v>-1.99022903897073</v>
      </c>
      <c r="K1405">
        <v>290.21961683889498</v>
      </c>
      <c r="L1405">
        <v>255.50638849596299</v>
      </c>
      <c r="M1405">
        <v>50.168758275153401</v>
      </c>
      <c r="N1405">
        <v>0.303031891533666</v>
      </c>
      <c r="O1405">
        <v>31.492771294199599</v>
      </c>
      <c r="P1405">
        <v>89.847883597883595</v>
      </c>
    </row>
    <row r="1406" spans="1:17" hidden="1" x14ac:dyDescent="0.3">
      <c r="A1406" t="s">
        <v>2981</v>
      </c>
      <c r="B1406" t="s">
        <v>2982</v>
      </c>
      <c r="C1406" t="s">
        <v>10328</v>
      </c>
      <c r="D1406" t="s">
        <v>89</v>
      </c>
      <c r="E1406">
        <v>1181.4159999999999</v>
      </c>
      <c r="F1406">
        <v>104.89</v>
      </c>
      <c r="G1406">
        <v>177.07312069006301</v>
      </c>
      <c r="H1406">
        <v>33.389675456446597</v>
      </c>
      <c r="I1406">
        <v>44.882601879857397</v>
      </c>
      <c r="J1406">
        <v>-7.4688170202782302</v>
      </c>
      <c r="K1406">
        <v>80.455860152347498</v>
      </c>
      <c r="L1406">
        <v>63.425262867369497</v>
      </c>
      <c r="M1406">
        <v>56.048096738767498</v>
      </c>
      <c r="N1406">
        <v>2.43088468218451</v>
      </c>
      <c r="O1406">
        <v>11.021069692058299</v>
      </c>
      <c r="P1406">
        <v>208.954344624447</v>
      </c>
      <c r="Q1406">
        <v>0.122382247977334</v>
      </c>
    </row>
    <row r="1407" spans="1:17" hidden="1" x14ac:dyDescent="0.3">
      <c r="A1407" t="s">
        <v>2983</v>
      </c>
      <c r="B1407" t="s">
        <v>2984</v>
      </c>
      <c r="C1407" t="s">
        <v>10328</v>
      </c>
      <c r="D1407" t="s">
        <v>357</v>
      </c>
      <c r="E1407">
        <v>1181.0769465000001</v>
      </c>
      <c r="F1407">
        <v>241.47</v>
      </c>
      <c r="G1407">
        <v>-13.784806635135901</v>
      </c>
      <c r="H1407">
        <v>-4.8143025278369498</v>
      </c>
      <c r="I1407">
        <v>-9.0402911635924994</v>
      </c>
      <c r="J1407">
        <v>-6.3173657076919199</v>
      </c>
      <c r="K1407">
        <v>229.75579175670899</v>
      </c>
      <c r="L1407">
        <v>220.33463267025601</v>
      </c>
      <c r="M1407">
        <v>34.281377626671102</v>
      </c>
      <c r="N1407">
        <v>0.573155976332407</v>
      </c>
      <c r="O1407">
        <v>11.794425808589001</v>
      </c>
      <c r="P1407">
        <v>31.6989364603218</v>
      </c>
      <c r="Q1407">
        <v>6.4253796391499002E-2</v>
      </c>
    </row>
    <row r="1408" spans="1:17" hidden="1" x14ac:dyDescent="0.3">
      <c r="A1408" t="s">
        <v>2985</v>
      </c>
      <c r="B1408" t="s">
        <v>2986</v>
      </c>
      <c r="C1408" t="s">
        <v>10328</v>
      </c>
      <c r="D1408" t="s">
        <v>89</v>
      </c>
      <c r="E1408">
        <v>1179.8610899139901</v>
      </c>
      <c r="F1408">
        <v>239.39</v>
      </c>
      <c r="G1408">
        <v>-18.985981197677901</v>
      </c>
      <c r="H1408">
        <v>-0.77409208365346305</v>
      </c>
      <c r="I1408">
        <v>-4.3985107156698504</v>
      </c>
      <c r="J1408">
        <v>-13.8491002074447</v>
      </c>
      <c r="K1408">
        <v>239.31639959935299</v>
      </c>
      <c r="L1408">
        <v>264.19644754029503</v>
      </c>
      <c r="M1408">
        <v>44.373060587519198</v>
      </c>
      <c r="N1408">
        <v>2.2826512598309798</v>
      </c>
      <c r="O1408">
        <v>59.572246125569102</v>
      </c>
      <c r="P1408">
        <v>45.084848484848401</v>
      </c>
    </row>
    <row r="1409" spans="1:17" hidden="1" x14ac:dyDescent="0.3">
      <c r="A1409" t="s">
        <v>2987</v>
      </c>
      <c r="B1409" t="s">
        <v>2988</v>
      </c>
      <c r="C1409" t="s">
        <v>10328</v>
      </c>
      <c r="D1409" t="s">
        <v>410</v>
      </c>
      <c r="E1409">
        <v>1177.372951008</v>
      </c>
      <c r="F1409">
        <v>47.92</v>
      </c>
      <c r="G1409">
        <v>7.2347621924523198</v>
      </c>
      <c r="H1409">
        <v>-5.95267314291877</v>
      </c>
      <c r="I1409">
        <v>-25.679429640616799</v>
      </c>
      <c r="J1409">
        <v>-6.4749306855365303</v>
      </c>
      <c r="K1409">
        <v>47.7863892565829</v>
      </c>
      <c r="L1409">
        <v>46.417224736638801</v>
      </c>
      <c r="M1409">
        <v>40.147301331034299</v>
      </c>
      <c r="N1409">
        <v>0.60910831637385299</v>
      </c>
      <c r="O1409">
        <v>26.2520868113522</v>
      </c>
      <c r="P1409">
        <v>45.8751902587519</v>
      </c>
    </row>
    <row r="1410" spans="1:17" hidden="1" x14ac:dyDescent="0.3">
      <c r="A1410" t="s">
        <v>2989</v>
      </c>
      <c r="B1410" t="s">
        <v>2990</v>
      </c>
      <c r="C1410" t="s">
        <v>10328</v>
      </c>
      <c r="D1410" t="s">
        <v>257</v>
      </c>
      <c r="E1410">
        <v>1171.3684476000001</v>
      </c>
      <c r="F1410">
        <v>1000</v>
      </c>
      <c r="G1410">
        <v>0.24680098259507199</v>
      </c>
      <c r="H1410">
        <v>9.5264424461593702</v>
      </c>
      <c r="I1410">
        <v>-11.230829644563901</v>
      </c>
      <c r="J1410">
        <v>-1.7103991286617699</v>
      </c>
      <c r="K1410">
        <v>973.56702774563496</v>
      </c>
      <c r="L1410">
        <v>905.97632499146596</v>
      </c>
      <c r="M1410">
        <v>59.131353431590497</v>
      </c>
      <c r="N1410">
        <v>1.1018049062510999</v>
      </c>
      <c r="O1410">
        <v>10.5049999999999</v>
      </c>
      <c r="P1410">
        <v>54.083204930662497</v>
      </c>
      <c r="Q1410">
        <v>7.3993662891448E-2</v>
      </c>
    </row>
    <row r="1411" spans="1:17" hidden="1" x14ac:dyDescent="0.3">
      <c r="A1411" t="s">
        <v>2991</v>
      </c>
      <c r="B1411" t="s">
        <v>2992</v>
      </c>
      <c r="C1411" t="s">
        <v>10328</v>
      </c>
      <c r="E1411">
        <v>1171.3345280000001</v>
      </c>
      <c r="F1411">
        <v>2.3199999999999998</v>
      </c>
      <c r="G1411">
        <v>304.69041133489998</v>
      </c>
      <c r="H1411">
        <v>-3.1592369353321499</v>
      </c>
      <c r="I1411">
        <v>-47.613291463649702</v>
      </c>
      <c r="J1411">
        <v>-1.4921006085679001</v>
      </c>
      <c r="K1411">
        <v>2.5365365087132998</v>
      </c>
      <c r="L1411">
        <v>2.4745772978098</v>
      </c>
      <c r="M1411">
        <v>45.675444442188002</v>
      </c>
      <c r="N1411">
        <v>1.7809523899317501</v>
      </c>
      <c r="O1411">
        <v>78.017241379310306</v>
      </c>
      <c r="P1411">
        <v>401.62162162162099</v>
      </c>
    </row>
    <row r="1412" spans="1:17" hidden="1" x14ac:dyDescent="0.3">
      <c r="A1412" t="s">
        <v>2993</v>
      </c>
      <c r="B1412" t="s">
        <v>2994</v>
      </c>
      <c r="C1412" t="s">
        <v>10328</v>
      </c>
      <c r="D1412" t="s">
        <v>138</v>
      </c>
      <c r="E1412">
        <v>1171.2169464000001</v>
      </c>
      <c r="F1412">
        <v>979.95</v>
      </c>
      <c r="G1412">
        <v>24.567591218145299</v>
      </c>
      <c r="H1412">
        <v>13.0904246992331</v>
      </c>
      <c r="I1412">
        <v>-13.3010258025589</v>
      </c>
      <c r="J1412">
        <v>-1.83179133890972</v>
      </c>
      <c r="K1412">
        <v>908.19170972489599</v>
      </c>
      <c r="L1412">
        <v>849.09552480480397</v>
      </c>
      <c r="M1412">
        <v>64.885496776591594</v>
      </c>
      <c r="N1412">
        <v>1.3457510730194</v>
      </c>
      <c r="O1412">
        <v>14.801775600795899</v>
      </c>
      <c r="P1412">
        <v>74.991071428571402</v>
      </c>
    </row>
    <row r="1413" spans="1:17" hidden="1" x14ac:dyDescent="0.3">
      <c r="A1413" t="s">
        <v>2995</v>
      </c>
      <c r="B1413" t="s">
        <v>2996</v>
      </c>
      <c r="C1413" t="s">
        <v>10328</v>
      </c>
      <c r="D1413" t="s">
        <v>121</v>
      </c>
      <c r="E1413">
        <v>1166.5289772799999</v>
      </c>
      <c r="F1413">
        <v>391.7</v>
      </c>
      <c r="G1413">
        <v>137.84882856931901</v>
      </c>
      <c r="H1413">
        <v>9.3211604123218095</v>
      </c>
      <c r="I1413">
        <v>15.481882300693901</v>
      </c>
      <c r="J1413">
        <v>2.6727198454091701</v>
      </c>
      <c r="K1413">
        <v>360.78168337953002</v>
      </c>
      <c r="L1413">
        <v>302.38364637976002</v>
      </c>
      <c r="M1413">
        <v>67.327147971049698</v>
      </c>
      <c r="N1413">
        <v>0.89568336506421498</v>
      </c>
      <c r="O1413">
        <v>8.0929282614245501</v>
      </c>
      <c r="P1413">
        <v>187.803085966201</v>
      </c>
      <c r="Q1413">
        <v>0.113720123840947</v>
      </c>
    </row>
    <row r="1414" spans="1:17" hidden="1" x14ac:dyDescent="0.3">
      <c r="A1414" t="s">
        <v>2997</v>
      </c>
      <c r="B1414" t="s">
        <v>2998</v>
      </c>
      <c r="C1414" t="s">
        <v>10328</v>
      </c>
      <c r="D1414" t="s">
        <v>627</v>
      </c>
      <c r="E1414">
        <v>1161.8725730399999</v>
      </c>
      <c r="F1414">
        <v>70.69</v>
      </c>
      <c r="G1414">
        <v>-6.2714778027303204</v>
      </c>
      <c r="H1414">
        <v>10.118745758243101</v>
      </c>
      <c r="I1414">
        <v>-3.3685049148999302</v>
      </c>
      <c r="J1414">
        <v>-7.1511911833211297</v>
      </c>
      <c r="K1414">
        <v>66.454836046999304</v>
      </c>
      <c r="L1414">
        <v>61.0686241943637</v>
      </c>
      <c r="M1414">
        <v>51.891422806208503</v>
      </c>
      <c r="N1414">
        <v>1.45576504052723</v>
      </c>
      <c r="O1414">
        <v>9.3506860942141596</v>
      </c>
      <c r="P1414">
        <v>58.8539325842696</v>
      </c>
      <c r="Q1414">
        <v>-5.2693281653159998E-3</v>
      </c>
    </row>
    <row r="1415" spans="1:17" hidden="1" x14ac:dyDescent="0.3">
      <c r="A1415" t="s">
        <v>2999</v>
      </c>
      <c r="B1415" t="s">
        <v>3000</v>
      </c>
      <c r="C1415" t="s">
        <v>10328</v>
      </c>
      <c r="D1415" t="s">
        <v>132</v>
      </c>
      <c r="E1415">
        <v>1158.8972171400001</v>
      </c>
      <c r="F1415">
        <v>255.65</v>
      </c>
      <c r="G1415">
        <v>11.7196306145504</v>
      </c>
      <c r="H1415">
        <v>12.8053578523356</v>
      </c>
      <c r="I1415">
        <v>54.728921868821203</v>
      </c>
      <c r="J1415">
        <v>-6.7567470732143704</v>
      </c>
      <c r="K1415">
        <v>209.742128578771</v>
      </c>
      <c r="L1415">
        <v>179.60773713988999</v>
      </c>
      <c r="M1415">
        <v>57.365946497394802</v>
      </c>
      <c r="N1415">
        <v>1.66216718510794</v>
      </c>
      <c r="O1415">
        <v>2.6794445530999398</v>
      </c>
      <c r="P1415">
        <v>97.718484145398193</v>
      </c>
    </row>
    <row r="1416" spans="1:17" hidden="1" x14ac:dyDescent="0.3">
      <c r="A1416" t="s">
        <v>3001</v>
      </c>
      <c r="B1416" t="s">
        <v>3002</v>
      </c>
      <c r="C1416" t="s">
        <v>10328</v>
      </c>
      <c r="D1416" t="s">
        <v>21</v>
      </c>
      <c r="E1416">
        <v>1152.54188271</v>
      </c>
      <c r="F1416">
        <v>1341.4</v>
      </c>
      <c r="G1416">
        <v>348.82856465145898</v>
      </c>
      <c r="H1416">
        <v>-6.6046630314872301</v>
      </c>
      <c r="I1416">
        <v>46.734578002088</v>
      </c>
      <c r="J1416">
        <v>-3.6875716868267299</v>
      </c>
      <c r="K1416">
        <v>1444.6106518812901</v>
      </c>
      <c r="L1416">
        <v>1063.8471158012901</v>
      </c>
      <c r="M1416">
        <v>45.288511623524201</v>
      </c>
      <c r="N1416">
        <v>0.439539999642301</v>
      </c>
      <c r="O1416">
        <v>38.7654689130758</v>
      </c>
      <c r="P1416">
        <v>468.26943444185503</v>
      </c>
    </row>
    <row r="1417" spans="1:17" hidden="1" x14ac:dyDescent="0.3">
      <c r="A1417" t="s">
        <v>3003</v>
      </c>
      <c r="B1417" t="s">
        <v>3004</v>
      </c>
      <c r="C1417" t="s">
        <v>10328</v>
      </c>
      <c r="D1417" t="s">
        <v>72</v>
      </c>
      <c r="E1417">
        <v>1148.52</v>
      </c>
      <c r="F1417">
        <v>191.86</v>
      </c>
      <c r="G1417">
        <v>30.0116095649439</v>
      </c>
      <c r="H1417">
        <v>-9.5455111400058996</v>
      </c>
      <c r="I1417">
        <v>10.0217753474733</v>
      </c>
      <c r="J1417">
        <v>-4.75992980597458</v>
      </c>
      <c r="K1417">
        <v>188.73333163334499</v>
      </c>
      <c r="L1417">
        <v>157.01025223727001</v>
      </c>
      <c r="M1417">
        <v>34.715991724697503</v>
      </c>
      <c r="N1417">
        <v>0.25961851656214002</v>
      </c>
      <c r="O1417">
        <v>31.345772959449501</v>
      </c>
      <c r="P1417">
        <v>76.0183486238532</v>
      </c>
      <c r="Q1417">
        <v>6.2234086642099E-2</v>
      </c>
    </row>
    <row r="1418" spans="1:17" hidden="1" x14ac:dyDescent="0.3">
      <c r="A1418" t="s">
        <v>3005</v>
      </c>
      <c r="B1418" t="s">
        <v>3006</v>
      </c>
      <c r="C1418" t="s">
        <v>10328</v>
      </c>
      <c r="D1418" t="s">
        <v>276</v>
      </c>
      <c r="E1418">
        <v>1142.5764137399999</v>
      </c>
      <c r="F1418">
        <v>93.19</v>
      </c>
      <c r="G1418">
        <v>7.7016787352822904</v>
      </c>
      <c r="H1418">
        <v>8.2241281487996201</v>
      </c>
      <c r="I1418">
        <v>-13.477841419518199</v>
      </c>
      <c r="J1418">
        <v>-5.1580856119762197</v>
      </c>
      <c r="K1418">
        <v>88.224335136098702</v>
      </c>
      <c r="L1418">
        <v>86.732272555051395</v>
      </c>
      <c r="M1418">
        <v>56.521001120896699</v>
      </c>
      <c r="N1418">
        <v>1.86578386979387</v>
      </c>
      <c r="O1418">
        <v>25.549951711557</v>
      </c>
      <c r="P1418">
        <v>50.306451612903203</v>
      </c>
      <c r="Q1418">
        <v>0.15918303535071399</v>
      </c>
    </row>
    <row r="1419" spans="1:17" hidden="1" x14ac:dyDescent="0.3">
      <c r="A1419" t="s">
        <v>3007</v>
      </c>
      <c r="B1419" t="s">
        <v>3008</v>
      </c>
      <c r="C1419" t="s">
        <v>10328</v>
      </c>
      <c r="D1419" t="s">
        <v>573</v>
      </c>
      <c r="E1419">
        <v>1137.21635313</v>
      </c>
      <c r="F1419">
        <v>133.63</v>
      </c>
      <c r="G1419">
        <v>-46.579169521222397</v>
      </c>
      <c r="H1419">
        <v>-8.2278983516902109</v>
      </c>
      <c r="I1419">
        <v>-43.959465590777597</v>
      </c>
      <c r="J1419">
        <v>-1.42166613772277</v>
      </c>
      <c r="K1419">
        <v>142.921742308951</v>
      </c>
      <c r="L1419">
        <v>157.553119274528</v>
      </c>
      <c r="M1419">
        <v>40.2608649180805</v>
      </c>
      <c r="N1419">
        <v>0.89657871655021903</v>
      </c>
      <c r="O1419">
        <v>67.739280101773502</v>
      </c>
      <c r="P1419">
        <v>1.15821347464042</v>
      </c>
      <c r="Q1419">
        <v>2.1976987059043999E-2</v>
      </c>
    </row>
    <row r="1420" spans="1:17" hidden="1" x14ac:dyDescent="0.3">
      <c r="A1420" t="s">
        <v>3009</v>
      </c>
      <c r="B1420" t="s">
        <v>3010</v>
      </c>
      <c r="C1420" t="s">
        <v>10328</v>
      </c>
      <c r="D1420" t="s">
        <v>706</v>
      </c>
      <c r="E1420">
        <v>1130.2847999999999</v>
      </c>
      <c r="F1420">
        <v>120.78</v>
      </c>
      <c r="G1420">
        <v>113.92817193457201</v>
      </c>
      <c r="H1420">
        <v>-2.72586171498128</v>
      </c>
      <c r="I1420">
        <v>64.391424054126404</v>
      </c>
      <c r="J1420">
        <v>-5.4715822982061502</v>
      </c>
      <c r="K1420">
        <v>115.112876285924</v>
      </c>
      <c r="L1420">
        <v>88.753249047515396</v>
      </c>
      <c r="M1420">
        <v>48.435399829224103</v>
      </c>
      <c r="N1420">
        <v>0.62702752443693799</v>
      </c>
      <c r="O1420">
        <v>13.015399900645701</v>
      </c>
      <c r="P1420">
        <v>178.93764434180099</v>
      </c>
      <c r="Q1420">
        <v>0.11491557902435</v>
      </c>
    </row>
    <row r="1421" spans="1:17" hidden="1" x14ac:dyDescent="0.3">
      <c r="A1421" t="s">
        <v>3011</v>
      </c>
      <c r="B1421" t="s">
        <v>3012</v>
      </c>
      <c r="C1421" t="s">
        <v>10328</v>
      </c>
      <c r="D1421" t="s">
        <v>276</v>
      </c>
      <c r="E1421">
        <v>1129.7497575299999</v>
      </c>
      <c r="F1421">
        <v>409.7</v>
      </c>
      <c r="G1421">
        <v>-48.328013221053801</v>
      </c>
      <c r="H1421">
        <v>1.4603687725708101</v>
      </c>
      <c r="I1421">
        <v>-16.9607175550547</v>
      </c>
      <c r="J1421">
        <v>0.28798568598783097</v>
      </c>
      <c r="K1421">
        <v>401.55019151849399</v>
      </c>
      <c r="L1421">
        <v>431.45189889018798</v>
      </c>
      <c r="M1421">
        <v>61.224125871428797</v>
      </c>
      <c r="N1421">
        <v>1.0327822319986999</v>
      </c>
      <c r="O1421">
        <v>29.594825482059999</v>
      </c>
      <c r="P1421">
        <v>11.301276826949101</v>
      </c>
      <c r="Q1421">
        <v>-0.137527157615014</v>
      </c>
    </row>
    <row r="1422" spans="1:17" hidden="1" x14ac:dyDescent="0.3">
      <c r="A1422" t="s">
        <v>3013</v>
      </c>
      <c r="B1422" t="s">
        <v>3014</v>
      </c>
      <c r="C1422" t="s">
        <v>10328</v>
      </c>
      <c r="D1422" t="s">
        <v>410</v>
      </c>
      <c r="E1422">
        <v>1128.5310528</v>
      </c>
      <c r="F1422">
        <v>46.46</v>
      </c>
      <c r="G1422">
        <v>-76.865231638491906</v>
      </c>
      <c r="H1422">
        <v>-15.6989387173663</v>
      </c>
      <c r="I1422">
        <v>-61.921677486223302</v>
      </c>
      <c r="J1422">
        <v>-4.2932164825557999</v>
      </c>
      <c r="K1422">
        <v>51.224101872786598</v>
      </c>
      <c r="L1422">
        <v>60.9279892934426</v>
      </c>
      <c r="M1422">
        <v>42.905970213142297</v>
      </c>
      <c r="N1422">
        <v>1.03623261202676</v>
      </c>
      <c r="O1422">
        <v>136.76280671545399</v>
      </c>
      <c r="P1422">
        <v>5.5669166098613898</v>
      </c>
      <c r="Q1422">
        <v>0.100044620541987</v>
      </c>
    </row>
    <row r="1423" spans="1:17" hidden="1" x14ac:dyDescent="0.3">
      <c r="A1423" t="s">
        <v>3015</v>
      </c>
      <c r="B1423" t="s">
        <v>3016</v>
      </c>
      <c r="C1423" t="s">
        <v>10328</v>
      </c>
      <c r="D1423" t="s">
        <v>273</v>
      </c>
      <c r="E1423">
        <v>1126.5720402879999</v>
      </c>
      <c r="F1423">
        <v>21.54</v>
      </c>
      <c r="G1423">
        <v>86.410583994874102</v>
      </c>
      <c r="H1423">
        <v>0.85222194338335699</v>
      </c>
      <c r="I1423">
        <v>-20.320242849383501</v>
      </c>
      <c r="J1423">
        <v>-4.6881056023256997</v>
      </c>
      <c r="K1423">
        <v>21.530323032062899</v>
      </c>
      <c r="L1423">
        <v>19.719606190198501</v>
      </c>
      <c r="M1423">
        <v>42.184396495794999</v>
      </c>
      <c r="N1423">
        <v>1.9809100972568501</v>
      </c>
      <c r="O1423">
        <v>93.361188486536605</v>
      </c>
      <c r="P1423">
        <v>144.772727272727</v>
      </c>
      <c r="Q1423">
        <v>0.105138312178767</v>
      </c>
    </row>
    <row r="1424" spans="1:17" hidden="1" x14ac:dyDescent="0.3">
      <c r="A1424" t="s">
        <v>3017</v>
      </c>
      <c r="B1424" t="s">
        <v>3018</v>
      </c>
      <c r="C1424" t="s">
        <v>10328</v>
      </c>
      <c r="D1424" t="s">
        <v>573</v>
      </c>
      <c r="E1424">
        <v>1123.8750887000001</v>
      </c>
      <c r="F1424">
        <v>315.2</v>
      </c>
      <c r="G1424">
        <v>130.963368621943</v>
      </c>
      <c r="H1424">
        <v>11.1516447428061</v>
      </c>
      <c r="I1424">
        <v>105.317144336748</v>
      </c>
      <c r="J1424">
        <v>-2.9571110455524701</v>
      </c>
      <c r="K1424">
        <v>272.52587849422702</v>
      </c>
      <c r="L1424">
        <v>200.488873782285</v>
      </c>
      <c r="M1424">
        <v>52.923361823668401</v>
      </c>
      <c r="N1424">
        <v>0.40050757116244401</v>
      </c>
      <c r="O1424">
        <v>10.4060913705583</v>
      </c>
      <c r="P1424">
        <v>176.491228070175</v>
      </c>
      <c r="Q1424">
        <v>0.16958401069679499</v>
      </c>
    </row>
    <row r="1425" spans="1:17" hidden="1" x14ac:dyDescent="0.3">
      <c r="A1425" t="s">
        <v>3019</v>
      </c>
      <c r="B1425" t="s">
        <v>3020</v>
      </c>
      <c r="C1425" t="s">
        <v>10328</v>
      </c>
      <c r="D1425" t="s">
        <v>204</v>
      </c>
      <c r="E1425">
        <v>1123.74325</v>
      </c>
      <c r="F1425">
        <v>103.82</v>
      </c>
      <c r="G1425">
        <v>-39.636287995740901</v>
      </c>
      <c r="H1425">
        <v>-10.390761976180499</v>
      </c>
      <c r="I1425">
        <v>-33.531586236110101</v>
      </c>
      <c r="J1425">
        <v>-3.9109480140345698</v>
      </c>
      <c r="K1425">
        <v>108.681557019273</v>
      </c>
      <c r="L1425">
        <v>110.368781366699</v>
      </c>
      <c r="M1425">
        <v>30.9653376854749</v>
      </c>
      <c r="N1425">
        <v>0.69417208553866205</v>
      </c>
      <c r="O1425">
        <v>38.701598921209701</v>
      </c>
      <c r="P1425">
        <v>15.036011080332401</v>
      </c>
      <c r="Q1425">
        <v>2.6815420306915E-2</v>
      </c>
    </row>
    <row r="1426" spans="1:17" hidden="1" x14ac:dyDescent="0.3">
      <c r="A1426" t="s">
        <v>3021</v>
      </c>
      <c r="B1426" t="s">
        <v>3022</v>
      </c>
      <c r="C1426" t="s">
        <v>10328</v>
      </c>
      <c r="D1426" t="s">
        <v>257</v>
      </c>
      <c r="E1426">
        <v>1116.9079999999999</v>
      </c>
      <c r="F1426">
        <v>2025</v>
      </c>
      <c r="G1426">
        <v>61.653224008043502</v>
      </c>
      <c r="H1426">
        <v>8.6365935457865604</v>
      </c>
      <c r="I1426">
        <v>54.694804504109001</v>
      </c>
      <c r="J1426">
        <v>3.7330648466575398</v>
      </c>
      <c r="K1426">
        <v>1848.54083982208</v>
      </c>
      <c r="L1426">
        <v>1480.48247029401</v>
      </c>
      <c r="M1426">
        <v>75.075819390910098</v>
      </c>
      <c r="N1426">
        <v>0.70522742618998802</v>
      </c>
      <c r="O1426">
        <v>12.6419753086419</v>
      </c>
      <c r="P1426">
        <v>101.68318310841001</v>
      </c>
      <c r="Q1426">
        <v>7.1825498778263996E-2</v>
      </c>
    </row>
    <row r="1427" spans="1:17" hidden="1" x14ac:dyDescent="0.3">
      <c r="A1427" t="s">
        <v>3023</v>
      </c>
      <c r="B1427" t="s">
        <v>3024</v>
      </c>
      <c r="C1427" t="s">
        <v>10328</v>
      </c>
      <c r="D1427" t="s">
        <v>535</v>
      </c>
      <c r="E1427">
        <v>1112.6153136</v>
      </c>
      <c r="F1427">
        <v>6525</v>
      </c>
      <c r="G1427">
        <v>79.822983270500799</v>
      </c>
      <c r="H1427">
        <v>2.5350960368659998</v>
      </c>
      <c r="I1427">
        <v>8.9174762189377397</v>
      </c>
      <c r="J1427">
        <v>-3.4130973405940601</v>
      </c>
      <c r="K1427">
        <v>6265.7806656599896</v>
      </c>
      <c r="L1427">
        <v>5259.6328692390498</v>
      </c>
      <c r="M1427">
        <v>60.066001521932797</v>
      </c>
      <c r="N1427">
        <v>1.00903614457831</v>
      </c>
      <c r="O1427">
        <v>6.8919540229885001</v>
      </c>
      <c r="P1427">
        <v>127.93963529658301</v>
      </c>
      <c r="Q1427">
        <v>0.19001632512975</v>
      </c>
    </row>
    <row r="1428" spans="1:17" hidden="1" x14ac:dyDescent="0.3">
      <c r="A1428" t="s">
        <v>3025</v>
      </c>
      <c r="B1428" t="s">
        <v>3026</v>
      </c>
      <c r="C1428" t="s">
        <v>10328</v>
      </c>
      <c r="D1428" t="s">
        <v>959</v>
      </c>
      <c r="E1428">
        <v>1112.4398635</v>
      </c>
      <c r="F1428">
        <v>776.75</v>
      </c>
      <c r="G1428">
        <v>3.45920167498867</v>
      </c>
      <c r="H1428">
        <v>7.3533300793688596</v>
      </c>
      <c r="I1428">
        <v>-6.4591652805260802</v>
      </c>
      <c r="J1428">
        <v>8.6335964571543098</v>
      </c>
      <c r="K1428">
        <v>737.37947690715998</v>
      </c>
      <c r="L1428">
        <v>720.76224285908802</v>
      </c>
      <c r="M1428">
        <v>73.430763568663295</v>
      </c>
      <c r="N1428">
        <v>0.80669050961710698</v>
      </c>
      <c r="O1428">
        <v>17.798519472159601</v>
      </c>
      <c r="P1428">
        <v>54.5771144278607</v>
      </c>
      <c r="Q1428">
        <v>0.111576964722299</v>
      </c>
    </row>
    <row r="1429" spans="1:17" hidden="1" x14ac:dyDescent="0.3">
      <c r="A1429" t="s">
        <v>3027</v>
      </c>
      <c r="B1429" t="s">
        <v>3028</v>
      </c>
      <c r="C1429" t="s">
        <v>10328</v>
      </c>
      <c r="D1429" t="s">
        <v>92</v>
      </c>
      <c r="E1429">
        <v>1108.7633607499999</v>
      </c>
      <c r="F1429">
        <v>2598</v>
      </c>
      <c r="G1429">
        <v>99.433472287929504</v>
      </c>
      <c r="H1429">
        <v>-16.867481039408698</v>
      </c>
      <c r="I1429">
        <v>47.791974735363397</v>
      </c>
      <c r="J1429">
        <v>-5.6133495947803898</v>
      </c>
      <c r="K1429">
        <v>2791.4696926920301</v>
      </c>
      <c r="L1429">
        <v>2189.5908152577299</v>
      </c>
      <c r="M1429">
        <v>28.378025153350901</v>
      </c>
      <c r="N1429">
        <v>0.72266784133688999</v>
      </c>
      <c r="O1429">
        <v>36.566589684372502</v>
      </c>
      <c r="P1429">
        <v>191.255605381165</v>
      </c>
      <c r="Q1429">
        <v>0.12766445660794901</v>
      </c>
    </row>
    <row r="1430" spans="1:17" hidden="1" x14ac:dyDescent="0.3">
      <c r="A1430" t="s">
        <v>3029</v>
      </c>
      <c r="B1430" t="s">
        <v>3030</v>
      </c>
      <c r="C1430" t="s">
        <v>10328</v>
      </c>
      <c r="D1430" t="s">
        <v>231</v>
      </c>
      <c r="E1430">
        <v>1105.5217152</v>
      </c>
      <c r="F1430">
        <v>76.739999999999995</v>
      </c>
      <c r="G1430">
        <v>35.031442158324801</v>
      </c>
      <c r="H1430">
        <v>-5.3122222815543596</v>
      </c>
      <c r="I1430">
        <v>-26.663109942675099</v>
      </c>
      <c r="J1430">
        <v>-1.2252032823971499</v>
      </c>
      <c r="K1430">
        <v>73.011315390413998</v>
      </c>
      <c r="L1430">
        <v>70.202707398689498</v>
      </c>
      <c r="M1430">
        <v>37.483691511807301</v>
      </c>
      <c r="N1430">
        <v>1.19383510586452</v>
      </c>
      <c r="O1430">
        <v>69.012249152984097</v>
      </c>
      <c r="P1430">
        <v>70.533333333333303</v>
      </c>
    </row>
    <row r="1431" spans="1:17" hidden="1" x14ac:dyDescent="0.3">
      <c r="A1431" t="s">
        <v>3031</v>
      </c>
      <c r="B1431" t="s">
        <v>3032</v>
      </c>
      <c r="C1431" t="s">
        <v>10328</v>
      </c>
      <c r="D1431" t="s">
        <v>1489</v>
      </c>
      <c r="E1431">
        <v>1102.8109945159999</v>
      </c>
      <c r="F1431">
        <v>86.62</v>
      </c>
      <c r="G1431">
        <v>-0.98091897451822796</v>
      </c>
      <c r="H1431">
        <v>7.86495932320934</v>
      </c>
      <c r="I1431">
        <v>22.167201164506</v>
      </c>
      <c r="J1431">
        <v>-8.63129928680004</v>
      </c>
      <c r="K1431">
        <v>81.121933657191903</v>
      </c>
      <c r="L1431">
        <v>70.971870624924307</v>
      </c>
      <c r="M1431">
        <v>45.801809112816301</v>
      </c>
      <c r="N1431">
        <v>1.38836395092651</v>
      </c>
      <c r="O1431">
        <v>13.3687370122373</v>
      </c>
      <c r="P1431">
        <v>69.843137254901904</v>
      </c>
      <c r="Q1431">
        <v>-2.6493741837167999E-2</v>
      </c>
    </row>
    <row r="1432" spans="1:17" hidden="1" x14ac:dyDescent="0.3">
      <c r="A1432" t="s">
        <v>3033</v>
      </c>
      <c r="B1432" t="s">
        <v>3034</v>
      </c>
      <c r="C1432" t="s">
        <v>10328</v>
      </c>
      <c r="D1432" t="s">
        <v>231</v>
      </c>
      <c r="E1432">
        <v>1100.1631242000001</v>
      </c>
      <c r="F1432">
        <v>702.35</v>
      </c>
      <c r="G1432">
        <v>6.2406416094877599</v>
      </c>
      <c r="H1432">
        <v>-25.077802192918799</v>
      </c>
      <c r="I1432">
        <v>28.097058202129499</v>
      </c>
      <c r="J1432">
        <v>-5.2455263118390203</v>
      </c>
      <c r="K1432">
        <v>746.02781037186401</v>
      </c>
      <c r="L1432">
        <v>643.63134090525</v>
      </c>
      <c r="M1432">
        <v>36.801828822030302</v>
      </c>
      <c r="N1432">
        <v>0.22001365782937399</v>
      </c>
      <c r="O1432">
        <v>36.676870506157897</v>
      </c>
      <c r="P1432">
        <v>61.813155166455402</v>
      </c>
      <c r="Q1432">
        <v>0.18260136071042399</v>
      </c>
    </row>
    <row r="1433" spans="1:17" hidden="1" x14ac:dyDescent="0.3">
      <c r="A1433" t="s">
        <v>3035</v>
      </c>
      <c r="B1433" t="s">
        <v>3036</v>
      </c>
      <c r="C1433" t="s">
        <v>10328</v>
      </c>
      <c r="D1433" t="s">
        <v>384</v>
      </c>
      <c r="E1433">
        <v>1099.4043464639999</v>
      </c>
      <c r="F1433">
        <v>54.76</v>
      </c>
      <c r="G1433">
        <v>-63.291340260549198</v>
      </c>
      <c r="H1433">
        <v>-17.755580999183501</v>
      </c>
      <c r="I1433">
        <v>-34.060505004259397</v>
      </c>
      <c r="J1433">
        <v>-6.8073553608419699</v>
      </c>
      <c r="K1433">
        <v>63.0938601027446</v>
      </c>
      <c r="L1433">
        <v>69.173402476016705</v>
      </c>
      <c r="M1433">
        <v>22.7623895260189</v>
      </c>
      <c r="N1433">
        <v>1.5536558651292101</v>
      </c>
      <c r="O1433">
        <v>55.222790357925497</v>
      </c>
      <c r="P1433">
        <v>2.3551401869158899</v>
      </c>
      <c r="Q1433">
        <v>-5.3260253265691997E-2</v>
      </c>
    </row>
    <row r="1434" spans="1:17" hidden="1" x14ac:dyDescent="0.3">
      <c r="A1434" t="s">
        <v>3037</v>
      </c>
      <c r="B1434" t="s">
        <v>3038</v>
      </c>
      <c r="C1434" t="s">
        <v>10328</v>
      </c>
      <c r="D1434" t="s">
        <v>281</v>
      </c>
      <c r="E1434">
        <v>1096.5375071999999</v>
      </c>
      <c r="F1434">
        <v>253</v>
      </c>
      <c r="G1434">
        <v>35.504088164939098</v>
      </c>
      <c r="H1434">
        <v>-19.7263448815273</v>
      </c>
      <c r="I1434">
        <v>8.4357474917717905</v>
      </c>
      <c r="J1434">
        <v>-6.6238643425621202</v>
      </c>
      <c r="K1434">
        <v>286.35635571397199</v>
      </c>
      <c r="L1434">
        <v>242.637859682141</v>
      </c>
      <c r="M1434">
        <v>30.434846781418599</v>
      </c>
      <c r="N1434">
        <v>1.54808600664406</v>
      </c>
      <c r="O1434">
        <v>33.596837944664003</v>
      </c>
      <c r="P1434">
        <v>95.668986852281407</v>
      </c>
      <c r="Q1434">
        <v>0.102046509202099</v>
      </c>
    </row>
    <row r="1435" spans="1:17" hidden="1" x14ac:dyDescent="0.3">
      <c r="A1435" t="s">
        <v>3039</v>
      </c>
      <c r="B1435" t="s">
        <v>3040</v>
      </c>
      <c r="C1435" t="s">
        <v>10328</v>
      </c>
      <c r="D1435" t="s">
        <v>298</v>
      </c>
      <c r="E1435">
        <v>1093.1857138</v>
      </c>
      <c r="F1435">
        <v>438.65</v>
      </c>
      <c r="G1435">
        <v>-39.1410652130226</v>
      </c>
      <c r="H1435">
        <v>3.2786599933508098</v>
      </c>
      <c r="I1435">
        <v>-5.02987264364313</v>
      </c>
      <c r="J1435">
        <v>-3.3453802194430602</v>
      </c>
      <c r="K1435">
        <v>436.941508435694</v>
      </c>
      <c r="L1435">
        <v>434.32696353402099</v>
      </c>
      <c r="M1435">
        <v>53.930440289444903</v>
      </c>
      <c r="N1435">
        <v>2.1885784560957799</v>
      </c>
      <c r="O1435">
        <v>16.630571070329399</v>
      </c>
      <c r="P1435">
        <v>21.291303746716402</v>
      </c>
      <c r="Q1435">
        <v>1.3309216644362999E-2</v>
      </c>
    </row>
    <row r="1436" spans="1:17" hidden="1" x14ac:dyDescent="0.3">
      <c r="A1436" t="s">
        <v>3041</v>
      </c>
      <c r="B1436" t="s">
        <v>3042</v>
      </c>
      <c r="C1436" t="s">
        <v>10328</v>
      </c>
      <c r="D1436" t="s">
        <v>101</v>
      </c>
      <c r="E1436">
        <v>1090.623975</v>
      </c>
      <c r="F1436">
        <v>427.55</v>
      </c>
      <c r="G1436">
        <v>-17.276682306292599</v>
      </c>
      <c r="H1436">
        <v>-3.4089851489663099</v>
      </c>
      <c r="I1436">
        <v>-0.17025838057145201</v>
      </c>
      <c r="J1436">
        <v>-7.4306348875277202</v>
      </c>
      <c r="M1436">
        <v>33.577887230278399</v>
      </c>
      <c r="O1436">
        <v>37.5160799906443</v>
      </c>
      <c r="P1436">
        <v>18.434903047091399</v>
      </c>
    </row>
    <row r="1437" spans="1:17" hidden="1" x14ac:dyDescent="0.3">
      <c r="A1437" t="s">
        <v>3043</v>
      </c>
      <c r="B1437" t="s">
        <v>3044</v>
      </c>
      <c r="C1437" t="s">
        <v>10328</v>
      </c>
      <c r="D1437" t="s">
        <v>2643</v>
      </c>
      <c r="E1437">
        <v>1081.359375</v>
      </c>
      <c r="F1437">
        <v>13.46</v>
      </c>
      <c r="G1437">
        <v>6.5779181274660798</v>
      </c>
      <c r="H1437">
        <v>3.1647242558856599</v>
      </c>
      <c r="I1437">
        <v>36.590151415849398</v>
      </c>
      <c r="J1437">
        <v>-4.1190847355520299</v>
      </c>
      <c r="K1437">
        <v>13.109614610184501</v>
      </c>
      <c r="L1437">
        <v>13.9219484192657</v>
      </c>
      <c r="M1437">
        <v>55.067835974914502</v>
      </c>
      <c r="N1437">
        <v>1.2454406183870601</v>
      </c>
      <c r="O1437">
        <v>18.573551263001399</v>
      </c>
      <c r="P1437">
        <v>76.640419947506501</v>
      </c>
    </row>
    <row r="1438" spans="1:17" hidden="1" x14ac:dyDescent="0.3">
      <c r="A1438" t="s">
        <v>3045</v>
      </c>
      <c r="B1438" t="s">
        <v>3046</v>
      </c>
      <c r="C1438" t="s">
        <v>10328</v>
      </c>
      <c r="D1438" t="s">
        <v>225</v>
      </c>
      <c r="E1438">
        <v>1080.29799804</v>
      </c>
      <c r="F1438">
        <v>1827.55</v>
      </c>
      <c r="G1438">
        <v>127.85633508466699</v>
      </c>
      <c r="H1438">
        <v>20.341635771897501</v>
      </c>
      <c r="I1438">
        <v>30.817295203356601</v>
      </c>
      <c r="J1438">
        <v>8.6613221640498992</v>
      </c>
      <c r="K1438">
        <v>1453.6844492667699</v>
      </c>
      <c r="L1438">
        <v>1237.5163403409699</v>
      </c>
      <c r="M1438">
        <v>78.888746165312895</v>
      </c>
      <c r="N1438">
        <v>1.98427650311753</v>
      </c>
      <c r="O1438">
        <v>1.22842056304888</v>
      </c>
      <c r="P1438">
        <v>160.29767839339101</v>
      </c>
      <c r="Q1438">
        <v>8.9421858962904999E-2</v>
      </c>
    </row>
    <row r="1439" spans="1:17" hidden="1" x14ac:dyDescent="0.3">
      <c r="A1439" t="s">
        <v>3047</v>
      </c>
      <c r="B1439" t="s">
        <v>3048</v>
      </c>
      <c r="C1439" t="s">
        <v>10328</v>
      </c>
      <c r="D1439" t="s">
        <v>204</v>
      </c>
      <c r="E1439">
        <v>1078.8068960000001</v>
      </c>
      <c r="F1439">
        <v>1003</v>
      </c>
      <c r="G1439">
        <v>-52.3048189551346</v>
      </c>
      <c r="H1439">
        <v>-12.1666671527717</v>
      </c>
      <c r="I1439">
        <v>-26.670987896051301</v>
      </c>
      <c r="J1439">
        <v>-1.7029381339407801</v>
      </c>
      <c r="K1439">
        <v>1089.18486145733</v>
      </c>
      <c r="L1439">
        <v>1140.4273210881699</v>
      </c>
      <c r="M1439">
        <v>36.878433553045703</v>
      </c>
      <c r="N1439">
        <v>1.19008482422387</v>
      </c>
      <c r="O1439">
        <v>52.043868394815497</v>
      </c>
      <c r="P1439">
        <v>2.87179487179487</v>
      </c>
      <c r="Q1439">
        <v>6.6046477060633005E-2</v>
      </c>
    </row>
    <row r="1440" spans="1:17" hidden="1" x14ac:dyDescent="0.3">
      <c r="A1440" t="s">
        <v>3049</v>
      </c>
      <c r="B1440" t="s">
        <v>3050</v>
      </c>
      <c r="C1440" t="s">
        <v>10328</v>
      </c>
      <c r="D1440" t="s">
        <v>538</v>
      </c>
      <c r="E1440">
        <v>1074.7225478400001</v>
      </c>
      <c r="F1440">
        <v>785.65</v>
      </c>
      <c r="G1440">
        <v>-19.859300885796198</v>
      </c>
      <c r="H1440">
        <v>7.6114331025945097</v>
      </c>
      <c r="I1440">
        <v>-2.7528769600750702</v>
      </c>
      <c r="J1440">
        <v>-3.0603950176266399</v>
      </c>
      <c r="K1440">
        <v>754.74339128178894</v>
      </c>
      <c r="M1440">
        <v>56.198988526859502</v>
      </c>
      <c r="N1440">
        <v>1.31716840650922</v>
      </c>
      <c r="O1440">
        <v>30.0770063005155</v>
      </c>
      <c r="P1440">
        <v>25.113464447806301</v>
      </c>
    </row>
    <row r="1441" spans="1:17" hidden="1" x14ac:dyDescent="0.3">
      <c r="A1441" t="s">
        <v>3051</v>
      </c>
      <c r="B1441" t="s">
        <v>3052</v>
      </c>
      <c r="C1441" t="s">
        <v>10328</v>
      </c>
      <c r="D1441" t="s">
        <v>443</v>
      </c>
      <c r="E1441">
        <v>1074.70986432</v>
      </c>
      <c r="F1441">
        <v>216.79</v>
      </c>
      <c r="G1441">
        <v>65.940830162420696</v>
      </c>
      <c r="H1441">
        <v>-9.6805805976246706</v>
      </c>
      <c r="I1441">
        <v>28.127989937742601</v>
      </c>
      <c r="J1441">
        <v>-8.5172269520799002</v>
      </c>
      <c r="K1441">
        <v>210.01836918867701</v>
      </c>
      <c r="L1441">
        <v>161.04305659937799</v>
      </c>
      <c r="M1441">
        <v>27.848883499542701</v>
      </c>
      <c r="N1441">
        <v>0.23941339008860599</v>
      </c>
      <c r="O1441">
        <v>19.470455279302499</v>
      </c>
      <c r="P1441">
        <v>145.237556561085</v>
      </c>
      <c r="Q1441">
        <v>6.3022140770329999E-2</v>
      </c>
    </row>
    <row r="1442" spans="1:17" hidden="1" x14ac:dyDescent="0.3">
      <c r="A1442" t="s">
        <v>3053</v>
      </c>
      <c r="B1442" t="s">
        <v>3054</v>
      </c>
      <c r="C1442" t="s">
        <v>10328</v>
      </c>
      <c r="D1442" t="s">
        <v>3055</v>
      </c>
      <c r="E1442">
        <v>1073.1593924920001</v>
      </c>
      <c r="F1442">
        <v>31.97</v>
      </c>
      <c r="G1442">
        <v>-46.816619732093997</v>
      </c>
      <c r="H1442">
        <v>4.6798217376034401</v>
      </c>
      <c r="I1442">
        <v>-29.818460056481101</v>
      </c>
      <c r="J1442">
        <v>4.98474645566281</v>
      </c>
      <c r="K1442">
        <v>29.735617186899201</v>
      </c>
      <c r="L1442">
        <v>32.837099656196798</v>
      </c>
      <c r="M1442">
        <v>81.949711602108096</v>
      </c>
      <c r="N1442">
        <v>0.81630303555766304</v>
      </c>
      <c r="O1442">
        <v>62.6524867062871</v>
      </c>
      <c r="P1442">
        <v>22.9615384615384</v>
      </c>
      <c r="Q1442">
        <v>0.14220873385739199</v>
      </c>
    </row>
    <row r="1443" spans="1:17" hidden="1" x14ac:dyDescent="0.3">
      <c r="A1443" t="s">
        <v>3056</v>
      </c>
      <c r="B1443" t="s">
        <v>3057</v>
      </c>
      <c r="C1443" t="s">
        <v>10328</v>
      </c>
      <c r="D1443" t="s">
        <v>54</v>
      </c>
      <c r="E1443">
        <v>1072.8148202100001</v>
      </c>
      <c r="F1443">
        <v>1604.25</v>
      </c>
      <c r="G1443">
        <v>137.30317193457199</v>
      </c>
      <c r="H1443">
        <v>-11.240371148517699</v>
      </c>
      <c r="I1443">
        <v>3.72854021381269</v>
      </c>
      <c r="J1443">
        <v>-5.78114399726367</v>
      </c>
      <c r="K1443">
        <v>1628.57252118765</v>
      </c>
      <c r="L1443">
        <v>1280.5474142225</v>
      </c>
      <c r="M1443">
        <v>37.478356923343803</v>
      </c>
      <c r="N1443">
        <v>0.54023373886387505</v>
      </c>
      <c r="O1443">
        <v>15.568022440392699</v>
      </c>
      <c r="P1443">
        <v>212.62788658286999</v>
      </c>
      <c r="Q1443">
        <v>0.13058477969992499</v>
      </c>
    </row>
    <row r="1444" spans="1:17" hidden="1" x14ac:dyDescent="0.3">
      <c r="A1444" t="s">
        <v>3058</v>
      </c>
      <c r="B1444" t="s">
        <v>3059</v>
      </c>
      <c r="C1444" t="s">
        <v>10328</v>
      </c>
      <c r="D1444" t="s">
        <v>54</v>
      </c>
      <c r="E1444">
        <v>1071.1161388349999</v>
      </c>
      <c r="F1444">
        <v>413.7</v>
      </c>
      <c r="G1444">
        <v>-30.696377669078501</v>
      </c>
      <c r="H1444">
        <v>5.7145158294169001</v>
      </c>
      <c r="I1444">
        <v>21.856169919280301</v>
      </c>
      <c r="J1444">
        <v>-4.7465143943803501</v>
      </c>
      <c r="K1444">
        <v>371.85248257831302</v>
      </c>
      <c r="L1444">
        <v>356.14148361534899</v>
      </c>
      <c r="M1444">
        <v>60.438209895762299</v>
      </c>
      <c r="N1444">
        <v>1.86718279365145</v>
      </c>
      <c r="O1444">
        <v>14.8175006043026</v>
      </c>
      <c r="P1444">
        <v>51.206140350877099</v>
      </c>
      <c r="Q1444">
        <v>8.6447394887464002E-2</v>
      </c>
    </row>
    <row r="1445" spans="1:17" hidden="1" x14ac:dyDescent="0.3">
      <c r="A1445" t="s">
        <v>3060</v>
      </c>
      <c r="B1445" t="s">
        <v>3061</v>
      </c>
      <c r="C1445" t="s">
        <v>10328</v>
      </c>
      <c r="D1445" t="s">
        <v>54</v>
      </c>
      <c r="E1445">
        <v>1065.8502080000001</v>
      </c>
      <c r="F1445">
        <v>385.6</v>
      </c>
      <c r="G1445">
        <v>-27.025328867137599</v>
      </c>
      <c r="H1445">
        <v>4.8249977963588497</v>
      </c>
      <c r="I1445">
        <v>-3.5753332177203001</v>
      </c>
      <c r="J1445">
        <v>-7.6724143846263697</v>
      </c>
      <c r="K1445">
        <v>374.37791393800899</v>
      </c>
      <c r="L1445">
        <v>351.96450267341601</v>
      </c>
      <c r="M1445">
        <v>38.415260723846004</v>
      </c>
      <c r="N1445">
        <v>0.47185053676541799</v>
      </c>
      <c r="O1445">
        <v>33.143153526970899</v>
      </c>
      <c r="P1445">
        <v>46.448917584504301</v>
      </c>
      <c r="Q1445">
        <v>-1.2798925322237E-2</v>
      </c>
    </row>
    <row r="1446" spans="1:17" hidden="1" x14ac:dyDescent="0.3">
      <c r="A1446" t="s">
        <v>3062</v>
      </c>
      <c r="B1446" t="s">
        <v>3063</v>
      </c>
      <c r="C1446" t="s">
        <v>10328</v>
      </c>
      <c r="D1446" t="s">
        <v>2408</v>
      </c>
      <c r="E1446">
        <v>1065.60357</v>
      </c>
      <c r="F1446">
        <v>1870.4</v>
      </c>
      <c r="G1446">
        <v>232.90119735665601</v>
      </c>
      <c r="H1446">
        <v>36.029290245451598</v>
      </c>
      <c r="I1446">
        <v>152.33956039930001</v>
      </c>
      <c r="J1446">
        <v>13.878150287489399</v>
      </c>
      <c r="K1446">
        <v>1317.6565969774099</v>
      </c>
      <c r="L1446">
        <v>926.24760505753704</v>
      </c>
      <c r="M1446">
        <v>78.014323902849299</v>
      </c>
      <c r="N1446">
        <v>1.35454277207006</v>
      </c>
      <c r="O1446">
        <v>0</v>
      </c>
      <c r="P1446">
        <v>297.95744680850999</v>
      </c>
    </row>
    <row r="1447" spans="1:17" hidden="1" x14ac:dyDescent="0.3">
      <c r="A1447" t="s">
        <v>3064</v>
      </c>
      <c r="B1447" t="s">
        <v>3065</v>
      </c>
      <c r="C1447" t="s">
        <v>10328</v>
      </c>
      <c r="D1447" t="s">
        <v>474</v>
      </c>
      <c r="E1447">
        <v>1058.4272360750001</v>
      </c>
      <c r="F1447">
        <v>1.33</v>
      </c>
      <c r="G1447">
        <v>-80.555819130207595</v>
      </c>
      <c r="H1447">
        <v>-8.8919282419433099</v>
      </c>
      <c r="I1447">
        <v>-71.480687982500797</v>
      </c>
      <c r="J1447">
        <v>3.0507044916142401</v>
      </c>
      <c r="K1447">
        <v>1.5007928226060401</v>
      </c>
      <c r="L1447">
        <v>2.20786187771006</v>
      </c>
      <c r="M1447">
        <v>49.824344856449102</v>
      </c>
      <c r="N1447">
        <v>1.3995626486035</v>
      </c>
      <c r="O1447">
        <v>223.308270676691</v>
      </c>
      <c r="P1447">
        <v>15.6521739130434</v>
      </c>
    </row>
    <row r="1448" spans="1:17" hidden="1" x14ac:dyDescent="0.3">
      <c r="A1448" t="s">
        <v>3066</v>
      </c>
      <c r="B1448" t="s">
        <v>3067</v>
      </c>
      <c r="C1448" t="s">
        <v>10328</v>
      </c>
      <c r="D1448" t="s">
        <v>89</v>
      </c>
      <c r="E1448">
        <v>1056.00378052</v>
      </c>
      <c r="F1448">
        <v>114.55</v>
      </c>
      <c r="G1448">
        <v>-18.5876431505854</v>
      </c>
      <c r="H1448">
        <v>12.164722879803399</v>
      </c>
      <c r="I1448">
        <v>-24.2013591958859</v>
      </c>
      <c r="J1448">
        <v>5.2930989181611299</v>
      </c>
      <c r="K1448">
        <v>101.97549485418899</v>
      </c>
      <c r="L1448">
        <v>105.23441020357301</v>
      </c>
      <c r="M1448">
        <v>69.372282483996401</v>
      </c>
      <c r="N1448">
        <v>3.0208575285505801</v>
      </c>
      <c r="O1448">
        <v>27.760803142732399</v>
      </c>
      <c r="P1448">
        <v>31.0640732265446</v>
      </c>
      <c r="Q1448">
        <v>-5.7470893528470998E-2</v>
      </c>
    </row>
    <row r="1449" spans="1:17" hidden="1" x14ac:dyDescent="0.3">
      <c r="A1449" t="s">
        <v>3068</v>
      </c>
      <c r="B1449" t="s">
        <v>3069</v>
      </c>
      <c r="C1449" t="s">
        <v>10328</v>
      </c>
      <c r="D1449" t="s">
        <v>298</v>
      </c>
      <c r="E1449">
        <v>1055.75</v>
      </c>
      <c r="F1449">
        <v>503.55</v>
      </c>
      <c r="G1449">
        <v>-59.149292854159697</v>
      </c>
      <c r="H1449">
        <v>7.5129528594334101</v>
      </c>
      <c r="I1449">
        <v>-29.0124198115967</v>
      </c>
      <c r="J1449">
        <v>-1.0476561641234601</v>
      </c>
      <c r="K1449">
        <v>518.49214362659404</v>
      </c>
      <c r="L1449">
        <v>520.95922247097701</v>
      </c>
      <c r="M1449">
        <v>47.822794644852699</v>
      </c>
      <c r="N1449">
        <v>0.76859504132231404</v>
      </c>
      <c r="O1449">
        <v>46.9168900804289</v>
      </c>
      <c r="P1449">
        <v>9.4435992175613901</v>
      </c>
      <c r="Q1449">
        <v>0.137368209739064</v>
      </c>
    </row>
    <row r="1450" spans="1:17" hidden="1" x14ac:dyDescent="0.3">
      <c r="A1450" t="s">
        <v>3070</v>
      </c>
      <c r="B1450" t="s">
        <v>3071</v>
      </c>
      <c r="C1450" t="s">
        <v>10328</v>
      </c>
      <c r="D1450" t="s">
        <v>276</v>
      </c>
      <c r="E1450">
        <v>1055.0334325049901</v>
      </c>
      <c r="F1450">
        <v>83.78</v>
      </c>
      <c r="G1450">
        <v>-33.439763474885197</v>
      </c>
      <c r="H1450">
        <v>1.2349243031028601</v>
      </c>
      <c r="I1450">
        <v>-25.329420876107701</v>
      </c>
      <c r="J1450">
        <v>2.6665941763494798</v>
      </c>
      <c r="K1450">
        <v>79.3114722479732</v>
      </c>
      <c r="L1450">
        <v>78.508227511644606</v>
      </c>
      <c r="M1450">
        <v>64.471286185207006</v>
      </c>
      <c r="N1450">
        <v>1.3823365534549901</v>
      </c>
      <c r="O1450">
        <v>20.494151348770501</v>
      </c>
      <c r="P1450">
        <v>27.325227963525801</v>
      </c>
      <c r="Q1450">
        <v>-6.2686541151662001E-2</v>
      </c>
    </row>
    <row r="1451" spans="1:17" hidden="1" x14ac:dyDescent="0.3">
      <c r="A1451" t="s">
        <v>3072</v>
      </c>
      <c r="B1451" t="s">
        <v>3073</v>
      </c>
      <c r="C1451" t="s">
        <v>10328</v>
      </c>
      <c r="E1451">
        <v>1046.8822881900001</v>
      </c>
      <c r="F1451">
        <v>421.15</v>
      </c>
      <c r="G1451">
        <v>65.402760006050897</v>
      </c>
      <c r="H1451">
        <v>287.67942252058299</v>
      </c>
      <c r="I1451">
        <v>82.5091839317721</v>
      </c>
      <c r="J1451">
        <v>3.1973933408270199</v>
      </c>
      <c r="M1451">
        <v>76.692840709297499</v>
      </c>
      <c r="O1451">
        <v>8.0137718152677202</v>
      </c>
      <c r="P1451">
        <v>105.238791423001</v>
      </c>
    </row>
    <row r="1452" spans="1:17" hidden="1" x14ac:dyDescent="0.3">
      <c r="A1452" t="s">
        <v>3074</v>
      </c>
      <c r="B1452" t="s">
        <v>3075</v>
      </c>
      <c r="C1452" t="s">
        <v>10328</v>
      </c>
      <c r="D1452" t="s">
        <v>573</v>
      </c>
      <c r="E1452">
        <v>1043.7505647</v>
      </c>
      <c r="F1452">
        <v>236.23</v>
      </c>
      <c r="G1452">
        <v>15.7941799617415</v>
      </c>
      <c r="H1452">
        <v>40.929311631251402</v>
      </c>
      <c r="I1452">
        <v>14.245150518344399</v>
      </c>
      <c r="J1452">
        <v>26.635205555043601</v>
      </c>
      <c r="K1452">
        <v>183.787468104179</v>
      </c>
      <c r="L1452">
        <v>169.68733575262701</v>
      </c>
      <c r="M1452">
        <v>92.012103172509299</v>
      </c>
      <c r="N1452">
        <v>4.4150611217531397</v>
      </c>
      <c r="O1452">
        <v>4.0934682301147101</v>
      </c>
      <c r="P1452">
        <v>68.735714285714195</v>
      </c>
      <c r="Q1452">
        <v>-1.6659267280323999E-2</v>
      </c>
    </row>
    <row r="1453" spans="1:17" hidden="1" x14ac:dyDescent="0.3">
      <c r="A1453" t="s">
        <v>3076</v>
      </c>
      <c r="B1453" t="s">
        <v>3077</v>
      </c>
      <c r="C1453" t="s">
        <v>10328</v>
      </c>
      <c r="D1453" t="s">
        <v>273</v>
      </c>
      <c r="E1453">
        <v>1041.1052950999999</v>
      </c>
      <c r="F1453">
        <v>689.65</v>
      </c>
      <c r="G1453">
        <v>414.89063736325699</v>
      </c>
      <c r="H1453">
        <v>-8.4251963358720392</v>
      </c>
      <c r="I1453">
        <v>44.506910051411502</v>
      </c>
      <c r="J1453">
        <v>1.1227142062469</v>
      </c>
      <c r="K1453">
        <v>690.508175065714</v>
      </c>
      <c r="L1453">
        <v>504.54789392704902</v>
      </c>
      <c r="M1453">
        <v>51.0831481401136</v>
      </c>
      <c r="N1453">
        <v>2.1243694439685501</v>
      </c>
      <c r="O1453">
        <v>18.393387950409601</v>
      </c>
      <c r="P1453">
        <v>458.19506272763999</v>
      </c>
      <c r="Q1453">
        <v>0.22073274646076299</v>
      </c>
    </row>
    <row r="1454" spans="1:17" hidden="1" x14ac:dyDescent="0.3">
      <c r="A1454" t="s">
        <v>3078</v>
      </c>
      <c r="B1454" t="s">
        <v>3079</v>
      </c>
      <c r="C1454" t="s">
        <v>10328</v>
      </c>
      <c r="D1454" t="s">
        <v>163</v>
      </c>
      <c r="E1454">
        <v>1031.4648</v>
      </c>
      <c r="F1454">
        <v>442.4</v>
      </c>
      <c r="G1454">
        <v>65.897164182634597</v>
      </c>
      <c r="H1454">
        <v>-6.51291754675613</v>
      </c>
      <c r="I1454">
        <v>83.0035881083558</v>
      </c>
      <c r="J1454">
        <v>-9.4498300771669399</v>
      </c>
      <c r="K1454">
        <v>441.22687106657099</v>
      </c>
      <c r="M1454">
        <v>36.446189093579498</v>
      </c>
      <c r="N1454">
        <v>0.31555552262911002</v>
      </c>
      <c r="O1454">
        <v>25.452079566003601</v>
      </c>
      <c r="P1454">
        <v>117.07556427870399</v>
      </c>
    </row>
    <row r="1455" spans="1:17" hidden="1" x14ac:dyDescent="0.3">
      <c r="A1455" t="s">
        <v>3080</v>
      </c>
      <c r="B1455" t="s">
        <v>3081</v>
      </c>
      <c r="C1455" t="s">
        <v>10328</v>
      </c>
      <c r="D1455" t="s">
        <v>305</v>
      </c>
      <c r="E1455">
        <v>1031.4459999999999</v>
      </c>
      <c r="F1455">
        <v>7770.35</v>
      </c>
      <c r="G1455">
        <v>8.6831830505448409</v>
      </c>
      <c r="H1455">
        <v>-3.8124754336611502</v>
      </c>
      <c r="I1455">
        <v>-29.369208294583402</v>
      </c>
      <c r="J1455">
        <v>0.218457428729115</v>
      </c>
      <c r="K1455">
        <v>8125.5689030125604</v>
      </c>
      <c r="L1455">
        <v>8032.6777285592898</v>
      </c>
      <c r="M1455">
        <v>55.343361510857598</v>
      </c>
      <c r="N1455">
        <v>0.63222428568232103</v>
      </c>
      <c r="O1455">
        <v>29.350672749618699</v>
      </c>
      <c r="P1455">
        <v>43.549787548494301</v>
      </c>
      <c r="Q1455">
        <v>0.19779620768481601</v>
      </c>
    </row>
    <row r="1456" spans="1:17" hidden="1" x14ac:dyDescent="0.3">
      <c r="A1456" t="s">
        <v>3082</v>
      </c>
      <c r="B1456" t="s">
        <v>3083</v>
      </c>
      <c r="C1456" t="s">
        <v>10328</v>
      </c>
      <c r="E1456">
        <v>1027.82979</v>
      </c>
      <c r="F1456">
        <v>179</v>
      </c>
      <c r="G1456">
        <v>414.71078063022401</v>
      </c>
      <c r="H1456">
        <v>-26.631686323878601</v>
      </c>
      <c r="I1456">
        <v>53.701262526960498</v>
      </c>
      <c r="J1456">
        <v>-15.4520882970874</v>
      </c>
      <c r="K1456">
        <v>235.210098152829</v>
      </c>
      <c r="L1456">
        <v>177.94795170771499</v>
      </c>
      <c r="M1456">
        <v>17.1651117588464</v>
      </c>
      <c r="N1456">
        <v>0.30300230683128199</v>
      </c>
      <c r="O1456">
        <v>129.273743016759</v>
      </c>
      <c r="P1456">
        <v>528.07017543859604</v>
      </c>
      <c r="Q1456">
        <v>0.15075475408722899</v>
      </c>
    </row>
    <row r="1457" spans="1:17" hidden="1" x14ac:dyDescent="0.3">
      <c r="A1457" t="s">
        <v>3084</v>
      </c>
      <c r="B1457" t="s">
        <v>3085</v>
      </c>
      <c r="C1457" t="s">
        <v>10328</v>
      </c>
      <c r="D1457" t="s">
        <v>54</v>
      </c>
      <c r="E1457">
        <v>1025.7926399999999</v>
      </c>
      <c r="F1457">
        <v>204.7</v>
      </c>
      <c r="G1457">
        <v>20.221857690813401</v>
      </c>
      <c r="H1457">
        <v>-15.6837566484328</v>
      </c>
      <c r="I1457">
        <v>-17.244104163086998</v>
      </c>
      <c r="J1457">
        <v>-4.7182443994175802</v>
      </c>
      <c r="K1457">
        <v>220.61768257531</v>
      </c>
      <c r="L1457">
        <v>203.995133994931</v>
      </c>
      <c r="M1457">
        <v>40.267766889667101</v>
      </c>
      <c r="N1457">
        <v>0.85118721827247601</v>
      </c>
      <c r="O1457">
        <v>29.457743038593001</v>
      </c>
      <c r="P1457">
        <v>64.4176706827309</v>
      </c>
      <c r="Q1457">
        <v>4.7686160069667E-2</v>
      </c>
    </row>
    <row r="1458" spans="1:17" hidden="1" x14ac:dyDescent="0.3">
      <c r="A1458" t="s">
        <v>3086</v>
      </c>
      <c r="B1458" t="s">
        <v>3087</v>
      </c>
      <c r="C1458" t="s">
        <v>10328</v>
      </c>
      <c r="D1458" t="s">
        <v>1481</v>
      </c>
      <c r="E1458">
        <v>1022.2026545</v>
      </c>
      <c r="F1458">
        <v>36.909999999999997</v>
      </c>
      <c r="G1458">
        <v>-11.978722962243801</v>
      </c>
      <c r="H1458">
        <v>-2.79504497000721</v>
      </c>
      <c r="I1458">
        <v>-3.39140978019894</v>
      </c>
      <c r="J1458">
        <v>-3.02134037464978</v>
      </c>
      <c r="K1458">
        <v>36.019135208731498</v>
      </c>
      <c r="L1458">
        <v>34.0977717926379</v>
      </c>
      <c r="M1458">
        <v>50.941752059044198</v>
      </c>
      <c r="N1458">
        <v>0.62390463393229301</v>
      </c>
      <c r="O1458">
        <v>23.137361148740101</v>
      </c>
      <c r="P1458">
        <v>36.653091447611899</v>
      </c>
      <c r="Q1458">
        <v>4.5139330519389002E-2</v>
      </c>
    </row>
    <row r="1459" spans="1:17" hidden="1" x14ac:dyDescent="0.3">
      <c r="A1459" t="s">
        <v>3088</v>
      </c>
      <c r="B1459" t="s">
        <v>3089</v>
      </c>
      <c r="C1459" t="s">
        <v>10328</v>
      </c>
      <c r="D1459" t="s">
        <v>180</v>
      </c>
      <c r="E1459">
        <v>1021.820107925</v>
      </c>
      <c r="F1459">
        <v>399.05</v>
      </c>
      <c r="G1459">
        <v>45.798599435674397</v>
      </c>
      <c r="H1459">
        <v>22.648079065327401</v>
      </c>
      <c r="I1459">
        <v>33.046304605262698</v>
      </c>
      <c r="J1459">
        <v>-1.8369026803400099</v>
      </c>
      <c r="K1459">
        <v>344.60997466949499</v>
      </c>
      <c r="L1459">
        <v>281.35820840650803</v>
      </c>
      <c r="M1459">
        <v>64.090631713152902</v>
      </c>
      <c r="N1459">
        <v>1.2996168575573701</v>
      </c>
      <c r="O1459">
        <v>14.747525372760199</v>
      </c>
      <c r="P1459">
        <v>118.537787513691</v>
      </c>
      <c r="Q1459">
        <v>8.2614723128863005E-2</v>
      </c>
    </row>
    <row r="1460" spans="1:17" hidden="1" x14ac:dyDescent="0.3">
      <c r="A1460" t="s">
        <v>3090</v>
      </c>
      <c r="B1460" t="s">
        <v>3091</v>
      </c>
      <c r="C1460" t="s">
        <v>10328</v>
      </c>
      <c r="D1460" t="s">
        <v>627</v>
      </c>
      <c r="E1460">
        <v>1015.312218892</v>
      </c>
      <c r="F1460">
        <v>107.75</v>
      </c>
      <c r="G1460">
        <v>5.8045905978765697</v>
      </c>
      <c r="H1460">
        <v>0.84192112733550895</v>
      </c>
      <c r="I1460">
        <v>12.617346443044401</v>
      </c>
      <c r="J1460">
        <v>-6.1151331504493198</v>
      </c>
      <c r="K1460">
        <v>101.72918696310199</v>
      </c>
      <c r="L1460">
        <v>88.011813246943902</v>
      </c>
      <c r="M1460">
        <v>39.362440453168901</v>
      </c>
      <c r="N1460">
        <v>0.66279833237770802</v>
      </c>
      <c r="O1460">
        <v>14.153132250580001</v>
      </c>
      <c r="P1460">
        <v>58.107116654438698</v>
      </c>
    </row>
    <row r="1461" spans="1:17" hidden="1" x14ac:dyDescent="0.3">
      <c r="A1461" t="s">
        <v>3092</v>
      </c>
      <c r="B1461" t="s">
        <v>3093</v>
      </c>
      <c r="C1461" t="s">
        <v>10328</v>
      </c>
      <c r="D1461" t="s">
        <v>522</v>
      </c>
      <c r="E1461">
        <v>1013.769716015</v>
      </c>
      <c r="F1461">
        <v>674.6</v>
      </c>
      <c r="G1461">
        <v>-24.060984975932499</v>
      </c>
      <c r="H1461">
        <v>13.064128292345501</v>
      </c>
      <c r="I1461">
        <v>10.7463141804846</v>
      </c>
      <c r="J1461">
        <v>11.195057486461</v>
      </c>
      <c r="K1461">
        <v>608.35307425787403</v>
      </c>
      <c r="L1461">
        <v>605.616645733719</v>
      </c>
      <c r="M1461">
        <v>89.356255077242096</v>
      </c>
      <c r="N1461">
        <v>2.3673724852372202</v>
      </c>
      <c r="O1461">
        <v>33.412392528905997</v>
      </c>
      <c r="P1461">
        <v>45.639032815198597</v>
      </c>
      <c r="Q1461">
        <v>0.11587797050064499</v>
      </c>
    </row>
    <row r="1462" spans="1:17" hidden="1" x14ac:dyDescent="0.3">
      <c r="A1462" t="s">
        <v>3094</v>
      </c>
      <c r="B1462" t="s">
        <v>3095</v>
      </c>
      <c r="C1462" t="s">
        <v>10328</v>
      </c>
      <c r="D1462" t="s">
        <v>276</v>
      </c>
      <c r="E1462">
        <v>1013.2836876</v>
      </c>
      <c r="F1462">
        <v>99.42</v>
      </c>
      <c r="G1462">
        <v>-43.090200768839402</v>
      </c>
      <c r="H1462">
        <v>-7.8431434585688704</v>
      </c>
      <c r="I1462">
        <v>-9.6611647382098607</v>
      </c>
      <c r="J1462">
        <v>-7.1786085450758401</v>
      </c>
      <c r="K1462">
        <v>95.436530721474895</v>
      </c>
      <c r="L1462">
        <v>96.760103123952405</v>
      </c>
      <c r="M1462">
        <v>36.335926883713498</v>
      </c>
      <c r="N1462">
        <v>1.08904189887151</v>
      </c>
      <c r="O1462">
        <v>33.524441762220803</v>
      </c>
      <c r="P1462">
        <v>34.007278608976897</v>
      </c>
      <c r="Q1462">
        <v>8.7116557889965002E-2</v>
      </c>
    </row>
    <row r="1463" spans="1:17" hidden="1" x14ac:dyDescent="0.3">
      <c r="A1463" t="s">
        <v>3096</v>
      </c>
      <c r="B1463" t="s">
        <v>3097</v>
      </c>
      <c r="C1463" t="s">
        <v>10328</v>
      </c>
      <c r="D1463" t="s">
        <v>77</v>
      </c>
      <c r="E1463">
        <v>1012.9430992600001</v>
      </c>
      <c r="F1463">
        <v>219.86</v>
      </c>
      <c r="G1463">
        <v>-37.048769042791399</v>
      </c>
      <c r="H1463">
        <v>-6.9806641618431797</v>
      </c>
      <c r="I1463">
        <v>-14.218491945679601</v>
      </c>
      <c r="J1463">
        <v>-3.0389905770080601</v>
      </c>
      <c r="K1463">
        <v>227.897989100058</v>
      </c>
      <c r="L1463">
        <v>221.01509990839699</v>
      </c>
      <c r="M1463">
        <v>43.923817394203901</v>
      </c>
      <c r="N1463">
        <v>0.31394541192126402</v>
      </c>
      <c r="O1463">
        <v>18.257072682616201</v>
      </c>
      <c r="P1463">
        <v>22.1444444444444</v>
      </c>
      <c r="Q1463">
        <v>-4.1316362569514001E-2</v>
      </c>
    </row>
    <row r="1464" spans="1:17" hidden="1" x14ac:dyDescent="0.3">
      <c r="A1464" t="s">
        <v>3098</v>
      </c>
      <c r="B1464" t="s">
        <v>3099</v>
      </c>
      <c r="C1464" t="s">
        <v>10328</v>
      </c>
      <c r="D1464" t="s">
        <v>132</v>
      </c>
      <c r="E1464">
        <v>1012.423650875</v>
      </c>
      <c r="F1464">
        <v>478.65</v>
      </c>
      <c r="G1464">
        <v>59.080513369071703</v>
      </c>
      <c r="H1464">
        <v>-0.66600419070020001</v>
      </c>
      <c r="I1464">
        <v>76.186937294792898</v>
      </c>
      <c r="J1464">
        <v>-13.1444303576718</v>
      </c>
      <c r="K1464">
        <v>507.11852798627001</v>
      </c>
      <c r="M1464">
        <v>39.416014496517498</v>
      </c>
      <c r="O1464">
        <v>52.501828058080001</v>
      </c>
      <c r="P1464">
        <v>99.354435651811698</v>
      </c>
    </row>
    <row r="1465" spans="1:17" hidden="1" x14ac:dyDescent="0.3">
      <c r="A1465" t="s">
        <v>3100</v>
      </c>
      <c r="B1465" t="s">
        <v>3101</v>
      </c>
      <c r="C1465" t="s">
        <v>10328</v>
      </c>
      <c r="D1465" t="s">
        <v>535</v>
      </c>
      <c r="E1465">
        <v>1011.45114</v>
      </c>
      <c r="F1465">
        <v>1258.6500000000001</v>
      </c>
      <c r="G1465">
        <v>61.459785721379298</v>
      </c>
      <c r="H1465">
        <v>2.66131429814246</v>
      </c>
      <c r="I1465">
        <v>-33.394661947267103</v>
      </c>
      <c r="J1465">
        <v>-2.3145215547729698</v>
      </c>
      <c r="K1465">
        <v>1232.10517509701</v>
      </c>
      <c r="L1465">
        <v>1153.3306624151401</v>
      </c>
      <c r="M1465">
        <v>52.993063994339401</v>
      </c>
      <c r="N1465">
        <v>1.5047350016651599</v>
      </c>
      <c r="O1465">
        <v>28.6934413856115</v>
      </c>
      <c r="P1465">
        <v>119.659685863874</v>
      </c>
      <c r="Q1465">
        <v>0.1746324346</v>
      </c>
    </row>
    <row r="1466" spans="1:17" hidden="1" x14ac:dyDescent="0.3">
      <c r="A1466" t="s">
        <v>3102</v>
      </c>
      <c r="B1466" t="s">
        <v>3103</v>
      </c>
      <c r="C1466" t="s">
        <v>10328</v>
      </c>
      <c r="D1466" t="s">
        <v>298</v>
      </c>
      <c r="E1466">
        <v>1010.8585505250001</v>
      </c>
      <c r="F1466">
        <v>161.44999999999999</v>
      </c>
      <c r="G1466">
        <v>455.91927367909801</v>
      </c>
      <c r="H1466">
        <v>-27.041289570817799</v>
      </c>
      <c r="I1466">
        <v>126.735266358378</v>
      </c>
      <c r="J1466">
        <v>-14.012615732856601</v>
      </c>
      <c r="K1466">
        <v>204.98146663065199</v>
      </c>
      <c r="L1466">
        <v>146.851979458215</v>
      </c>
      <c r="M1466">
        <v>12.3751454194619</v>
      </c>
      <c r="N1466">
        <v>0.643550598906655</v>
      </c>
      <c r="O1466">
        <v>92.073846891577304</v>
      </c>
      <c r="P1466">
        <v>516.38833468804603</v>
      </c>
      <c r="Q1466">
        <v>0.186315976768405</v>
      </c>
    </row>
    <row r="1467" spans="1:17" hidden="1" x14ac:dyDescent="0.3">
      <c r="A1467" t="s">
        <v>3104</v>
      </c>
      <c r="B1467" t="s">
        <v>3105</v>
      </c>
      <c r="C1467" t="s">
        <v>10328</v>
      </c>
      <c r="D1467" t="s">
        <v>276</v>
      </c>
      <c r="E1467">
        <v>1010.49301227</v>
      </c>
      <c r="F1467">
        <v>597.79999999999995</v>
      </c>
      <c r="G1467">
        <v>-32.662670496582599</v>
      </c>
      <c r="H1467">
        <v>-0.77428118311977101</v>
      </c>
      <c r="I1467">
        <v>0.11508389585614801</v>
      </c>
      <c r="J1467">
        <v>-2.6768649534960098</v>
      </c>
      <c r="K1467">
        <v>583.50920104278202</v>
      </c>
      <c r="L1467">
        <v>567.65225838394394</v>
      </c>
      <c r="M1467">
        <v>46.056777873025297</v>
      </c>
      <c r="N1467">
        <v>0.56779287336361906</v>
      </c>
      <c r="O1467">
        <v>13.6667781866845</v>
      </c>
      <c r="P1467">
        <v>35.5555555555555</v>
      </c>
      <c r="Q1467">
        <v>6.2698830965763994E-2</v>
      </c>
    </row>
    <row r="1468" spans="1:17" hidden="1" x14ac:dyDescent="0.3">
      <c r="A1468" t="s">
        <v>3106</v>
      </c>
      <c r="B1468" t="s">
        <v>3107</v>
      </c>
      <c r="C1468" t="s">
        <v>10328</v>
      </c>
      <c r="D1468" t="s">
        <v>535</v>
      </c>
      <c r="E1468">
        <v>1007.608923875</v>
      </c>
      <c r="F1468">
        <v>300.60000000000002</v>
      </c>
      <c r="G1468">
        <v>72.967685612384201</v>
      </c>
      <c r="H1468">
        <v>17.7696836450177</v>
      </c>
      <c r="I1468">
        <v>42.866633185332702</v>
      </c>
      <c r="J1468">
        <v>5.4594360344580997</v>
      </c>
      <c r="K1468">
        <v>253.76133032488801</v>
      </c>
      <c r="L1468">
        <v>205.16021599454399</v>
      </c>
      <c r="M1468">
        <v>76.6373526181101</v>
      </c>
      <c r="N1468">
        <v>1.9511734878820599</v>
      </c>
      <c r="O1468">
        <v>3.7591483699267898</v>
      </c>
      <c r="P1468">
        <v>128.07283763277599</v>
      </c>
      <c r="Q1468">
        <v>0.15313947324485799</v>
      </c>
    </row>
    <row r="1469" spans="1:17" hidden="1" x14ac:dyDescent="0.3">
      <c r="A1469" t="s">
        <v>3108</v>
      </c>
      <c r="B1469" t="s">
        <v>3109</v>
      </c>
      <c r="C1469" t="s">
        <v>10328</v>
      </c>
      <c r="D1469" t="s">
        <v>257</v>
      </c>
      <c r="E1469">
        <v>1007.37072</v>
      </c>
      <c r="F1469">
        <v>944</v>
      </c>
      <c r="G1469">
        <v>84.962340499492896</v>
      </c>
      <c r="H1469">
        <v>6.6069183555192001</v>
      </c>
      <c r="I1469">
        <v>30.064898890596901</v>
      </c>
      <c r="J1469">
        <v>-0.30059106273605901</v>
      </c>
      <c r="K1469">
        <v>906.07733268646302</v>
      </c>
      <c r="L1469">
        <v>745.17801821921501</v>
      </c>
      <c r="M1469">
        <v>53.128661688934997</v>
      </c>
      <c r="N1469">
        <v>0.62933333333333297</v>
      </c>
      <c r="O1469">
        <v>17.6906779661016</v>
      </c>
      <c r="P1469">
        <v>162.222222222222</v>
      </c>
      <c r="Q1469">
        <v>0.15820413486986801</v>
      </c>
    </row>
    <row r="1470" spans="1:17" hidden="1" x14ac:dyDescent="0.3">
      <c r="A1470" t="s">
        <v>3110</v>
      </c>
      <c r="B1470" t="s">
        <v>3111</v>
      </c>
      <c r="C1470" t="s">
        <v>10328</v>
      </c>
      <c r="D1470" t="s">
        <v>706</v>
      </c>
      <c r="E1470">
        <v>1006.608021488</v>
      </c>
      <c r="F1470">
        <v>47.34</v>
      </c>
      <c r="G1470">
        <v>-37.9706607502522</v>
      </c>
      <c r="H1470">
        <v>-8.3336871237138404</v>
      </c>
      <c r="I1470">
        <v>-17.2323404389983</v>
      </c>
      <c r="J1470">
        <v>-3.9539189557730801</v>
      </c>
      <c r="K1470">
        <v>50.663853656517396</v>
      </c>
      <c r="L1470">
        <v>49.401288205400199</v>
      </c>
      <c r="M1470">
        <v>32.844763622105198</v>
      </c>
      <c r="N1470">
        <v>0.22368040615109799</v>
      </c>
      <c r="O1470">
        <v>31.389945078158</v>
      </c>
      <c r="P1470">
        <v>17.761194029850699</v>
      </c>
      <c r="Q1470">
        <v>4.0320049454333998E-2</v>
      </c>
    </row>
    <row r="1471" spans="1:17" hidden="1" x14ac:dyDescent="0.3">
      <c r="A1471" t="s">
        <v>3112</v>
      </c>
      <c r="B1471" t="s">
        <v>3113</v>
      </c>
      <c r="C1471" t="s">
        <v>10328</v>
      </c>
      <c r="D1471" t="s">
        <v>305</v>
      </c>
      <c r="E1471">
        <v>1005.545507975</v>
      </c>
      <c r="F1471">
        <v>365.5</v>
      </c>
      <c r="G1471">
        <v>-12.206623292773299</v>
      </c>
      <c r="H1471">
        <v>2.81313641504588</v>
      </c>
      <c r="I1471">
        <v>-22.248104561647001</v>
      </c>
      <c r="J1471">
        <v>-0.73301868122333502</v>
      </c>
      <c r="K1471">
        <v>357.49575544334101</v>
      </c>
      <c r="L1471">
        <v>352.78092378453999</v>
      </c>
      <c r="M1471">
        <v>56.477527127826598</v>
      </c>
      <c r="N1471">
        <v>1.3766337143948699</v>
      </c>
      <c r="O1471">
        <v>22.845417236662101</v>
      </c>
      <c r="P1471">
        <v>30.396004281127301</v>
      </c>
      <c r="Q1471">
        <v>0.15560951618452201</v>
      </c>
    </row>
    <row r="1472" spans="1:17" hidden="1" x14ac:dyDescent="0.3">
      <c r="A1472" t="s">
        <v>3114</v>
      </c>
      <c r="B1472" t="s">
        <v>3115</v>
      </c>
      <c r="C1472" t="s">
        <v>10328</v>
      </c>
      <c r="D1472" t="s">
        <v>627</v>
      </c>
      <c r="E1472">
        <v>1003.407174252</v>
      </c>
      <c r="F1472">
        <v>215.37</v>
      </c>
      <c r="G1472">
        <v>-29.829798742643899</v>
      </c>
      <c r="H1472">
        <v>-15.3232607749565</v>
      </c>
      <c r="I1472">
        <v>-3.0266598824320101</v>
      </c>
      <c r="J1472">
        <v>-6.0298149509209598</v>
      </c>
      <c r="K1472">
        <v>220.34438942447801</v>
      </c>
      <c r="L1472">
        <v>206.24114889926699</v>
      </c>
      <c r="M1472">
        <v>30.7889588861464</v>
      </c>
      <c r="N1472">
        <v>0.33556863765465</v>
      </c>
      <c r="O1472">
        <v>25.365649811951499</v>
      </c>
      <c r="P1472">
        <v>35.410248349575603</v>
      </c>
      <c r="Q1472">
        <v>-2.5742689665919998E-3</v>
      </c>
    </row>
    <row r="1473" spans="1:17" hidden="1" x14ac:dyDescent="0.3">
      <c r="A1473" t="s">
        <v>3116</v>
      </c>
      <c r="B1473" t="s">
        <v>3117</v>
      </c>
      <c r="C1473" t="s">
        <v>10328</v>
      </c>
      <c r="D1473" t="s">
        <v>257</v>
      </c>
      <c r="E1473">
        <v>1000.79176581</v>
      </c>
      <c r="F1473">
        <v>745.7</v>
      </c>
      <c r="G1473">
        <v>121.429015104893</v>
      </c>
      <c r="H1473">
        <v>-2.9925517549468301</v>
      </c>
      <c r="I1473">
        <v>83.504099219534993</v>
      </c>
      <c r="J1473">
        <v>-4.7215397906457897</v>
      </c>
      <c r="K1473">
        <v>716.22646737345497</v>
      </c>
      <c r="L1473">
        <v>551.60811526240798</v>
      </c>
      <c r="M1473">
        <v>53.099127903609002</v>
      </c>
      <c r="N1473">
        <v>0.75151515151515103</v>
      </c>
      <c r="O1473">
        <v>51.535470028161399</v>
      </c>
      <c r="P1473">
        <v>180.70769809900199</v>
      </c>
      <c r="Q1473">
        <v>0.19484323331588299</v>
      </c>
    </row>
    <row r="1474" spans="1:17" hidden="1" x14ac:dyDescent="0.3">
      <c r="A1474" t="s">
        <v>3118</v>
      </c>
      <c r="B1474" t="s">
        <v>3119</v>
      </c>
      <c r="C1474" t="s">
        <v>10328</v>
      </c>
      <c r="D1474" t="s">
        <v>474</v>
      </c>
      <c r="E1474">
        <v>999.36407999999994</v>
      </c>
      <c r="F1474">
        <v>31.55</v>
      </c>
      <c r="G1474">
        <v>86.024062345531505</v>
      </c>
      <c r="H1474">
        <v>10.35541470239</v>
      </c>
      <c r="I1474">
        <v>25.108994109746799</v>
      </c>
      <c r="J1474">
        <v>1.69385819618984</v>
      </c>
      <c r="K1474">
        <v>29.340982411846898</v>
      </c>
      <c r="L1474">
        <v>25.215393956604299</v>
      </c>
      <c r="M1474">
        <v>65.880685621847803</v>
      </c>
      <c r="N1474">
        <v>1.2050416968294599</v>
      </c>
      <c r="O1474">
        <v>7.2900158478605297</v>
      </c>
      <c r="P1474">
        <v>136.625</v>
      </c>
      <c r="Q1474">
        <v>0.16551362661857399</v>
      </c>
    </row>
    <row r="1475" spans="1:17" hidden="1" x14ac:dyDescent="0.3">
      <c r="A1475" t="s">
        <v>3120</v>
      </c>
      <c r="B1475" t="s">
        <v>3121</v>
      </c>
      <c r="C1475" t="s">
        <v>10328</v>
      </c>
      <c r="D1475" t="s">
        <v>72</v>
      </c>
      <c r="E1475">
        <v>997.06905503999997</v>
      </c>
      <c r="F1475">
        <v>6.23</v>
      </c>
      <c r="G1475">
        <v>50.520965042478302</v>
      </c>
      <c r="H1475">
        <v>1.57940921531261</v>
      </c>
      <c r="I1475">
        <v>5.9277256312862399</v>
      </c>
      <c r="J1475">
        <v>-2.5956437802225301</v>
      </c>
      <c r="K1475">
        <v>6.8001089022339301</v>
      </c>
      <c r="L1475">
        <v>5.58116018369142</v>
      </c>
      <c r="M1475">
        <v>37.4919537437681</v>
      </c>
      <c r="N1475">
        <v>0.30100837162442101</v>
      </c>
      <c r="O1475">
        <v>65.329052969502399</v>
      </c>
      <c r="P1475">
        <v>110.287581236386</v>
      </c>
      <c r="Q1475">
        <v>8.9565409366181001E-2</v>
      </c>
    </row>
    <row r="1476" spans="1:17" hidden="1" x14ac:dyDescent="0.3">
      <c r="A1476" t="s">
        <v>3122</v>
      </c>
      <c r="B1476" t="s">
        <v>3123</v>
      </c>
      <c r="C1476" t="s">
        <v>10328</v>
      </c>
      <c r="D1476" t="s">
        <v>54</v>
      </c>
      <c r="E1476">
        <v>996.62138485000003</v>
      </c>
      <c r="F1476">
        <v>822.6</v>
      </c>
      <c r="G1476">
        <v>54.099223093197999</v>
      </c>
      <c r="H1476">
        <v>-10.7403578792849</v>
      </c>
      <c r="I1476">
        <v>7.4826520869576001</v>
      </c>
      <c r="J1476">
        <v>-6.2126928389400904</v>
      </c>
      <c r="K1476">
        <v>784.58007702576401</v>
      </c>
      <c r="L1476">
        <v>690.29255991724494</v>
      </c>
      <c r="M1476">
        <v>48.785393302963001</v>
      </c>
      <c r="N1476">
        <v>0.83298528658250504</v>
      </c>
      <c r="O1476">
        <v>15.493557014344701</v>
      </c>
      <c r="P1476">
        <v>89.081714745431498</v>
      </c>
      <c r="Q1476">
        <v>8.9516905739738001E-2</v>
      </c>
    </row>
    <row r="1477" spans="1:17" hidden="1" x14ac:dyDescent="0.3">
      <c r="A1477" t="s">
        <v>3124</v>
      </c>
      <c r="B1477" t="s">
        <v>3125</v>
      </c>
      <c r="C1477" t="s">
        <v>10328</v>
      </c>
      <c r="D1477" t="s">
        <v>3126</v>
      </c>
      <c r="E1477">
        <v>995.45360602999995</v>
      </c>
      <c r="F1477">
        <v>214.8</v>
      </c>
      <c r="G1477">
        <v>8.1965980691075906</v>
      </c>
      <c r="H1477">
        <v>-9.4653922942308899</v>
      </c>
      <c r="I1477">
        <v>-48.256863696868301</v>
      </c>
      <c r="J1477">
        <v>-3.5593274993242101</v>
      </c>
      <c r="K1477">
        <v>226.70250141609901</v>
      </c>
      <c r="L1477">
        <v>228.88308067051901</v>
      </c>
      <c r="M1477">
        <v>35.756498241997399</v>
      </c>
      <c r="N1477">
        <v>0.51882480244001705</v>
      </c>
      <c r="O1477">
        <v>67.039106145251395</v>
      </c>
      <c r="P1477">
        <v>51.963211885390798</v>
      </c>
      <c r="Q1477">
        <v>-1.9262498420276001E-2</v>
      </c>
    </row>
    <row r="1478" spans="1:17" hidden="1" x14ac:dyDescent="0.3">
      <c r="A1478" t="s">
        <v>3127</v>
      </c>
      <c r="B1478" t="s">
        <v>3128</v>
      </c>
      <c r="C1478" t="s">
        <v>10328</v>
      </c>
      <c r="D1478" t="s">
        <v>3129</v>
      </c>
      <c r="E1478">
        <v>995.19209999999998</v>
      </c>
      <c r="F1478">
        <v>496.8</v>
      </c>
      <c r="G1478">
        <v>207.88735560804199</v>
      </c>
      <c r="H1478">
        <v>12.3052642714256</v>
      </c>
      <c r="I1478">
        <v>99.751358866074199</v>
      </c>
      <c r="J1478">
        <v>-0.41891364915341101</v>
      </c>
      <c r="K1478">
        <v>477.87639485711099</v>
      </c>
      <c r="M1478">
        <v>59.412618244004001</v>
      </c>
      <c r="N1478">
        <v>0.43496539833250603</v>
      </c>
      <c r="O1478">
        <v>34.842995169082101</v>
      </c>
      <c r="P1478">
        <v>254.85714285714201</v>
      </c>
    </row>
    <row r="1479" spans="1:17" hidden="1" x14ac:dyDescent="0.3">
      <c r="A1479" t="s">
        <v>3130</v>
      </c>
      <c r="B1479" t="s">
        <v>3131</v>
      </c>
      <c r="C1479" t="s">
        <v>10328</v>
      </c>
      <c r="D1479" t="s">
        <v>257</v>
      </c>
      <c r="E1479">
        <v>994.10368904699897</v>
      </c>
      <c r="F1479">
        <v>163.37</v>
      </c>
      <c r="G1479">
        <v>22.3966740344326</v>
      </c>
      <c r="H1479">
        <v>-0.168031183119776</v>
      </c>
      <c r="I1479">
        <v>-5.0235475159862597</v>
      </c>
      <c r="J1479">
        <v>3.7842226859791999</v>
      </c>
      <c r="K1479">
        <v>157.994952885945</v>
      </c>
      <c r="L1479">
        <v>140.14080764209299</v>
      </c>
      <c r="M1479">
        <v>60.481268824110899</v>
      </c>
      <c r="N1479">
        <v>0.67891646469910905</v>
      </c>
      <c r="O1479">
        <v>18.7488522984636</v>
      </c>
      <c r="P1479">
        <v>74.9143468950749</v>
      </c>
      <c r="Q1479">
        <v>0.24514079238276501</v>
      </c>
    </row>
    <row r="1480" spans="1:17" hidden="1" x14ac:dyDescent="0.3">
      <c r="A1480" t="s">
        <v>3132</v>
      </c>
      <c r="B1480" t="s">
        <v>3133</v>
      </c>
      <c r="C1480" t="s">
        <v>10328</v>
      </c>
      <c r="D1480" t="s">
        <v>405</v>
      </c>
      <c r="E1480">
        <v>990.4199175</v>
      </c>
      <c r="F1480">
        <v>309.25</v>
      </c>
      <c r="G1480">
        <v>-25.205771775159398</v>
      </c>
      <c r="H1480">
        <v>-0.24249353769947901</v>
      </c>
      <c r="I1480">
        <v>-22.673433336786399</v>
      </c>
      <c r="J1480">
        <v>-6.0079736244409201</v>
      </c>
      <c r="K1480">
        <v>318.89097468757598</v>
      </c>
      <c r="L1480">
        <v>329.766798356084</v>
      </c>
      <c r="M1480">
        <v>40.902005366376102</v>
      </c>
      <c r="N1480">
        <v>0.54401082614404594</v>
      </c>
      <c r="O1480">
        <v>63.864187550525401</v>
      </c>
      <c r="P1480">
        <v>16.215708380308101</v>
      </c>
      <c r="Q1480">
        <v>4.6738375194360004E-3</v>
      </c>
    </row>
    <row r="1481" spans="1:17" hidden="1" x14ac:dyDescent="0.3">
      <c r="A1481" t="s">
        <v>3134</v>
      </c>
      <c r="B1481" t="s">
        <v>3135</v>
      </c>
      <c r="C1481" t="s">
        <v>10328</v>
      </c>
      <c r="D1481" t="s">
        <v>276</v>
      </c>
      <c r="E1481">
        <v>987.30627827999899</v>
      </c>
      <c r="F1481">
        <v>43.95</v>
      </c>
      <c r="G1481">
        <v>-62.362692339036897</v>
      </c>
      <c r="H1481">
        <v>-4.1292558880101504</v>
      </c>
      <c r="I1481">
        <v>-7.5191469420093799</v>
      </c>
      <c r="J1481">
        <v>-0.181105037606998</v>
      </c>
      <c r="K1481">
        <v>40.268295360235904</v>
      </c>
      <c r="L1481">
        <v>44.451195574375198</v>
      </c>
      <c r="M1481">
        <v>47.636109862590601</v>
      </c>
      <c r="N1481">
        <v>0.68122033883482902</v>
      </c>
      <c r="O1481">
        <v>50.853242320819</v>
      </c>
      <c r="P1481">
        <v>33.181818181818201</v>
      </c>
      <c r="Q1481">
        <v>5.3287829585704001E-2</v>
      </c>
    </row>
    <row r="1482" spans="1:17" hidden="1" x14ac:dyDescent="0.3">
      <c r="A1482" t="s">
        <v>3136</v>
      </c>
      <c r="B1482" t="s">
        <v>3137</v>
      </c>
      <c r="C1482" t="s">
        <v>10328</v>
      </c>
      <c r="D1482" t="s">
        <v>2518</v>
      </c>
      <c r="E1482">
        <v>986.98005000000001</v>
      </c>
      <c r="F1482">
        <v>24.99</v>
      </c>
      <c r="G1482">
        <v>77.716420271601393</v>
      </c>
      <c r="H1482">
        <v>-2.7521784352105798</v>
      </c>
      <c r="I1482">
        <v>19.117048291583501</v>
      </c>
      <c r="J1482">
        <v>-6.9942124305894096</v>
      </c>
      <c r="K1482">
        <v>25.6950075434501</v>
      </c>
      <c r="L1482">
        <v>20.734773391387801</v>
      </c>
      <c r="M1482">
        <v>45.272545091988597</v>
      </c>
      <c r="N1482">
        <v>0.72127423348265995</v>
      </c>
      <c r="O1482">
        <v>37.388288648792802</v>
      </c>
      <c r="P1482">
        <v>211.596009975062</v>
      </c>
      <c r="Q1482">
        <v>0.25347147180937502</v>
      </c>
    </row>
    <row r="1483" spans="1:17" hidden="1" x14ac:dyDescent="0.3">
      <c r="A1483" t="s">
        <v>3138</v>
      </c>
      <c r="B1483" t="s">
        <v>3139</v>
      </c>
      <c r="C1483" t="s">
        <v>10328</v>
      </c>
      <c r="D1483" t="s">
        <v>405</v>
      </c>
      <c r="E1483">
        <v>986.88523120000002</v>
      </c>
      <c r="F1483">
        <v>94.96</v>
      </c>
      <c r="G1483">
        <v>43.212843467419297</v>
      </c>
      <c r="H1483">
        <v>26.1848596218673</v>
      </c>
      <c r="I1483">
        <v>30.804467169907699</v>
      </c>
      <c r="J1483">
        <v>18.576271145316198</v>
      </c>
      <c r="K1483">
        <v>76.750705693887099</v>
      </c>
      <c r="L1483">
        <v>68.948975349791695</v>
      </c>
      <c r="M1483">
        <v>81.738332702941193</v>
      </c>
      <c r="N1483">
        <v>2.4271437035283698</v>
      </c>
      <c r="O1483">
        <v>2.6748104465037899</v>
      </c>
      <c r="P1483">
        <v>93.008130081300806</v>
      </c>
      <c r="Q1483">
        <v>0.10533279788622101</v>
      </c>
    </row>
    <row r="1484" spans="1:17" hidden="1" x14ac:dyDescent="0.3">
      <c r="A1484" t="s">
        <v>3140</v>
      </c>
      <c r="B1484" t="s">
        <v>3141</v>
      </c>
      <c r="C1484" t="s">
        <v>10328</v>
      </c>
      <c r="D1484" t="s">
        <v>21</v>
      </c>
      <c r="E1484">
        <v>985.11278085000004</v>
      </c>
      <c r="F1484">
        <v>380.8</v>
      </c>
      <c r="G1484">
        <v>137.25003925644</v>
      </c>
      <c r="H1484">
        <v>-10.7021771642072</v>
      </c>
      <c r="I1484">
        <v>59.420290744856999</v>
      </c>
      <c r="J1484">
        <v>5.9698876955256601</v>
      </c>
      <c r="K1484">
        <v>370.05018704922202</v>
      </c>
      <c r="L1484">
        <v>290.259821712389</v>
      </c>
      <c r="M1484">
        <v>51.113710147544403</v>
      </c>
      <c r="N1484">
        <v>0.21329433530870201</v>
      </c>
      <c r="O1484">
        <v>20.798319327731001</v>
      </c>
      <c r="P1484">
        <v>191.80076628352401</v>
      </c>
      <c r="Q1484">
        <v>0.11997798430482901</v>
      </c>
    </row>
    <row r="1485" spans="1:17" hidden="1" x14ac:dyDescent="0.3">
      <c r="A1485" t="s">
        <v>3142</v>
      </c>
      <c r="B1485" t="s">
        <v>3143</v>
      </c>
      <c r="C1485" t="s">
        <v>10328</v>
      </c>
      <c r="D1485" t="s">
        <v>627</v>
      </c>
      <c r="E1485">
        <v>982.83937500000002</v>
      </c>
      <c r="F1485">
        <v>1736.75</v>
      </c>
      <c r="G1485">
        <v>-26.314024200086902</v>
      </c>
      <c r="H1485">
        <v>-14.687229832388899</v>
      </c>
      <c r="I1485">
        <v>-8.0606896943556396</v>
      </c>
      <c r="J1485">
        <v>-3.1127464405146901</v>
      </c>
      <c r="K1485">
        <v>1737.8264898479899</v>
      </c>
      <c r="L1485">
        <v>1658.2878512432001</v>
      </c>
      <c r="M1485">
        <v>43.6489261610376</v>
      </c>
      <c r="N1485">
        <v>0.86924176172529499</v>
      </c>
      <c r="O1485">
        <v>26.538073988772101</v>
      </c>
      <c r="P1485">
        <v>25.338288889690698</v>
      </c>
      <c r="Q1485">
        <v>-6.3811650581290002E-3</v>
      </c>
    </row>
    <row r="1486" spans="1:17" hidden="1" x14ac:dyDescent="0.3">
      <c r="A1486" t="s">
        <v>3144</v>
      </c>
      <c r="B1486" t="s">
        <v>3145</v>
      </c>
      <c r="C1486" t="s">
        <v>10328</v>
      </c>
      <c r="D1486" t="s">
        <v>257</v>
      </c>
      <c r="E1486">
        <v>982.8</v>
      </c>
      <c r="F1486">
        <v>1792</v>
      </c>
      <c r="G1486">
        <v>-2.4183161691457999</v>
      </c>
      <c r="H1486">
        <v>15.8121136493388</v>
      </c>
      <c r="I1486">
        <v>10.6591690036832</v>
      </c>
      <c r="J1486">
        <v>-2.7283284330310198</v>
      </c>
      <c r="K1486">
        <v>1585.9283711575699</v>
      </c>
      <c r="L1486">
        <v>1495.03551570885</v>
      </c>
      <c r="M1486">
        <v>64.9268314983876</v>
      </c>
      <c r="N1486">
        <v>2.5481181493396301</v>
      </c>
      <c r="O1486">
        <v>4.5758928571428603</v>
      </c>
      <c r="P1486">
        <v>41.974330533988201</v>
      </c>
      <c r="Q1486">
        <v>4.4571641820606002E-2</v>
      </c>
    </row>
    <row r="1487" spans="1:17" hidden="1" x14ac:dyDescent="0.3">
      <c r="A1487" t="s">
        <v>3146</v>
      </c>
      <c r="B1487" t="s">
        <v>3147</v>
      </c>
      <c r="C1487" t="s">
        <v>10328</v>
      </c>
      <c r="D1487" t="s">
        <v>276</v>
      </c>
      <c r="E1487">
        <v>981.99888589</v>
      </c>
      <c r="F1487">
        <v>1728.1</v>
      </c>
      <c r="G1487">
        <v>-42.078549385250099</v>
      </c>
      <c r="H1487">
        <v>-0.62062405678269295</v>
      </c>
      <c r="I1487">
        <v>-23.261544709147302</v>
      </c>
      <c r="J1487">
        <v>-0.58479902126632799</v>
      </c>
      <c r="K1487">
        <v>1747.07694365925</v>
      </c>
      <c r="L1487">
        <v>1784.37170546108</v>
      </c>
      <c r="M1487">
        <v>46.913598019489399</v>
      </c>
      <c r="N1487">
        <v>1.2992352084746499</v>
      </c>
      <c r="O1487">
        <v>26.439442161911899</v>
      </c>
      <c r="P1487">
        <v>14.4437086092715</v>
      </c>
      <c r="Q1487">
        <v>-6.4821538249678998E-2</v>
      </c>
    </row>
    <row r="1488" spans="1:17" hidden="1" x14ac:dyDescent="0.3">
      <c r="A1488" t="s">
        <v>3148</v>
      </c>
      <c r="B1488" t="s">
        <v>3149</v>
      </c>
      <c r="C1488" t="s">
        <v>10328</v>
      </c>
      <c r="D1488" t="s">
        <v>121</v>
      </c>
      <c r="E1488">
        <v>981.78796538999995</v>
      </c>
      <c r="F1488">
        <v>3198.8</v>
      </c>
      <c r="G1488">
        <v>29.2865139860846</v>
      </c>
      <c r="H1488">
        <v>7.13153906969311</v>
      </c>
      <c r="I1488">
        <v>-4.91608814578617</v>
      </c>
      <c r="J1488">
        <v>3.8275102806168699</v>
      </c>
      <c r="K1488">
        <v>2971.80596642818</v>
      </c>
      <c r="L1488">
        <v>2762.17130512319</v>
      </c>
      <c r="M1488">
        <v>61.374671923297498</v>
      </c>
      <c r="N1488">
        <v>0.89351918288765098</v>
      </c>
      <c r="O1488">
        <v>11.6356133550081</v>
      </c>
      <c r="P1488">
        <v>62.722555702512899</v>
      </c>
      <c r="Q1488">
        <v>0.110586527363856</v>
      </c>
    </row>
    <row r="1489" spans="1:17" hidden="1" x14ac:dyDescent="0.3">
      <c r="A1489" t="s">
        <v>3150</v>
      </c>
      <c r="B1489" t="s">
        <v>3151</v>
      </c>
      <c r="C1489" t="s">
        <v>10328</v>
      </c>
      <c r="D1489" t="s">
        <v>773</v>
      </c>
      <c r="E1489">
        <v>976.60940059999996</v>
      </c>
      <c r="F1489">
        <v>429.85</v>
      </c>
      <c r="G1489">
        <v>-59.483109779853798</v>
      </c>
      <c r="H1489">
        <v>1.0889743524876401</v>
      </c>
      <c r="I1489">
        <v>-30.626547708329799</v>
      </c>
      <c r="J1489">
        <v>3.75816907859498</v>
      </c>
      <c r="K1489">
        <v>426.025638733074</v>
      </c>
      <c r="L1489">
        <v>461.11050430259297</v>
      </c>
      <c r="M1489">
        <v>55.126303041417302</v>
      </c>
      <c r="N1489">
        <v>0.91156763548555397</v>
      </c>
      <c r="O1489">
        <v>72.153076654646895</v>
      </c>
      <c r="P1489">
        <v>28.582111875560798</v>
      </c>
      <c r="Q1489">
        <v>6.0732982222234999E-2</v>
      </c>
    </row>
    <row r="1490" spans="1:17" hidden="1" x14ac:dyDescent="0.3">
      <c r="A1490" t="s">
        <v>3152</v>
      </c>
      <c r="B1490" t="s">
        <v>3153</v>
      </c>
      <c r="C1490" t="s">
        <v>10328</v>
      </c>
      <c r="D1490" t="s">
        <v>24</v>
      </c>
      <c r="E1490">
        <v>976.37363215599999</v>
      </c>
      <c r="F1490">
        <v>38.630000000000003</v>
      </c>
      <c r="G1490">
        <v>26.642167877777499</v>
      </c>
      <c r="H1490">
        <v>-14.669286858488601</v>
      </c>
      <c r="I1490">
        <v>-29.800710921191499</v>
      </c>
      <c r="J1490">
        <v>-3.0288601265313702</v>
      </c>
      <c r="K1490">
        <v>41.239609434883</v>
      </c>
      <c r="L1490">
        <v>39.146702890912302</v>
      </c>
      <c r="M1490">
        <v>24.380498825679599</v>
      </c>
      <c r="N1490">
        <v>0.60759500677068401</v>
      </c>
      <c r="O1490">
        <v>52.731038053326401</v>
      </c>
      <c r="P1490">
        <v>72.841163310961903</v>
      </c>
      <c r="Q1490">
        <v>8.8108703591619E-2</v>
      </c>
    </row>
    <row r="1491" spans="1:17" hidden="1" x14ac:dyDescent="0.3">
      <c r="A1491" t="s">
        <v>3154</v>
      </c>
      <c r="B1491" t="s">
        <v>3155</v>
      </c>
      <c r="C1491" t="s">
        <v>10328</v>
      </c>
      <c r="D1491" t="s">
        <v>573</v>
      </c>
      <c r="E1491">
        <v>972.38591799999995</v>
      </c>
      <c r="F1491">
        <v>375.7</v>
      </c>
      <c r="G1491">
        <v>29.3257111793753</v>
      </c>
      <c r="H1491">
        <v>20.0169428730985</v>
      </c>
      <c r="I1491">
        <v>28.942055728093599</v>
      </c>
      <c r="J1491">
        <v>14.985837400770301</v>
      </c>
      <c r="K1491">
        <v>306.32356091499099</v>
      </c>
      <c r="L1491">
        <v>278.26948527011399</v>
      </c>
      <c r="M1491">
        <v>85.898977532495493</v>
      </c>
      <c r="N1491">
        <v>3.53212510127514</v>
      </c>
      <c r="O1491">
        <v>6.0553633217992999</v>
      </c>
      <c r="P1491">
        <v>74.136732329084495</v>
      </c>
      <c r="Q1491">
        <v>1.5592572642113001E-2</v>
      </c>
    </row>
    <row r="1492" spans="1:17" hidden="1" x14ac:dyDescent="0.3">
      <c r="A1492" t="s">
        <v>3156</v>
      </c>
      <c r="B1492" t="s">
        <v>3157</v>
      </c>
      <c r="C1492" t="s">
        <v>10328</v>
      </c>
      <c r="D1492" t="s">
        <v>627</v>
      </c>
      <c r="E1492">
        <v>971.43200000000002</v>
      </c>
      <c r="F1492">
        <v>285.95</v>
      </c>
      <c r="G1492">
        <v>-12.0813184718643</v>
      </c>
      <c r="H1492">
        <v>9.4564880476494508</v>
      </c>
      <c r="I1492">
        <v>16.3944691921192</v>
      </c>
      <c r="J1492">
        <v>-2.0698026717895601</v>
      </c>
      <c r="K1492">
        <v>252.05617878603201</v>
      </c>
      <c r="L1492">
        <v>228.24174443517799</v>
      </c>
      <c r="M1492">
        <v>65.696339609998205</v>
      </c>
      <c r="N1492">
        <v>1.80792237812615</v>
      </c>
      <c r="O1492">
        <v>10.5088302150725</v>
      </c>
      <c r="P1492">
        <v>61.553672316384102</v>
      </c>
      <c r="Q1492">
        <v>6.7700238293394999E-2</v>
      </c>
    </row>
    <row r="1493" spans="1:17" hidden="1" x14ac:dyDescent="0.3">
      <c r="A1493" t="s">
        <v>3158</v>
      </c>
      <c r="B1493" t="s">
        <v>3159</v>
      </c>
      <c r="C1493" t="s">
        <v>10328</v>
      </c>
      <c r="D1493" t="s">
        <v>54</v>
      </c>
      <c r="E1493">
        <v>968.76221368999995</v>
      </c>
      <c r="F1493">
        <v>1664.15</v>
      </c>
      <c r="G1493">
        <v>78.546700203345296</v>
      </c>
      <c r="H1493">
        <v>32.986087755881698</v>
      </c>
      <c r="I1493">
        <v>18.137128652667901</v>
      </c>
      <c r="J1493">
        <v>8.7308401980430599</v>
      </c>
      <c r="K1493">
        <v>1338.874358063</v>
      </c>
      <c r="L1493">
        <v>1170.31478306541</v>
      </c>
      <c r="M1493">
        <v>88.937220556664599</v>
      </c>
      <c r="N1493">
        <v>3.06074582758382</v>
      </c>
      <c r="O1493">
        <v>5.3961481837574601</v>
      </c>
      <c r="P1493">
        <v>129.12708247280699</v>
      </c>
      <c r="Q1493">
        <v>0.105250532699297</v>
      </c>
    </row>
    <row r="1494" spans="1:17" hidden="1" x14ac:dyDescent="0.3">
      <c r="A1494" t="s">
        <v>3160</v>
      </c>
      <c r="B1494" t="s">
        <v>3161</v>
      </c>
      <c r="C1494" t="s">
        <v>10328</v>
      </c>
      <c r="D1494" t="s">
        <v>204</v>
      </c>
      <c r="E1494">
        <v>967.69487030000005</v>
      </c>
      <c r="F1494">
        <v>1997</v>
      </c>
      <c r="G1494">
        <v>32.285895511808398</v>
      </c>
      <c r="H1494">
        <v>-1.0733942209651499</v>
      </c>
      <c r="I1494">
        <v>-17.280106710320101</v>
      </c>
      <c r="J1494">
        <v>1.0101327806001501</v>
      </c>
      <c r="K1494">
        <v>2048.2481887917902</v>
      </c>
      <c r="L1494">
        <v>1917.73234712621</v>
      </c>
      <c r="M1494">
        <v>62.914573444227898</v>
      </c>
      <c r="N1494">
        <v>4.34786769294778</v>
      </c>
      <c r="O1494">
        <v>25.6584877315974</v>
      </c>
      <c r="P1494">
        <v>83.152198835236405</v>
      </c>
      <c r="Q1494">
        <v>0.226978469286926</v>
      </c>
    </row>
    <row r="1495" spans="1:17" hidden="1" x14ac:dyDescent="0.3">
      <c r="A1495" t="s">
        <v>3162</v>
      </c>
      <c r="B1495" t="s">
        <v>3163</v>
      </c>
      <c r="C1495" t="s">
        <v>10328</v>
      </c>
      <c r="D1495" t="s">
        <v>405</v>
      </c>
      <c r="E1495">
        <v>967.40286570000001</v>
      </c>
      <c r="F1495">
        <v>128.65</v>
      </c>
      <c r="G1495">
        <v>-18.5417023610493</v>
      </c>
      <c r="H1495">
        <v>10.759324629777501</v>
      </c>
      <c r="I1495">
        <v>-21.399567840773699</v>
      </c>
      <c r="J1495">
        <v>9.0363774493219093</v>
      </c>
      <c r="K1495">
        <v>115.506770676169</v>
      </c>
      <c r="L1495">
        <v>118.65629231185299</v>
      </c>
      <c r="M1495">
        <v>57.853309379577901</v>
      </c>
      <c r="N1495">
        <v>3.5956999220545498</v>
      </c>
      <c r="O1495">
        <v>28.021764477263801</v>
      </c>
      <c r="P1495">
        <v>31.881086622245</v>
      </c>
      <c r="Q1495">
        <v>-1.5700833917608001E-2</v>
      </c>
    </row>
    <row r="1496" spans="1:17" hidden="1" x14ac:dyDescent="0.3">
      <c r="A1496" t="s">
        <v>3164</v>
      </c>
      <c r="B1496" t="s">
        <v>3165</v>
      </c>
      <c r="C1496" t="s">
        <v>10328</v>
      </c>
      <c r="D1496" t="s">
        <v>535</v>
      </c>
      <c r="E1496">
        <v>966.53325671699997</v>
      </c>
      <c r="F1496">
        <v>182.76</v>
      </c>
      <c r="G1496">
        <v>101.123617854876</v>
      </c>
      <c r="H1496">
        <v>5.4394088794236399</v>
      </c>
      <c r="I1496">
        <v>17.577453003151</v>
      </c>
      <c r="J1496">
        <v>-3.1529193220181999</v>
      </c>
      <c r="K1496">
        <v>174.81306177254601</v>
      </c>
      <c r="L1496">
        <v>146.46412648769899</v>
      </c>
      <c r="M1496">
        <v>50.250898880616298</v>
      </c>
      <c r="N1496">
        <v>0.55437108031219295</v>
      </c>
      <c r="O1496">
        <v>8.7765375355657707</v>
      </c>
      <c r="P1496">
        <v>138.59007832898101</v>
      </c>
      <c r="Q1496">
        <v>3.7057617480465002E-2</v>
      </c>
    </row>
    <row r="1497" spans="1:17" hidden="1" x14ac:dyDescent="0.3">
      <c r="A1497" t="s">
        <v>3166</v>
      </c>
      <c r="B1497" t="s">
        <v>3167</v>
      </c>
      <c r="C1497" t="s">
        <v>10328</v>
      </c>
      <c r="D1497" t="s">
        <v>21</v>
      </c>
      <c r="E1497">
        <v>966.00877304400001</v>
      </c>
      <c r="F1497">
        <v>92.38</v>
      </c>
      <c r="G1497">
        <v>-11.407730441792101</v>
      </c>
      <c r="H1497">
        <v>-3.9663105541956498</v>
      </c>
      <c r="I1497">
        <v>-17.973116221968301</v>
      </c>
      <c r="J1497">
        <v>-3.1356264873879001</v>
      </c>
      <c r="K1497">
        <v>92.822487112088695</v>
      </c>
      <c r="L1497">
        <v>91.769457714097001</v>
      </c>
      <c r="M1497">
        <v>42.526400924299899</v>
      </c>
      <c r="N1497">
        <v>0.92846456137579403</v>
      </c>
      <c r="O1497">
        <v>34.4446849967525</v>
      </c>
      <c r="P1497">
        <v>39.3363499245852</v>
      </c>
    </row>
    <row r="1498" spans="1:17" hidden="1" x14ac:dyDescent="0.3">
      <c r="A1498" t="s">
        <v>3168</v>
      </c>
      <c r="B1498" t="s">
        <v>3169</v>
      </c>
      <c r="C1498" t="s">
        <v>10328</v>
      </c>
      <c r="D1498" t="s">
        <v>573</v>
      </c>
      <c r="E1498">
        <v>964.85266433999902</v>
      </c>
      <c r="F1498">
        <v>263.3</v>
      </c>
      <c r="G1498">
        <v>-38.2016256927825</v>
      </c>
      <c r="H1498">
        <v>-0.18125792730583401</v>
      </c>
      <c r="I1498">
        <v>-18.253173923878698</v>
      </c>
      <c r="J1498">
        <v>-5.5436677667340604</v>
      </c>
      <c r="K1498">
        <v>262.83187332721201</v>
      </c>
      <c r="L1498">
        <v>264.14775001051203</v>
      </c>
      <c r="M1498">
        <v>42.218649768303798</v>
      </c>
      <c r="N1498">
        <v>1.4186357931145901</v>
      </c>
      <c r="O1498">
        <v>21.325484238511098</v>
      </c>
      <c r="P1498">
        <v>16.762749445676199</v>
      </c>
      <c r="Q1498">
        <v>-9.3394004310025994E-2</v>
      </c>
    </row>
    <row r="1499" spans="1:17" hidden="1" x14ac:dyDescent="0.3">
      <c r="A1499" t="s">
        <v>3170</v>
      </c>
      <c r="B1499" t="s">
        <v>3171</v>
      </c>
      <c r="C1499" t="s">
        <v>10328</v>
      </c>
      <c r="D1499" t="s">
        <v>46</v>
      </c>
      <c r="E1499">
        <v>959.21204999999998</v>
      </c>
      <c r="F1499">
        <v>393.05</v>
      </c>
      <c r="G1499">
        <v>106.705280368307</v>
      </c>
      <c r="H1499">
        <v>9.0991391751637902</v>
      </c>
      <c r="I1499">
        <v>-40.2591518274604</v>
      </c>
      <c r="J1499">
        <v>-1.20948860530359</v>
      </c>
      <c r="K1499">
        <v>398.29751719868898</v>
      </c>
      <c r="L1499">
        <v>388.51944952370798</v>
      </c>
      <c r="M1499">
        <v>62.096379855825603</v>
      </c>
      <c r="N1499">
        <v>1.7396991497710901</v>
      </c>
      <c r="O1499">
        <v>154.85307212822701</v>
      </c>
      <c r="P1499">
        <v>136.77710843373401</v>
      </c>
    </row>
    <row r="1500" spans="1:17" hidden="1" x14ac:dyDescent="0.3">
      <c r="A1500" t="s">
        <v>3172</v>
      </c>
      <c r="B1500" t="s">
        <v>3173</v>
      </c>
      <c r="C1500" t="s">
        <v>10328</v>
      </c>
      <c r="D1500" t="s">
        <v>77</v>
      </c>
      <c r="E1500">
        <v>955.37743132000003</v>
      </c>
      <c r="F1500">
        <v>110.57</v>
      </c>
      <c r="G1500">
        <v>-12.4441684909592</v>
      </c>
      <c r="H1500">
        <v>-2.6526936527116298</v>
      </c>
      <c r="I1500">
        <v>-28.269885181452601</v>
      </c>
      <c r="J1500">
        <v>-4.8998300771669498</v>
      </c>
      <c r="K1500">
        <v>112.564106352092</v>
      </c>
      <c r="L1500">
        <v>108.089648949924</v>
      </c>
      <c r="M1500">
        <v>35.742250203047099</v>
      </c>
      <c r="N1500">
        <v>0.91463803186018899</v>
      </c>
      <c r="O1500">
        <v>60.938771818757303</v>
      </c>
      <c r="P1500">
        <v>37.354037267080699</v>
      </c>
      <c r="Q1500">
        <v>-3.1883976167938997E-2</v>
      </c>
    </row>
    <row r="1501" spans="1:17" hidden="1" x14ac:dyDescent="0.3">
      <c r="A1501" t="s">
        <v>3174</v>
      </c>
      <c r="B1501" t="s">
        <v>3175</v>
      </c>
      <c r="C1501" t="s">
        <v>10328</v>
      </c>
      <c r="D1501" t="s">
        <v>231</v>
      </c>
      <c r="E1501">
        <v>954.72066240000004</v>
      </c>
      <c r="F1501">
        <v>419</v>
      </c>
      <c r="G1501">
        <v>184.96576591953499</v>
      </c>
      <c r="H1501">
        <v>51.7981586036057</v>
      </c>
      <c r="I1501">
        <v>266.73554737819097</v>
      </c>
      <c r="J1501">
        <v>-14.655903586803801</v>
      </c>
      <c r="K1501">
        <v>302.18711652433598</v>
      </c>
      <c r="L1501">
        <v>194.569783049005</v>
      </c>
      <c r="M1501">
        <v>55.4545741698008</v>
      </c>
      <c r="N1501">
        <v>0.91677734110313003</v>
      </c>
      <c r="O1501">
        <v>17.100238663484401</v>
      </c>
      <c r="P1501">
        <v>501.57932519741502</v>
      </c>
      <c r="Q1501">
        <v>0.18110010291894801</v>
      </c>
    </row>
    <row r="1502" spans="1:17" hidden="1" x14ac:dyDescent="0.3">
      <c r="A1502" t="s">
        <v>3176</v>
      </c>
      <c r="B1502" t="s">
        <v>3177</v>
      </c>
      <c r="C1502" t="s">
        <v>10328</v>
      </c>
      <c r="D1502" t="s">
        <v>410</v>
      </c>
      <c r="E1502">
        <v>953.20238683499997</v>
      </c>
      <c r="F1502">
        <v>328.55</v>
      </c>
      <c r="G1502">
        <v>9.7069424089398204</v>
      </c>
      <c r="H1502">
        <v>-8.5277630772701905</v>
      </c>
      <c r="I1502">
        <v>19.354370326665101</v>
      </c>
      <c r="J1502">
        <v>1.3716986745862001</v>
      </c>
      <c r="K1502">
        <v>315.91686086017899</v>
      </c>
      <c r="L1502">
        <v>274.448807354873</v>
      </c>
      <c r="M1502">
        <v>59.075468097366098</v>
      </c>
      <c r="N1502">
        <v>0.427064636139179</v>
      </c>
      <c r="O1502">
        <v>14.061786638259001</v>
      </c>
      <c r="P1502">
        <v>73.698123182659202</v>
      </c>
      <c r="Q1502">
        <v>0.10052801036213201</v>
      </c>
    </row>
    <row r="1503" spans="1:17" hidden="1" x14ac:dyDescent="0.3">
      <c r="A1503" t="s">
        <v>3178</v>
      </c>
      <c r="B1503" t="s">
        <v>3179</v>
      </c>
      <c r="C1503" t="s">
        <v>10328</v>
      </c>
      <c r="D1503" t="s">
        <v>118</v>
      </c>
      <c r="E1503">
        <v>949.50493737600004</v>
      </c>
      <c r="F1503">
        <v>140.91999999999999</v>
      </c>
      <c r="G1503">
        <v>-52.3014086393787</v>
      </c>
      <c r="H1503">
        <v>-16.863906921793401</v>
      </c>
      <c r="I1503">
        <v>-21.399452222876999</v>
      </c>
      <c r="J1503">
        <v>-7.1948423113095998</v>
      </c>
      <c r="K1503">
        <v>144.21894614158299</v>
      </c>
      <c r="L1503">
        <v>151.183146692142</v>
      </c>
      <c r="M1503">
        <v>28.882033132605201</v>
      </c>
      <c r="N1503">
        <v>0.87959237244306598</v>
      </c>
      <c r="O1503">
        <v>57.678115242690801</v>
      </c>
      <c r="P1503">
        <v>11.5756136183689</v>
      </c>
      <c r="Q1503">
        <v>3.6889023013899E-2</v>
      </c>
    </row>
    <row r="1504" spans="1:17" hidden="1" x14ac:dyDescent="0.3">
      <c r="A1504" t="s">
        <v>3180</v>
      </c>
      <c r="B1504" t="s">
        <v>3181</v>
      </c>
      <c r="C1504" t="s">
        <v>10328</v>
      </c>
      <c r="D1504" t="s">
        <v>204</v>
      </c>
      <c r="E1504">
        <v>947.68218460000003</v>
      </c>
      <c r="F1504">
        <v>1233.7</v>
      </c>
      <c r="G1504">
        <v>27.953021428616399</v>
      </c>
      <c r="H1504">
        <v>31.4079781124859</v>
      </c>
      <c r="I1504">
        <v>47.882053487412499</v>
      </c>
      <c r="J1504">
        <v>-4.7359392860057099</v>
      </c>
      <c r="K1504">
        <v>1043.52242106312</v>
      </c>
      <c r="L1504">
        <v>912.01185785630798</v>
      </c>
      <c r="M1504">
        <v>63.534976306676199</v>
      </c>
      <c r="N1504">
        <v>2.8388654237227202</v>
      </c>
      <c r="O1504">
        <v>11.048066790954</v>
      </c>
      <c r="P1504">
        <v>91.881172719496007</v>
      </c>
      <c r="Q1504">
        <v>1.7931136823427E-2</v>
      </c>
    </row>
    <row r="1505" spans="1:17" hidden="1" x14ac:dyDescent="0.3">
      <c r="A1505" t="s">
        <v>3182</v>
      </c>
      <c r="B1505" t="s">
        <v>3183</v>
      </c>
      <c r="C1505" t="s">
        <v>10328</v>
      </c>
      <c r="D1505" t="s">
        <v>138</v>
      </c>
      <c r="E1505">
        <v>945.34461999999996</v>
      </c>
      <c r="F1505">
        <v>995.5</v>
      </c>
      <c r="G1505">
        <v>9.4125491238678798</v>
      </c>
      <c r="H1505">
        <v>-4.29966189377968</v>
      </c>
      <c r="I1505">
        <v>8.5481753537329901</v>
      </c>
      <c r="J1505">
        <v>-1.6458509182102499E-2</v>
      </c>
      <c r="K1505">
        <v>968.35745444101303</v>
      </c>
      <c r="L1505">
        <v>900.73199319959701</v>
      </c>
      <c r="M1505">
        <v>49.913186312694002</v>
      </c>
      <c r="N1505">
        <v>0.89486663071790196</v>
      </c>
      <c r="O1505">
        <v>18.031140130587598</v>
      </c>
      <c r="P1505">
        <v>48.504512568061401</v>
      </c>
      <c r="Q1505">
        <v>1.1386626032825999E-2</v>
      </c>
    </row>
    <row r="1506" spans="1:17" hidden="1" x14ac:dyDescent="0.3">
      <c r="A1506" t="s">
        <v>3184</v>
      </c>
      <c r="B1506" t="s">
        <v>3185</v>
      </c>
      <c r="C1506" t="s">
        <v>10328</v>
      </c>
      <c r="D1506" t="s">
        <v>21</v>
      </c>
      <c r="E1506">
        <v>942.38851499999998</v>
      </c>
      <c r="F1506">
        <v>742.7</v>
      </c>
      <c r="G1506">
        <v>34.0789068224055</v>
      </c>
      <c r="H1506">
        <v>-5.1508267657964399</v>
      </c>
      <c r="I1506">
        <v>-6.3169262534338602</v>
      </c>
      <c r="J1506">
        <v>-0.76320819164215703</v>
      </c>
      <c r="K1506">
        <v>754.13896476641196</v>
      </c>
      <c r="L1506">
        <v>695.84861884634495</v>
      </c>
      <c r="M1506">
        <v>34.3486499241207</v>
      </c>
      <c r="N1506">
        <v>0.83015298320434805</v>
      </c>
      <c r="O1506">
        <v>11.343745792379099</v>
      </c>
      <c r="P1506">
        <v>68.202921526440903</v>
      </c>
      <c r="Q1506">
        <v>0.13248697302791099</v>
      </c>
    </row>
    <row r="1507" spans="1:17" hidden="1" x14ac:dyDescent="0.3">
      <c r="A1507" t="s">
        <v>3186</v>
      </c>
      <c r="B1507" t="s">
        <v>3187</v>
      </c>
      <c r="C1507" t="s">
        <v>10328</v>
      </c>
      <c r="D1507" t="s">
        <v>204</v>
      </c>
      <c r="E1507">
        <v>942.0838</v>
      </c>
      <c r="F1507">
        <v>777.3</v>
      </c>
      <c r="G1507">
        <v>-25.363806242836901</v>
      </c>
      <c r="H1507">
        <v>-6.8001432520852898</v>
      </c>
      <c r="I1507">
        <v>-14.901946119142201</v>
      </c>
      <c r="J1507">
        <v>-1.73938741372315</v>
      </c>
      <c r="K1507">
        <v>796.05936456990196</v>
      </c>
      <c r="L1507">
        <v>764.16695710767203</v>
      </c>
      <c r="M1507">
        <v>36.135502964020397</v>
      </c>
      <c r="N1507">
        <v>0.53312766655726895</v>
      </c>
      <c r="O1507">
        <v>20.2881770230284</v>
      </c>
      <c r="P1507">
        <v>18.0589307411907</v>
      </c>
      <c r="Q1507">
        <v>4.8895477994174999E-2</v>
      </c>
    </row>
    <row r="1508" spans="1:17" hidden="1" x14ac:dyDescent="0.3">
      <c r="A1508" t="s">
        <v>3188</v>
      </c>
      <c r="B1508" t="s">
        <v>3189</v>
      </c>
      <c r="C1508" t="s">
        <v>10328</v>
      </c>
      <c r="D1508" t="s">
        <v>776</v>
      </c>
      <c r="E1508">
        <v>941.85114141399902</v>
      </c>
      <c r="F1508">
        <v>217.08</v>
      </c>
      <c r="G1508">
        <v>-8.7302964835379999</v>
      </c>
      <c r="H1508">
        <v>8.6189323897344998</v>
      </c>
      <c r="I1508">
        <v>-37.433045058286403</v>
      </c>
      <c r="J1508">
        <v>20.5223657177145</v>
      </c>
      <c r="K1508">
        <v>201.99902591409301</v>
      </c>
      <c r="L1508">
        <v>215.178690588292</v>
      </c>
      <c r="M1508">
        <v>76.856328652474403</v>
      </c>
      <c r="N1508">
        <v>2.6966081286639199</v>
      </c>
      <c r="O1508">
        <v>53.399668325041397</v>
      </c>
      <c r="P1508">
        <v>29.6</v>
      </c>
    </row>
    <row r="1509" spans="1:17" hidden="1" x14ac:dyDescent="0.3">
      <c r="A1509" t="s">
        <v>3190</v>
      </c>
      <c r="B1509" t="s">
        <v>3191</v>
      </c>
      <c r="C1509" t="s">
        <v>10328</v>
      </c>
      <c r="D1509" t="s">
        <v>627</v>
      </c>
      <c r="E1509">
        <v>940.92141000000004</v>
      </c>
      <c r="F1509">
        <v>1015</v>
      </c>
      <c r="G1509">
        <v>-0.71478989554266903</v>
      </c>
      <c r="H1509">
        <v>-3.63235957469099</v>
      </c>
      <c r="I1509">
        <v>2.0878717614500601</v>
      </c>
      <c r="J1509">
        <v>-4.6649587708480498</v>
      </c>
      <c r="K1509">
        <v>1018.53438808005</v>
      </c>
      <c r="L1509">
        <v>947.26789996233799</v>
      </c>
      <c r="M1509">
        <v>46.995424847096601</v>
      </c>
      <c r="N1509">
        <v>0.79035523522141904</v>
      </c>
      <c r="O1509">
        <v>17.724137931034399</v>
      </c>
      <c r="P1509">
        <v>35.876840696117803</v>
      </c>
      <c r="Q1509">
        <v>-2.5151606150957E-2</v>
      </c>
    </row>
    <row r="1510" spans="1:17" hidden="1" x14ac:dyDescent="0.3">
      <c r="A1510" t="s">
        <v>3192</v>
      </c>
      <c r="B1510" t="s">
        <v>3193</v>
      </c>
      <c r="C1510" t="s">
        <v>10328</v>
      </c>
      <c r="D1510" t="s">
        <v>989</v>
      </c>
      <c r="E1510">
        <v>940.04827439999997</v>
      </c>
      <c r="F1510">
        <v>143.57</v>
      </c>
      <c r="G1510">
        <v>-46.284258762830298</v>
      </c>
      <c r="H1510">
        <v>4.99844608960748</v>
      </c>
      <c r="I1510">
        <v>-7.2826658253888699</v>
      </c>
      <c r="J1510">
        <v>5.6592014093505396</v>
      </c>
      <c r="K1510">
        <v>135.110723992446</v>
      </c>
      <c r="L1510">
        <v>140.15645619553101</v>
      </c>
      <c r="M1510">
        <v>74.091132380378696</v>
      </c>
      <c r="N1510">
        <v>0.86678825292047101</v>
      </c>
      <c r="O1510">
        <v>31.2948387546144</v>
      </c>
      <c r="P1510">
        <v>27.731316725978601</v>
      </c>
    </row>
    <row r="1511" spans="1:17" hidden="1" x14ac:dyDescent="0.3">
      <c r="A1511" t="s">
        <v>3194</v>
      </c>
      <c r="B1511" t="s">
        <v>3195</v>
      </c>
      <c r="C1511" t="s">
        <v>10328</v>
      </c>
      <c r="D1511" t="s">
        <v>138</v>
      </c>
      <c r="E1511">
        <v>939.22692420499902</v>
      </c>
      <c r="F1511">
        <v>471.55</v>
      </c>
      <c r="G1511">
        <v>242.84236726869599</v>
      </c>
      <c r="H1511">
        <v>16.526842000862601</v>
      </c>
      <c r="I1511">
        <v>7.3433087063201503</v>
      </c>
      <c r="J1511">
        <v>16.052223498932999</v>
      </c>
      <c r="K1511">
        <v>392.71586615645901</v>
      </c>
      <c r="L1511">
        <v>332.63967129974498</v>
      </c>
      <c r="M1511">
        <v>85.538548172652</v>
      </c>
      <c r="N1511">
        <v>1.9546977059600701</v>
      </c>
      <c r="O1511">
        <v>4.7608949210051899</v>
      </c>
      <c r="P1511">
        <v>310.04347826086899</v>
      </c>
      <c r="Q1511">
        <v>0.26233141424374601</v>
      </c>
    </row>
    <row r="1512" spans="1:17" hidden="1" x14ac:dyDescent="0.3">
      <c r="A1512" t="s">
        <v>3196</v>
      </c>
      <c r="B1512" t="s">
        <v>2146</v>
      </c>
      <c r="C1512" t="s">
        <v>10328</v>
      </c>
      <c r="D1512" t="s">
        <v>228</v>
      </c>
      <c r="E1512">
        <v>932.66160000000002</v>
      </c>
      <c r="F1512">
        <v>2252.4</v>
      </c>
      <c r="G1512">
        <v>596.50881709586304</v>
      </c>
      <c r="H1512">
        <v>37.822046330426197</v>
      </c>
      <c r="I1512">
        <v>67.378084390659296</v>
      </c>
      <c r="J1512">
        <v>0.12845636006184899</v>
      </c>
      <c r="K1512">
        <v>1829.62420272195</v>
      </c>
      <c r="L1512">
        <v>1177.8956255026301</v>
      </c>
      <c r="M1512">
        <v>66.0778649018186</v>
      </c>
      <c r="N1512">
        <v>0.65306122448979498</v>
      </c>
      <c r="O1512">
        <v>12.4822411649795</v>
      </c>
      <c r="P1512">
        <v>737.47908533184602</v>
      </c>
    </row>
    <row r="1513" spans="1:17" hidden="1" x14ac:dyDescent="0.3">
      <c r="A1513" t="s">
        <v>3197</v>
      </c>
      <c r="B1513" t="s">
        <v>3198</v>
      </c>
      <c r="C1513" t="s">
        <v>10328</v>
      </c>
      <c r="D1513" t="s">
        <v>357</v>
      </c>
      <c r="E1513">
        <v>932.37701842000001</v>
      </c>
      <c r="F1513">
        <v>7.27</v>
      </c>
      <c r="G1513">
        <v>-62.850376377956202</v>
      </c>
      <c r="H1513">
        <v>1.0683372012813299</v>
      </c>
      <c r="I1513">
        <v>-46.633287351384901</v>
      </c>
      <c r="J1513">
        <v>7.11560914199897</v>
      </c>
      <c r="K1513">
        <v>7.7870883927463597</v>
      </c>
      <c r="L1513">
        <v>8.5433072869555993</v>
      </c>
      <c r="M1513">
        <v>45.092784332523699</v>
      </c>
      <c r="N1513">
        <v>0.77060511504864104</v>
      </c>
      <c r="O1513">
        <v>58.184319119669802</v>
      </c>
      <c r="P1513">
        <v>10.9923664122137</v>
      </c>
    </row>
    <row r="1514" spans="1:17" hidden="1" x14ac:dyDescent="0.3">
      <c r="A1514" t="s">
        <v>3199</v>
      </c>
      <c r="B1514" t="s">
        <v>3200</v>
      </c>
      <c r="C1514" t="s">
        <v>10328</v>
      </c>
      <c r="D1514" t="s">
        <v>989</v>
      </c>
      <c r="E1514">
        <v>931.16250000000002</v>
      </c>
      <c r="F1514">
        <v>82.77</v>
      </c>
      <c r="G1514">
        <v>-56.037838798879903</v>
      </c>
      <c r="H1514">
        <v>1.2011532461838801</v>
      </c>
      <c r="I1514">
        <v>-10.017642945676201</v>
      </c>
      <c r="J1514">
        <v>0.16290876617733399</v>
      </c>
      <c r="K1514">
        <v>80.879118717557404</v>
      </c>
      <c r="L1514">
        <v>83.172554308886902</v>
      </c>
      <c r="M1514">
        <v>52.754942607751502</v>
      </c>
      <c r="N1514">
        <v>1.2883707074353099</v>
      </c>
      <c r="O1514">
        <v>45.221698683097699</v>
      </c>
      <c r="P1514">
        <v>29.227166276346601</v>
      </c>
      <c r="Q1514">
        <v>0.102496689182204</v>
      </c>
    </row>
    <row r="1515" spans="1:17" hidden="1" x14ac:dyDescent="0.3">
      <c r="A1515" t="s">
        <v>3201</v>
      </c>
      <c r="B1515" t="s">
        <v>3202</v>
      </c>
      <c r="C1515" t="s">
        <v>10328</v>
      </c>
      <c r="D1515" t="s">
        <v>1518</v>
      </c>
      <c r="E1515">
        <v>929.29532412000003</v>
      </c>
      <c r="F1515">
        <v>497.5</v>
      </c>
      <c r="G1515">
        <v>101.75482617502</v>
      </c>
      <c r="H1515">
        <v>-2.5183979685899298</v>
      </c>
      <c r="I1515">
        <v>85.994803818702195</v>
      </c>
      <c r="J1515">
        <v>-7.7508525111554203</v>
      </c>
      <c r="K1515">
        <v>475.92774870027802</v>
      </c>
      <c r="L1515">
        <v>361.13248574856499</v>
      </c>
      <c r="M1515">
        <v>44.936322757643303</v>
      </c>
      <c r="N1515">
        <v>0.19613693799097101</v>
      </c>
      <c r="O1515">
        <v>14.3718592964824</v>
      </c>
      <c r="P1515">
        <v>173.35164835164801</v>
      </c>
      <c r="Q1515">
        <v>0.11131652422296</v>
      </c>
    </row>
    <row r="1516" spans="1:17" hidden="1" x14ac:dyDescent="0.3">
      <c r="A1516" t="s">
        <v>3203</v>
      </c>
      <c r="B1516" t="s">
        <v>3204</v>
      </c>
      <c r="C1516" t="s">
        <v>10328</v>
      </c>
      <c r="D1516" t="s">
        <v>933</v>
      </c>
      <c r="E1516">
        <v>925.68100000000004</v>
      </c>
      <c r="F1516">
        <v>2012.35</v>
      </c>
      <c r="G1516">
        <v>151.92789166551401</v>
      </c>
      <c r="H1516">
        <v>5.2029533082947497</v>
      </c>
      <c r="I1516">
        <v>74.815121218386494</v>
      </c>
      <c r="J1516">
        <v>-10.427792610659299</v>
      </c>
      <c r="K1516">
        <v>1889.05623456382</v>
      </c>
      <c r="L1516">
        <v>1395.78801705619</v>
      </c>
      <c r="M1516">
        <v>49.555196743959698</v>
      </c>
      <c r="N1516">
        <v>0.732906756602973</v>
      </c>
      <c r="O1516">
        <v>14.776256615399801</v>
      </c>
      <c r="P1516">
        <v>197.15741287655001</v>
      </c>
      <c r="Q1516">
        <v>0.156787720638707</v>
      </c>
    </row>
    <row r="1517" spans="1:17" hidden="1" x14ac:dyDescent="0.3">
      <c r="A1517" t="s">
        <v>3205</v>
      </c>
      <c r="B1517" t="s">
        <v>3206</v>
      </c>
      <c r="C1517" t="s">
        <v>10328</v>
      </c>
      <c r="D1517" t="s">
        <v>298</v>
      </c>
      <c r="E1517">
        <v>924.99192000000005</v>
      </c>
      <c r="F1517">
        <v>496.6</v>
      </c>
      <c r="G1517">
        <v>11.067862143468499</v>
      </c>
      <c r="H1517">
        <v>4.9962918457470797</v>
      </c>
      <c r="I1517">
        <v>-17.4194685937705</v>
      </c>
      <c r="J1517">
        <v>-1.05769632476603</v>
      </c>
      <c r="K1517">
        <v>485.50533048577603</v>
      </c>
      <c r="L1517">
        <v>457.81995616916601</v>
      </c>
      <c r="M1517">
        <v>54.764609369886003</v>
      </c>
      <c r="N1517">
        <v>1.6587339279478299</v>
      </c>
      <c r="O1517">
        <v>30.7188884414015</v>
      </c>
      <c r="P1517">
        <v>61.233766233766197</v>
      </c>
    </row>
    <row r="1518" spans="1:17" hidden="1" x14ac:dyDescent="0.3">
      <c r="A1518" t="s">
        <v>3207</v>
      </c>
      <c r="B1518" t="s">
        <v>3208</v>
      </c>
      <c r="C1518" t="s">
        <v>10328</v>
      </c>
      <c r="D1518" t="s">
        <v>410</v>
      </c>
      <c r="E1518">
        <v>924.35513755199997</v>
      </c>
      <c r="F1518">
        <v>44.67</v>
      </c>
      <c r="G1518">
        <v>194.80089920729901</v>
      </c>
      <c r="H1518">
        <v>-8.6866868830359607</v>
      </c>
      <c r="I1518">
        <v>59.8392380266381</v>
      </c>
      <c r="J1518">
        <v>-6.9869990453366002</v>
      </c>
      <c r="K1518">
        <v>48.058009577430397</v>
      </c>
      <c r="L1518">
        <v>36.204219993914002</v>
      </c>
      <c r="M1518">
        <v>32.152562233403899</v>
      </c>
      <c r="N1518">
        <v>0.14361331962153401</v>
      </c>
      <c r="O1518">
        <v>60.152227445713002</v>
      </c>
      <c r="P1518">
        <v>237.13207547169799</v>
      </c>
      <c r="Q1518">
        <v>0.11939499695580599</v>
      </c>
    </row>
    <row r="1519" spans="1:17" hidden="1" x14ac:dyDescent="0.3">
      <c r="A1519" t="s">
        <v>3209</v>
      </c>
      <c r="B1519" t="s">
        <v>3210</v>
      </c>
      <c r="C1519" t="s">
        <v>10328</v>
      </c>
      <c r="D1519" t="s">
        <v>2256</v>
      </c>
      <c r="E1519">
        <v>922.53362960000004</v>
      </c>
      <c r="F1519">
        <v>917</v>
      </c>
      <c r="G1519">
        <v>320.65316579055599</v>
      </c>
      <c r="H1519">
        <v>-20.4724793813179</v>
      </c>
      <c r="I1519">
        <v>25.241076644016498</v>
      </c>
      <c r="J1519">
        <v>-8.0148692788775602</v>
      </c>
      <c r="K1519">
        <v>1041.0276320508301</v>
      </c>
      <c r="L1519">
        <v>781.09210307480896</v>
      </c>
      <c r="M1519">
        <v>25.061096918422798</v>
      </c>
      <c r="N1519">
        <v>0.63943480037433897</v>
      </c>
      <c r="O1519">
        <v>52.671755725190799</v>
      </c>
      <c r="P1519">
        <v>373.168214654282</v>
      </c>
    </row>
    <row r="1520" spans="1:17" hidden="1" x14ac:dyDescent="0.3">
      <c r="A1520" t="s">
        <v>3211</v>
      </c>
      <c r="B1520" t="s">
        <v>3212</v>
      </c>
      <c r="C1520" t="s">
        <v>10328</v>
      </c>
      <c r="D1520" t="s">
        <v>46</v>
      </c>
      <c r="E1520">
        <v>922.51368607999996</v>
      </c>
      <c r="F1520">
        <v>159.13999999999999</v>
      </c>
      <c r="G1520">
        <v>158.22527338384799</v>
      </c>
      <c r="H1520">
        <v>13.0400045311659</v>
      </c>
      <c r="I1520">
        <v>45.068359514712903</v>
      </c>
      <c r="J1520">
        <v>2.4395233230560098</v>
      </c>
      <c r="K1520">
        <v>144.40939662950899</v>
      </c>
      <c r="L1520">
        <v>116.90315023479</v>
      </c>
      <c r="M1520">
        <v>67.019915484460398</v>
      </c>
      <c r="N1520">
        <v>1.60523112333839</v>
      </c>
      <c r="O1520">
        <v>7.2012064848561099</v>
      </c>
      <c r="P1520">
        <v>208.70999030067799</v>
      </c>
      <c r="Q1520">
        <v>0.115892129647567</v>
      </c>
    </row>
    <row r="1521" spans="1:17" hidden="1" x14ac:dyDescent="0.3">
      <c r="A1521" t="s">
        <v>3213</v>
      </c>
      <c r="B1521" t="s">
        <v>3214</v>
      </c>
      <c r="C1521" t="s">
        <v>10328</v>
      </c>
      <c r="D1521" t="s">
        <v>46</v>
      </c>
      <c r="E1521">
        <v>921.27038143499999</v>
      </c>
      <c r="F1521">
        <v>446.8</v>
      </c>
      <c r="G1521">
        <v>-58.319780530498797</v>
      </c>
      <c r="H1521">
        <v>-8.95452995000805</v>
      </c>
      <c r="I1521">
        <v>-44.321987332208799</v>
      </c>
      <c r="J1521">
        <v>-6.4498300771669497</v>
      </c>
      <c r="K1521">
        <v>468.64950717070798</v>
      </c>
      <c r="L1521">
        <v>530.90250372767002</v>
      </c>
      <c r="M1521">
        <v>28.1814809047439</v>
      </c>
      <c r="N1521">
        <v>1.1768946991454601</v>
      </c>
      <c r="O1521">
        <v>93.229632945389397</v>
      </c>
      <c r="P1521">
        <v>7.9227053140096704</v>
      </c>
      <c r="Q1521">
        <v>0.184645169151259</v>
      </c>
    </row>
    <row r="1522" spans="1:17" hidden="1" x14ac:dyDescent="0.3">
      <c r="A1522" t="s">
        <v>3215</v>
      </c>
      <c r="B1522" t="s">
        <v>3216</v>
      </c>
      <c r="C1522" t="s">
        <v>10328</v>
      </c>
      <c r="D1522" t="s">
        <v>138</v>
      </c>
      <c r="E1522">
        <v>920.26660865400004</v>
      </c>
      <c r="F1522">
        <v>36.04</v>
      </c>
      <c r="G1522">
        <v>216.46663347303399</v>
      </c>
      <c r="H1522">
        <v>31.2566562010966</v>
      </c>
      <c r="I1522">
        <v>-12.154215328517299</v>
      </c>
      <c r="J1522">
        <v>19.326425332202501</v>
      </c>
      <c r="K1522">
        <v>28.461485375715601</v>
      </c>
      <c r="L1522">
        <v>24.924791432942801</v>
      </c>
      <c r="M1522">
        <v>84.305912945380101</v>
      </c>
      <c r="N1522">
        <v>0.49854303371543601</v>
      </c>
      <c r="O1522">
        <v>20.5604883462819</v>
      </c>
      <c r="P1522">
        <v>267.75510204081598</v>
      </c>
      <c r="Q1522">
        <v>0.15117033797090301</v>
      </c>
    </row>
    <row r="1523" spans="1:17" hidden="1" x14ac:dyDescent="0.3">
      <c r="A1523" t="s">
        <v>3217</v>
      </c>
      <c r="B1523" t="s">
        <v>3218</v>
      </c>
      <c r="C1523" t="s">
        <v>10328</v>
      </c>
      <c r="D1523" t="s">
        <v>124</v>
      </c>
      <c r="E1523">
        <v>919.33005323999998</v>
      </c>
      <c r="F1523">
        <v>410.15</v>
      </c>
      <c r="G1523">
        <v>-1.4780045821227401</v>
      </c>
      <c r="H1523">
        <v>-12.6900361065333</v>
      </c>
      <c r="I1523">
        <v>-22.544328301963599</v>
      </c>
      <c r="J1523">
        <v>-3.4436509191598201</v>
      </c>
      <c r="K1523">
        <v>440.83689472473702</v>
      </c>
      <c r="L1523">
        <v>424.99832678063399</v>
      </c>
      <c r="M1523">
        <v>34.468345968700902</v>
      </c>
      <c r="N1523">
        <v>1.0673176997984899</v>
      </c>
      <c r="O1523">
        <v>29.952456418383498</v>
      </c>
      <c r="P1523">
        <v>42.265001734304498</v>
      </c>
      <c r="Q1523">
        <v>5.4632497934711997E-2</v>
      </c>
    </row>
    <row r="1524" spans="1:17" hidden="1" x14ac:dyDescent="0.3">
      <c r="A1524" t="s">
        <v>3219</v>
      </c>
      <c r="B1524" t="s">
        <v>3220</v>
      </c>
      <c r="C1524" t="s">
        <v>10328</v>
      </c>
      <c r="D1524" t="s">
        <v>231</v>
      </c>
      <c r="E1524">
        <v>917.1809925</v>
      </c>
      <c r="F1524">
        <v>900</v>
      </c>
      <c r="G1524">
        <v>38.215382106599598</v>
      </c>
      <c r="H1524">
        <v>18.574615251515102</v>
      </c>
      <c r="I1524">
        <v>63.332343166855999</v>
      </c>
      <c r="J1524">
        <v>-13.731660089540499</v>
      </c>
      <c r="K1524">
        <v>767.10645528497503</v>
      </c>
      <c r="L1524">
        <v>588.88827628863601</v>
      </c>
      <c r="M1524">
        <v>46.894044564854703</v>
      </c>
      <c r="N1524">
        <v>0.72674609966427495</v>
      </c>
      <c r="O1524">
        <v>14.883333333333301</v>
      </c>
      <c r="P1524">
        <v>168.72623763361599</v>
      </c>
      <c r="Q1524">
        <v>0.254673902690502</v>
      </c>
    </row>
    <row r="1525" spans="1:17" hidden="1" x14ac:dyDescent="0.3">
      <c r="A1525" t="s">
        <v>3221</v>
      </c>
      <c r="B1525" t="s">
        <v>3222</v>
      </c>
      <c r="C1525" t="s">
        <v>10328</v>
      </c>
      <c r="D1525" t="s">
        <v>170</v>
      </c>
      <c r="E1525">
        <v>914.88861112999996</v>
      </c>
      <c r="F1525">
        <v>98.64</v>
      </c>
      <c r="G1525">
        <v>-38.031145038460799</v>
      </c>
      <c r="H1525">
        <v>-2.9921276437379198</v>
      </c>
      <c r="I1525">
        <v>-28.657711832013799</v>
      </c>
      <c r="J1525">
        <v>-2.04188961013659</v>
      </c>
      <c r="K1525">
        <v>99.151048549353604</v>
      </c>
      <c r="L1525">
        <v>99.314628726697507</v>
      </c>
      <c r="M1525">
        <v>53.7567891370011</v>
      </c>
      <c r="N1525">
        <v>0.77613578370343295</v>
      </c>
      <c r="O1525">
        <v>32.806163828061599</v>
      </c>
      <c r="P1525">
        <v>15.761060908344</v>
      </c>
      <c r="Q1525">
        <v>-1.804688739071E-3</v>
      </c>
    </row>
    <row r="1526" spans="1:17" hidden="1" x14ac:dyDescent="0.3">
      <c r="A1526" t="s">
        <v>3223</v>
      </c>
      <c r="B1526" t="s">
        <v>3224</v>
      </c>
      <c r="C1526" t="s">
        <v>10328</v>
      </c>
      <c r="D1526" t="s">
        <v>54</v>
      </c>
      <c r="E1526">
        <v>914.78276652</v>
      </c>
      <c r="F1526">
        <v>157.79</v>
      </c>
      <c r="G1526">
        <v>22.529719323354001</v>
      </c>
      <c r="H1526">
        <v>-13.2921557736134</v>
      </c>
      <c r="I1526">
        <v>32.799030040432399</v>
      </c>
      <c r="J1526">
        <v>7.9805128499610296</v>
      </c>
      <c r="K1526">
        <v>141.712823391857</v>
      </c>
      <c r="L1526">
        <v>119.115171892666</v>
      </c>
      <c r="M1526">
        <v>63.343692923544602</v>
      </c>
      <c r="N1526">
        <v>0.28370684576147898</v>
      </c>
      <c r="O1526">
        <v>17.8781925343811</v>
      </c>
      <c r="P1526">
        <v>92.779474648747694</v>
      </c>
      <c r="Q1526">
        <v>6.9235802897358006E-2</v>
      </c>
    </row>
    <row r="1527" spans="1:17" hidden="1" x14ac:dyDescent="0.3">
      <c r="A1527" t="s">
        <v>3225</v>
      </c>
      <c r="B1527" t="s">
        <v>3226</v>
      </c>
      <c r="C1527" t="s">
        <v>10328</v>
      </c>
      <c r="D1527" t="s">
        <v>3227</v>
      </c>
      <c r="E1527">
        <v>914.36282159999996</v>
      </c>
      <c r="F1527">
        <v>5.9</v>
      </c>
      <c r="G1527">
        <v>-17.6908756844749</v>
      </c>
      <c r="H1527">
        <v>5.7481068765816996</v>
      </c>
      <c r="I1527">
        <v>-64.002748538046305</v>
      </c>
      <c r="J1527">
        <v>6.7735728861558604</v>
      </c>
      <c r="K1527">
        <v>6.9810464603069802</v>
      </c>
      <c r="L1527">
        <v>8.8166876105446104</v>
      </c>
      <c r="M1527">
        <v>74.558733508142396</v>
      </c>
      <c r="N1527">
        <v>0.43854777561730401</v>
      </c>
      <c r="O1527">
        <v>188.135593220338</v>
      </c>
      <c r="P1527">
        <v>30.530973451327402</v>
      </c>
      <c r="Q1527">
        <v>2.7304061133221001E-2</v>
      </c>
    </row>
    <row r="1528" spans="1:17" hidden="1" x14ac:dyDescent="0.3">
      <c r="A1528" t="s">
        <v>3228</v>
      </c>
      <c r="B1528" t="s">
        <v>3229</v>
      </c>
      <c r="C1528" t="s">
        <v>10328</v>
      </c>
      <c r="D1528" t="s">
        <v>365</v>
      </c>
      <c r="E1528">
        <v>908.39992583999901</v>
      </c>
      <c r="F1528">
        <v>4.8499999999999996</v>
      </c>
      <c r="G1528">
        <v>-23.478421472020699</v>
      </c>
      <c r="H1528">
        <v>-3.8839391308058899</v>
      </c>
      <c r="I1528">
        <v>-32.132070806372802</v>
      </c>
      <c r="J1528">
        <v>-2.25977737624468</v>
      </c>
      <c r="K1528">
        <v>5.05034200497035</v>
      </c>
      <c r="L1528">
        <v>5.1595392788938002</v>
      </c>
      <c r="M1528">
        <v>37.7338749509167</v>
      </c>
      <c r="N1528">
        <v>0.65174365797802802</v>
      </c>
      <c r="O1528">
        <v>64.948453608247405</v>
      </c>
      <c r="P1528">
        <v>16.867469879518001</v>
      </c>
      <c r="Q1528">
        <v>4.5990712970546001E-2</v>
      </c>
    </row>
    <row r="1529" spans="1:17" hidden="1" x14ac:dyDescent="0.3">
      <c r="A1529" t="s">
        <v>3230</v>
      </c>
      <c r="B1529" t="s">
        <v>3231</v>
      </c>
      <c r="C1529" t="s">
        <v>10328</v>
      </c>
      <c r="D1529" t="s">
        <v>132</v>
      </c>
      <c r="E1529">
        <v>908.28303988499999</v>
      </c>
      <c r="F1529">
        <v>197.9</v>
      </c>
      <c r="G1529">
        <v>245.806614479681</v>
      </c>
      <c r="H1529">
        <v>-11.5139125195253</v>
      </c>
      <c r="I1529">
        <v>30.596438442811099</v>
      </c>
      <c r="J1529">
        <v>2.6648240886411299</v>
      </c>
      <c r="K1529">
        <v>196.740416113169</v>
      </c>
      <c r="L1529">
        <v>145.75990540584701</v>
      </c>
      <c r="M1529">
        <v>52.145344390994197</v>
      </c>
      <c r="N1529">
        <v>0.38042999474755501</v>
      </c>
      <c r="O1529">
        <v>35.624052551793802</v>
      </c>
      <c r="P1529">
        <v>303.05498981670002</v>
      </c>
      <c r="Q1529">
        <v>0.18012670432052499</v>
      </c>
    </row>
    <row r="1530" spans="1:17" hidden="1" x14ac:dyDescent="0.3">
      <c r="A1530" t="s">
        <v>3232</v>
      </c>
      <c r="B1530" t="s">
        <v>3233</v>
      </c>
      <c r="C1530" t="s">
        <v>10328</v>
      </c>
      <c r="D1530" t="s">
        <v>225</v>
      </c>
      <c r="E1530">
        <v>907.54454087500005</v>
      </c>
      <c r="F1530">
        <v>493.45</v>
      </c>
      <c r="G1530">
        <v>103.790731176278</v>
      </c>
      <c r="H1530">
        <v>9.4870824532438505</v>
      </c>
      <c r="I1530">
        <v>28.404027173859198</v>
      </c>
      <c r="J1530">
        <v>0.344096413196121</v>
      </c>
      <c r="K1530">
        <v>455.77677611339101</v>
      </c>
      <c r="L1530">
        <v>364.294381715182</v>
      </c>
      <c r="M1530">
        <v>52.167162945674299</v>
      </c>
      <c r="N1530">
        <v>0.82692775586399103</v>
      </c>
      <c r="O1530">
        <v>6.4140237106089701</v>
      </c>
      <c r="P1530">
        <v>149.217171717171</v>
      </c>
      <c r="Q1530">
        <v>0.105345491678493</v>
      </c>
    </row>
    <row r="1531" spans="1:17" hidden="1" x14ac:dyDescent="0.3">
      <c r="A1531" t="s">
        <v>3234</v>
      </c>
      <c r="B1531" t="s">
        <v>3235</v>
      </c>
      <c r="C1531" t="s">
        <v>10328</v>
      </c>
      <c r="D1531" t="s">
        <v>410</v>
      </c>
      <c r="E1531">
        <v>905.20048683999903</v>
      </c>
      <c r="F1531">
        <v>145.66</v>
      </c>
      <c r="G1531">
        <v>12.9424085570567</v>
      </c>
      <c r="H1531">
        <v>3.0796070307319598</v>
      </c>
      <c r="I1531">
        <v>-48.514076706077802</v>
      </c>
      <c r="J1531">
        <v>-1.0476561641234601</v>
      </c>
      <c r="K1531">
        <v>161.429768829583</v>
      </c>
      <c r="L1531">
        <v>168.92088601629601</v>
      </c>
      <c r="M1531">
        <v>84.382634748267094</v>
      </c>
      <c r="N1531">
        <v>3.5320038361292201</v>
      </c>
      <c r="O1531">
        <v>104.757654812577</v>
      </c>
      <c r="P1531">
        <v>50.164948453608197</v>
      </c>
      <c r="Q1531">
        <v>1.8708675850076E-2</v>
      </c>
    </row>
    <row r="1532" spans="1:17" hidden="1" x14ac:dyDescent="0.3">
      <c r="A1532" t="s">
        <v>3236</v>
      </c>
      <c r="B1532" t="s">
        <v>3237</v>
      </c>
      <c r="C1532" t="s">
        <v>10328</v>
      </c>
      <c r="D1532" t="s">
        <v>80</v>
      </c>
      <c r="E1532">
        <v>903.63055835099999</v>
      </c>
      <c r="F1532">
        <v>98.24</v>
      </c>
      <c r="G1532">
        <v>20.7186554341889</v>
      </c>
      <c r="H1532">
        <v>20.152548085172899</v>
      </c>
      <c r="I1532">
        <v>-23.777932510110102</v>
      </c>
      <c r="J1532">
        <v>-1.79901553139979</v>
      </c>
      <c r="K1532">
        <v>92.056608001948106</v>
      </c>
      <c r="L1532">
        <v>90.609949526133505</v>
      </c>
      <c r="M1532">
        <v>53.907661080194202</v>
      </c>
      <c r="N1532">
        <v>2.5549378173237098</v>
      </c>
      <c r="O1532">
        <v>41.795602605863202</v>
      </c>
      <c r="P1532">
        <v>60.6541291905151</v>
      </c>
      <c r="Q1532">
        <v>-1.1107880231361E-2</v>
      </c>
    </row>
    <row r="1533" spans="1:17" hidden="1" x14ac:dyDescent="0.3">
      <c r="A1533" t="s">
        <v>3238</v>
      </c>
      <c r="B1533" t="s">
        <v>3239</v>
      </c>
      <c r="C1533" t="s">
        <v>10328</v>
      </c>
      <c r="D1533" t="s">
        <v>257</v>
      </c>
      <c r="E1533">
        <v>903.28917686</v>
      </c>
      <c r="F1533">
        <v>256</v>
      </c>
      <c r="G1533">
        <v>-32.825864152796697</v>
      </c>
      <c r="H1533">
        <v>-5.6915143266068098</v>
      </c>
      <c r="I1533">
        <v>-10.912384406797999</v>
      </c>
      <c r="J1533">
        <v>-0.60822169717656704</v>
      </c>
      <c r="K1533">
        <v>260.54571233603298</v>
      </c>
      <c r="L1533">
        <v>253.86446370176299</v>
      </c>
      <c r="M1533">
        <v>53.6575786022306</v>
      </c>
      <c r="N1533">
        <v>0.70109174138473596</v>
      </c>
      <c r="O1533">
        <v>28.33984375</v>
      </c>
      <c r="P1533">
        <v>29.227662796567301</v>
      </c>
      <c r="Q1533">
        <v>0.12903088750266301</v>
      </c>
    </row>
    <row r="1534" spans="1:17" hidden="1" x14ac:dyDescent="0.3">
      <c r="A1534" t="s">
        <v>3240</v>
      </c>
      <c r="B1534" t="s">
        <v>3241</v>
      </c>
      <c r="C1534" t="s">
        <v>10328</v>
      </c>
      <c r="D1534" t="s">
        <v>573</v>
      </c>
      <c r="E1534">
        <v>902.55</v>
      </c>
      <c r="F1534">
        <v>301.5</v>
      </c>
      <c r="G1534">
        <v>14.810440074889801</v>
      </c>
      <c r="H1534">
        <v>1.66422287630327</v>
      </c>
      <c r="I1534">
        <v>15.660875723775</v>
      </c>
      <c r="J1534">
        <v>-9.2691326741905709</v>
      </c>
      <c r="K1534">
        <v>303.71282310997401</v>
      </c>
      <c r="L1534">
        <v>266.36741799498799</v>
      </c>
      <c r="M1534">
        <v>33.441313704095798</v>
      </c>
      <c r="N1534">
        <v>1.43294606074362</v>
      </c>
      <c r="O1534">
        <v>18.308457711442699</v>
      </c>
      <c r="P1534">
        <v>62.053211502284299</v>
      </c>
      <c r="Q1534">
        <v>1.6116554558530002E-2</v>
      </c>
    </row>
    <row r="1535" spans="1:17" hidden="1" x14ac:dyDescent="0.3">
      <c r="A1535" t="s">
        <v>3242</v>
      </c>
      <c r="B1535" t="s">
        <v>3243</v>
      </c>
      <c r="C1535" t="s">
        <v>10328</v>
      </c>
      <c r="D1535" t="s">
        <v>573</v>
      </c>
      <c r="E1535">
        <v>899.62417275499899</v>
      </c>
      <c r="F1535">
        <v>793.7</v>
      </c>
      <c r="G1535">
        <v>96.246962924022299</v>
      </c>
      <c r="H1535">
        <v>-25.5782378525405</v>
      </c>
      <c r="I1535">
        <v>-63.662674071687299</v>
      </c>
      <c r="J1535">
        <v>-19.460742101623399</v>
      </c>
      <c r="K1535">
        <v>1157.8267911810101</v>
      </c>
      <c r="L1535">
        <v>1163.4549955590601</v>
      </c>
      <c r="M1535">
        <v>22.685988071122399</v>
      </c>
      <c r="N1535">
        <v>1.86886508976038</v>
      </c>
      <c r="O1535">
        <v>178.367141237243</v>
      </c>
      <c r="P1535">
        <v>146.95084007467301</v>
      </c>
      <c r="Q1535">
        <v>0.20111673418895101</v>
      </c>
    </row>
    <row r="1536" spans="1:17" hidden="1" x14ac:dyDescent="0.3">
      <c r="A1536" t="s">
        <v>3244</v>
      </c>
      <c r="B1536" t="s">
        <v>3245</v>
      </c>
      <c r="C1536" t="s">
        <v>10328</v>
      </c>
      <c r="D1536" t="s">
        <v>77</v>
      </c>
      <c r="E1536">
        <v>899.56164999999999</v>
      </c>
      <c r="F1536">
        <v>642.70000000000005</v>
      </c>
      <c r="G1536">
        <v>-12.447377113743499</v>
      </c>
      <c r="H1536">
        <v>-9.2085613077484094</v>
      </c>
      <c r="I1536">
        <v>-9.2873915570314907</v>
      </c>
      <c r="J1536">
        <v>-4.0678917424985697</v>
      </c>
      <c r="K1536">
        <v>655.55491639146896</v>
      </c>
      <c r="L1536">
        <v>616.898376276063</v>
      </c>
      <c r="M1536">
        <v>40.579832995710099</v>
      </c>
      <c r="N1536">
        <v>0.493803419532239</v>
      </c>
      <c r="O1536">
        <v>14.361288314921399</v>
      </c>
      <c r="P1536">
        <v>32.5154639175257</v>
      </c>
      <c r="Q1536">
        <v>-7.0010354176764003E-2</v>
      </c>
    </row>
    <row r="1537" spans="1:17" hidden="1" x14ac:dyDescent="0.3">
      <c r="A1537" t="s">
        <v>3246</v>
      </c>
      <c r="B1537" t="s">
        <v>3247</v>
      </c>
      <c r="C1537" t="s">
        <v>10328</v>
      </c>
      <c r="D1537" t="s">
        <v>496</v>
      </c>
      <c r="E1537">
        <v>896.99027757199997</v>
      </c>
      <c r="F1537">
        <v>175.9</v>
      </c>
      <c r="G1537">
        <v>-49.807169156004498</v>
      </c>
      <c r="H1537">
        <v>7.1203890916022603</v>
      </c>
      <c r="I1537">
        <v>-31.3602081294996</v>
      </c>
      <c r="J1537">
        <v>-4.1985337225839503</v>
      </c>
      <c r="K1537">
        <v>176.46331931097001</v>
      </c>
      <c r="L1537">
        <v>188.022137538918</v>
      </c>
      <c r="M1537">
        <v>61.791841404742598</v>
      </c>
      <c r="N1537">
        <v>2.3995905712846999</v>
      </c>
      <c r="O1537">
        <v>63.2177373507675</v>
      </c>
      <c r="P1537">
        <v>15.1178010471204</v>
      </c>
      <c r="Q1537">
        <v>8.8223951012528001E-2</v>
      </c>
    </row>
    <row r="1538" spans="1:17" hidden="1" x14ac:dyDescent="0.3">
      <c r="A1538" t="s">
        <v>3248</v>
      </c>
      <c r="B1538" t="s">
        <v>3249</v>
      </c>
      <c r="C1538" t="s">
        <v>10328</v>
      </c>
      <c r="D1538" t="s">
        <v>21</v>
      </c>
      <c r="E1538">
        <v>896.87238432999902</v>
      </c>
      <c r="F1538">
        <v>273.7</v>
      </c>
      <c r="G1538">
        <v>79.901321148228206</v>
      </c>
      <c r="H1538">
        <v>60.853514524937502</v>
      </c>
      <c r="I1538">
        <v>56.037374495675103</v>
      </c>
      <c r="J1538">
        <v>46.310535232736001</v>
      </c>
      <c r="K1538">
        <v>193.34353554452099</v>
      </c>
      <c r="L1538">
        <v>170.80561614836799</v>
      </c>
      <c r="M1538">
        <v>91.007364262398596</v>
      </c>
      <c r="N1538">
        <v>3.6167165533616901</v>
      </c>
      <c r="O1538">
        <v>7.0515162586773901</v>
      </c>
      <c r="P1538">
        <v>129.806884970612</v>
      </c>
      <c r="Q1538">
        <v>3.8050485008788E-2</v>
      </c>
    </row>
    <row r="1539" spans="1:17" hidden="1" x14ac:dyDescent="0.3">
      <c r="A1539" t="s">
        <v>3250</v>
      </c>
      <c r="B1539" t="s">
        <v>3251</v>
      </c>
      <c r="C1539" t="s">
        <v>10328</v>
      </c>
      <c r="D1539" t="s">
        <v>573</v>
      </c>
      <c r="E1539">
        <v>894.94794999999999</v>
      </c>
      <c r="F1539">
        <v>80.349999999999994</v>
      </c>
      <c r="G1539">
        <v>-34.074217551687802</v>
      </c>
      <c r="H1539">
        <v>4.7822234160917896</v>
      </c>
      <c r="I1539">
        <v>-16.622478480233699</v>
      </c>
      <c r="J1539">
        <v>2.60374332697068</v>
      </c>
      <c r="K1539">
        <v>77.659220277447801</v>
      </c>
      <c r="L1539">
        <v>79.321535435879895</v>
      </c>
      <c r="M1539">
        <v>71.749419820810303</v>
      </c>
      <c r="N1539">
        <v>1.0686214448560301</v>
      </c>
      <c r="O1539">
        <v>47.417548226508998</v>
      </c>
      <c r="P1539">
        <v>21.7424242424242</v>
      </c>
      <c r="Q1539">
        <v>7.9613901698059996E-3</v>
      </c>
    </row>
    <row r="1540" spans="1:17" hidden="1" x14ac:dyDescent="0.3">
      <c r="A1540" t="s">
        <v>3252</v>
      </c>
      <c r="B1540" t="s">
        <v>3253</v>
      </c>
      <c r="C1540" t="s">
        <v>10328</v>
      </c>
      <c r="D1540" t="s">
        <v>231</v>
      </c>
      <c r="E1540">
        <v>892.89595999999995</v>
      </c>
      <c r="F1540">
        <v>2869.85</v>
      </c>
      <c r="G1540">
        <v>1094.2616858700901</v>
      </c>
      <c r="H1540">
        <v>39.201520199658297</v>
      </c>
      <c r="I1540">
        <v>707.46055355040198</v>
      </c>
      <c r="J1540">
        <v>7.1906250107404501</v>
      </c>
      <c r="K1540">
        <v>1976.5488021342401</v>
      </c>
      <c r="L1540">
        <v>1057.73605964441</v>
      </c>
      <c r="M1540">
        <v>98.157472825212295</v>
      </c>
      <c r="N1540">
        <v>0.93280146016996501</v>
      </c>
      <c r="O1540">
        <v>0</v>
      </c>
      <c r="P1540">
        <v>1279.7355769230701</v>
      </c>
      <c r="Q1540">
        <v>0.30962315084061298</v>
      </c>
    </row>
    <row r="1541" spans="1:17" hidden="1" x14ac:dyDescent="0.3">
      <c r="A1541" t="s">
        <v>3254</v>
      </c>
      <c r="B1541" t="s">
        <v>3255</v>
      </c>
      <c r="C1541" t="s">
        <v>10328</v>
      </c>
      <c r="D1541" t="s">
        <v>3256</v>
      </c>
      <c r="E1541">
        <v>892.71459430000004</v>
      </c>
      <c r="F1541">
        <v>331.85</v>
      </c>
      <c r="G1541">
        <v>-53.0853995768529</v>
      </c>
      <c r="H1541">
        <v>-5.4254161890934904</v>
      </c>
      <c r="I1541">
        <v>-28.3097918948081</v>
      </c>
      <c r="J1541">
        <v>-5.6800091052999298</v>
      </c>
      <c r="K1541">
        <v>335.88216423228403</v>
      </c>
      <c r="L1541">
        <v>387.49676889943299</v>
      </c>
      <c r="M1541">
        <v>30.079278711178599</v>
      </c>
      <c r="N1541">
        <v>0.537389459390756</v>
      </c>
      <c r="O1541">
        <v>116.317613379538</v>
      </c>
      <c r="P1541">
        <v>23.778440880268501</v>
      </c>
      <c r="Q1541">
        <v>9.3281085609609998E-3</v>
      </c>
    </row>
    <row r="1542" spans="1:17" hidden="1" x14ac:dyDescent="0.3">
      <c r="A1542" t="s">
        <v>3257</v>
      </c>
      <c r="B1542" t="s">
        <v>3258</v>
      </c>
      <c r="C1542" t="s">
        <v>10328</v>
      </c>
      <c r="D1542" t="s">
        <v>3259</v>
      </c>
      <c r="E1542">
        <v>892.01399435999997</v>
      </c>
      <c r="F1542">
        <v>877</v>
      </c>
      <c r="G1542">
        <v>225.06078987342599</v>
      </c>
      <c r="H1542">
        <v>-4.7762623899577603</v>
      </c>
      <c r="I1542">
        <v>45.052613878311803</v>
      </c>
      <c r="J1542">
        <v>-11.4373341205253</v>
      </c>
      <c r="K1542">
        <v>801.69757897045895</v>
      </c>
      <c r="L1542">
        <v>589.57324701196205</v>
      </c>
      <c r="M1542">
        <v>35.531354921607502</v>
      </c>
      <c r="N1542">
        <v>1.0487814151553101</v>
      </c>
      <c r="O1542">
        <v>21.322690992018199</v>
      </c>
      <c r="P1542">
        <v>306.01851851851802</v>
      </c>
    </row>
    <row r="1543" spans="1:17" hidden="1" x14ac:dyDescent="0.3">
      <c r="A1543" t="s">
        <v>3260</v>
      </c>
      <c r="B1543" t="s">
        <v>3261</v>
      </c>
      <c r="C1543" t="s">
        <v>10328</v>
      </c>
      <c r="D1543" t="s">
        <v>225</v>
      </c>
      <c r="E1543">
        <v>889.51943197999901</v>
      </c>
      <c r="F1543">
        <v>844.05</v>
      </c>
      <c r="G1543">
        <v>46.822230406751203</v>
      </c>
      <c r="H1543">
        <v>-4.42506749209294</v>
      </c>
      <c r="I1543">
        <v>4.1174090105227403</v>
      </c>
      <c r="J1543">
        <v>-3.8726446804302999</v>
      </c>
      <c r="K1543">
        <v>836.87757820924298</v>
      </c>
      <c r="L1543">
        <v>740.10559647538105</v>
      </c>
      <c r="M1543">
        <v>46.952278174467402</v>
      </c>
      <c r="N1543">
        <v>0.47253170862635901</v>
      </c>
      <c r="O1543">
        <v>14.880635033469501</v>
      </c>
      <c r="P1543">
        <v>81.516129032257993</v>
      </c>
      <c r="Q1543">
        <v>0.212540657598042</v>
      </c>
    </row>
    <row r="1544" spans="1:17" hidden="1" x14ac:dyDescent="0.3">
      <c r="A1544" t="s">
        <v>3262</v>
      </c>
      <c r="B1544" t="s">
        <v>3263</v>
      </c>
      <c r="C1544" t="s">
        <v>10328</v>
      </c>
      <c r="D1544" t="s">
        <v>298</v>
      </c>
      <c r="E1544">
        <v>886.28069409599902</v>
      </c>
      <c r="F1544">
        <v>83</v>
      </c>
      <c r="G1544">
        <v>-62.974010765508098</v>
      </c>
      <c r="H1544">
        <v>3.2447061586523702</v>
      </c>
      <c r="I1544">
        <v>-11.4363521519385</v>
      </c>
      <c r="J1544">
        <v>-5.7790847355520301</v>
      </c>
      <c r="K1544">
        <v>80.639655681042299</v>
      </c>
      <c r="L1544">
        <v>84.037495276895996</v>
      </c>
      <c r="M1544">
        <v>46.792080076472502</v>
      </c>
      <c r="N1544">
        <v>0.90157898084213905</v>
      </c>
      <c r="O1544">
        <v>54.698795180722797</v>
      </c>
      <c r="P1544">
        <v>39.378673383711103</v>
      </c>
      <c r="Q1544">
        <v>-2.3874166169513999E-2</v>
      </c>
    </row>
    <row r="1545" spans="1:17" hidden="1" x14ac:dyDescent="0.3">
      <c r="A1545" t="s">
        <v>3264</v>
      </c>
      <c r="B1545" t="s">
        <v>3265</v>
      </c>
      <c r="C1545" t="s">
        <v>10328</v>
      </c>
      <c r="D1545" t="s">
        <v>535</v>
      </c>
      <c r="E1545">
        <v>882.10862760999998</v>
      </c>
      <c r="F1545">
        <v>157.47999999999999</v>
      </c>
      <c r="G1545">
        <v>86.544403021230096</v>
      </c>
      <c r="H1545">
        <v>-3.9745330722885499</v>
      </c>
      <c r="I1545">
        <v>27.203710235015699</v>
      </c>
      <c r="J1545">
        <v>-3.0502928644813001</v>
      </c>
      <c r="K1545">
        <v>158.60202868464299</v>
      </c>
      <c r="L1545">
        <v>131.94661032709399</v>
      </c>
      <c r="M1545">
        <v>34.676413068932497</v>
      </c>
      <c r="N1545">
        <v>9.1978249806985699E-2</v>
      </c>
      <c r="O1545">
        <v>20.0660401320802</v>
      </c>
      <c r="P1545">
        <v>135.74850299401101</v>
      </c>
      <c r="Q1545">
        <v>9.8437104700324005E-2</v>
      </c>
    </row>
    <row r="1546" spans="1:17" hidden="1" x14ac:dyDescent="0.3">
      <c r="A1546" t="s">
        <v>3266</v>
      </c>
      <c r="B1546" t="s">
        <v>3267</v>
      </c>
      <c r="C1546" t="s">
        <v>10328</v>
      </c>
      <c r="D1546" t="s">
        <v>276</v>
      </c>
      <c r="E1546">
        <v>881.45053077800003</v>
      </c>
      <c r="F1546">
        <v>99.19</v>
      </c>
      <c r="G1546">
        <v>-18.747473407739299</v>
      </c>
      <c r="H1546">
        <v>-0.22219784978644699</v>
      </c>
      <c r="I1546">
        <v>-5.61691929122129</v>
      </c>
      <c r="J1546">
        <v>-4.6109990128290503</v>
      </c>
      <c r="K1546">
        <v>96.856367669815697</v>
      </c>
      <c r="L1546">
        <v>92.789190743092007</v>
      </c>
      <c r="M1546">
        <v>46.422526713084601</v>
      </c>
      <c r="N1546">
        <v>0.67180432410617696</v>
      </c>
      <c r="O1546">
        <v>14.930940619014001</v>
      </c>
      <c r="P1546">
        <v>31.203703703703699</v>
      </c>
      <c r="Q1546">
        <v>-4.4763038164386003E-2</v>
      </c>
    </row>
    <row r="1547" spans="1:17" hidden="1" x14ac:dyDescent="0.3">
      <c r="A1547" t="s">
        <v>3268</v>
      </c>
      <c r="B1547" t="s">
        <v>3269</v>
      </c>
      <c r="C1547" t="s">
        <v>10328</v>
      </c>
      <c r="D1547" t="s">
        <v>405</v>
      </c>
      <c r="E1547">
        <v>880.53196846499998</v>
      </c>
      <c r="F1547">
        <v>282</v>
      </c>
      <c r="G1547">
        <v>46.233267276867103</v>
      </c>
      <c r="H1547">
        <v>-12.227406183119699</v>
      </c>
      <c r="I1547">
        <v>-7.9765731642779896</v>
      </c>
      <c r="J1547">
        <v>-4.9976561641234696</v>
      </c>
      <c r="K1547">
        <v>306.74050203540901</v>
      </c>
      <c r="L1547">
        <v>276.35427149908003</v>
      </c>
      <c r="M1547">
        <v>17.806494367189</v>
      </c>
      <c r="N1547">
        <v>1.6206945031828399</v>
      </c>
      <c r="O1547">
        <v>32.269503546099301</v>
      </c>
      <c r="P1547">
        <v>87.749667110519297</v>
      </c>
      <c r="Q1547">
        <v>0.113707292531586</v>
      </c>
    </row>
    <row r="1548" spans="1:17" hidden="1" x14ac:dyDescent="0.3">
      <c r="A1548" t="s">
        <v>3270</v>
      </c>
      <c r="B1548" t="s">
        <v>3271</v>
      </c>
      <c r="C1548" t="s">
        <v>10328</v>
      </c>
      <c r="D1548" t="s">
        <v>522</v>
      </c>
      <c r="E1548">
        <v>879.14023912000005</v>
      </c>
      <c r="F1548">
        <v>621.15</v>
      </c>
      <c r="G1548">
        <v>-55.780475356421199</v>
      </c>
      <c r="H1548">
        <v>-5.4396355138284402</v>
      </c>
      <c r="I1548">
        <v>-40.030513045946897</v>
      </c>
      <c r="J1548">
        <v>-6.3018934522590602</v>
      </c>
      <c r="K1548">
        <v>643.516999301341</v>
      </c>
      <c r="L1548">
        <v>707.79966155253601</v>
      </c>
      <c r="M1548">
        <v>45.284461965867898</v>
      </c>
      <c r="N1548">
        <v>1.77188223576215</v>
      </c>
      <c r="O1548">
        <v>57.771874748450401</v>
      </c>
      <c r="P1548">
        <v>10.6627471940139</v>
      </c>
      <c r="Q1548">
        <v>-1.1464950249680001E-3</v>
      </c>
    </row>
    <row r="1549" spans="1:17" hidden="1" x14ac:dyDescent="0.3">
      <c r="A1549" t="s">
        <v>3272</v>
      </c>
      <c r="B1549" t="s">
        <v>3273</v>
      </c>
      <c r="C1549" t="s">
        <v>10328</v>
      </c>
      <c r="D1549" t="s">
        <v>54</v>
      </c>
      <c r="E1549">
        <v>879.10300240000004</v>
      </c>
      <c r="F1549">
        <v>38.25</v>
      </c>
      <c r="G1549">
        <v>12.3862724932318</v>
      </c>
      <c r="H1549">
        <v>25.496253367075798</v>
      </c>
      <c r="I1549">
        <v>-8.4572074183946597</v>
      </c>
      <c r="J1549">
        <v>-0.45745857623533698</v>
      </c>
      <c r="K1549">
        <v>33.696881632593701</v>
      </c>
      <c r="L1549">
        <v>31.7762776193882</v>
      </c>
      <c r="M1549">
        <v>68.806966776162895</v>
      </c>
      <c r="N1549">
        <v>3.5992301043604802</v>
      </c>
      <c r="O1549">
        <v>19.477124183006499</v>
      </c>
      <c r="P1549">
        <v>77.906976744185997</v>
      </c>
      <c r="Q1549">
        <v>2.4645017990291999E-2</v>
      </c>
    </row>
    <row r="1550" spans="1:17" hidden="1" x14ac:dyDescent="0.3">
      <c r="A1550" t="s">
        <v>3274</v>
      </c>
      <c r="B1550" t="s">
        <v>3275</v>
      </c>
      <c r="C1550" t="s">
        <v>10328</v>
      </c>
      <c r="D1550" t="s">
        <v>281</v>
      </c>
      <c r="E1550">
        <v>878.80933296000001</v>
      </c>
      <c r="F1550">
        <v>560</v>
      </c>
      <c r="G1550">
        <v>-14.6792873689509</v>
      </c>
      <c r="H1550">
        <v>-3.4272265983602699</v>
      </c>
      <c r="I1550">
        <v>-6.2178333254518402E-2</v>
      </c>
      <c r="J1550">
        <v>-1.85213957730251</v>
      </c>
      <c r="K1550">
        <v>566.902454367475</v>
      </c>
      <c r="L1550">
        <v>540.82997770392399</v>
      </c>
      <c r="M1550">
        <v>44.006552623939598</v>
      </c>
      <c r="N1550">
        <v>1.27226779464032</v>
      </c>
      <c r="O1550">
        <v>30.357142857142801</v>
      </c>
      <c r="P1550">
        <v>46.290491118077298</v>
      </c>
    </row>
    <row r="1551" spans="1:17" hidden="1" x14ac:dyDescent="0.3">
      <c r="A1551" t="s">
        <v>3276</v>
      </c>
      <c r="B1551" t="s">
        <v>3277</v>
      </c>
      <c r="C1551" t="s">
        <v>10328</v>
      </c>
      <c r="D1551" t="s">
        <v>18</v>
      </c>
      <c r="E1551">
        <v>877.83650639999996</v>
      </c>
      <c r="F1551">
        <v>837.8</v>
      </c>
      <c r="G1551">
        <v>9.7479316141454095</v>
      </c>
      <c r="H1551">
        <v>-6.9617811831197702</v>
      </c>
      <c r="I1551">
        <v>-50.6985888294125</v>
      </c>
      <c r="J1551">
        <v>-5.0925999843481797</v>
      </c>
      <c r="K1551">
        <v>919.41563304839599</v>
      </c>
      <c r="L1551">
        <v>958.46379558691899</v>
      </c>
      <c r="M1551">
        <v>37.351519589719103</v>
      </c>
      <c r="N1551">
        <v>0.68048736302785595</v>
      </c>
      <c r="O1551">
        <v>88.827882549534493</v>
      </c>
      <c r="P1551">
        <v>50.683453237409999</v>
      </c>
      <c r="Q1551">
        <v>0.20068087318814801</v>
      </c>
    </row>
    <row r="1552" spans="1:17" hidden="1" x14ac:dyDescent="0.3">
      <c r="A1552" t="s">
        <v>3278</v>
      </c>
      <c r="B1552" t="s">
        <v>3279</v>
      </c>
      <c r="C1552" t="s">
        <v>10328</v>
      </c>
      <c r="D1552" t="s">
        <v>627</v>
      </c>
      <c r="E1552">
        <v>877.70416829999999</v>
      </c>
      <c r="F1552">
        <v>797.5</v>
      </c>
      <c r="G1552">
        <v>-20.2233432169424</v>
      </c>
      <c r="H1552">
        <v>2.3367827578377098</v>
      </c>
      <c r="I1552">
        <v>-26.308879093525501</v>
      </c>
      <c r="J1552">
        <v>1.62542075895345</v>
      </c>
      <c r="K1552">
        <v>814.65401064959599</v>
      </c>
      <c r="L1552">
        <v>822.50917686925402</v>
      </c>
      <c r="M1552">
        <v>47.127934715616703</v>
      </c>
      <c r="N1552">
        <v>1.3730794427020501</v>
      </c>
      <c r="O1552">
        <v>25.228840125391802</v>
      </c>
      <c r="P1552">
        <v>13.1205673758865</v>
      </c>
    </row>
    <row r="1553" spans="1:17" hidden="1" x14ac:dyDescent="0.3">
      <c r="A1553" t="s">
        <v>3280</v>
      </c>
      <c r="B1553" t="s">
        <v>3281</v>
      </c>
      <c r="C1553" t="s">
        <v>10328</v>
      </c>
      <c r="D1553" t="s">
        <v>365</v>
      </c>
      <c r="E1553">
        <v>877.37774400000001</v>
      </c>
      <c r="F1553">
        <v>112.48</v>
      </c>
      <c r="G1553">
        <v>143.60213787131201</v>
      </c>
      <c r="H1553">
        <v>-1.2503903981368401</v>
      </c>
      <c r="I1553">
        <v>49.343398169096197</v>
      </c>
      <c r="J1553">
        <v>-6.5266477607621098</v>
      </c>
      <c r="K1553">
        <v>106.514574200795</v>
      </c>
      <c r="L1553">
        <v>82.615119504294995</v>
      </c>
      <c r="M1553">
        <v>45.481480894012797</v>
      </c>
      <c r="N1553">
        <v>0.18001710062432599</v>
      </c>
      <c r="O1553">
        <v>20.910384068278798</v>
      </c>
      <c r="P1553">
        <v>191.39896373056899</v>
      </c>
      <c r="Q1553">
        <v>0.10482835104633501</v>
      </c>
    </row>
    <row r="1554" spans="1:17" hidden="1" x14ac:dyDescent="0.3">
      <c r="A1554" t="s">
        <v>3282</v>
      </c>
      <c r="B1554" t="s">
        <v>3283</v>
      </c>
      <c r="C1554" t="s">
        <v>10328</v>
      </c>
      <c r="D1554" t="s">
        <v>741</v>
      </c>
      <c r="E1554">
        <v>875.43042120999996</v>
      </c>
      <c r="F1554">
        <v>279.17</v>
      </c>
      <c r="G1554">
        <v>0.74209817982828197</v>
      </c>
      <c r="H1554">
        <v>2.3623243868041301</v>
      </c>
      <c r="I1554">
        <v>0.94898766671653301</v>
      </c>
      <c r="J1554">
        <v>3.13502809485946E-2</v>
      </c>
      <c r="K1554">
        <v>269.26216270900102</v>
      </c>
      <c r="L1554">
        <v>249.34665828389399</v>
      </c>
      <c r="M1554">
        <v>62.3816521735951</v>
      </c>
      <c r="N1554">
        <v>0.32637333176608102</v>
      </c>
      <c r="O1554">
        <v>2.7689221621234301</v>
      </c>
      <c r="P1554">
        <v>35.322346097915599</v>
      </c>
      <c r="Q1554">
        <v>1.7242551089885001E-2</v>
      </c>
    </row>
    <row r="1555" spans="1:17" hidden="1" x14ac:dyDescent="0.3">
      <c r="A1555" t="s">
        <v>3284</v>
      </c>
      <c r="B1555" t="s">
        <v>3285</v>
      </c>
      <c r="C1555" t="s">
        <v>10328</v>
      </c>
      <c r="D1555" t="s">
        <v>627</v>
      </c>
      <c r="E1555">
        <v>874.93761874999996</v>
      </c>
      <c r="F1555">
        <v>1475.65</v>
      </c>
      <c r="G1555">
        <v>-6.2653006721896496</v>
      </c>
      <c r="H1555">
        <v>7.8466702524892096</v>
      </c>
      <c r="I1555">
        <v>-5.0054963224620801</v>
      </c>
      <c r="J1555">
        <v>0.75013482992921199</v>
      </c>
      <c r="K1555">
        <v>1450.8262900387999</v>
      </c>
      <c r="L1555">
        <v>1381.0042102708001</v>
      </c>
      <c r="M1555">
        <v>51.184387179837799</v>
      </c>
      <c r="N1555">
        <v>1.6896139300742099</v>
      </c>
      <c r="O1555">
        <v>12.0455392538881</v>
      </c>
      <c r="P1555">
        <v>30.588495575221199</v>
      </c>
      <c r="Q1555">
        <v>-2.8395854217277999E-2</v>
      </c>
    </row>
    <row r="1556" spans="1:17" hidden="1" x14ac:dyDescent="0.3">
      <c r="A1556" t="s">
        <v>3286</v>
      </c>
      <c r="B1556" t="s">
        <v>3287</v>
      </c>
      <c r="C1556" t="s">
        <v>10328</v>
      </c>
      <c r="D1556" t="s">
        <v>54</v>
      </c>
      <c r="E1556">
        <v>874.01921888999902</v>
      </c>
      <c r="F1556">
        <v>300.5</v>
      </c>
      <c r="G1556">
        <v>60.540287380179997</v>
      </c>
      <c r="H1556">
        <v>15.898664356603</v>
      </c>
      <c r="I1556">
        <v>62.714221700691397</v>
      </c>
      <c r="J1556">
        <v>-3.7164664535125298</v>
      </c>
      <c r="K1556">
        <v>250.39296090096201</v>
      </c>
      <c r="L1556">
        <v>196.48418658882099</v>
      </c>
      <c r="M1556">
        <v>61.423117011474801</v>
      </c>
      <c r="N1556">
        <v>1.1185366713067999</v>
      </c>
      <c r="O1556">
        <v>10.6489184692179</v>
      </c>
      <c r="P1556">
        <v>108.030460366908</v>
      </c>
      <c r="Q1556">
        <v>5.5362850486709997E-3</v>
      </c>
    </row>
    <row r="1557" spans="1:17" hidden="1" x14ac:dyDescent="0.3">
      <c r="A1557" t="s">
        <v>3288</v>
      </c>
      <c r="B1557" t="s">
        <v>3289</v>
      </c>
      <c r="C1557" t="s">
        <v>10328</v>
      </c>
      <c r="D1557" t="s">
        <v>46</v>
      </c>
      <c r="E1557">
        <v>872.90503036999996</v>
      </c>
      <c r="F1557">
        <v>354.7</v>
      </c>
      <c r="G1557">
        <v>332.68094427638601</v>
      </c>
      <c r="H1557">
        <v>59.903496594657902</v>
      </c>
      <c r="I1557">
        <v>28.829518906466099</v>
      </c>
      <c r="J1557">
        <v>0.28530690169157202</v>
      </c>
      <c r="K1557">
        <v>285.46722179315202</v>
      </c>
      <c r="L1557">
        <v>270.85801368359</v>
      </c>
      <c r="M1557">
        <v>60.745085491964197</v>
      </c>
      <c r="N1557">
        <v>1.6287887198845299</v>
      </c>
      <c r="O1557">
        <v>31.2235692134198</v>
      </c>
      <c r="P1557">
        <v>385.890410958904</v>
      </c>
    </row>
    <row r="1558" spans="1:17" hidden="1" x14ac:dyDescent="0.3">
      <c r="A1558" t="s">
        <v>3290</v>
      </c>
      <c r="B1558" t="s">
        <v>3291</v>
      </c>
      <c r="C1558" t="s">
        <v>10328</v>
      </c>
      <c r="D1558" t="s">
        <v>257</v>
      </c>
      <c r="E1558">
        <v>872.52074800000003</v>
      </c>
      <c r="F1558">
        <v>534</v>
      </c>
      <c r="G1558">
        <v>-7.9588621381462898</v>
      </c>
      <c r="H1558">
        <v>-15.2105268508879</v>
      </c>
      <c r="I1558">
        <v>-27.182271609585602</v>
      </c>
      <c r="J1558">
        <v>-5.5898972387081098</v>
      </c>
      <c r="K1558">
        <v>580.16472145004002</v>
      </c>
      <c r="L1558">
        <v>574.48138509655803</v>
      </c>
      <c r="M1558">
        <v>38.703588364196499</v>
      </c>
      <c r="N1558">
        <v>0.74271189430088702</v>
      </c>
      <c r="O1558">
        <v>59.232209737827702</v>
      </c>
      <c r="P1558">
        <v>40.637345272583602</v>
      </c>
      <c r="Q1558">
        <v>4.9591673556517002E-2</v>
      </c>
    </row>
    <row r="1559" spans="1:17" hidden="1" x14ac:dyDescent="0.3">
      <c r="A1559" t="s">
        <v>3292</v>
      </c>
      <c r="B1559" t="s">
        <v>3293</v>
      </c>
      <c r="C1559" t="s">
        <v>10328</v>
      </c>
      <c r="D1559" t="s">
        <v>950</v>
      </c>
      <c r="E1559">
        <v>870.68799999999999</v>
      </c>
      <c r="F1559">
        <v>2560.15</v>
      </c>
      <c r="G1559">
        <v>27.475864242264901</v>
      </c>
      <c r="H1559">
        <v>-0.44228582392517302</v>
      </c>
      <c r="I1559">
        <v>38.0758937953971</v>
      </c>
      <c r="J1559">
        <v>-7.9299285802767798</v>
      </c>
      <c r="K1559">
        <v>2608.5417791793402</v>
      </c>
      <c r="L1559">
        <v>2174.5161696776199</v>
      </c>
      <c r="M1559">
        <v>40.878016234633598</v>
      </c>
      <c r="N1559">
        <v>1.20513751562494</v>
      </c>
      <c r="O1559">
        <v>16.790031834072199</v>
      </c>
      <c r="P1559">
        <v>69.467796385781398</v>
      </c>
      <c r="Q1559">
        <v>-1.8277325504858E-2</v>
      </c>
    </row>
    <row r="1560" spans="1:17" hidden="1" x14ac:dyDescent="0.3">
      <c r="A1560" t="s">
        <v>3294</v>
      </c>
      <c r="B1560" t="s">
        <v>3295</v>
      </c>
      <c r="C1560" t="s">
        <v>10328</v>
      </c>
      <c r="D1560" t="s">
        <v>538</v>
      </c>
      <c r="E1560">
        <v>868.49564693399998</v>
      </c>
      <c r="F1560">
        <v>81.02</v>
      </c>
      <c r="G1560">
        <v>-48.192090824396502</v>
      </c>
      <c r="H1560">
        <v>-4.4850225023556298</v>
      </c>
      <c r="I1560">
        <v>-17.815668379283299</v>
      </c>
      <c r="J1560">
        <v>-7.4959320261924303</v>
      </c>
      <c r="K1560">
        <v>83.267605781197801</v>
      </c>
      <c r="L1560">
        <v>85.565634124701603</v>
      </c>
      <c r="M1560">
        <v>38.161662529225097</v>
      </c>
      <c r="N1560">
        <v>1.1919715533003199</v>
      </c>
      <c r="O1560">
        <v>28.857072327820301</v>
      </c>
      <c r="P1560">
        <v>13.9521800281293</v>
      </c>
    </row>
    <row r="1561" spans="1:17" hidden="1" x14ac:dyDescent="0.3">
      <c r="A1561" t="s">
        <v>3296</v>
      </c>
      <c r="B1561" t="s">
        <v>3297</v>
      </c>
      <c r="C1561" t="s">
        <v>10328</v>
      </c>
      <c r="D1561" t="s">
        <v>384</v>
      </c>
      <c r="E1561">
        <v>865.46964746799995</v>
      </c>
      <c r="F1561">
        <v>205.78</v>
      </c>
      <c r="G1561">
        <v>-2.5354165376925901</v>
      </c>
      <c r="H1561">
        <v>-4.2838049926435797</v>
      </c>
      <c r="I1561">
        <v>-13.8420900741955</v>
      </c>
      <c r="J1561">
        <v>-0.32323129872944301</v>
      </c>
      <c r="K1561">
        <v>205.22621580283399</v>
      </c>
      <c r="L1561">
        <v>193.669420460428</v>
      </c>
      <c r="M1561">
        <v>53.629717095260403</v>
      </c>
      <c r="N1561">
        <v>0.43398201827440103</v>
      </c>
      <c r="O1561">
        <v>25.376615803284999</v>
      </c>
      <c r="P1561">
        <v>52.091648189209103</v>
      </c>
      <c r="Q1561">
        <v>5.5139900315846001E-2</v>
      </c>
    </row>
    <row r="1562" spans="1:17" hidden="1" x14ac:dyDescent="0.3">
      <c r="A1562" t="s">
        <v>3298</v>
      </c>
      <c r="B1562" t="s">
        <v>3299</v>
      </c>
      <c r="C1562" t="s">
        <v>10328</v>
      </c>
      <c r="D1562" t="s">
        <v>138</v>
      </c>
      <c r="E1562">
        <v>861.51879236800005</v>
      </c>
      <c r="F1562">
        <v>65.66</v>
      </c>
      <c r="G1562">
        <v>89.526834141930493</v>
      </c>
      <c r="H1562">
        <v>37.247457947314999</v>
      </c>
      <c r="I1562">
        <v>37.286312107433403</v>
      </c>
      <c r="J1562">
        <v>-0.68800018288812004</v>
      </c>
      <c r="K1562">
        <v>54.374555104024402</v>
      </c>
      <c r="L1562">
        <v>45.427034750035602</v>
      </c>
      <c r="M1562">
        <v>57.775610405459503</v>
      </c>
      <c r="N1562">
        <v>1.5785179978616599</v>
      </c>
      <c r="O1562">
        <v>5.7721596101127002</v>
      </c>
      <c r="P1562">
        <v>143.18518518518499</v>
      </c>
      <c r="Q1562">
        <v>0.12052130153682999</v>
      </c>
    </row>
    <row r="1563" spans="1:17" hidden="1" x14ac:dyDescent="0.3">
      <c r="A1563" t="s">
        <v>3300</v>
      </c>
      <c r="B1563" t="s">
        <v>3301</v>
      </c>
      <c r="C1563" t="s">
        <v>10328</v>
      </c>
      <c r="D1563" t="s">
        <v>204</v>
      </c>
      <c r="E1563">
        <v>857.63583000000006</v>
      </c>
      <c r="F1563">
        <v>604.9</v>
      </c>
      <c r="G1563">
        <v>-1.1914616011682599</v>
      </c>
      <c r="H1563">
        <v>0.68671172468164698</v>
      </c>
      <c r="I1563">
        <v>30.273999128112902</v>
      </c>
      <c r="J1563">
        <v>-4.6499138002456304</v>
      </c>
      <c r="K1563">
        <v>560.70682009152802</v>
      </c>
      <c r="L1563">
        <v>477.398813743262</v>
      </c>
      <c r="M1563">
        <v>43.7185756581856</v>
      </c>
      <c r="N1563">
        <v>1.0726178887248601</v>
      </c>
      <c r="O1563">
        <v>10.762109439576699</v>
      </c>
      <c r="P1563">
        <v>61.306666666666601</v>
      </c>
      <c r="Q1563">
        <v>6.8323548672897999E-2</v>
      </c>
    </row>
    <row r="1564" spans="1:17" hidden="1" x14ac:dyDescent="0.3">
      <c r="A1564" t="s">
        <v>3302</v>
      </c>
      <c r="B1564" t="s">
        <v>3303</v>
      </c>
      <c r="C1564" t="s">
        <v>10328</v>
      </c>
      <c r="D1564" t="s">
        <v>132</v>
      </c>
      <c r="E1564">
        <v>854.72372231999998</v>
      </c>
      <c r="F1564">
        <v>829.1</v>
      </c>
      <c r="G1564">
        <v>87.911608243235705</v>
      </c>
      <c r="H1564">
        <v>-7.4847476222551501</v>
      </c>
      <c r="I1564">
        <v>16.621966913748</v>
      </c>
      <c r="J1564">
        <v>-6.4840424993861996</v>
      </c>
      <c r="K1564">
        <v>826.867289338364</v>
      </c>
      <c r="L1564">
        <v>695.96225003576603</v>
      </c>
      <c r="M1564">
        <v>41.879508834634798</v>
      </c>
      <c r="N1564">
        <v>0.50276617388246603</v>
      </c>
      <c r="O1564">
        <v>17.802436376794098</v>
      </c>
      <c r="P1564">
        <v>130.305555555555</v>
      </c>
      <c r="Q1564">
        <v>0.15489330063009801</v>
      </c>
    </row>
    <row r="1565" spans="1:17" hidden="1" x14ac:dyDescent="0.3">
      <c r="A1565" t="s">
        <v>3304</v>
      </c>
      <c r="B1565" t="s">
        <v>3305</v>
      </c>
      <c r="C1565" t="s">
        <v>10328</v>
      </c>
      <c r="D1565" t="s">
        <v>118</v>
      </c>
      <c r="E1565">
        <v>852.2355</v>
      </c>
      <c r="F1565">
        <v>459.9</v>
      </c>
      <c r="G1565">
        <v>8.7449543070447309</v>
      </c>
      <c r="H1565">
        <v>44.9901565068498</v>
      </c>
      <c r="I1565">
        <v>4.64104004901652</v>
      </c>
      <c r="J1565">
        <v>3.1570970351452701</v>
      </c>
      <c r="K1565">
        <v>384.41490229378201</v>
      </c>
      <c r="L1565">
        <v>341.404210305422</v>
      </c>
      <c r="M1565">
        <v>73.152481335212897</v>
      </c>
      <c r="N1565">
        <v>1.9735552336478801</v>
      </c>
      <c r="O1565">
        <v>7.6103500761035097</v>
      </c>
      <c r="P1565">
        <v>82.753824756606306</v>
      </c>
    </row>
    <row r="1566" spans="1:17" hidden="1" x14ac:dyDescent="0.3">
      <c r="A1566" t="s">
        <v>3306</v>
      </c>
      <c r="B1566" t="s">
        <v>3307</v>
      </c>
      <c r="C1566" t="s">
        <v>10328</v>
      </c>
      <c r="D1566" t="s">
        <v>156</v>
      </c>
      <c r="E1566">
        <v>850.51597849500001</v>
      </c>
      <c r="F1566">
        <v>972</v>
      </c>
      <c r="G1566">
        <v>-63.532945261484201</v>
      </c>
      <c r="H1566">
        <v>-9.7005797324880501</v>
      </c>
      <c r="I1566">
        <v>-19.714576682518</v>
      </c>
      <c r="J1566">
        <v>-1.38016661805062</v>
      </c>
      <c r="K1566">
        <v>1037.8010699497099</v>
      </c>
      <c r="L1566">
        <v>1129.2733945801699</v>
      </c>
      <c r="M1566">
        <v>39.985900469000597</v>
      </c>
      <c r="N1566">
        <v>1.0134910565166699</v>
      </c>
      <c r="O1566">
        <v>66.1522633744855</v>
      </c>
      <c r="P1566">
        <v>7.7963846068537199</v>
      </c>
      <c r="Q1566">
        <v>8.9494977537612999E-2</v>
      </c>
    </row>
    <row r="1567" spans="1:17" hidden="1" x14ac:dyDescent="0.3">
      <c r="A1567" t="s">
        <v>3308</v>
      </c>
      <c r="B1567" t="s">
        <v>3309</v>
      </c>
      <c r="C1567" t="s">
        <v>10328</v>
      </c>
      <c r="D1567" t="s">
        <v>384</v>
      </c>
      <c r="E1567">
        <v>845.84281320000002</v>
      </c>
      <c r="F1567">
        <v>86.61</v>
      </c>
      <c r="G1567">
        <v>-4.8223703647765799</v>
      </c>
      <c r="H1567">
        <v>-4.6256416130828297</v>
      </c>
      <c r="I1567">
        <v>-2.4229663605102001</v>
      </c>
      <c r="J1567">
        <v>-0.62158522907050595</v>
      </c>
      <c r="K1567">
        <v>82.358024272585894</v>
      </c>
      <c r="L1567">
        <v>75.658865982618593</v>
      </c>
      <c r="M1567">
        <v>50.076708235923398</v>
      </c>
      <c r="N1567">
        <v>1.69687521826251</v>
      </c>
      <c r="O1567">
        <v>15.298464380556499</v>
      </c>
      <c r="P1567">
        <v>46.053962900505901</v>
      </c>
      <c r="Q1567">
        <v>3.0979450063398001E-2</v>
      </c>
    </row>
    <row r="1568" spans="1:17" hidden="1" x14ac:dyDescent="0.3">
      <c r="A1568" t="s">
        <v>3310</v>
      </c>
      <c r="B1568" t="s">
        <v>3311</v>
      </c>
      <c r="C1568" t="s">
        <v>10328</v>
      </c>
      <c r="D1568" t="s">
        <v>257</v>
      </c>
      <c r="E1568">
        <v>845.63769680999997</v>
      </c>
      <c r="F1568">
        <v>2151</v>
      </c>
      <c r="G1568">
        <v>180.11636142191799</v>
      </c>
      <c r="H1568">
        <v>40.333317116561403</v>
      </c>
      <c r="I1568">
        <v>54.6101645732885</v>
      </c>
      <c r="J1568">
        <v>-0.82593702392695301</v>
      </c>
      <c r="K1568">
        <v>1766.3228299837101</v>
      </c>
      <c r="L1568">
        <v>1352.75002331515</v>
      </c>
      <c r="M1568">
        <v>64.402061904563396</v>
      </c>
      <c r="N1568">
        <v>1.4226953900294901</v>
      </c>
      <c r="O1568">
        <v>12.115295211529499</v>
      </c>
      <c r="P1568">
        <v>257.90349417637202</v>
      </c>
      <c r="Q1568">
        <v>0.19601501316816899</v>
      </c>
    </row>
    <row r="1569" spans="1:17" hidden="1" x14ac:dyDescent="0.3">
      <c r="A1569" t="s">
        <v>3312</v>
      </c>
      <c r="B1569" t="s">
        <v>3313</v>
      </c>
      <c r="C1569" t="s">
        <v>10328</v>
      </c>
      <c r="D1569" t="s">
        <v>384</v>
      </c>
      <c r="E1569">
        <v>845.16122497499998</v>
      </c>
      <c r="F1569">
        <v>542.4</v>
      </c>
      <c r="G1569">
        <v>-56.361153335523099</v>
      </c>
      <c r="H1569">
        <v>-16.4821472390351</v>
      </c>
      <c r="I1569">
        <v>-21.1887543935132</v>
      </c>
      <c r="J1569">
        <v>-6.5539192121401602</v>
      </c>
      <c r="K1569">
        <v>596.01341126984698</v>
      </c>
      <c r="L1569">
        <v>631.62097847954601</v>
      </c>
      <c r="M1569">
        <v>33.836772396064603</v>
      </c>
      <c r="N1569">
        <v>0.49774823914468802</v>
      </c>
      <c r="O1569">
        <v>43.537979351032398</v>
      </c>
      <c r="P1569">
        <v>10.0426049908703</v>
      </c>
      <c r="Q1569">
        <v>-7.7696875919345001E-2</v>
      </c>
    </row>
    <row r="1570" spans="1:17" hidden="1" x14ac:dyDescent="0.3">
      <c r="A1570" t="s">
        <v>3314</v>
      </c>
      <c r="B1570" t="s">
        <v>3315</v>
      </c>
      <c r="C1570" t="s">
        <v>10328</v>
      </c>
      <c r="D1570" t="s">
        <v>77</v>
      </c>
      <c r="E1570">
        <v>843.19073672000002</v>
      </c>
      <c r="F1570">
        <v>91.2</v>
      </c>
      <c r="G1570">
        <v>-39.9977539913532</v>
      </c>
      <c r="H1570">
        <v>-8.34266602755965</v>
      </c>
      <c r="I1570">
        <v>-18.1629093372113</v>
      </c>
      <c r="J1570">
        <v>-3.0508698759606201</v>
      </c>
      <c r="K1570">
        <v>94.312733096668396</v>
      </c>
      <c r="L1570">
        <v>93.906702105823399</v>
      </c>
      <c r="M1570">
        <v>36.7715315675932</v>
      </c>
      <c r="N1570">
        <v>0.33130803833254802</v>
      </c>
      <c r="O1570">
        <v>52.631578947368403</v>
      </c>
      <c r="P1570">
        <v>19.999999999999901</v>
      </c>
      <c r="Q1570">
        <v>-5.1363851809341998E-2</v>
      </c>
    </row>
    <row r="1571" spans="1:17" hidden="1" x14ac:dyDescent="0.3">
      <c r="A1571" t="s">
        <v>3316</v>
      </c>
      <c r="B1571" t="s">
        <v>3317</v>
      </c>
      <c r="C1571" t="s">
        <v>10328</v>
      </c>
      <c r="D1571" t="s">
        <v>573</v>
      </c>
      <c r="E1571">
        <v>841.10334291000004</v>
      </c>
      <c r="F1571">
        <v>253.45</v>
      </c>
      <c r="G1571">
        <v>-11.8306337570531</v>
      </c>
      <c r="H1571">
        <v>0.34546157707907399</v>
      </c>
      <c r="I1571">
        <v>23.628505857599102</v>
      </c>
      <c r="J1571">
        <v>0.65322360127243595</v>
      </c>
      <c r="K1571">
        <v>238.96361484890099</v>
      </c>
      <c r="L1571">
        <v>210.34464406560201</v>
      </c>
      <c r="M1571">
        <v>54.738053601560701</v>
      </c>
      <c r="N1571">
        <v>0.84785251743474799</v>
      </c>
      <c r="O1571">
        <v>10.4754389425922</v>
      </c>
      <c r="P1571">
        <v>63.358040605865199</v>
      </c>
      <c r="Q1571">
        <v>3.2327649048830001E-3</v>
      </c>
    </row>
    <row r="1572" spans="1:17" hidden="1" x14ac:dyDescent="0.3">
      <c r="A1572" t="s">
        <v>3318</v>
      </c>
      <c r="B1572" t="s">
        <v>3319</v>
      </c>
      <c r="C1572" t="s">
        <v>10328</v>
      </c>
      <c r="D1572" t="s">
        <v>231</v>
      </c>
      <c r="E1572">
        <v>840.80799608999996</v>
      </c>
      <c r="F1572">
        <v>1622</v>
      </c>
      <c r="G1572">
        <v>-29.535676579388898</v>
      </c>
      <c r="H1572">
        <v>-4.5057626646012601</v>
      </c>
      <c r="I1572">
        <v>-17.542413199595501</v>
      </c>
      <c r="J1572">
        <v>-4.3092228155206298</v>
      </c>
      <c r="K1572">
        <v>1654.0523455150701</v>
      </c>
      <c r="L1572">
        <v>1613.7966769633199</v>
      </c>
      <c r="M1572">
        <v>42.511195027874102</v>
      </c>
      <c r="N1572">
        <v>0.472012288100986</v>
      </c>
      <c r="O1572">
        <v>24.845869297163901</v>
      </c>
      <c r="P1572">
        <v>25.425301577482202</v>
      </c>
      <c r="Q1572">
        <v>0.135897155530181</v>
      </c>
    </row>
    <row r="1573" spans="1:17" hidden="1" x14ac:dyDescent="0.3">
      <c r="A1573" t="s">
        <v>3320</v>
      </c>
      <c r="B1573" t="s">
        <v>3321</v>
      </c>
      <c r="C1573" t="s">
        <v>10328</v>
      </c>
      <c r="D1573" t="s">
        <v>357</v>
      </c>
      <c r="E1573">
        <v>840.80294400000002</v>
      </c>
      <c r="F1573">
        <v>8.57</v>
      </c>
      <c r="G1573">
        <v>58.279820286221003</v>
      </c>
      <c r="H1573">
        <v>-5.7574272505355104</v>
      </c>
      <c r="I1573">
        <v>-51.751118425420401</v>
      </c>
      <c r="J1573">
        <v>-3.875710462766</v>
      </c>
      <c r="K1573">
        <v>8.9978455317977808</v>
      </c>
      <c r="L1573">
        <v>8.2558545719974799</v>
      </c>
      <c r="M1573">
        <v>29.835103488282702</v>
      </c>
      <c r="N1573">
        <v>0.58939482285439904</v>
      </c>
      <c r="O1573">
        <v>81.446907817969603</v>
      </c>
      <c r="P1573">
        <v>114.25</v>
      </c>
      <c r="Q1573">
        <v>0.18287676272912501</v>
      </c>
    </row>
    <row r="1574" spans="1:17" hidden="1" x14ac:dyDescent="0.3">
      <c r="A1574" t="s">
        <v>3322</v>
      </c>
      <c r="B1574" t="s">
        <v>3323</v>
      </c>
      <c r="C1574" t="s">
        <v>10328</v>
      </c>
      <c r="D1574" t="s">
        <v>138</v>
      </c>
      <c r="E1574">
        <v>835.73724948500001</v>
      </c>
      <c r="F1574">
        <v>394.25</v>
      </c>
      <c r="G1574">
        <v>89.566054942929199</v>
      </c>
      <c r="H1574">
        <v>4.0297486080758498</v>
      </c>
      <c r="I1574">
        <v>26.6168228031156</v>
      </c>
      <c r="J1574">
        <v>2.4886132659283402</v>
      </c>
      <c r="K1574">
        <v>375.78393481540701</v>
      </c>
      <c r="L1574">
        <v>310.921206929042</v>
      </c>
      <c r="M1574">
        <v>59.7648360861578</v>
      </c>
      <c r="N1574">
        <v>0.81447484513162105</v>
      </c>
      <c r="O1574">
        <v>6.1382371591629701</v>
      </c>
      <c r="P1574">
        <v>121.36440202133601</v>
      </c>
      <c r="Q1574">
        <v>0.10574187789979</v>
      </c>
    </row>
    <row r="1575" spans="1:17" hidden="1" x14ac:dyDescent="0.3">
      <c r="A1575" t="s">
        <v>3324</v>
      </c>
      <c r="B1575" t="s">
        <v>3325</v>
      </c>
      <c r="C1575" t="s">
        <v>10328</v>
      </c>
      <c r="D1575" t="s">
        <v>640</v>
      </c>
      <c r="E1575">
        <v>833.309030162</v>
      </c>
      <c r="F1575">
        <v>35.72</v>
      </c>
      <c r="G1575">
        <v>-30.711605534133799</v>
      </c>
      <c r="H1575">
        <v>-8.5128132932115097</v>
      </c>
      <c r="I1575">
        <v>1.70554289079146</v>
      </c>
      <c r="J1575">
        <v>-5.6100894618822501</v>
      </c>
      <c r="K1575">
        <v>37.412560637506203</v>
      </c>
      <c r="L1575">
        <v>33.396218266855399</v>
      </c>
      <c r="M1575">
        <v>37.870638515474099</v>
      </c>
      <c r="N1575">
        <v>0.14531728984724901</v>
      </c>
      <c r="O1575">
        <v>47.536394176931601</v>
      </c>
      <c r="P1575">
        <v>53.634408602150501</v>
      </c>
      <c r="Q1575">
        <v>-2.7179956029175001E-2</v>
      </c>
    </row>
    <row r="1576" spans="1:17" hidden="1" x14ac:dyDescent="0.3">
      <c r="A1576" t="s">
        <v>3326</v>
      </c>
      <c r="B1576" t="s">
        <v>3327</v>
      </c>
      <c r="C1576" t="s">
        <v>10328</v>
      </c>
      <c r="D1576" t="s">
        <v>959</v>
      </c>
      <c r="E1576">
        <v>831.61767961999999</v>
      </c>
      <c r="F1576">
        <v>445.9</v>
      </c>
      <c r="G1576">
        <v>-13.936914665245</v>
      </c>
      <c r="H1576">
        <v>19.556319909776299</v>
      </c>
      <c r="I1576">
        <v>28.343421719904001</v>
      </c>
      <c r="J1576">
        <v>-2.1346126858625998</v>
      </c>
      <c r="K1576">
        <v>379.55470816153502</v>
      </c>
      <c r="L1576">
        <v>346.37131079871199</v>
      </c>
      <c r="M1576">
        <v>61.499035744998402</v>
      </c>
      <c r="N1576">
        <v>3.61089119577835</v>
      </c>
      <c r="O1576">
        <v>9.8901098901098994</v>
      </c>
      <c r="P1576">
        <v>87.352941176470594</v>
      </c>
      <c r="Q1576">
        <v>9.5021516147691998E-2</v>
      </c>
    </row>
    <row r="1577" spans="1:17" hidden="1" x14ac:dyDescent="0.3">
      <c r="A1577" t="s">
        <v>3328</v>
      </c>
      <c r="B1577" t="s">
        <v>3329</v>
      </c>
      <c r="C1577" t="s">
        <v>10328</v>
      </c>
      <c r="D1577" t="s">
        <v>627</v>
      </c>
      <c r="E1577">
        <v>829.94208800000001</v>
      </c>
      <c r="F1577">
        <v>439.25</v>
      </c>
      <c r="G1577">
        <v>31.565706433192702</v>
      </c>
      <c r="H1577">
        <v>4.0172726213618599</v>
      </c>
      <c r="I1577">
        <v>6.6072105329493702</v>
      </c>
      <c r="J1577">
        <v>3.46808233466587</v>
      </c>
      <c r="K1577">
        <v>410.91000105634998</v>
      </c>
      <c r="L1577">
        <v>365.390016963601</v>
      </c>
      <c r="M1577">
        <v>72.461956862739498</v>
      </c>
      <c r="N1577">
        <v>1.66632955683529</v>
      </c>
      <c r="O1577">
        <v>4.7239612976664702</v>
      </c>
      <c r="P1577">
        <v>94.272445820433404</v>
      </c>
    </row>
    <row r="1578" spans="1:17" hidden="1" x14ac:dyDescent="0.3">
      <c r="A1578" t="s">
        <v>3330</v>
      </c>
      <c r="B1578" t="s">
        <v>3331</v>
      </c>
      <c r="C1578" t="s">
        <v>10328</v>
      </c>
      <c r="D1578" t="s">
        <v>538</v>
      </c>
      <c r="E1578">
        <v>829.63919999999996</v>
      </c>
      <c r="F1578">
        <v>1395.7</v>
      </c>
      <c r="G1578">
        <v>-2.6222800789420599</v>
      </c>
      <c r="H1578">
        <v>-2.6078643915155801</v>
      </c>
      <c r="I1578">
        <v>34.338025939449501</v>
      </c>
      <c r="J1578">
        <v>0.24367402024344201</v>
      </c>
      <c r="K1578">
        <v>1294.50756726486</v>
      </c>
      <c r="L1578">
        <v>1130.9832850309599</v>
      </c>
      <c r="M1578">
        <v>47.202454130010999</v>
      </c>
      <c r="N1578">
        <v>0.426900858378707</v>
      </c>
      <c r="O1578">
        <v>12.416708461703699</v>
      </c>
      <c r="P1578">
        <v>74.462500000000006</v>
      </c>
      <c r="Q1578">
        <v>2.7590593230849E-2</v>
      </c>
    </row>
    <row r="1579" spans="1:17" hidden="1" x14ac:dyDescent="0.3">
      <c r="A1579" t="s">
        <v>3332</v>
      </c>
      <c r="B1579" t="s">
        <v>3333</v>
      </c>
      <c r="C1579" t="s">
        <v>10328</v>
      </c>
      <c r="D1579" t="s">
        <v>410</v>
      </c>
      <c r="E1579">
        <v>828.94194555000001</v>
      </c>
      <c r="F1579">
        <v>563.6</v>
      </c>
      <c r="G1579">
        <v>176.64926036994601</v>
      </c>
      <c r="H1579">
        <v>2.0454126107378698</v>
      </c>
      <c r="I1579">
        <v>54.399109594518002</v>
      </c>
      <c r="J1579">
        <v>-4.8543788531990897</v>
      </c>
      <c r="K1579">
        <v>526.61373608419694</v>
      </c>
      <c r="M1579">
        <v>51.0072028325744</v>
      </c>
      <c r="N1579">
        <v>0.614491124537492</v>
      </c>
      <c r="O1579">
        <v>10.894251242015599</v>
      </c>
      <c r="P1579">
        <v>257.61421319796898</v>
      </c>
    </row>
    <row r="1580" spans="1:17" hidden="1" x14ac:dyDescent="0.3">
      <c r="A1580" t="s">
        <v>3334</v>
      </c>
      <c r="B1580" t="s">
        <v>3335</v>
      </c>
      <c r="C1580" t="s">
        <v>10328</v>
      </c>
      <c r="D1580" t="s">
        <v>257</v>
      </c>
      <c r="E1580">
        <v>827.15112720000002</v>
      </c>
      <c r="F1580">
        <v>169.61</v>
      </c>
      <c r="G1580">
        <v>1.0530269790257101</v>
      </c>
      <c r="H1580">
        <v>-8.4985072786825402</v>
      </c>
      <c r="I1580">
        <v>14.369430695128701</v>
      </c>
      <c r="J1580">
        <v>-4.1442470732143599</v>
      </c>
      <c r="K1580">
        <v>170.77748742336399</v>
      </c>
      <c r="L1580">
        <v>144.075095481213</v>
      </c>
      <c r="M1580">
        <v>32.971852045335297</v>
      </c>
      <c r="N1580">
        <v>0.104704227743232</v>
      </c>
      <c r="O1580">
        <v>22.840634396556698</v>
      </c>
      <c r="P1580">
        <v>58.366013071895402</v>
      </c>
    </row>
    <row r="1581" spans="1:17" hidden="1" x14ac:dyDescent="0.3">
      <c r="A1581" t="s">
        <v>3336</v>
      </c>
      <c r="B1581" t="s">
        <v>3337</v>
      </c>
      <c r="C1581" t="s">
        <v>10328</v>
      </c>
      <c r="D1581" t="s">
        <v>1852</v>
      </c>
      <c r="E1581">
        <v>826.94399999999996</v>
      </c>
      <c r="F1581">
        <v>264.74</v>
      </c>
      <c r="G1581">
        <v>40.618049432960802</v>
      </c>
      <c r="H1581">
        <v>52.468233786940097</v>
      </c>
      <c r="I1581">
        <v>28.986338487639699</v>
      </c>
      <c r="J1581">
        <v>23.067419960942502</v>
      </c>
      <c r="K1581">
        <v>191.698426537232</v>
      </c>
      <c r="L1581">
        <v>176.37571587393899</v>
      </c>
      <c r="M1581">
        <v>89.320541150959201</v>
      </c>
      <c r="N1581">
        <v>3.95262923896219</v>
      </c>
      <c r="O1581">
        <v>3.8755004910478101</v>
      </c>
      <c r="P1581">
        <v>95.668883961566806</v>
      </c>
      <c r="Q1581">
        <v>0.146341453765373</v>
      </c>
    </row>
    <row r="1582" spans="1:17" hidden="1" x14ac:dyDescent="0.3">
      <c r="A1582" t="s">
        <v>3338</v>
      </c>
      <c r="B1582" t="s">
        <v>3339</v>
      </c>
      <c r="C1582" t="s">
        <v>10328</v>
      </c>
      <c r="D1582" t="s">
        <v>573</v>
      </c>
      <c r="E1582">
        <v>823.50591568000004</v>
      </c>
      <c r="F1582">
        <v>618.04999999999995</v>
      </c>
      <c r="G1582">
        <v>18.159374716680801</v>
      </c>
      <c r="H1582">
        <v>-2.5348887244505098</v>
      </c>
      <c r="I1582">
        <v>10.5334468943632</v>
      </c>
      <c r="J1582">
        <v>-3.9571218371851402</v>
      </c>
      <c r="K1582">
        <v>619.48011786642201</v>
      </c>
      <c r="L1582">
        <v>548.73023400967395</v>
      </c>
      <c r="M1582">
        <v>37.5648844485737</v>
      </c>
      <c r="N1582">
        <v>0.30813033287893199</v>
      </c>
      <c r="O1582">
        <v>20.249170779063199</v>
      </c>
      <c r="P1582">
        <v>87.344649893907203</v>
      </c>
      <c r="Q1582">
        <v>0.106461634613904</v>
      </c>
    </row>
    <row r="1583" spans="1:17" hidden="1" x14ac:dyDescent="0.3">
      <c r="A1583" t="s">
        <v>3340</v>
      </c>
      <c r="B1583" t="s">
        <v>3341</v>
      </c>
      <c r="C1583" t="s">
        <v>10328</v>
      </c>
      <c r="D1583" t="s">
        <v>603</v>
      </c>
      <c r="E1583">
        <v>823.06414287999996</v>
      </c>
      <c r="F1583">
        <v>13.16</v>
      </c>
      <c r="G1583">
        <v>-19.016975744752202</v>
      </c>
      <c r="H1583">
        <v>-9.2049742524267106</v>
      </c>
      <c r="I1583">
        <v>-10.552952777838399</v>
      </c>
      <c r="J1583">
        <v>-0.58964089694789001</v>
      </c>
      <c r="K1583">
        <v>13.6750405666677</v>
      </c>
      <c r="L1583">
        <v>13.453690261683001</v>
      </c>
      <c r="M1583">
        <v>41.704032920117697</v>
      </c>
      <c r="N1583">
        <v>0.56518325956417204</v>
      </c>
      <c r="O1583">
        <v>39.057750759878402</v>
      </c>
      <c r="P1583">
        <v>31.6</v>
      </c>
      <c r="Q1583">
        <v>3.3764079244576001E-2</v>
      </c>
    </row>
    <row r="1584" spans="1:17" hidden="1" x14ac:dyDescent="0.3">
      <c r="A1584" t="s">
        <v>3342</v>
      </c>
      <c r="B1584" t="s">
        <v>3343</v>
      </c>
      <c r="C1584" t="s">
        <v>10328</v>
      </c>
      <c r="D1584" t="s">
        <v>276</v>
      </c>
      <c r="E1584">
        <v>822.78000280000003</v>
      </c>
      <c r="F1584">
        <v>96.83</v>
      </c>
      <c r="G1584">
        <v>-12.5454292306172</v>
      </c>
      <c r="H1584">
        <v>-12.1579480048973</v>
      </c>
      <c r="I1584">
        <v>-4.6423254955624902</v>
      </c>
      <c r="J1584">
        <v>-4.9861482276155202</v>
      </c>
      <c r="K1584">
        <v>102.891484496053</v>
      </c>
      <c r="L1584">
        <v>95.819639158714295</v>
      </c>
      <c r="M1584">
        <v>36.1251276633255</v>
      </c>
      <c r="N1584">
        <v>0.42528647689011201</v>
      </c>
      <c r="O1584">
        <v>31.054425281421</v>
      </c>
      <c r="P1584">
        <v>32.643835616438302</v>
      </c>
      <c r="Q1584">
        <v>-5.6005087789301002E-2</v>
      </c>
    </row>
    <row r="1585" spans="1:17" hidden="1" x14ac:dyDescent="0.3">
      <c r="A1585" t="s">
        <v>3344</v>
      </c>
      <c r="B1585" t="s">
        <v>3345</v>
      </c>
      <c r="C1585" t="s">
        <v>10328</v>
      </c>
      <c r="D1585" t="s">
        <v>21</v>
      </c>
      <c r="E1585">
        <v>821.12905799999999</v>
      </c>
      <c r="F1585">
        <v>822.7</v>
      </c>
      <c r="G1585">
        <v>140.10879590830001</v>
      </c>
      <c r="H1585">
        <v>51.122351549848098</v>
      </c>
      <c r="I1585">
        <v>157.21521983402101</v>
      </c>
      <c r="J1585">
        <v>-9.2056588600151592</v>
      </c>
      <c r="K1585">
        <v>622.40729503657406</v>
      </c>
      <c r="M1585">
        <v>63.596199031315699</v>
      </c>
      <c r="N1585">
        <v>1.68824940047961</v>
      </c>
      <c r="O1585">
        <v>8.8853774158259302</v>
      </c>
      <c r="P1585">
        <v>215.09000382995001</v>
      </c>
    </row>
    <row r="1586" spans="1:17" hidden="1" x14ac:dyDescent="0.3">
      <c r="A1586" t="s">
        <v>3346</v>
      </c>
      <c r="B1586" t="s">
        <v>3347</v>
      </c>
      <c r="C1586" t="s">
        <v>10328</v>
      </c>
      <c r="D1586" t="s">
        <v>357</v>
      </c>
      <c r="E1586">
        <v>815.15625</v>
      </c>
      <c r="F1586">
        <v>260.2</v>
      </c>
      <c r="G1586">
        <v>-15.1678757580747</v>
      </c>
      <c r="H1586">
        <v>-6.1969331168214197</v>
      </c>
      <c r="I1586">
        <v>5.1999001291403699</v>
      </c>
      <c r="J1586">
        <v>-7.1153551198310501</v>
      </c>
      <c r="K1586">
        <v>258.22527616375999</v>
      </c>
      <c r="L1586">
        <v>236.96483306883499</v>
      </c>
      <c r="M1586">
        <v>38.982967492144901</v>
      </c>
      <c r="N1586">
        <v>0.34474629256429701</v>
      </c>
      <c r="O1586">
        <v>24.5196003074558</v>
      </c>
      <c r="P1586">
        <v>38.183749336165597</v>
      </c>
      <c r="Q1586">
        <v>-3.0960725223843001E-2</v>
      </c>
    </row>
    <row r="1587" spans="1:17" hidden="1" x14ac:dyDescent="0.3">
      <c r="A1587" t="s">
        <v>3348</v>
      </c>
      <c r="B1587" t="s">
        <v>3349</v>
      </c>
      <c r="C1587" t="s">
        <v>10328</v>
      </c>
      <c r="D1587" t="s">
        <v>1518</v>
      </c>
      <c r="E1587">
        <v>813.62710703699997</v>
      </c>
      <c r="F1587">
        <v>236.4</v>
      </c>
      <c r="G1587">
        <v>-43.080107734240499</v>
      </c>
      <c r="H1587">
        <v>1.79328638444778</v>
      </c>
      <c r="I1587">
        <v>-28.431164912100101</v>
      </c>
      <c r="J1587">
        <v>-0.59983007716694403</v>
      </c>
      <c r="K1587">
        <v>230.41599426061799</v>
      </c>
      <c r="L1587">
        <v>237.54025085818699</v>
      </c>
      <c r="M1587">
        <v>57.557294432534697</v>
      </c>
      <c r="N1587">
        <v>1.2669633321428699</v>
      </c>
      <c r="O1587">
        <v>41.7089678510998</v>
      </c>
      <c r="P1587">
        <v>15.288953913679499</v>
      </c>
      <c r="Q1587">
        <v>6.6309387136004996E-2</v>
      </c>
    </row>
    <row r="1588" spans="1:17" hidden="1" x14ac:dyDescent="0.3">
      <c r="A1588" t="s">
        <v>3350</v>
      </c>
      <c r="B1588" t="s">
        <v>3351</v>
      </c>
      <c r="C1588" t="s">
        <v>10328</v>
      </c>
      <c r="D1588" t="s">
        <v>121</v>
      </c>
      <c r="E1588">
        <v>813.25773879999997</v>
      </c>
      <c r="F1588">
        <v>624.95000000000005</v>
      </c>
      <c r="G1588">
        <v>98.014337106647801</v>
      </c>
      <c r="H1588">
        <v>-1.59563846854892</v>
      </c>
      <c r="I1588">
        <v>3.9460166815453999</v>
      </c>
      <c r="J1588">
        <v>-4.5228551843316698</v>
      </c>
      <c r="K1588">
        <v>617.46062636960801</v>
      </c>
      <c r="L1588">
        <v>523.39760413782801</v>
      </c>
      <c r="M1588">
        <v>53.0380955642784</v>
      </c>
      <c r="N1588">
        <v>2.7194984196315901</v>
      </c>
      <c r="O1588">
        <v>27.410192815425201</v>
      </c>
      <c r="P1588">
        <v>156.244950995788</v>
      </c>
      <c r="Q1588">
        <v>0.124297256105122</v>
      </c>
    </row>
    <row r="1589" spans="1:17" hidden="1" x14ac:dyDescent="0.3">
      <c r="A1589" t="s">
        <v>3352</v>
      </c>
      <c r="B1589" t="s">
        <v>3353</v>
      </c>
      <c r="C1589" t="s">
        <v>10328</v>
      </c>
      <c r="D1589" t="s">
        <v>640</v>
      </c>
      <c r="E1589">
        <v>809.85</v>
      </c>
      <c r="F1589">
        <v>274.14999999999998</v>
      </c>
      <c r="G1589">
        <v>-51.608748500458802</v>
      </c>
      <c r="H1589">
        <v>-5.86356689740549</v>
      </c>
      <c r="I1589">
        <v>-18.723396576969701</v>
      </c>
      <c r="J1589">
        <v>-3.9083974379629698</v>
      </c>
      <c r="K1589">
        <v>269.16128701646301</v>
      </c>
      <c r="L1589">
        <v>260.502775878752</v>
      </c>
      <c r="M1589">
        <v>43.795435839348002</v>
      </c>
      <c r="N1589">
        <v>0.50624072725686697</v>
      </c>
      <c r="O1589">
        <v>56.7390114900602</v>
      </c>
      <c r="P1589">
        <v>31.172248803827699</v>
      </c>
      <c r="Q1589">
        <v>0.108753526564456</v>
      </c>
    </row>
    <row r="1590" spans="1:17" hidden="1" x14ac:dyDescent="0.3">
      <c r="A1590" t="s">
        <v>3354</v>
      </c>
      <c r="B1590" t="s">
        <v>3355</v>
      </c>
      <c r="C1590" t="s">
        <v>10328</v>
      </c>
      <c r="D1590" t="s">
        <v>3356</v>
      </c>
      <c r="E1590">
        <v>809.34435242999996</v>
      </c>
      <c r="F1590">
        <v>397.45</v>
      </c>
      <c r="G1590">
        <v>197.654413946528</v>
      </c>
      <c r="H1590">
        <v>47.157752137591999</v>
      </c>
      <c r="I1590">
        <v>10.313131840442701</v>
      </c>
      <c r="J1590">
        <v>-8.7318666904392597</v>
      </c>
      <c r="K1590">
        <v>331.96883464862702</v>
      </c>
      <c r="L1590">
        <v>265.24174949495398</v>
      </c>
      <c r="M1590">
        <v>51.291776902196197</v>
      </c>
      <c r="N1590">
        <v>1.5686735481027001</v>
      </c>
      <c r="O1590">
        <v>10.2025412001509</v>
      </c>
      <c r="P1590">
        <v>227.726242011956</v>
      </c>
    </row>
    <row r="1591" spans="1:17" hidden="1" x14ac:dyDescent="0.3">
      <c r="A1591" t="s">
        <v>3357</v>
      </c>
      <c r="B1591" t="s">
        <v>3358</v>
      </c>
      <c r="C1591" t="s">
        <v>10328</v>
      </c>
      <c r="D1591" t="s">
        <v>46</v>
      </c>
      <c r="E1591">
        <v>807.03894823899998</v>
      </c>
      <c r="F1591">
        <v>222.4</v>
      </c>
      <c r="G1591">
        <v>216.34561741743801</v>
      </c>
      <c r="H1591">
        <v>4.0807188168802204</v>
      </c>
      <c r="I1591">
        <v>86.139340712576697</v>
      </c>
      <c r="J1591">
        <v>-8.5650474684712794</v>
      </c>
      <c r="K1591">
        <v>188.62247357819001</v>
      </c>
      <c r="L1591">
        <v>138.82460961503301</v>
      </c>
      <c r="M1591">
        <v>49.676477222194102</v>
      </c>
      <c r="N1591">
        <v>0.38857853450246699</v>
      </c>
      <c r="O1591">
        <v>6.1330935251798504</v>
      </c>
      <c r="P1591">
        <v>253.01587301587301</v>
      </c>
      <c r="Q1591">
        <v>0.12209208138822999</v>
      </c>
    </row>
    <row r="1592" spans="1:17" hidden="1" x14ac:dyDescent="0.3">
      <c r="A1592" t="s">
        <v>3359</v>
      </c>
      <c r="B1592" t="s">
        <v>3360</v>
      </c>
      <c r="C1592" t="s">
        <v>10328</v>
      </c>
      <c r="D1592" t="s">
        <v>54</v>
      </c>
      <c r="E1592">
        <v>806.69751351000002</v>
      </c>
      <c r="F1592">
        <v>816</v>
      </c>
      <c r="G1592">
        <v>81.381916427964697</v>
      </c>
      <c r="H1592">
        <v>49.497314717319398</v>
      </c>
      <c r="I1592">
        <v>47.097365573906998</v>
      </c>
      <c r="J1592">
        <v>-0.152191885361531</v>
      </c>
      <c r="K1592">
        <v>601.41354400844205</v>
      </c>
      <c r="L1592">
        <v>500.81193555930003</v>
      </c>
      <c r="M1592">
        <v>78.1859915310568</v>
      </c>
      <c r="N1592">
        <v>2.3894861567524499</v>
      </c>
      <c r="O1592">
        <v>0.49019607843136997</v>
      </c>
      <c r="P1592">
        <v>164.334305150631</v>
      </c>
      <c r="Q1592">
        <v>4.2599180339735997E-2</v>
      </c>
    </row>
    <row r="1593" spans="1:17" hidden="1" x14ac:dyDescent="0.3">
      <c r="A1593" t="s">
        <v>3361</v>
      </c>
      <c r="B1593" t="s">
        <v>3362</v>
      </c>
      <c r="C1593" t="s">
        <v>10328</v>
      </c>
      <c r="D1593" t="s">
        <v>138</v>
      </c>
      <c r="E1593">
        <v>799.86299045999999</v>
      </c>
      <c r="F1593">
        <v>19.18</v>
      </c>
      <c r="G1593">
        <v>81.861873592031202</v>
      </c>
      <c r="H1593">
        <v>8.7831206295690301</v>
      </c>
      <c r="I1593">
        <v>21.1604699861679</v>
      </c>
      <c r="J1593">
        <v>7.1336269435869504</v>
      </c>
      <c r="K1593">
        <v>15.783837636764501</v>
      </c>
      <c r="L1593">
        <v>13.5710349942168</v>
      </c>
      <c r="M1593">
        <v>66.220220661968398</v>
      </c>
      <c r="N1593">
        <v>0.83081727840675501</v>
      </c>
      <c r="O1593">
        <v>1.0427528675703801</v>
      </c>
      <c r="P1593">
        <v>125.64705882352899</v>
      </c>
      <c r="Q1593">
        <v>2.0786923413881001E-2</v>
      </c>
    </row>
    <row r="1594" spans="1:17" hidden="1" x14ac:dyDescent="0.3">
      <c r="A1594" t="s">
        <v>3363</v>
      </c>
      <c r="B1594" t="s">
        <v>3364</v>
      </c>
      <c r="C1594" t="s">
        <v>10328</v>
      </c>
      <c r="E1594">
        <v>799.67277375000003</v>
      </c>
      <c r="F1594">
        <v>119.65</v>
      </c>
      <c r="G1594">
        <v>158.10254573033299</v>
      </c>
      <c r="H1594">
        <v>46.1197501775276</v>
      </c>
      <c r="I1594">
        <v>361.27161528161702</v>
      </c>
      <c r="J1594">
        <v>7.1389392078687797</v>
      </c>
      <c r="K1594">
        <v>79.240033886829707</v>
      </c>
      <c r="M1594">
        <v>100</v>
      </c>
      <c r="N1594">
        <v>2.2511826486630002</v>
      </c>
      <c r="O1594">
        <v>0</v>
      </c>
      <c r="P1594">
        <v>422.71734381826099</v>
      </c>
    </row>
    <row r="1595" spans="1:17" hidden="1" x14ac:dyDescent="0.3">
      <c r="A1595" t="s">
        <v>3365</v>
      </c>
      <c r="B1595" t="s">
        <v>3366</v>
      </c>
      <c r="C1595" t="s">
        <v>10328</v>
      </c>
      <c r="D1595" t="s">
        <v>950</v>
      </c>
      <c r="E1595">
        <v>796.87822000000006</v>
      </c>
      <c r="F1595">
        <v>510.3</v>
      </c>
      <c r="G1595">
        <v>-2.3211709118411501</v>
      </c>
      <c r="H1595">
        <v>-0.15276723889667601</v>
      </c>
      <c r="I1595">
        <v>-4.6904200531370597</v>
      </c>
      <c r="J1595">
        <v>-3.1950125298421099</v>
      </c>
      <c r="K1595">
        <v>492.07847170642202</v>
      </c>
      <c r="L1595">
        <v>471.66226802301099</v>
      </c>
      <c r="M1595">
        <v>60.288123086320098</v>
      </c>
      <c r="N1595">
        <v>0.63394201572429898</v>
      </c>
      <c r="O1595">
        <v>17.166372721928202</v>
      </c>
      <c r="P1595">
        <v>30.079021157277499</v>
      </c>
    </row>
    <row r="1596" spans="1:17" hidden="1" x14ac:dyDescent="0.3">
      <c r="A1596" t="s">
        <v>3367</v>
      </c>
      <c r="B1596" t="s">
        <v>3368</v>
      </c>
      <c r="C1596" t="s">
        <v>10328</v>
      </c>
      <c r="D1596" t="s">
        <v>21</v>
      </c>
      <c r="E1596">
        <v>790.33763054999997</v>
      </c>
      <c r="F1596">
        <v>416.55</v>
      </c>
      <c r="G1596">
        <v>99.622133886599102</v>
      </c>
      <c r="H1596">
        <v>20.943110121227999</v>
      </c>
      <c r="I1596">
        <v>34.825974253055897</v>
      </c>
      <c r="J1596">
        <v>-10.4079973155093</v>
      </c>
      <c r="K1596">
        <v>373.09223460092602</v>
      </c>
      <c r="L1596">
        <v>285.09948676611799</v>
      </c>
      <c r="M1596">
        <v>42.442060418085397</v>
      </c>
      <c r="N1596">
        <v>0.65626076233432895</v>
      </c>
      <c r="O1596">
        <v>23.1064698115472</v>
      </c>
      <c r="P1596">
        <v>188.76949740034601</v>
      </c>
    </row>
    <row r="1597" spans="1:17" hidden="1" x14ac:dyDescent="0.3">
      <c r="A1597" t="s">
        <v>3369</v>
      </c>
      <c r="B1597" t="s">
        <v>3370</v>
      </c>
      <c r="C1597" t="s">
        <v>10328</v>
      </c>
      <c r="D1597" t="s">
        <v>496</v>
      </c>
      <c r="E1597">
        <v>788.18016358900002</v>
      </c>
      <c r="F1597">
        <v>37.61</v>
      </c>
      <c r="G1597">
        <v>-60.488109286518899</v>
      </c>
      <c r="H1597">
        <v>-28.246503405341901</v>
      </c>
      <c r="I1597">
        <v>-45.864601285112002</v>
      </c>
      <c r="J1597">
        <v>-6.1112693956756097</v>
      </c>
      <c r="K1597">
        <v>46.268585490983803</v>
      </c>
      <c r="L1597">
        <v>51.767301885045804</v>
      </c>
      <c r="M1597">
        <v>29.1623053912522</v>
      </c>
      <c r="N1597">
        <v>0.31781868010692899</v>
      </c>
      <c r="O1597">
        <v>98.484445626163193</v>
      </c>
      <c r="P1597">
        <v>12.942942942942899</v>
      </c>
      <c r="Q1597">
        <v>3.6986995342036998E-2</v>
      </c>
    </row>
    <row r="1598" spans="1:17" hidden="1" x14ac:dyDescent="0.3">
      <c r="A1598" t="s">
        <v>3371</v>
      </c>
      <c r="B1598" t="s">
        <v>3372</v>
      </c>
      <c r="C1598" t="s">
        <v>10328</v>
      </c>
      <c r="D1598" t="s">
        <v>706</v>
      </c>
      <c r="E1598">
        <v>785.64066330000003</v>
      </c>
      <c r="F1598">
        <v>129.41999999999999</v>
      </c>
      <c r="G1598">
        <v>-35.604674780755801</v>
      </c>
      <c r="H1598">
        <v>-2.38197349081207</v>
      </c>
      <c r="I1598">
        <v>-13.0657514959392</v>
      </c>
      <c r="J1598">
        <v>-1.76631059837422</v>
      </c>
      <c r="K1598">
        <v>130.41818273980201</v>
      </c>
      <c r="L1598">
        <v>126.536463452749</v>
      </c>
      <c r="M1598">
        <v>41.275757073385101</v>
      </c>
      <c r="N1598">
        <v>0.58740858210792302</v>
      </c>
      <c r="O1598">
        <v>17.369803739761998</v>
      </c>
      <c r="P1598">
        <v>28.7120835405271</v>
      </c>
      <c r="Q1598">
        <v>-4.7722990187232001E-2</v>
      </c>
    </row>
    <row r="1599" spans="1:17" hidden="1" x14ac:dyDescent="0.3">
      <c r="A1599" t="s">
        <v>3373</v>
      </c>
      <c r="B1599" t="s">
        <v>3374</v>
      </c>
      <c r="C1599" t="s">
        <v>10328</v>
      </c>
      <c r="D1599" t="s">
        <v>576</v>
      </c>
      <c r="E1599">
        <v>784.94759999999997</v>
      </c>
      <c r="F1599">
        <v>459.1</v>
      </c>
      <c r="G1599">
        <v>48.635840288017597</v>
      </c>
      <c r="H1599">
        <v>-18.96656800833</v>
      </c>
      <c r="I1599">
        <v>38.727971046152099</v>
      </c>
      <c r="J1599">
        <v>0.64108555773083298</v>
      </c>
      <c r="K1599">
        <v>453.63411791727498</v>
      </c>
      <c r="L1599">
        <v>364.67977509947099</v>
      </c>
      <c r="M1599">
        <v>36.296632167192101</v>
      </c>
      <c r="N1599">
        <v>0.18507498027240299</v>
      </c>
      <c r="O1599">
        <v>20.888695273360899</v>
      </c>
      <c r="P1599">
        <v>89.007822149032506</v>
      </c>
      <c r="Q1599">
        <v>7.9583775725482003E-2</v>
      </c>
    </row>
    <row r="1600" spans="1:17" hidden="1" x14ac:dyDescent="0.3">
      <c r="A1600" t="s">
        <v>3375</v>
      </c>
      <c r="B1600" t="s">
        <v>3376</v>
      </c>
      <c r="C1600" t="s">
        <v>10328</v>
      </c>
      <c r="D1600" t="s">
        <v>2686</v>
      </c>
      <c r="E1600">
        <v>783.95981429999995</v>
      </c>
      <c r="F1600">
        <v>28.79</v>
      </c>
      <c r="G1600">
        <v>-60.865097296196502</v>
      </c>
      <c r="H1600">
        <v>-6.3346838676835402</v>
      </c>
      <c r="I1600">
        <v>-46.796707288407497</v>
      </c>
      <c r="J1600">
        <v>-9.9386695484446808</v>
      </c>
      <c r="K1600">
        <v>29.925536313711302</v>
      </c>
      <c r="L1600">
        <v>35.130886825981001</v>
      </c>
      <c r="M1600">
        <v>44.098116642583598</v>
      </c>
      <c r="N1600">
        <v>1.2378072647757099</v>
      </c>
      <c r="O1600">
        <v>104.932268148662</v>
      </c>
      <c r="P1600">
        <v>10.688196847366299</v>
      </c>
      <c r="Q1600">
        <v>3.4979422374254998E-2</v>
      </c>
    </row>
    <row r="1601" spans="1:17" hidden="1" x14ac:dyDescent="0.3">
      <c r="A1601" t="s">
        <v>3377</v>
      </c>
      <c r="B1601" t="s">
        <v>3378</v>
      </c>
      <c r="C1601" t="s">
        <v>10328</v>
      </c>
      <c r="D1601" t="s">
        <v>72</v>
      </c>
      <c r="E1601">
        <v>783.91288889999998</v>
      </c>
      <c r="F1601">
        <v>121.8</v>
      </c>
      <c r="G1601">
        <v>-17.137196632882102</v>
      </c>
      <c r="H1601">
        <v>-7.8961525731852298</v>
      </c>
      <c r="I1601">
        <v>-20.5526575539701</v>
      </c>
      <c r="J1601">
        <v>-3.3593341234698202</v>
      </c>
      <c r="K1601">
        <v>121.810984237829</v>
      </c>
      <c r="L1601">
        <v>116.065562096609</v>
      </c>
      <c r="M1601">
        <v>41.921342877195002</v>
      </c>
      <c r="N1601">
        <v>1.03213168305425</v>
      </c>
      <c r="O1601">
        <v>15.188834154351399</v>
      </c>
      <c r="P1601">
        <v>38.487777146105699</v>
      </c>
      <c r="Q1601">
        <v>0.173240190578721</v>
      </c>
    </row>
    <row r="1602" spans="1:17" hidden="1" x14ac:dyDescent="0.3">
      <c r="A1602" t="s">
        <v>3379</v>
      </c>
      <c r="B1602" t="s">
        <v>3380</v>
      </c>
      <c r="C1602" t="s">
        <v>10328</v>
      </c>
      <c r="D1602" t="s">
        <v>305</v>
      </c>
      <c r="E1602">
        <v>781.32600000000002</v>
      </c>
      <c r="F1602">
        <v>1425</v>
      </c>
      <c r="G1602">
        <v>19.5580349051192</v>
      </c>
      <c r="H1602">
        <v>-10.6983318160311</v>
      </c>
      <c r="I1602">
        <v>-11.1796898539918</v>
      </c>
      <c r="J1602">
        <v>-5.73145063052662</v>
      </c>
      <c r="K1602">
        <v>1520.9068629304199</v>
      </c>
      <c r="L1602">
        <v>1404.4689283366299</v>
      </c>
      <c r="M1602">
        <v>51.706130254627602</v>
      </c>
      <c r="N1602">
        <v>0.52578159263204005</v>
      </c>
      <c r="O1602">
        <v>40.280701754385902</v>
      </c>
      <c r="P1602">
        <v>74.418604651162795</v>
      </c>
      <c r="Q1602">
        <v>0.13279784977082101</v>
      </c>
    </row>
    <row r="1603" spans="1:17" hidden="1" x14ac:dyDescent="0.3">
      <c r="A1603" t="s">
        <v>3381</v>
      </c>
      <c r="B1603" t="s">
        <v>3382</v>
      </c>
      <c r="C1603" t="s">
        <v>10328</v>
      </c>
      <c r="E1603">
        <v>777.75</v>
      </c>
      <c r="F1603">
        <v>326.64999999999998</v>
      </c>
      <c r="G1603">
        <v>103.249600506001</v>
      </c>
      <c r="H1603">
        <v>-6.5512042600428497</v>
      </c>
      <c r="I1603">
        <v>-57.675966089604501</v>
      </c>
      <c r="J1603">
        <v>-6.7177592569069597</v>
      </c>
      <c r="K1603">
        <v>353.198128133034</v>
      </c>
      <c r="L1603">
        <v>359.876684117146</v>
      </c>
      <c r="M1603">
        <v>32.913810481913103</v>
      </c>
      <c r="N1603">
        <v>0.56123940368313296</v>
      </c>
      <c r="O1603">
        <v>189.024950252563</v>
      </c>
      <c r="P1603">
        <v>150.59455312619801</v>
      </c>
    </row>
    <row r="1604" spans="1:17" hidden="1" x14ac:dyDescent="0.3">
      <c r="A1604" t="s">
        <v>3383</v>
      </c>
      <c r="B1604" t="s">
        <v>3384</v>
      </c>
      <c r="C1604" t="s">
        <v>10328</v>
      </c>
      <c r="D1604" t="s">
        <v>535</v>
      </c>
      <c r="E1604">
        <v>777.12637274999997</v>
      </c>
      <c r="F1604">
        <v>2128.25</v>
      </c>
      <c r="G1604">
        <v>55.744734557351698</v>
      </c>
      <c r="H1604">
        <v>-7.2957716591984001</v>
      </c>
      <c r="I1604">
        <v>1.40744624722422</v>
      </c>
      <c r="J1604">
        <v>-0.79975710861886795</v>
      </c>
      <c r="K1604">
        <v>2078.7977715437701</v>
      </c>
      <c r="L1604">
        <v>1857.9677751438401</v>
      </c>
      <c r="M1604">
        <v>54.916574181190001</v>
      </c>
      <c r="N1604">
        <v>0.581825749790993</v>
      </c>
      <c r="O1604">
        <v>31.563491131210998</v>
      </c>
      <c r="P1604">
        <v>112.825</v>
      </c>
      <c r="Q1604">
        <v>0.243751914446076</v>
      </c>
    </row>
    <row r="1605" spans="1:17" hidden="1" x14ac:dyDescent="0.3">
      <c r="A1605" t="s">
        <v>3385</v>
      </c>
      <c r="B1605" t="s">
        <v>3386</v>
      </c>
      <c r="C1605" t="s">
        <v>10328</v>
      </c>
      <c r="D1605" t="s">
        <v>1225</v>
      </c>
      <c r="E1605">
        <v>775.28128286000003</v>
      </c>
      <c r="F1605">
        <v>293.7</v>
      </c>
      <c r="G1605">
        <v>-25.9044224970641</v>
      </c>
      <c r="H1605">
        <v>-3.9609879299467501</v>
      </c>
      <c r="I1605">
        <v>2.5054038021063301</v>
      </c>
      <c r="J1605">
        <v>-10.2829321431552</v>
      </c>
      <c r="K1605">
        <v>295.13847867595302</v>
      </c>
      <c r="L1605">
        <v>267.262365618991</v>
      </c>
      <c r="M1605">
        <v>43.357563165119601</v>
      </c>
      <c r="N1605">
        <v>0.73310766583755604</v>
      </c>
      <c r="O1605">
        <v>21.297242083758899</v>
      </c>
      <c r="P1605">
        <v>61.373626373626301</v>
      </c>
    </row>
    <row r="1606" spans="1:17" hidden="1" x14ac:dyDescent="0.3">
      <c r="A1606" t="s">
        <v>3387</v>
      </c>
      <c r="B1606" t="s">
        <v>3388</v>
      </c>
      <c r="C1606" t="s">
        <v>10328</v>
      </c>
      <c r="D1606" t="s">
        <v>950</v>
      </c>
      <c r="E1606">
        <v>774.45010863999903</v>
      </c>
      <c r="F1606">
        <v>136.97</v>
      </c>
      <c r="G1606">
        <v>40.607299660429298</v>
      </c>
      <c r="H1606">
        <v>14.200814602320801</v>
      </c>
      <c r="I1606">
        <v>10.2090562919485</v>
      </c>
      <c r="J1606">
        <v>-8.4383846409446495</v>
      </c>
      <c r="K1606">
        <v>129.54431220636599</v>
      </c>
      <c r="L1606">
        <v>107.80734457706301</v>
      </c>
      <c r="M1606">
        <v>74.007545515545701</v>
      </c>
      <c r="N1606">
        <v>0.423558462976382</v>
      </c>
      <c r="O1606">
        <v>21.7054829524713</v>
      </c>
      <c r="P1606">
        <v>98.076644974692599</v>
      </c>
    </row>
    <row r="1607" spans="1:17" hidden="1" x14ac:dyDescent="0.3">
      <c r="A1607" t="s">
        <v>3389</v>
      </c>
      <c r="B1607" t="s">
        <v>3390</v>
      </c>
      <c r="C1607" t="s">
        <v>10328</v>
      </c>
      <c r="D1607" t="s">
        <v>231</v>
      </c>
      <c r="E1607">
        <v>774.19779960000005</v>
      </c>
      <c r="F1607">
        <v>30.84</v>
      </c>
      <c r="G1607">
        <v>87.264324154445802</v>
      </c>
      <c r="H1607">
        <v>2.7665907514851198</v>
      </c>
      <c r="I1607">
        <v>-31.786146440311501</v>
      </c>
      <c r="J1607">
        <v>-6.90846202492932</v>
      </c>
      <c r="K1607">
        <v>30.816158032163099</v>
      </c>
      <c r="L1607">
        <v>31.3343039509226</v>
      </c>
      <c r="M1607">
        <v>51.349761052542199</v>
      </c>
      <c r="N1607">
        <v>1.6015809360587301</v>
      </c>
      <c r="O1607">
        <v>134.695201037613</v>
      </c>
      <c r="P1607">
        <v>121.710999281092</v>
      </c>
      <c r="Q1607">
        <v>0.13281911060951301</v>
      </c>
    </row>
    <row r="1608" spans="1:17" hidden="1" x14ac:dyDescent="0.3">
      <c r="A1608" t="s">
        <v>3391</v>
      </c>
      <c r="B1608" t="s">
        <v>3392</v>
      </c>
      <c r="C1608" t="s">
        <v>10328</v>
      </c>
      <c r="D1608" t="s">
        <v>46</v>
      </c>
      <c r="E1608">
        <v>772.62692500000003</v>
      </c>
      <c r="F1608">
        <v>736.4</v>
      </c>
      <c r="G1608">
        <v>467.65544466184502</v>
      </c>
      <c r="H1608">
        <v>41.475718816880203</v>
      </c>
      <c r="I1608">
        <v>-4.1753317508746903</v>
      </c>
      <c r="J1608">
        <v>-4.85268761066434</v>
      </c>
      <c r="K1608">
        <v>633.00566404032099</v>
      </c>
      <c r="L1608">
        <v>508.52563348312702</v>
      </c>
      <c r="M1608">
        <v>62.677230760092002</v>
      </c>
      <c r="N1608">
        <v>1.79066339066339</v>
      </c>
      <c r="O1608">
        <v>11.5833785985877</v>
      </c>
      <c r="P1608">
        <v>704.36919716002103</v>
      </c>
    </row>
    <row r="1609" spans="1:17" hidden="1" x14ac:dyDescent="0.3">
      <c r="A1609" t="s">
        <v>3393</v>
      </c>
      <c r="B1609" t="s">
        <v>3394</v>
      </c>
      <c r="C1609" t="s">
        <v>10328</v>
      </c>
      <c r="D1609" t="s">
        <v>1372</v>
      </c>
      <c r="E1609">
        <v>772.42096278999998</v>
      </c>
      <c r="F1609">
        <v>317.55</v>
      </c>
      <c r="G1609">
        <v>64.0889790272048</v>
      </c>
      <c r="H1609">
        <v>6.4582049687212102</v>
      </c>
      <c r="I1609">
        <v>81.195402952926003</v>
      </c>
      <c r="J1609">
        <v>-11.016629589187501</v>
      </c>
      <c r="M1609">
        <v>45.846656322644598</v>
      </c>
      <c r="O1609">
        <v>22.547630294441799</v>
      </c>
      <c r="P1609">
        <v>103.818998716302</v>
      </c>
    </row>
    <row r="1610" spans="1:17" hidden="1" x14ac:dyDescent="0.3">
      <c r="A1610" t="s">
        <v>3395</v>
      </c>
      <c r="B1610" t="s">
        <v>3396</v>
      </c>
      <c r="C1610" t="s">
        <v>10328</v>
      </c>
      <c r="D1610" t="s">
        <v>338</v>
      </c>
      <c r="E1610">
        <v>770.39080965000005</v>
      </c>
      <c r="F1610">
        <v>122.66</v>
      </c>
      <c r="G1610">
        <v>-52.907761633620503</v>
      </c>
      <c r="H1610">
        <v>-3.3581084481494101</v>
      </c>
      <c r="I1610">
        <v>-42.206823234023901</v>
      </c>
      <c r="J1610">
        <v>9.1598910056878395</v>
      </c>
      <c r="K1610">
        <v>121.001302533903</v>
      </c>
      <c r="L1610">
        <v>145.40079263520701</v>
      </c>
      <c r="M1610">
        <v>72.494654753253897</v>
      </c>
      <c r="N1610">
        <v>0.77400474588838897</v>
      </c>
      <c r="O1610">
        <v>77.563998043371896</v>
      </c>
      <c r="P1610">
        <v>59.298701298701197</v>
      </c>
      <c r="Q1610">
        <v>0.18211918070411401</v>
      </c>
    </row>
    <row r="1611" spans="1:17" hidden="1" x14ac:dyDescent="0.3">
      <c r="A1611" t="s">
        <v>3397</v>
      </c>
      <c r="B1611" t="s">
        <v>3398</v>
      </c>
      <c r="C1611" t="s">
        <v>10328</v>
      </c>
      <c r="D1611" t="s">
        <v>3399</v>
      </c>
      <c r="E1611">
        <v>763.32751026000005</v>
      </c>
      <c r="F1611">
        <v>797.45</v>
      </c>
      <c r="G1611">
        <v>82.015937892019494</v>
      </c>
      <c r="H1611">
        <v>-2.44669497622322</v>
      </c>
      <c r="I1611">
        <v>58.695342819716899</v>
      </c>
      <c r="J1611">
        <v>-2.7931107095779999</v>
      </c>
      <c r="K1611">
        <v>767.13595953446099</v>
      </c>
      <c r="L1611">
        <v>595.47449829778702</v>
      </c>
      <c r="M1611">
        <v>48.866094291853798</v>
      </c>
      <c r="N1611">
        <v>0.81454545454545402</v>
      </c>
      <c r="O1611">
        <v>14.8410558655714</v>
      </c>
      <c r="P1611">
        <v>187.78419343197399</v>
      </c>
    </row>
    <row r="1612" spans="1:17" hidden="1" x14ac:dyDescent="0.3">
      <c r="A1612" t="s">
        <v>3400</v>
      </c>
      <c r="B1612" t="s">
        <v>3401</v>
      </c>
      <c r="C1612" t="s">
        <v>10328</v>
      </c>
      <c r="D1612" t="s">
        <v>305</v>
      </c>
      <c r="E1612">
        <v>757.24080560000004</v>
      </c>
      <c r="F1612">
        <v>575</v>
      </c>
      <c r="G1612">
        <v>3.6491021671307999</v>
      </c>
      <c r="H1612">
        <v>-10.8764317207541</v>
      </c>
      <c r="I1612">
        <v>9.0246245014310205</v>
      </c>
      <c r="J1612">
        <v>-2.24423736070466</v>
      </c>
      <c r="K1612">
        <v>536.06126420223097</v>
      </c>
      <c r="L1612">
        <v>478.95575633011498</v>
      </c>
      <c r="M1612">
        <v>48.828858098211498</v>
      </c>
      <c r="N1612">
        <v>0.40267093767991402</v>
      </c>
      <c r="O1612">
        <v>17.2173913043478</v>
      </c>
      <c r="P1612">
        <v>46.646263708237598</v>
      </c>
      <c r="Q1612">
        <v>-8.5166727539259992E-3</v>
      </c>
    </row>
    <row r="1613" spans="1:17" hidden="1" x14ac:dyDescent="0.3">
      <c r="A1613" t="s">
        <v>3402</v>
      </c>
      <c r="B1613" t="s">
        <v>3403</v>
      </c>
      <c r="C1613" t="s">
        <v>10328</v>
      </c>
      <c r="D1613" t="s">
        <v>298</v>
      </c>
      <c r="E1613">
        <v>757.10996509999995</v>
      </c>
      <c r="F1613">
        <v>305.7</v>
      </c>
      <c r="G1613">
        <v>447.26528241615898</v>
      </c>
      <c r="H1613">
        <v>8.8577942885783294</v>
      </c>
      <c r="I1613">
        <v>45.963631472459099</v>
      </c>
      <c r="J1613">
        <v>-6.9581992951138796</v>
      </c>
      <c r="K1613">
        <v>279.94801479870603</v>
      </c>
      <c r="L1613">
        <v>199.311690741262</v>
      </c>
      <c r="M1613">
        <v>39.026348513042102</v>
      </c>
      <c r="N1613">
        <v>0.79210760464223096</v>
      </c>
      <c r="O1613">
        <v>20.1014066077854</v>
      </c>
      <c r="P1613">
        <v>564.56521739130403</v>
      </c>
      <c r="Q1613">
        <v>0.17845209826225</v>
      </c>
    </row>
    <row r="1614" spans="1:17" hidden="1" x14ac:dyDescent="0.3">
      <c r="A1614" t="s">
        <v>3404</v>
      </c>
      <c r="B1614" t="s">
        <v>3405</v>
      </c>
      <c r="C1614" t="s">
        <v>10328</v>
      </c>
      <c r="D1614" t="s">
        <v>627</v>
      </c>
      <c r="E1614">
        <v>755.36813800000004</v>
      </c>
      <c r="F1614">
        <v>90.42</v>
      </c>
      <c r="G1614">
        <v>54.270679579832603</v>
      </c>
      <c r="H1614">
        <v>-15.293511952350499</v>
      </c>
      <c r="I1614">
        <v>28.9812206640615</v>
      </c>
      <c r="J1614">
        <v>-6.5132220539761203</v>
      </c>
      <c r="K1614">
        <v>96.388030900612506</v>
      </c>
      <c r="L1614">
        <v>78.542669850978996</v>
      </c>
      <c r="M1614">
        <v>33.680293304343103</v>
      </c>
      <c r="N1614">
        <v>9.9256849733625196E-2</v>
      </c>
      <c r="O1614">
        <v>31.4753373147533</v>
      </c>
      <c r="P1614">
        <v>104.33898305084701</v>
      </c>
      <c r="Q1614">
        <v>7.0181754381170997E-2</v>
      </c>
    </row>
    <row r="1615" spans="1:17" hidden="1" x14ac:dyDescent="0.3">
      <c r="A1615" t="s">
        <v>3406</v>
      </c>
      <c r="B1615" t="s">
        <v>3407</v>
      </c>
      <c r="C1615" t="s">
        <v>10328</v>
      </c>
      <c r="D1615" t="s">
        <v>1537</v>
      </c>
      <c r="E1615">
        <v>754.23112560000004</v>
      </c>
      <c r="F1615">
        <v>633.9</v>
      </c>
      <c r="G1615">
        <v>-23.864238218732101</v>
      </c>
      <c r="H1615">
        <v>-16.104506087124101</v>
      </c>
      <c r="I1615">
        <v>-1.8718184404422</v>
      </c>
      <c r="J1615">
        <v>-4.0875450615850699</v>
      </c>
      <c r="K1615">
        <v>641.73112409620205</v>
      </c>
      <c r="L1615">
        <v>599.06739307372698</v>
      </c>
      <c r="M1615">
        <v>34.060044795148499</v>
      </c>
      <c r="N1615">
        <v>0.55092161315997201</v>
      </c>
      <c r="O1615">
        <v>22.732292159646601</v>
      </c>
      <c r="P1615">
        <v>36.176154672395199</v>
      </c>
      <c r="Q1615">
        <v>-1.9317414084030001E-3</v>
      </c>
    </row>
    <row r="1616" spans="1:17" hidden="1" x14ac:dyDescent="0.3">
      <c r="A1616" t="s">
        <v>3408</v>
      </c>
      <c r="B1616" t="s">
        <v>3409</v>
      </c>
      <c r="C1616" t="s">
        <v>10328</v>
      </c>
      <c r="D1616" t="s">
        <v>535</v>
      </c>
      <c r="E1616">
        <v>752.96100000000001</v>
      </c>
      <c r="F1616">
        <v>1140.8499999999999</v>
      </c>
      <c r="G1616">
        <v>22.703531827441701</v>
      </c>
      <c r="H1616">
        <v>8.0860573900361903</v>
      </c>
      <c r="I1616">
        <v>0.14683064117825301</v>
      </c>
      <c r="J1616">
        <v>6.829039973175</v>
      </c>
      <c r="K1616">
        <v>1055.95349810722</v>
      </c>
      <c r="L1616">
        <v>936.63464095130905</v>
      </c>
      <c r="M1616">
        <v>76.565567930058407</v>
      </c>
      <c r="N1616">
        <v>1.45906518180283</v>
      </c>
      <c r="O1616">
        <v>3.4316518385414301</v>
      </c>
      <c r="P1616">
        <v>79.661417322834595</v>
      </c>
      <c r="Q1616">
        <v>9.0241265959028996E-2</v>
      </c>
    </row>
    <row r="1617" spans="1:17" hidden="1" x14ac:dyDescent="0.3">
      <c r="A1617" t="s">
        <v>3410</v>
      </c>
      <c r="B1617" t="s">
        <v>3411</v>
      </c>
      <c r="C1617" t="s">
        <v>10328</v>
      </c>
      <c r="D1617" t="s">
        <v>573</v>
      </c>
      <c r="E1617">
        <v>752.83009210499995</v>
      </c>
      <c r="F1617">
        <v>410.55</v>
      </c>
      <c r="G1617">
        <v>-43.740212041875601</v>
      </c>
      <c r="H1617">
        <v>0.286298382206225</v>
      </c>
      <c r="I1617">
        <v>-5.88402698790643</v>
      </c>
      <c r="J1617">
        <v>-4.43629012105957</v>
      </c>
      <c r="K1617">
        <v>402.68429288026999</v>
      </c>
      <c r="L1617">
        <v>404.29974970525302</v>
      </c>
      <c r="M1617">
        <v>47.480388674614701</v>
      </c>
      <c r="N1617">
        <v>0.98331937292378502</v>
      </c>
      <c r="O1617">
        <v>22.530751431007101</v>
      </c>
      <c r="P1617">
        <v>31.840077071290899</v>
      </c>
      <c r="Q1617">
        <v>6.0003468297866999E-2</v>
      </c>
    </row>
    <row r="1618" spans="1:17" hidden="1" x14ac:dyDescent="0.3">
      <c r="A1618" t="s">
        <v>3412</v>
      </c>
      <c r="B1618" t="s">
        <v>3413</v>
      </c>
      <c r="C1618" t="s">
        <v>10328</v>
      </c>
      <c r="D1618" t="s">
        <v>273</v>
      </c>
      <c r="E1618">
        <v>750.83885344999999</v>
      </c>
      <c r="F1618">
        <v>681.55</v>
      </c>
      <c r="G1618">
        <v>59.722101202186103</v>
      </c>
      <c r="H1618">
        <v>9.5383799931550701</v>
      </c>
      <c r="I1618">
        <v>76.828525127907298</v>
      </c>
      <c r="J1618">
        <v>-1.1517067029566199</v>
      </c>
      <c r="M1618">
        <v>54.4234118579895</v>
      </c>
      <c r="O1618">
        <v>15.912258821803199</v>
      </c>
      <c r="P1618">
        <v>99.283625730994103</v>
      </c>
    </row>
    <row r="1619" spans="1:17" hidden="1" x14ac:dyDescent="0.3">
      <c r="A1619" t="s">
        <v>3414</v>
      </c>
      <c r="B1619" t="s">
        <v>3415</v>
      </c>
      <c r="C1619" t="s">
        <v>10328</v>
      </c>
      <c r="D1619" t="s">
        <v>231</v>
      </c>
      <c r="E1619">
        <v>749.72812499999998</v>
      </c>
      <c r="F1619">
        <v>629.95000000000005</v>
      </c>
      <c r="G1619">
        <v>50.688573656236898</v>
      </c>
      <c r="H1619">
        <v>-2.0819118339694</v>
      </c>
      <c r="I1619">
        <v>40.363061236951999</v>
      </c>
      <c r="J1619">
        <v>-8.04170378317108</v>
      </c>
      <c r="K1619">
        <v>630.00475750327405</v>
      </c>
      <c r="L1619">
        <v>493.53081465035399</v>
      </c>
      <c r="M1619">
        <v>48.648249434161102</v>
      </c>
      <c r="N1619">
        <v>0.23024608501118499</v>
      </c>
      <c r="O1619">
        <v>38.58242717676</v>
      </c>
      <c r="P1619">
        <v>130.750915750915</v>
      </c>
    </row>
    <row r="1620" spans="1:17" hidden="1" x14ac:dyDescent="0.3">
      <c r="A1620" t="s">
        <v>3416</v>
      </c>
      <c r="B1620" t="s">
        <v>3417</v>
      </c>
      <c r="C1620" t="s">
        <v>10328</v>
      </c>
      <c r="D1620" t="s">
        <v>443</v>
      </c>
      <c r="E1620">
        <v>749.03341754999997</v>
      </c>
      <c r="F1620">
        <v>65.83</v>
      </c>
      <c r="G1620">
        <v>404.69665284440202</v>
      </c>
      <c r="H1620">
        <v>-8.6223020942474804</v>
      </c>
      <c r="I1620">
        <v>36.072404327579299</v>
      </c>
      <c r="J1620">
        <v>-7.1150718944605398</v>
      </c>
      <c r="K1620">
        <v>66.747387401284598</v>
      </c>
      <c r="L1620">
        <v>53.672665584906802</v>
      </c>
      <c r="M1620">
        <v>38.778166142068301</v>
      </c>
      <c r="N1620">
        <v>0.782682364494387</v>
      </c>
      <c r="O1620">
        <v>41.986936047394799</v>
      </c>
      <c r="P1620">
        <v>472.93298520452498</v>
      </c>
      <c r="Q1620">
        <v>0.10478024516901401</v>
      </c>
    </row>
    <row r="1621" spans="1:17" hidden="1" x14ac:dyDescent="0.3">
      <c r="A1621" t="s">
        <v>3418</v>
      </c>
      <c r="B1621" t="s">
        <v>3419</v>
      </c>
      <c r="C1621" t="s">
        <v>10328</v>
      </c>
      <c r="D1621" t="s">
        <v>3420</v>
      </c>
      <c r="E1621">
        <v>746.17678007999996</v>
      </c>
      <c r="F1621">
        <v>802.2</v>
      </c>
      <c r="G1621">
        <v>21.9607693002506</v>
      </c>
      <c r="H1621">
        <v>-0.89419912418654202</v>
      </c>
      <c r="I1621">
        <v>-17.9799089055577</v>
      </c>
      <c r="J1621">
        <v>-5.1238869740758197</v>
      </c>
      <c r="K1621">
        <v>777.27695875175596</v>
      </c>
      <c r="L1621">
        <v>743.79357823758505</v>
      </c>
      <c r="M1621">
        <v>64.6897956878732</v>
      </c>
      <c r="N1621">
        <v>2.0099286392111599</v>
      </c>
      <c r="O1621">
        <v>25.7791074545001</v>
      </c>
      <c r="P1621">
        <v>62.965972574911099</v>
      </c>
      <c r="Q1621">
        <v>6.9592502629375996E-2</v>
      </c>
    </row>
    <row r="1622" spans="1:17" hidden="1" x14ac:dyDescent="0.3">
      <c r="A1622" t="s">
        <v>3421</v>
      </c>
      <c r="B1622" t="s">
        <v>3422</v>
      </c>
      <c r="C1622" t="s">
        <v>10328</v>
      </c>
      <c r="D1622" t="s">
        <v>54</v>
      </c>
      <c r="E1622">
        <v>744.07595105400003</v>
      </c>
      <c r="F1622">
        <v>227.23</v>
      </c>
      <c r="G1622">
        <v>286.10033310673299</v>
      </c>
      <c r="H1622">
        <v>9.0147774905994797</v>
      </c>
      <c r="I1622">
        <v>26.4395038357539</v>
      </c>
      <c r="J1622">
        <v>-5.5728662481570801</v>
      </c>
      <c r="K1622">
        <v>195.48481051547199</v>
      </c>
      <c r="L1622">
        <v>152.96060820002</v>
      </c>
      <c r="M1622">
        <v>61.383101969913497</v>
      </c>
      <c r="N1622">
        <v>1.16810712351618</v>
      </c>
      <c r="O1622">
        <v>11.420146987633601</v>
      </c>
      <c r="P1622">
        <v>316.172161172161</v>
      </c>
      <c r="Q1622">
        <v>9.7851623226386006E-2</v>
      </c>
    </row>
    <row r="1623" spans="1:17" hidden="1" x14ac:dyDescent="0.3">
      <c r="A1623" t="s">
        <v>3423</v>
      </c>
      <c r="B1623" t="s">
        <v>3424</v>
      </c>
      <c r="C1623" t="s">
        <v>10328</v>
      </c>
      <c r="D1623" t="s">
        <v>46</v>
      </c>
      <c r="E1623">
        <v>742.05526399999997</v>
      </c>
      <c r="F1623">
        <v>634.70000000000005</v>
      </c>
      <c r="G1623">
        <v>353.50912431552501</v>
      </c>
      <c r="H1623">
        <v>46.254600767162401</v>
      </c>
      <c r="I1623">
        <v>370.61554824124602</v>
      </c>
      <c r="J1623">
        <v>-0.133818044019024</v>
      </c>
      <c r="K1623">
        <v>481.56377815480801</v>
      </c>
      <c r="M1623">
        <v>67.770237846133199</v>
      </c>
      <c r="N1623">
        <v>0.45596200316640201</v>
      </c>
      <c r="O1623">
        <v>6.4361115487631704</v>
      </c>
      <c r="P1623">
        <v>416.01626016260099</v>
      </c>
    </row>
    <row r="1624" spans="1:17" hidden="1" x14ac:dyDescent="0.3">
      <c r="A1624" t="s">
        <v>3425</v>
      </c>
      <c r="B1624" t="s">
        <v>3426</v>
      </c>
      <c r="C1624" t="s">
        <v>10328</v>
      </c>
      <c r="D1624" t="s">
        <v>80</v>
      </c>
      <c r="E1624">
        <v>740.48739699999999</v>
      </c>
      <c r="F1624">
        <v>657.5</v>
      </c>
      <c r="G1624">
        <v>17.019894529650902</v>
      </c>
      <c r="H1624">
        <v>12.544057917226199</v>
      </c>
      <c r="I1624">
        <v>-23.222689337276499</v>
      </c>
      <c r="J1624">
        <v>-2.5832644727288101</v>
      </c>
      <c r="K1624">
        <v>632.06117606465295</v>
      </c>
      <c r="L1624">
        <v>635.06589008131198</v>
      </c>
      <c r="M1624">
        <v>60.467614287003002</v>
      </c>
      <c r="N1624">
        <v>1.32969421846643</v>
      </c>
      <c r="O1624">
        <v>46.935361216730001</v>
      </c>
      <c r="P1624">
        <v>62.747524752475201</v>
      </c>
      <c r="Q1624">
        <v>0.230366568849139</v>
      </c>
    </row>
    <row r="1625" spans="1:17" hidden="1" x14ac:dyDescent="0.3">
      <c r="A1625" t="s">
        <v>3427</v>
      </c>
      <c r="B1625" t="s">
        <v>3428</v>
      </c>
      <c r="C1625" t="s">
        <v>10328</v>
      </c>
      <c r="D1625" t="s">
        <v>1401</v>
      </c>
      <c r="E1625">
        <v>739.49292000000003</v>
      </c>
      <c r="F1625">
        <v>730</v>
      </c>
      <c r="G1625">
        <v>246.21683172838701</v>
      </c>
      <c r="H1625">
        <v>0.54262022533092402</v>
      </c>
      <c r="I1625">
        <v>33.034595860293798</v>
      </c>
      <c r="J1625">
        <v>6.0377076873763397E-2</v>
      </c>
      <c r="K1625">
        <v>698.25915773814495</v>
      </c>
      <c r="L1625">
        <v>481.73561447920201</v>
      </c>
      <c r="M1625">
        <v>40.4294207645653</v>
      </c>
      <c r="N1625">
        <v>0.88670364767187704</v>
      </c>
      <c r="O1625">
        <v>14.7260273972602</v>
      </c>
      <c r="P1625">
        <v>280.20833333333297</v>
      </c>
    </row>
    <row r="1626" spans="1:17" hidden="1" x14ac:dyDescent="0.3">
      <c r="A1626" t="s">
        <v>3429</v>
      </c>
      <c r="B1626" t="s">
        <v>3430</v>
      </c>
      <c r="C1626" t="s">
        <v>10328</v>
      </c>
      <c r="D1626" t="s">
        <v>204</v>
      </c>
      <c r="E1626">
        <v>739.387565</v>
      </c>
      <c r="F1626">
        <v>186.51</v>
      </c>
      <c r="G1626">
        <v>1.31950691167728</v>
      </c>
      <c r="H1626">
        <v>5.2082769564150997</v>
      </c>
      <c r="I1626">
        <v>-13.440324097016701</v>
      </c>
      <c r="J1626">
        <v>8.2458702916849802</v>
      </c>
      <c r="K1626">
        <v>166.49080280476801</v>
      </c>
      <c r="L1626">
        <v>159.08266398490699</v>
      </c>
      <c r="M1626">
        <v>77.840914580892303</v>
      </c>
      <c r="N1626">
        <v>2.2914233272652198</v>
      </c>
      <c r="O1626">
        <v>13.6132110878773</v>
      </c>
      <c r="P1626">
        <v>47.555379746835399</v>
      </c>
      <c r="Q1626">
        <v>7.3841592109179996E-3</v>
      </c>
    </row>
    <row r="1627" spans="1:17" hidden="1" x14ac:dyDescent="0.3">
      <c r="A1627" t="s">
        <v>3431</v>
      </c>
      <c r="B1627" t="s">
        <v>3432</v>
      </c>
      <c r="C1627" t="s">
        <v>10328</v>
      </c>
      <c r="D1627" t="s">
        <v>573</v>
      </c>
      <c r="E1627">
        <v>739.17981139999995</v>
      </c>
      <c r="F1627">
        <v>823</v>
      </c>
      <c r="G1627">
        <v>-39.011859045732699</v>
      </c>
      <c r="H1627">
        <v>-4.8937417416987996</v>
      </c>
      <c r="I1627">
        <v>-25.0849983735555</v>
      </c>
      <c r="J1627">
        <v>-4.6985437380879604</v>
      </c>
      <c r="K1627">
        <v>825.250174941149</v>
      </c>
      <c r="L1627">
        <v>848.80146183280499</v>
      </c>
      <c r="M1627">
        <v>41.0428725033521</v>
      </c>
      <c r="N1627">
        <v>0.70845344284279299</v>
      </c>
      <c r="O1627">
        <v>43.863912515188296</v>
      </c>
      <c r="P1627">
        <v>12.3396123396123</v>
      </c>
      <c r="Q1627">
        <v>0.112499009866608</v>
      </c>
    </row>
    <row r="1628" spans="1:17" hidden="1" x14ac:dyDescent="0.3">
      <c r="A1628" t="s">
        <v>3433</v>
      </c>
      <c r="B1628" t="s">
        <v>3434</v>
      </c>
      <c r="C1628" t="s">
        <v>10328</v>
      </c>
      <c r="D1628" t="s">
        <v>225</v>
      </c>
      <c r="E1628">
        <v>737.5361375</v>
      </c>
      <c r="F1628">
        <v>550</v>
      </c>
      <c r="G1628">
        <v>129.60711433306099</v>
      </c>
      <c r="H1628">
        <v>-17.116093762964901</v>
      </c>
      <c r="I1628">
        <v>100.047763947048</v>
      </c>
      <c r="J1628">
        <v>-3.3580009917096598</v>
      </c>
      <c r="K1628">
        <v>517.77386888846604</v>
      </c>
      <c r="L1628">
        <v>363.14344267464298</v>
      </c>
      <c r="M1628">
        <v>41.464833875807898</v>
      </c>
      <c r="N1628">
        <v>0.452183956716463</v>
      </c>
      <c r="O1628">
        <v>26.727272727272702</v>
      </c>
      <c r="P1628">
        <v>200.38230475150101</v>
      </c>
      <c r="Q1628">
        <v>0.122495172560958</v>
      </c>
    </row>
    <row r="1629" spans="1:17" hidden="1" x14ac:dyDescent="0.3">
      <c r="A1629" t="s">
        <v>3435</v>
      </c>
      <c r="B1629" t="s">
        <v>3436</v>
      </c>
      <c r="C1629" t="s">
        <v>10328</v>
      </c>
      <c r="D1629" t="s">
        <v>127</v>
      </c>
      <c r="E1629">
        <v>737.42539560199998</v>
      </c>
      <c r="F1629">
        <v>223.58</v>
      </c>
      <c r="G1629">
        <v>-41.349605843205097</v>
      </c>
      <c r="H1629">
        <v>-2.5686086893630802</v>
      </c>
      <c r="I1629">
        <v>-24.243181917483899</v>
      </c>
      <c r="J1629">
        <v>-1.38198505459732</v>
      </c>
      <c r="M1629">
        <v>60.846444433736501</v>
      </c>
      <c r="O1629">
        <v>22.103944896681199</v>
      </c>
      <c r="P1629">
        <v>6.5173892329680703</v>
      </c>
    </row>
    <row r="1630" spans="1:17" hidden="1" x14ac:dyDescent="0.3">
      <c r="A1630" t="s">
        <v>3437</v>
      </c>
      <c r="B1630" t="s">
        <v>3438</v>
      </c>
      <c r="C1630" t="s">
        <v>10328</v>
      </c>
      <c r="D1630" t="s">
        <v>89</v>
      </c>
      <c r="E1630">
        <v>732.96016499999996</v>
      </c>
      <c r="F1630">
        <v>1494</v>
      </c>
      <c r="G1630">
        <v>50.8326945476379</v>
      </c>
      <c r="H1630">
        <v>24.139220926584802</v>
      </c>
      <c r="I1630">
        <v>78.573057398755395</v>
      </c>
      <c r="J1630">
        <v>2.62016390508068</v>
      </c>
      <c r="K1630">
        <v>1242.51410490328</v>
      </c>
      <c r="L1630">
        <v>969.21409691886095</v>
      </c>
      <c r="M1630">
        <v>67.414246300183606</v>
      </c>
      <c r="N1630">
        <v>0.26836632002683602</v>
      </c>
      <c r="O1630">
        <v>0.73627844712182899</v>
      </c>
      <c r="P1630">
        <v>113.428571428571</v>
      </c>
      <c r="Q1630">
        <v>0.18175274805707201</v>
      </c>
    </row>
    <row r="1631" spans="1:17" hidden="1" x14ac:dyDescent="0.3">
      <c r="A1631" t="s">
        <v>3439</v>
      </c>
      <c r="B1631" t="s">
        <v>3440</v>
      </c>
      <c r="C1631" t="s">
        <v>10328</v>
      </c>
      <c r="D1631" t="s">
        <v>627</v>
      </c>
      <c r="E1631">
        <v>731.49224000000004</v>
      </c>
      <c r="F1631">
        <v>495.95</v>
      </c>
      <c r="G1631">
        <v>258.14735001676399</v>
      </c>
      <c r="H1631">
        <v>-4.5253185275181202</v>
      </c>
      <c r="I1631">
        <v>428.76042873850201</v>
      </c>
      <c r="J1631">
        <v>-5.2562563471060901</v>
      </c>
      <c r="K1631">
        <v>413.06259494191602</v>
      </c>
      <c r="L1631">
        <v>248.04951204119001</v>
      </c>
      <c r="M1631">
        <v>55.553532279994599</v>
      </c>
      <c r="N1631">
        <v>0.232852774137177</v>
      </c>
      <c r="O1631">
        <v>4.84927916120576</v>
      </c>
      <c r="P1631">
        <v>483.47058823529397</v>
      </c>
    </row>
    <row r="1632" spans="1:17" hidden="1" x14ac:dyDescent="0.3">
      <c r="A1632" t="s">
        <v>3441</v>
      </c>
      <c r="B1632" t="s">
        <v>3442</v>
      </c>
      <c r="C1632" t="s">
        <v>10328</v>
      </c>
      <c r="D1632" t="s">
        <v>305</v>
      </c>
      <c r="E1632">
        <v>730.91121950000002</v>
      </c>
      <c r="F1632">
        <v>78.13</v>
      </c>
      <c r="G1632">
        <v>41.925970503642503</v>
      </c>
      <c r="H1632">
        <v>2.5930928221852398</v>
      </c>
      <c r="I1632">
        <v>-16.005860828710802</v>
      </c>
      <c r="J1632">
        <v>3.3489638517202001</v>
      </c>
      <c r="K1632">
        <v>74.252866248996995</v>
      </c>
      <c r="L1632">
        <v>69.289087148473698</v>
      </c>
      <c r="M1632">
        <v>67.778441249072202</v>
      </c>
      <c r="N1632">
        <v>0.65323742246263605</v>
      </c>
      <c r="O1632">
        <v>17.3044925124792</v>
      </c>
      <c r="P1632">
        <v>86.690561529271093</v>
      </c>
      <c r="Q1632">
        <v>7.4552240076263002E-2</v>
      </c>
    </row>
    <row r="1633" spans="1:17" hidden="1" x14ac:dyDescent="0.3">
      <c r="A1633" t="s">
        <v>3443</v>
      </c>
      <c r="B1633" t="s">
        <v>3444</v>
      </c>
      <c r="C1633" t="s">
        <v>10328</v>
      </c>
      <c r="D1633" t="s">
        <v>127</v>
      </c>
      <c r="E1633">
        <v>727.87322303999997</v>
      </c>
      <c r="F1633">
        <v>220.29</v>
      </c>
      <c r="G1633">
        <v>179.75939556326401</v>
      </c>
      <c r="H1633">
        <v>8.3555265091879196</v>
      </c>
      <c r="I1633">
        <v>-28.287333795673799</v>
      </c>
      <c r="J1633">
        <v>-3.9548291599040502</v>
      </c>
      <c r="K1633">
        <v>223.12975235195799</v>
      </c>
      <c r="L1633">
        <v>204.889682284869</v>
      </c>
      <c r="M1633">
        <v>49.288151132926401</v>
      </c>
      <c r="N1633">
        <v>1.0995039525844099</v>
      </c>
      <c r="O1633">
        <v>42.720958736211301</v>
      </c>
      <c r="P1633">
        <v>222.06140350877101</v>
      </c>
      <c r="Q1633">
        <v>0.13948114529574901</v>
      </c>
    </row>
    <row r="1634" spans="1:17" hidden="1" x14ac:dyDescent="0.3">
      <c r="A1634" t="s">
        <v>3445</v>
      </c>
      <c r="B1634" t="s">
        <v>3446</v>
      </c>
      <c r="C1634" t="s">
        <v>10328</v>
      </c>
      <c r="D1634" t="s">
        <v>535</v>
      </c>
      <c r="E1634">
        <v>727.49735197500002</v>
      </c>
      <c r="F1634">
        <v>407.45</v>
      </c>
      <c r="G1634">
        <v>243.39288320863301</v>
      </c>
      <c r="H1634">
        <v>65.739458966405294</v>
      </c>
      <c r="I1634">
        <v>58.376059274927997</v>
      </c>
      <c r="J1634">
        <v>-2.2125200652288899</v>
      </c>
      <c r="K1634">
        <v>297.70217797702497</v>
      </c>
      <c r="L1634">
        <v>217.65768007786599</v>
      </c>
      <c r="M1634">
        <v>74.933029075312007</v>
      </c>
      <c r="N1634">
        <v>0.98215179316096701</v>
      </c>
      <c r="O1634">
        <v>8.3936679347159195</v>
      </c>
      <c r="P1634">
        <v>318.11185223191302</v>
      </c>
      <c r="Q1634">
        <v>0.15025153899298099</v>
      </c>
    </row>
    <row r="1635" spans="1:17" hidden="1" x14ac:dyDescent="0.3">
      <c r="A1635" t="s">
        <v>3447</v>
      </c>
      <c r="B1635" t="s">
        <v>3448</v>
      </c>
      <c r="C1635" t="s">
        <v>10328</v>
      </c>
      <c r="D1635" t="s">
        <v>257</v>
      </c>
      <c r="E1635">
        <v>727.22249999999997</v>
      </c>
      <c r="F1635">
        <v>1618</v>
      </c>
      <c r="G1635">
        <v>42.676069972741601</v>
      </c>
      <c r="H1635">
        <v>-12.165830989359099</v>
      </c>
      <c r="I1635">
        <v>23.863348502999902</v>
      </c>
      <c r="J1635">
        <v>-2.80156217664703</v>
      </c>
      <c r="K1635">
        <v>1739.81685512491</v>
      </c>
      <c r="L1635">
        <v>1541.9902427649799</v>
      </c>
      <c r="M1635">
        <v>28.725117864743201</v>
      </c>
      <c r="N1635">
        <v>1.55700027597964</v>
      </c>
      <c r="O1635">
        <v>29.789864029666202</v>
      </c>
      <c r="P1635">
        <v>93.760852643554202</v>
      </c>
      <c r="Q1635">
        <v>9.2178585808305999E-2</v>
      </c>
    </row>
    <row r="1636" spans="1:17" hidden="1" x14ac:dyDescent="0.3">
      <c r="A1636" t="s">
        <v>3449</v>
      </c>
      <c r="B1636" t="s">
        <v>3450</v>
      </c>
      <c r="C1636" t="s">
        <v>10328</v>
      </c>
      <c r="D1636" t="s">
        <v>1607</v>
      </c>
      <c r="E1636">
        <v>726.56735000000003</v>
      </c>
      <c r="F1636">
        <v>71.37</v>
      </c>
      <c r="G1636">
        <v>418.50618884464097</v>
      </c>
      <c r="H1636">
        <v>19.2820849798123</v>
      </c>
      <c r="I1636">
        <v>279.93302690901299</v>
      </c>
      <c r="J1636">
        <v>7.1632607989196702</v>
      </c>
      <c r="K1636">
        <v>53.622738543211497</v>
      </c>
      <c r="L1636">
        <v>34.142482937161503</v>
      </c>
      <c r="M1636">
        <v>93.960851956193906</v>
      </c>
      <c r="N1636">
        <v>0.92028586740135698</v>
      </c>
      <c r="O1636">
        <v>0</v>
      </c>
      <c r="P1636">
        <v>651.26315789473597</v>
      </c>
    </row>
    <row r="1637" spans="1:17" hidden="1" x14ac:dyDescent="0.3">
      <c r="A1637" t="s">
        <v>3451</v>
      </c>
      <c r="B1637" t="s">
        <v>3452</v>
      </c>
      <c r="C1637" t="s">
        <v>10328</v>
      </c>
      <c r="D1637" t="s">
        <v>46</v>
      </c>
      <c r="E1637">
        <v>726.35610163199999</v>
      </c>
      <c r="F1637">
        <v>64.849999999999994</v>
      </c>
      <c r="G1637">
        <v>116.975790982191</v>
      </c>
      <c r="H1637">
        <v>0.49909441117497899</v>
      </c>
      <c r="I1637">
        <v>24.5743625623087</v>
      </c>
      <c r="J1637">
        <v>-10.6895678263778</v>
      </c>
      <c r="K1637">
        <v>64.583737469756002</v>
      </c>
      <c r="L1637">
        <v>52.949908673739102</v>
      </c>
      <c r="M1637">
        <v>42.710957133871197</v>
      </c>
      <c r="N1637">
        <v>0.18567923217988899</v>
      </c>
      <c r="O1637">
        <v>31.210485736314499</v>
      </c>
      <c r="P1637">
        <v>152.334630350194</v>
      </c>
      <c r="Q1637">
        <v>0.107489637173003</v>
      </c>
    </row>
    <row r="1638" spans="1:17" hidden="1" x14ac:dyDescent="0.3">
      <c r="A1638" t="s">
        <v>3453</v>
      </c>
      <c r="B1638" t="s">
        <v>3454</v>
      </c>
      <c r="C1638" t="s">
        <v>10328</v>
      </c>
      <c r="D1638" t="s">
        <v>627</v>
      </c>
      <c r="E1638">
        <v>725.97373500000003</v>
      </c>
      <c r="F1638">
        <v>69.8</v>
      </c>
      <c r="G1638">
        <v>734.86001827905795</v>
      </c>
      <c r="H1638">
        <v>-0.86686291600350895</v>
      </c>
      <c r="I1638">
        <v>16.8950609765729</v>
      </c>
      <c r="J1638">
        <v>-3.63884050435724</v>
      </c>
      <c r="K1638">
        <v>66.300547193405805</v>
      </c>
      <c r="L1638">
        <v>49.541882558762097</v>
      </c>
      <c r="M1638">
        <v>50.290987893795801</v>
      </c>
      <c r="N1638">
        <v>0.80489009164151004</v>
      </c>
      <c r="O1638">
        <v>7.44985673352436</v>
      </c>
      <c r="P1638">
        <v>764.93184634448505</v>
      </c>
      <c r="Q1638">
        <v>0.23264667528118399</v>
      </c>
    </row>
    <row r="1639" spans="1:17" hidden="1" x14ac:dyDescent="0.3">
      <c r="A1639" t="s">
        <v>3455</v>
      </c>
      <c r="B1639" t="s">
        <v>3456</v>
      </c>
      <c r="C1639" t="s">
        <v>10328</v>
      </c>
      <c r="D1639" t="s">
        <v>627</v>
      </c>
      <c r="E1639">
        <v>723.17416832000004</v>
      </c>
      <c r="F1639">
        <v>149.66999999999999</v>
      </c>
      <c r="G1639">
        <v>82.9815527174908</v>
      </c>
      <c r="H1639">
        <v>4.1063158318055999</v>
      </c>
      <c r="I1639">
        <v>49.015115340813303</v>
      </c>
      <c r="J1639">
        <v>5.3726499202363804</v>
      </c>
      <c r="K1639">
        <v>125.63978106959399</v>
      </c>
      <c r="L1639">
        <v>100.48553937187</v>
      </c>
      <c r="M1639">
        <v>67.736652670284101</v>
      </c>
      <c r="N1639">
        <v>0.20709024694817599</v>
      </c>
      <c r="O1639">
        <v>5.8261508652368503</v>
      </c>
      <c r="P1639">
        <v>132.2265321955</v>
      </c>
      <c r="Q1639">
        <v>2.2601989593246E-2</v>
      </c>
    </row>
    <row r="1640" spans="1:17" hidden="1" x14ac:dyDescent="0.3">
      <c r="A1640" t="s">
        <v>3457</v>
      </c>
      <c r="B1640" t="s">
        <v>3458</v>
      </c>
      <c r="C1640" t="s">
        <v>10328</v>
      </c>
      <c r="D1640" t="s">
        <v>338</v>
      </c>
      <c r="E1640">
        <v>720.24324300000001</v>
      </c>
      <c r="F1640">
        <v>37.75</v>
      </c>
      <c r="G1640">
        <v>260.71492141697399</v>
      </c>
      <c r="H1640">
        <v>11.056813511306</v>
      </c>
      <c r="I1640">
        <v>44.490278863422098</v>
      </c>
      <c r="J1640">
        <v>-7.1672667343599104</v>
      </c>
      <c r="K1640">
        <v>31.266178768886402</v>
      </c>
      <c r="L1640">
        <v>26.850675763115898</v>
      </c>
      <c r="M1640">
        <v>55.1477349427213</v>
      </c>
      <c r="N1640">
        <v>0.61147794064318195</v>
      </c>
      <c r="O1640">
        <v>0</v>
      </c>
      <c r="P1640">
        <v>328.24730572887103</v>
      </c>
    </row>
    <row r="1641" spans="1:17" hidden="1" x14ac:dyDescent="0.3">
      <c r="A1641" t="s">
        <v>3459</v>
      </c>
      <c r="B1641" t="s">
        <v>3460</v>
      </c>
      <c r="C1641" t="s">
        <v>10328</v>
      </c>
      <c r="D1641" t="s">
        <v>305</v>
      </c>
      <c r="E1641">
        <v>720.126318789999</v>
      </c>
      <c r="F1641">
        <v>116</v>
      </c>
      <c r="G1641">
        <v>4012.7853147917099</v>
      </c>
      <c r="H1641">
        <v>-3.88556854328007</v>
      </c>
      <c r="I1641">
        <v>166.21630464488999</v>
      </c>
      <c r="J1641">
        <v>-2.6753690188813901</v>
      </c>
      <c r="K1641">
        <v>94.478107614436595</v>
      </c>
      <c r="L1641">
        <v>41.054952579753902</v>
      </c>
      <c r="M1641">
        <v>37.695555604245101</v>
      </c>
      <c r="N1641">
        <v>0.72150120008108698</v>
      </c>
      <c r="O1641">
        <v>20.4482758620689</v>
      </c>
      <c r="P1641">
        <v>4540</v>
      </c>
      <c r="Q1641">
        <v>0.147233881050299</v>
      </c>
    </row>
    <row r="1642" spans="1:17" hidden="1" x14ac:dyDescent="0.3">
      <c r="A1642" t="s">
        <v>3461</v>
      </c>
      <c r="B1642" t="s">
        <v>3462</v>
      </c>
      <c r="C1642" t="s">
        <v>10328</v>
      </c>
      <c r="D1642" t="s">
        <v>127</v>
      </c>
      <c r="E1642">
        <v>719.23575000000005</v>
      </c>
      <c r="F1642">
        <v>3531</v>
      </c>
      <c r="G1642">
        <v>48.608940094884296</v>
      </c>
      <c r="H1642">
        <v>28.1894729143599</v>
      </c>
      <c r="I1642">
        <v>-1.8752672826981001</v>
      </c>
      <c r="J1642">
        <v>7.8548557975990096</v>
      </c>
      <c r="K1642">
        <v>2979.73913326925</v>
      </c>
      <c r="L1642">
        <v>2702.75882711042</v>
      </c>
      <c r="M1642">
        <v>73.289383395431202</v>
      </c>
      <c r="N1642">
        <v>1.82870017884217</v>
      </c>
      <c r="O1642">
        <v>13.2512036250354</v>
      </c>
      <c r="P1642">
        <v>95.948945615982197</v>
      </c>
      <c r="Q1642">
        <v>0.15464874530754499</v>
      </c>
    </row>
    <row r="1643" spans="1:17" hidden="1" x14ac:dyDescent="0.3">
      <c r="A1643" t="s">
        <v>3463</v>
      </c>
      <c r="B1643" t="s">
        <v>3464</v>
      </c>
      <c r="C1643" t="s">
        <v>10328</v>
      </c>
      <c r="D1643" t="s">
        <v>357</v>
      </c>
      <c r="E1643">
        <v>718.80899999999997</v>
      </c>
      <c r="F1643">
        <v>271.64999999999998</v>
      </c>
      <c r="G1643">
        <v>-79.177214482289102</v>
      </c>
      <c r="H1643">
        <v>2.7459150084555199</v>
      </c>
      <c r="I1643">
        <v>-5.7845006084376402</v>
      </c>
      <c r="J1643">
        <v>-5.29178103259067</v>
      </c>
      <c r="K1643">
        <v>260.81358997763601</v>
      </c>
      <c r="L1643">
        <v>278.46113494783998</v>
      </c>
      <c r="M1643">
        <v>59.764925522806301</v>
      </c>
      <c r="N1643">
        <v>1.33480876658012</v>
      </c>
      <c r="O1643">
        <v>106.29486471562601</v>
      </c>
      <c r="P1643">
        <v>26.3488372093023</v>
      </c>
      <c r="Q1643">
        <v>0.10401485237757201</v>
      </c>
    </row>
    <row r="1644" spans="1:17" hidden="1" x14ac:dyDescent="0.3">
      <c r="A1644" t="s">
        <v>3465</v>
      </c>
      <c r="B1644" t="s">
        <v>3466</v>
      </c>
      <c r="C1644" t="s">
        <v>10328</v>
      </c>
      <c r="D1644" t="s">
        <v>180</v>
      </c>
      <c r="E1644">
        <v>717.86839987200005</v>
      </c>
      <c r="F1644">
        <v>132.12</v>
      </c>
      <c r="G1644">
        <v>47.151511974814099</v>
      </c>
      <c r="H1644">
        <v>0.61719168509726696</v>
      </c>
      <c r="I1644">
        <v>-19.163487206798699</v>
      </c>
      <c r="J1644">
        <v>5.1363438358765201</v>
      </c>
      <c r="K1644">
        <v>132.78118309219099</v>
      </c>
      <c r="L1644">
        <v>134.47558098706401</v>
      </c>
      <c r="M1644">
        <v>59.292282282352197</v>
      </c>
      <c r="N1644">
        <v>1.45050030103296</v>
      </c>
      <c r="O1644">
        <v>32.455343627005703</v>
      </c>
      <c r="P1644">
        <v>77.223340040241396</v>
      </c>
      <c r="Q1644">
        <v>0.11929535965650299</v>
      </c>
    </row>
    <row r="1645" spans="1:17" hidden="1" x14ac:dyDescent="0.3">
      <c r="A1645" t="s">
        <v>3467</v>
      </c>
      <c r="B1645" t="s">
        <v>3468</v>
      </c>
      <c r="C1645" t="s">
        <v>10328</v>
      </c>
      <c r="D1645" t="s">
        <v>977</v>
      </c>
      <c r="E1645">
        <v>717.28899550000006</v>
      </c>
      <c r="F1645">
        <v>2341.6999999999998</v>
      </c>
      <c r="G1645">
        <v>192.27657856957799</v>
      </c>
      <c r="H1645">
        <v>7.0401731481472298</v>
      </c>
      <c r="I1645">
        <v>63.354150110726799</v>
      </c>
      <c r="J1645">
        <v>-8.8265060290404893</v>
      </c>
      <c r="K1645">
        <v>2112.9441238183499</v>
      </c>
      <c r="L1645">
        <v>1509.0732972481101</v>
      </c>
      <c r="M1645">
        <v>45.593493413483998</v>
      </c>
      <c r="N1645">
        <v>0.53556041890512096</v>
      </c>
      <c r="O1645">
        <v>19.485843617884399</v>
      </c>
      <c r="P1645">
        <v>254.82991135692001</v>
      </c>
      <c r="Q1645">
        <v>0.131036644042589</v>
      </c>
    </row>
    <row r="1646" spans="1:17" hidden="1" x14ac:dyDescent="0.3">
      <c r="A1646" t="s">
        <v>3469</v>
      </c>
      <c r="B1646" t="s">
        <v>3470</v>
      </c>
      <c r="C1646" t="s">
        <v>10328</v>
      </c>
      <c r="D1646" t="s">
        <v>225</v>
      </c>
      <c r="E1646">
        <v>716.44924965799999</v>
      </c>
      <c r="F1646">
        <v>217.65</v>
      </c>
      <c r="G1646">
        <v>23.0410808336229</v>
      </c>
      <c r="H1646">
        <v>6.5706259969214598</v>
      </c>
      <c r="I1646">
        <v>-29.6862765330483</v>
      </c>
      <c r="J1646">
        <v>-1.7733000610999501</v>
      </c>
      <c r="K1646">
        <v>211.89194731331401</v>
      </c>
      <c r="L1646">
        <v>215.14437703615701</v>
      </c>
      <c r="M1646">
        <v>52.050826931637502</v>
      </c>
      <c r="N1646">
        <v>1.39680147197358</v>
      </c>
      <c r="O1646">
        <v>59.407305306684997</v>
      </c>
      <c r="P1646">
        <v>58.290909090909103</v>
      </c>
      <c r="Q1646">
        <v>3.5042598173812001E-2</v>
      </c>
    </row>
    <row r="1647" spans="1:17" hidden="1" x14ac:dyDescent="0.3">
      <c r="A1647" t="s">
        <v>3471</v>
      </c>
      <c r="B1647" t="s">
        <v>3472</v>
      </c>
      <c r="C1647" t="s">
        <v>10328</v>
      </c>
      <c r="D1647" t="s">
        <v>305</v>
      </c>
      <c r="E1647">
        <v>710.42399999999998</v>
      </c>
      <c r="F1647">
        <v>151.9</v>
      </c>
      <c r="G1647">
        <v>-15.1266899647841</v>
      </c>
      <c r="H1647">
        <v>1.0965053337341599</v>
      </c>
      <c r="I1647">
        <v>-9.1731253559684998</v>
      </c>
      <c r="J1647">
        <v>-1.0805833949433401</v>
      </c>
      <c r="K1647">
        <v>147.26293618469401</v>
      </c>
      <c r="L1647">
        <v>144.74676919286</v>
      </c>
      <c r="M1647">
        <v>61.5612898658974</v>
      </c>
      <c r="N1647">
        <v>1.1060594387199101</v>
      </c>
      <c r="O1647">
        <v>15.865701119157301</v>
      </c>
      <c r="P1647">
        <v>17.206790123456798</v>
      </c>
      <c r="Q1647">
        <v>9.6363029776931994E-2</v>
      </c>
    </row>
    <row r="1648" spans="1:17" hidden="1" x14ac:dyDescent="0.3">
      <c r="A1648" t="s">
        <v>3473</v>
      </c>
      <c r="B1648" t="s">
        <v>3474</v>
      </c>
      <c r="C1648" t="s">
        <v>10328</v>
      </c>
      <c r="D1648" t="s">
        <v>1210</v>
      </c>
      <c r="E1648">
        <v>709.78901528799997</v>
      </c>
      <c r="F1648">
        <v>69.760000000000005</v>
      </c>
      <c r="G1648">
        <v>-33.115608468485</v>
      </c>
      <c r="H1648">
        <v>-2.1023367784772899</v>
      </c>
      <c r="I1648">
        <v>-43.170506690981703</v>
      </c>
      <c r="J1648">
        <v>-2.7213551795946298</v>
      </c>
      <c r="K1648">
        <v>70.262217069438407</v>
      </c>
      <c r="L1648">
        <v>73.540899584562993</v>
      </c>
      <c r="M1648">
        <v>47.147280057479698</v>
      </c>
      <c r="N1648">
        <v>0.37887324171117298</v>
      </c>
      <c r="O1648">
        <v>105.991972477064</v>
      </c>
      <c r="P1648">
        <v>19.55441302485</v>
      </c>
      <c r="Q1648">
        <v>1.5310648144827001E-2</v>
      </c>
    </row>
    <row r="1649" spans="1:17" hidden="1" x14ac:dyDescent="0.3">
      <c r="A1649" t="s">
        <v>3475</v>
      </c>
      <c r="B1649" t="s">
        <v>3476</v>
      </c>
      <c r="C1649" t="s">
        <v>10328</v>
      </c>
      <c r="D1649" t="s">
        <v>257</v>
      </c>
      <c r="E1649">
        <v>708.6726304</v>
      </c>
      <c r="F1649">
        <v>3380</v>
      </c>
      <c r="G1649">
        <v>11.4840299599103</v>
      </c>
      <c r="H1649">
        <v>3.2966541492389201</v>
      </c>
      <c r="I1649">
        <v>17.649995338605098</v>
      </c>
      <c r="J1649">
        <v>-4.10392580136996</v>
      </c>
      <c r="K1649">
        <v>3306.8892458372502</v>
      </c>
      <c r="L1649">
        <v>2937.8678752846099</v>
      </c>
      <c r="M1649">
        <v>42.889824837083097</v>
      </c>
      <c r="N1649">
        <v>0.61058466207830697</v>
      </c>
      <c r="O1649">
        <v>29.3491124260355</v>
      </c>
      <c r="P1649">
        <v>46.828844483058198</v>
      </c>
      <c r="Q1649">
        <v>3.0027532819533999E-2</v>
      </c>
    </row>
    <row r="1650" spans="1:17" hidden="1" x14ac:dyDescent="0.3">
      <c r="A1650" t="s">
        <v>3477</v>
      </c>
      <c r="B1650" t="s">
        <v>3478</v>
      </c>
      <c r="C1650" t="s">
        <v>10328</v>
      </c>
      <c r="D1650" t="s">
        <v>121</v>
      </c>
      <c r="E1650">
        <v>708.13499999999999</v>
      </c>
      <c r="F1650">
        <v>137.6</v>
      </c>
      <c r="G1650">
        <v>-38.0932184397588</v>
      </c>
      <c r="H1650">
        <v>-3.3077808267406001</v>
      </c>
      <c r="I1650">
        <v>-14.3980688961531</v>
      </c>
      <c r="J1650">
        <v>-4.0176072472820898</v>
      </c>
      <c r="K1650">
        <v>136.26431297031399</v>
      </c>
      <c r="L1650">
        <v>137.64838352785901</v>
      </c>
      <c r="M1650">
        <v>52.6776893282752</v>
      </c>
      <c r="N1650">
        <v>1.33907401047708</v>
      </c>
      <c r="O1650">
        <v>25.8720930232558</v>
      </c>
      <c r="P1650">
        <v>16.610169491525401</v>
      </c>
      <c r="Q1650">
        <v>-6.5929898187584005E-2</v>
      </c>
    </row>
    <row r="1651" spans="1:17" hidden="1" x14ac:dyDescent="0.3">
      <c r="A1651" t="s">
        <v>3479</v>
      </c>
      <c r="B1651" t="s">
        <v>3480</v>
      </c>
      <c r="C1651" t="s">
        <v>10328</v>
      </c>
      <c r="D1651" t="s">
        <v>127</v>
      </c>
      <c r="E1651">
        <v>708.01847999999995</v>
      </c>
      <c r="F1651">
        <v>137.69999999999999</v>
      </c>
      <c r="G1651">
        <v>80.189280500765904</v>
      </c>
      <c r="H1651">
        <v>40.216253103796397</v>
      </c>
      <c r="I1651">
        <v>20.206742862228001</v>
      </c>
      <c r="J1651">
        <v>24.3155343605364</v>
      </c>
      <c r="K1651">
        <v>101.89816590284801</v>
      </c>
      <c r="L1651">
        <v>91.7413978229619</v>
      </c>
      <c r="M1651">
        <v>92.883304993648096</v>
      </c>
      <c r="N1651">
        <v>2.9616634875671899</v>
      </c>
      <c r="O1651">
        <v>7.3347857661583298</v>
      </c>
      <c r="P1651">
        <v>847.43360396312005</v>
      </c>
      <c r="Q1651">
        <v>0.15846715146041099</v>
      </c>
    </row>
    <row r="1652" spans="1:17" hidden="1" x14ac:dyDescent="0.3">
      <c r="A1652" t="s">
        <v>3481</v>
      </c>
      <c r="B1652" t="s">
        <v>3482</v>
      </c>
      <c r="C1652" t="s">
        <v>10328</v>
      </c>
      <c r="D1652" t="s">
        <v>535</v>
      </c>
      <c r="E1652">
        <v>707.72264099999995</v>
      </c>
      <c r="F1652">
        <v>26</v>
      </c>
      <c r="G1652">
        <v>123.586708519938</v>
      </c>
      <c r="H1652">
        <v>-0.71786094965673597</v>
      </c>
      <c r="I1652">
        <v>23.517535492839698</v>
      </c>
      <c r="J1652">
        <v>-8.6582756331500104</v>
      </c>
      <c r="K1652">
        <v>24.900923227665899</v>
      </c>
      <c r="L1652">
        <v>20.108714784752902</v>
      </c>
      <c r="M1652">
        <v>39.886640991206797</v>
      </c>
      <c r="N1652">
        <v>1.2686712236018101</v>
      </c>
      <c r="O1652">
        <v>13.8846153846153</v>
      </c>
      <c r="P1652">
        <v>169.43005181347101</v>
      </c>
      <c r="Q1652">
        <v>5.5805535299887001E-2</v>
      </c>
    </row>
    <row r="1653" spans="1:17" hidden="1" x14ac:dyDescent="0.3">
      <c r="A1653" t="s">
        <v>3483</v>
      </c>
      <c r="B1653" t="s">
        <v>3484</v>
      </c>
      <c r="C1653" t="s">
        <v>10328</v>
      </c>
      <c r="D1653" t="s">
        <v>750</v>
      </c>
      <c r="E1653">
        <v>707.21619580000004</v>
      </c>
      <c r="F1653">
        <v>482.7</v>
      </c>
      <c r="G1653">
        <v>-25.1484501717201</v>
      </c>
      <c r="H1653">
        <v>9.8983275626976894</v>
      </c>
      <c r="I1653">
        <v>-16.425404139706099</v>
      </c>
      <c r="J1653">
        <v>3.4899782444786802</v>
      </c>
      <c r="K1653">
        <v>466.27519007890299</v>
      </c>
      <c r="L1653">
        <v>445.86053542962901</v>
      </c>
      <c r="M1653">
        <v>55.2811617850994</v>
      </c>
      <c r="N1653">
        <v>1.2842093528788801</v>
      </c>
      <c r="O1653">
        <v>18.500103584006599</v>
      </c>
      <c r="P1653">
        <v>26.6596693781159</v>
      </c>
    </row>
    <row r="1654" spans="1:17" hidden="1" x14ac:dyDescent="0.3">
      <c r="A1654" t="s">
        <v>3485</v>
      </c>
      <c r="B1654" t="s">
        <v>3486</v>
      </c>
      <c r="C1654" t="s">
        <v>10328</v>
      </c>
      <c r="D1654" t="s">
        <v>573</v>
      </c>
      <c r="E1654">
        <v>705.41581110000004</v>
      </c>
      <c r="F1654">
        <v>965</v>
      </c>
      <c r="G1654">
        <v>-20.692400465540601</v>
      </c>
      <c r="H1654">
        <v>-13.5646783350916</v>
      </c>
      <c r="I1654">
        <v>-3.1440771794239</v>
      </c>
      <c r="J1654">
        <v>-3.2545878664680101</v>
      </c>
      <c r="K1654">
        <v>965.52460794862202</v>
      </c>
      <c r="L1654">
        <v>892.70776820555898</v>
      </c>
      <c r="M1654">
        <v>52.1267174804794</v>
      </c>
      <c r="N1654">
        <v>0.88017817918166896</v>
      </c>
      <c r="O1654">
        <v>16.580310880829</v>
      </c>
      <c r="P1654">
        <v>32.191780821917803</v>
      </c>
      <c r="Q1654">
        <v>0.106467662070729</v>
      </c>
    </row>
    <row r="1655" spans="1:17" hidden="1" x14ac:dyDescent="0.3">
      <c r="A1655" t="s">
        <v>3487</v>
      </c>
      <c r="B1655" t="s">
        <v>3488</v>
      </c>
      <c r="C1655" t="s">
        <v>10328</v>
      </c>
      <c r="D1655" t="s">
        <v>298</v>
      </c>
      <c r="E1655">
        <v>703.28524431000005</v>
      </c>
      <c r="F1655">
        <v>625.35</v>
      </c>
      <c r="G1655">
        <v>-48.256621657010697</v>
      </c>
      <c r="H1655">
        <v>12.933898625281101</v>
      </c>
      <c r="I1655">
        <v>15.2720612555568</v>
      </c>
      <c r="J1655">
        <v>8.2792669127996099</v>
      </c>
      <c r="K1655">
        <v>562.96266283760303</v>
      </c>
      <c r="L1655">
        <v>534.39912742382296</v>
      </c>
      <c r="M1655">
        <v>61.432989483062002</v>
      </c>
      <c r="N1655">
        <v>1.53837450479022</v>
      </c>
      <c r="O1655">
        <v>24.455844601549099</v>
      </c>
      <c r="P1655">
        <v>52.710622710622701</v>
      </c>
      <c r="Q1655">
        <v>0.12886399448956901</v>
      </c>
    </row>
    <row r="1656" spans="1:17" hidden="1" x14ac:dyDescent="0.3">
      <c r="A1656" t="s">
        <v>3489</v>
      </c>
      <c r="B1656" t="s">
        <v>3490</v>
      </c>
      <c r="C1656" t="s">
        <v>10328</v>
      </c>
      <c r="D1656" t="s">
        <v>706</v>
      </c>
      <c r="E1656">
        <v>702.20806600000003</v>
      </c>
      <c r="F1656">
        <v>405.05</v>
      </c>
      <c r="G1656">
        <v>-15.4728748895891</v>
      </c>
      <c r="H1656">
        <v>-9.1365836661897504</v>
      </c>
      <c r="I1656">
        <v>-23.7375156057266</v>
      </c>
      <c r="J1656">
        <v>-4.1931960702267403</v>
      </c>
      <c r="K1656">
        <v>444.06524213364702</v>
      </c>
      <c r="L1656">
        <v>433.557114061118</v>
      </c>
      <c r="M1656">
        <v>34.984399208497102</v>
      </c>
      <c r="N1656">
        <v>0.36847097856602801</v>
      </c>
      <c r="O1656">
        <v>35.291939266757097</v>
      </c>
      <c r="P1656">
        <v>22.7052408361102</v>
      </c>
      <c r="Q1656">
        <v>1.1055693933428E-2</v>
      </c>
    </row>
    <row r="1657" spans="1:17" hidden="1" x14ac:dyDescent="0.3">
      <c r="A1657" t="s">
        <v>3491</v>
      </c>
      <c r="B1657" t="s">
        <v>3492</v>
      </c>
      <c r="C1657" t="s">
        <v>10328</v>
      </c>
      <c r="D1657" t="s">
        <v>1401</v>
      </c>
      <c r="E1657">
        <v>701.63976611999999</v>
      </c>
      <c r="F1657">
        <v>1190</v>
      </c>
      <c r="G1657">
        <v>-20.064894855351</v>
      </c>
      <c r="H1657">
        <v>6.1490649760754499</v>
      </c>
      <c r="I1657">
        <v>5.9632386746052699</v>
      </c>
      <c r="J1657">
        <v>-1.5242519088043001</v>
      </c>
      <c r="K1657">
        <v>1090.04646777671</v>
      </c>
      <c r="L1657">
        <v>1024.44521813191</v>
      </c>
      <c r="M1657">
        <v>77.730720500455305</v>
      </c>
      <c r="N1657">
        <v>1.3818273117261399</v>
      </c>
      <c r="O1657">
        <v>4.7899159663865598</v>
      </c>
      <c r="P1657">
        <v>48.75</v>
      </c>
      <c r="Q1657">
        <v>2.6482928220161999E-2</v>
      </c>
    </row>
    <row r="1658" spans="1:17" hidden="1" x14ac:dyDescent="0.3">
      <c r="A1658" t="s">
        <v>3493</v>
      </c>
      <c r="B1658" t="s">
        <v>3494</v>
      </c>
      <c r="C1658" t="s">
        <v>10328</v>
      </c>
      <c r="D1658" t="s">
        <v>204</v>
      </c>
      <c r="E1658">
        <v>700.66812000000004</v>
      </c>
      <c r="F1658">
        <v>125.43</v>
      </c>
      <c r="G1658">
        <v>-50.103705655481498</v>
      </c>
      <c r="H1658">
        <v>-8.2101824771312</v>
      </c>
      <c r="I1658">
        <v>-18.158147903878401</v>
      </c>
      <c r="J1658">
        <v>-2.9079387386917501</v>
      </c>
      <c r="K1658">
        <v>129.36357516099901</v>
      </c>
      <c r="L1658">
        <v>129.90982122858401</v>
      </c>
      <c r="M1658">
        <v>36.8086860333853</v>
      </c>
      <c r="N1658">
        <v>0.37537337088907202</v>
      </c>
      <c r="O1658">
        <v>26.763932073666499</v>
      </c>
      <c r="P1658">
        <v>16.031452358926899</v>
      </c>
      <c r="Q1658">
        <v>5.0245909613906001E-2</v>
      </c>
    </row>
    <row r="1659" spans="1:17" hidden="1" x14ac:dyDescent="0.3">
      <c r="A1659" t="s">
        <v>3495</v>
      </c>
      <c r="B1659" t="s">
        <v>3496</v>
      </c>
      <c r="C1659" t="s">
        <v>10328</v>
      </c>
      <c r="D1659" t="s">
        <v>410</v>
      </c>
      <c r="E1659">
        <v>697.81039873999998</v>
      </c>
      <c r="F1659">
        <v>313.89999999999998</v>
      </c>
      <c r="G1659">
        <v>-36.9816738542766</v>
      </c>
      <c r="H1659">
        <v>-14.9665888754274</v>
      </c>
      <c r="I1659">
        <v>4.1396135808683701</v>
      </c>
      <c r="J1659">
        <v>-8.0420957309949799</v>
      </c>
      <c r="K1659">
        <v>343.02876342068998</v>
      </c>
      <c r="L1659">
        <v>321.09563107735698</v>
      </c>
      <c r="M1659">
        <v>30.540659146076599</v>
      </c>
      <c r="N1659">
        <v>0.31090214108860698</v>
      </c>
      <c r="O1659">
        <v>61.086333227142397</v>
      </c>
      <c r="P1659">
        <v>36.359687228496902</v>
      </c>
      <c r="Q1659">
        <v>-1.0228562834036E-2</v>
      </c>
    </row>
    <row r="1660" spans="1:17" hidden="1" x14ac:dyDescent="0.3">
      <c r="A1660" t="s">
        <v>3497</v>
      </c>
      <c r="B1660" t="s">
        <v>3498</v>
      </c>
      <c r="C1660" t="s">
        <v>10328</v>
      </c>
      <c r="D1660" t="s">
        <v>627</v>
      </c>
      <c r="E1660">
        <v>696.78647999999998</v>
      </c>
      <c r="F1660">
        <v>786.6</v>
      </c>
      <c r="G1660">
        <v>-9.8701165739847792</v>
      </c>
      <c r="H1660">
        <v>-10.915264130814499</v>
      </c>
      <c r="I1660">
        <v>14.460482787233699</v>
      </c>
      <c r="J1660">
        <v>-11.118866743981</v>
      </c>
      <c r="K1660">
        <v>828.30328590881504</v>
      </c>
      <c r="L1660">
        <v>724.29434969226395</v>
      </c>
      <c r="M1660">
        <v>28.620721845287601</v>
      </c>
      <c r="N1660">
        <v>0.89961933027937202</v>
      </c>
      <c r="O1660">
        <v>29.672006102211999</v>
      </c>
      <c r="P1660">
        <v>60.366972477064202</v>
      </c>
      <c r="Q1660">
        <v>-5.4838468185434003E-2</v>
      </c>
    </row>
    <row r="1661" spans="1:17" hidden="1" x14ac:dyDescent="0.3">
      <c r="A1661" t="s">
        <v>3499</v>
      </c>
      <c r="B1661" t="s">
        <v>3500</v>
      </c>
      <c r="C1661" t="s">
        <v>10328</v>
      </c>
      <c r="D1661" t="s">
        <v>3420</v>
      </c>
      <c r="E1661">
        <v>694.81100000000004</v>
      </c>
      <c r="F1661">
        <v>275.95</v>
      </c>
      <c r="G1661">
        <v>-42.468653462252703</v>
      </c>
      <c r="H1661">
        <v>-5.7711415677910598E-2</v>
      </c>
      <c r="I1661">
        <v>-25.362229536531501</v>
      </c>
      <c r="J1661">
        <v>-7.5925066624623296</v>
      </c>
      <c r="M1661">
        <v>40.555847890959399</v>
      </c>
      <c r="O1661">
        <v>38.720782750498202</v>
      </c>
      <c r="P1661">
        <v>7.7929687499999902</v>
      </c>
    </row>
    <row r="1662" spans="1:17" hidden="1" x14ac:dyDescent="0.3">
      <c r="A1662" t="s">
        <v>3501</v>
      </c>
      <c r="B1662" t="s">
        <v>3502</v>
      </c>
      <c r="C1662" t="s">
        <v>10328</v>
      </c>
      <c r="D1662" t="s">
        <v>170</v>
      </c>
      <c r="E1662">
        <v>694.701833714999</v>
      </c>
      <c r="F1662">
        <v>285.7</v>
      </c>
      <c r="G1662">
        <v>-49.773907885550997</v>
      </c>
      <c r="H1662">
        <v>-4.4516297344806102</v>
      </c>
      <c r="I1662">
        <v>-18.5971134708374</v>
      </c>
      <c r="J1662">
        <v>-0.72350705553350203</v>
      </c>
      <c r="K1662">
        <v>293.38543845712502</v>
      </c>
      <c r="L1662">
        <v>305.52981698676302</v>
      </c>
      <c r="M1662">
        <v>44.409380733847101</v>
      </c>
      <c r="N1662">
        <v>1.22585605160897</v>
      </c>
      <c r="O1662">
        <v>33.0066503325166</v>
      </c>
      <c r="P1662">
        <v>16.493374108053001</v>
      </c>
      <c r="Q1662">
        <v>-2.4381352280153E-2</v>
      </c>
    </row>
    <row r="1663" spans="1:17" hidden="1" x14ac:dyDescent="0.3">
      <c r="A1663" t="s">
        <v>3503</v>
      </c>
      <c r="B1663" t="s">
        <v>3504</v>
      </c>
      <c r="C1663" t="s">
        <v>10328</v>
      </c>
      <c r="D1663" t="s">
        <v>138</v>
      </c>
      <c r="E1663">
        <v>694.36067400000002</v>
      </c>
      <c r="F1663">
        <v>13.14</v>
      </c>
      <c r="G1663">
        <v>181.548725294256</v>
      </c>
      <c r="H1663">
        <v>-16.643213221954699</v>
      </c>
      <c r="I1663">
        <v>-30.840404139706099</v>
      </c>
      <c r="J1663">
        <v>-10.431217807958999</v>
      </c>
      <c r="K1663">
        <v>15.171073904133801</v>
      </c>
      <c r="L1663">
        <v>13.876672226983599</v>
      </c>
      <c r="M1663">
        <v>29.267331129124699</v>
      </c>
      <c r="N1663">
        <v>0.56741638754652002</v>
      </c>
      <c r="O1663">
        <v>66.590563165905607</v>
      </c>
      <c r="P1663">
        <v>326.16216216216202</v>
      </c>
    </row>
    <row r="1664" spans="1:17" hidden="1" x14ac:dyDescent="0.3">
      <c r="A1664" t="s">
        <v>3505</v>
      </c>
      <c r="B1664" t="s">
        <v>3506</v>
      </c>
      <c r="C1664" t="s">
        <v>10328</v>
      </c>
      <c r="D1664" t="s">
        <v>3507</v>
      </c>
      <c r="E1664">
        <v>690.17250000000001</v>
      </c>
      <c r="F1664">
        <v>580</v>
      </c>
      <c r="G1664">
        <v>-11.8130860937686</v>
      </c>
      <c r="H1664">
        <v>-14.279790403411999</v>
      </c>
      <c r="I1664">
        <v>37.293663217806802</v>
      </c>
      <c r="J1664">
        <v>-2.0121756267483399</v>
      </c>
      <c r="K1664">
        <v>571.71098793258</v>
      </c>
      <c r="L1664">
        <v>485.43051050517698</v>
      </c>
      <c r="M1664">
        <v>43.303191801848698</v>
      </c>
      <c r="N1664">
        <v>0.29868217202532299</v>
      </c>
      <c r="O1664">
        <v>16.034482758620602</v>
      </c>
      <c r="P1664">
        <v>74.698795180722797</v>
      </c>
      <c r="Q1664">
        <v>0.10352932092738699</v>
      </c>
    </row>
    <row r="1665" spans="1:17" hidden="1" x14ac:dyDescent="0.3">
      <c r="A1665" t="s">
        <v>3508</v>
      </c>
      <c r="B1665" t="s">
        <v>3509</v>
      </c>
      <c r="C1665" t="s">
        <v>10328</v>
      </c>
      <c r="E1665">
        <v>689.91281100000003</v>
      </c>
      <c r="F1665">
        <v>264.5</v>
      </c>
      <c r="G1665">
        <v>12.4927167521223</v>
      </c>
      <c r="H1665">
        <v>26.416915835976599</v>
      </c>
      <c r="I1665">
        <v>29.599140677843501</v>
      </c>
      <c r="J1665">
        <v>-6.6829020657628098</v>
      </c>
      <c r="M1665">
        <v>53.797009445799901</v>
      </c>
      <c r="O1665">
        <v>18.865784499054801</v>
      </c>
      <c r="P1665">
        <v>49.6887379739671</v>
      </c>
    </row>
    <row r="1666" spans="1:17" hidden="1" x14ac:dyDescent="0.3">
      <c r="A1666" t="s">
        <v>3510</v>
      </c>
      <c r="B1666" t="s">
        <v>3511</v>
      </c>
      <c r="C1666" t="s">
        <v>10328</v>
      </c>
      <c r="D1666" t="s">
        <v>21</v>
      </c>
      <c r="E1666">
        <v>689.63774052999997</v>
      </c>
      <c r="F1666">
        <v>1410</v>
      </c>
      <c r="G1666">
        <v>44.3036356991039</v>
      </c>
      <c r="H1666">
        <v>-24.310512668170102</v>
      </c>
      <c r="I1666">
        <v>-43.751060571485802</v>
      </c>
      <c r="J1666">
        <v>-4.9795352562970097</v>
      </c>
      <c r="K1666">
        <v>1635.96139543034</v>
      </c>
      <c r="L1666">
        <v>1577.6663583623199</v>
      </c>
      <c r="M1666">
        <v>36.456427672404899</v>
      </c>
      <c r="N1666">
        <v>1.0002723041425501</v>
      </c>
      <c r="O1666">
        <v>63.829787234042499</v>
      </c>
      <c r="P1666">
        <v>126.724553786782</v>
      </c>
      <c r="Q1666">
        <v>0.15002167128396501</v>
      </c>
    </row>
    <row r="1667" spans="1:17" hidden="1" x14ac:dyDescent="0.3">
      <c r="A1667" t="s">
        <v>3512</v>
      </c>
      <c r="B1667" t="s">
        <v>3513</v>
      </c>
      <c r="C1667" t="s">
        <v>10328</v>
      </c>
      <c r="D1667" t="s">
        <v>276</v>
      </c>
      <c r="E1667">
        <v>689.38946999999996</v>
      </c>
      <c r="F1667">
        <v>216.79</v>
      </c>
      <c r="G1667">
        <v>-2.2852085546699001</v>
      </c>
      <c r="H1667">
        <v>14.493845787203</v>
      </c>
      <c r="I1667">
        <v>9.4456630539697599</v>
      </c>
      <c r="J1667">
        <v>9.5184786789027793</v>
      </c>
      <c r="K1667">
        <v>191.19245630863799</v>
      </c>
      <c r="L1667">
        <v>178.39058423928699</v>
      </c>
      <c r="M1667">
        <v>76.913088938724897</v>
      </c>
      <c r="N1667">
        <v>1.25395679692724</v>
      </c>
      <c r="O1667">
        <v>9.7836616080077405</v>
      </c>
      <c r="P1667">
        <v>50.757997218358803</v>
      </c>
      <c r="Q1667">
        <v>2.2874633251465E-2</v>
      </c>
    </row>
    <row r="1668" spans="1:17" hidden="1" x14ac:dyDescent="0.3">
      <c r="A1668" t="s">
        <v>3514</v>
      </c>
      <c r="B1668" t="s">
        <v>3515</v>
      </c>
      <c r="C1668" t="s">
        <v>10328</v>
      </c>
      <c r="D1668" t="s">
        <v>627</v>
      </c>
      <c r="E1668">
        <v>688.72950000000003</v>
      </c>
      <c r="F1668">
        <v>570.20000000000005</v>
      </c>
      <c r="G1668">
        <v>224.75082283687499</v>
      </c>
      <c r="H1668">
        <v>43.175858160149303</v>
      </c>
      <c r="I1668">
        <v>86.7893690254717</v>
      </c>
      <c r="J1668">
        <v>21.442139754243801</v>
      </c>
      <c r="K1668">
        <v>438.37762529251302</v>
      </c>
      <c r="L1668">
        <v>319.78589715125401</v>
      </c>
      <c r="M1668">
        <v>74.832535798635504</v>
      </c>
      <c r="N1668">
        <v>1.81830742240195</v>
      </c>
      <c r="O1668">
        <v>15.222728867064101</v>
      </c>
      <c r="P1668">
        <v>290.01367989056001</v>
      </c>
      <c r="Q1668">
        <v>0.138519252087555</v>
      </c>
    </row>
    <row r="1669" spans="1:17" hidden="1" x14ac:dyDescent="0.3">
      <c r="A1669" t="s">
        <v>3516</v>
      </c>
      <c r="B1669" t="s">
        <v>3517</v>
      </c>
      <c r="C1669" t="s">
        <v>10328</v>
      </c>
      <c r="D1669" t="s">
        <v>817</v>
      </c>
      <c r="E1669">
        <v>687.32867500500004</v>
      </c>
      <c r="F1669">
        <v>288.64999999999998</v>
      </c>
      <c r="G1669">
        <v>10.9049729113736</v>
      </c>
      <c r="H1669">
        <v>10.128819592074001</v>
      </c>
      <c r="I1669">
        <v>17.468396131418999</v>
      </c>
      <c r="J1669">
        <v>-3.87895118841563</v>
      </c>
      <c r="K1669">
        <v>274.32824377483598</v>
      </c>
      <c r="M1669">
        <v>61.6009646032362</v>
      </c>
      <c r="N1669">
        <v>0.545307603496618</v>
      </c>
      <c r="O1669">
        <v>10.722328078988401</v>
      </c>
      <c r="P1669">
        <v>85.806243965239702</v>
      </c>
    </row>
    <row r="1670" spans="1:17" hidden="1" x14ac:dyDescent="0.3">
      <c r="A1670" t="s">
        <v>3518</v>
      </c>
      <c r="B1670" t="s">
        <v>3519</v>
      </c>
      <c r="C1670" t="s">
        <v>10328</v>
      </c>
      <c r="D1670" t="s">
        <v>576</v>
      </c>
      <c r="E1670">
        <v>685.50413026000001</v>
      </c>
      <c r="F1670">
        <v>298.45</v>
      </c>
      <c r="G1670">
        <v>3.8222948596511599</v>
      </c>
      <c r="H1670">
        <v>-6.3876415070064096</v>
      </c>
      <c r="I1670">
        <v>-15.9873375271959</v>
      </c>
      <c r="J1670">
        <v>-3.1475238889911799</v>
      </c>
      <c r="K1670">
        <v>299.857784999942</v>
      </c>
      <c r="L1670">
        <v>293.73856782002599</v>
      </c>
      <c r="M1670">
        <v>40.5133157714261</v>
      </c>
      <c r="N1670">
        <v>0.50891858940443002</v>
      </c>
      <c r="O1670">
        <v>45.3174736136706</v>
      </c>
      <c r="P1670">
        <v>39.3974778141055</v>
      </c>
      <c r="Q1670">
        <v>4.1959047261442999E-2</v>
      </c>
    </row>
    <row r="1671" spans="1:17" hidden="1" x14ac:dyDescent="0.3">
      <c r="A1671" t="s">
        <v>3520</v>
      </c>
      <c r="B1671" t="s">
        <v>3521</v>
      </c>
      <c r="C1671" t="s">
        <v>10328</v>
      </c>
      <c r="D1671" t="s">
        <v>204</v>
      </c>
      <c r="E1671">
        <v>684.99099999999999</v>
      </c>
      <c r="F1671">
        <v>226.45</v>
      </c>
      <c r="G1671">
        <v>40.319443567379203</v>
      </c>
      <c r="H1671">
        <v>22.063136884705798</v>
      </c>
      <c r="I1671">
        <v>22.4307094626854</v>
      </c>
      <c r="J1671">
        <v>0.464675152768111</v>
      </c>
      <c r="K1671">
        <v>180.772004264343</v>
      </c>
      <c r="L1671">
        <v>160.03977650052701</v>
      </c>
      <c r="M1671">
        <v>69.154714740305494</v>
      </c>
      <c r="N1671">
        <v>2.2607382725668002</v>
      </c>
      <c r="O1671">
        <v>5.9836608522852703</v>
      </c>
      <c r="P1671">
        <v>95.215517241379303</v>
      </c>
      <c r="Q1671">
        <v>0.110485765966538</v>
      </c>
    </row>
    <row r="1672" spans="1:17" hidden="1" x14ac:dyDescent="0.3">
      <c r="A1672" t="s">
        <v>3522</v>
      </c>
      <c r="B1672" t="s">
        <v>3523</v>
      </c>
      <c r="C1672" t="s">
        <v>10328</v>
      </c>
      <c r="D1672" t="s">
        <v>1607</v>
      </c>
      <c r="E1672">
        <v>683.54080565799995</v>
      </c>
      <c r="F1672">
        <v>92.92</v>
      </c>
      <c r="G1672">
        <v>2.1986345680246102</v>
      </c>
      <c r="H1672">
        <v>-7.5996044699540999</v>
      </c>
      <c r="I1672">
        <v>-28.454262711784299</v>
      </c>
      <c r="J1672">
        <v>-1.7206611849545601</v>
      </c>
      <c r="K1672">
        <v>96.933633120896999</v>
      </c>
      <c r="L1672">
        <v>94.944250971554695</v>
      </c>
      <c r="M1672">
        <v>39.580203956582899</v>
      </c>
      <c r="N1672">
        <v>0.64340936793917602</v>
      </c>
      <c r="O1672">
        <v>37.699095996556103</v>
      </c>
      <c r="P1672">
        <v>40.3625377643504</v>
      </c>
      <c r="Q1672">
        <v>8.8893410104370005E-3</v>
      </c>
    </row>
    <row r="1673" spans="1:17" hidden="1" x14ac:dyDescent="0.3">
      <c r="A1673" t="s">
        <v>3524</v>
      </c>
      <c r="B1673" t="s">
        <v>3525</v>
      </c>
      <c r="C1673" t="s">
        <v>10328</v>
      </c>
      <c r="D1673" t="s">
        <v>1401</v>
      </c>
      <c r="E1673">
        <v>682.10907299999997</v>
      </c>
      <c r="F1673">
        <v>131.5</v>
      </c>
      <c r="G1673">
        <v>-8.8736713833996799</v>
      </c>
      <c r="H1673">
        <v>-12.3061847634104</v>
      </c>
      <c r="I1673">
        <v>-33.001889393582601</v>
      </c>
      <c r="J1673">
        <v>-3.99220683333952</v>
      </c>
      <c r="K1673">
        <v>134.97795187053001</v>
      </c>
      <c r="L1673">
        <v>135.542443245774</v>
      </c>
      <c r="M1673">
        <v>43.073177776033098</v>
      </c>
      <c r="N1673">
        <v>1.0253416470241601</v>
      </c>
      <c r="O1673">
        <v>43.650190114068401</v>
      </c>
      <c r="P1673">
        <v>35.567010309278302</v>
      </c>
      <c r="Q1673">
        <v>0.124572609014063</v>
      </c>
    </row>
    <row r="1674" spans="1:17" hidden="1" x14ac:dyDescent="0.3">
      <c r="A1674" t="s">
        <v>3526</v>
      </c>
      <c r="B1674" t="s">
        <v>3527</v>
      </c>
      <c r="C1674" t="s">
        <v>10328</v>
      </c>
      <c r="D1674" t="s">
        <v>741</v>
      </c>
      <c r="E1674">
        <v>676.62342616799901</v>
      </c>
      <c r="F1674">
        <v>911.96</v>
      </c>
      <c r="G1674">
        <v>-3.0402080626414199</v>
      </c>
      <c r="H1674">
        <v>1.0827774804036501</v>
      </c>
      <c r="I1674">
        <v>-1.6992076096068101</v>
      </c>
      <c r="J1674">
        <v>-0.55950727320214699</v>
      </c>
      <c r="K1674">
        <v>884.31955965940404</v>
      </c>
      <c r="L1674">
        <v>822.43412834350397</v>
      </c>
      <c r="M1674">
        <v>64.306050640641899</v>
      </c>
      <c r="N1674">
        <v>0.93058084369791005</v>
      </c>
      <c r="O1674">
        <v>2.19746480108775</v>
      </c>
      <c r="P1674">
        <v>35.1071867731373</v>
      </c>
      <c r="Q1674">
        <v>2.0547319375944E-2</v>
      </c>
    </row>
    <row r="1675" spans="1:17" hidden="1" x14ac:dyDescent="0.3">
      <c r="A1675" t="s">
        <v>3528</v>
      </c>
      <c r="B1675" t="s">
        <v>3529</v>
      </c>
      <c r="C1675" t="s">
        <v>10328</v>
      </c>
      <c r="D1675" t="s">
        <v>706</v>
      </c>
      <c r="E1675">
        <v>676.24122220000004</v>
      </c>
      <c r="F1675">
        <v>25.6</v>
      </c>
      <c r="G1675">
        <v>5.0205202195330996</v>
      </c>
      <c r="H1675">
        <v>15.188872010270099</v>
      </c>
      <c r="I1675">
        <v>4.7357452855812303</v>
      </c>
      <c r="J1675">
        <v>-6.6131857871037196</v>
      </c>
      <c r="K1675">
        <v>24.4347584344499</v>
      </c>
      <c r="L1675">
        <v>21.8241367667719</v>
      </c>
      <c r="M1675">
        <v>51.690999942250599</v>
      </c>
      <c r="N1675">
        <v>1.21625825331098</v>
      </c>
      <c r="O1675">
        <v>15.937499999999901</v>
      </c>
      <c r="P1675">
        <v>59.006211180124197</v>
      </c>
      <c r="Q1675">
        <v>9.3819780845811995E-2</v>
      </c>
    </row>
    <row r="1676" spans="1:17" hidden="1" x14ac:dyDescent="0.3">
      <c r="A1676" t="s">
        <v>3530</v>
      </c>
      <c r="B1676" t="s">
        <v>3531</v>
      </c>
      <c r="C1676" t="s">
        <v>10328</v>
      </c>
      <c r="D1676" t="s">
        <v>257</v>
      </c>
      <c r="E1676">
        <v>675.81694922999998</v>
      </c>
      <c r="F1676">
        <v>347.6</v>
      </c>
      <c r="G1676">
        <v>37.123939130339799</v>
      </c>
      <c r="H1676">
        <v>5.0602447560573296</v>
      </c>
      <c r="I1676">
        <v>-11.446712550920999</v>
      </c>
      <c r="J1676">
        <v>-0.20732002966968499</v>
      </c>
      <c r="K1676">
        <v>366.87617603116098</v>
      </c>
      <c r="M1676">
        <v>45.553334798639</v>
      </c>
      <c r="N1676">
        <v>0.37757849405511401</v>
      </c>
      <c r="O1676">
        <v>40.966628308400402</v>
      </c>
      <c r="P1676">
        <v>78.256410256410206</v>
      </c>
    </row>
    <row r="1677" spans="1:17" hidden="1" x14ac:dyDescent="0.3">
      <c r="A1677" t="s">
        <v>3532</v>
      </c>
      <c r="B1677" t="s">
        <v>3533</v>
      </c>
      <c r="C1677" t="s">
        <v>10328</v>
      </c>
      <c r="D1677" t="s">
        <v>338</v>
      </c>
      <c r="E1677">
        <v>674.38164747999997</v>
      </c>
      <c r="F1677">
        <v>29.06</v>
      </c>
      <c r="G1677">
        <v>-0.91627250987178499</v>
      </c>
      <c r="H1677">
        <v>36.773337864499197</v>
      </c>
      <c r="I1677">
        <v>6.1329565160315704</v>
      </c>
      <c r="J1677">
        <v>-1.0476561641234601</v>
      </c>
      <c r="K1677">
        <v>24.333182694254301</v>
      </c>
      <c r="L1677">
        <v>21.7788537943111</v>
      </c>
      <c r="M1677">
        <v>62.2022896615102</v>
      </c>
      <c r="N1677">
        <v>3.2731583617489499</v>
      </c>
      <c r="O1677">
        <v>13.523743977976601</v>
      </c>
      <c r="P1677">
        <v>87.483870967741893</v>
      </c>
      <c r="Q1677">
        <v>6.2316927684671002E-2</v>
      </c>
    </row>
    <row r="1678" spans="1:17" hidden="1" x14ac:dyDescent="0.3">
      <c r="A1678" t="s">
        <v>3534</v>
      </c>
      <c r="B1678" t="s">
        <v>3535</v>
      </c>
      <c r="C1678" t="s">
        <v>10328</v>
      </c>
      <c r="D1678" t="s">
        <v>627</v>
      </c>
      <c r="E1678">
        <v>674.13668034299997</v>
      </c>
      <c r="F1678">
        <v>155.08000000000001</v>
      </c>
      <c r="G1678">
        <v>-3.7337425257124499</v>
      </c>
      <c r="H1678">
        <v>1.74571881688022</v>
      </c>
      <c r="I1678">
        <v>1.5693078248433501</v>
      </c>
      <c r="J1678">
        <v>-3.8629784936158398</v>
      </c>
      <c r="K1678">
        <v>148.65359649704399</v>
      </c>
      <c r="L1678">
        <v>135.438800129127</v>
      </c>
      <c r="M1678">
        <v>48.186209899811402</v>
      </c>
      <c r="N1678">
        <v>1.0278061074309599</v>
      </c>
      <c r="O1678">
        <v>12.5225689966468</v>
      </c>
      <c r="P1678">
        <v>43.327171903881698</v>
      </c>
      <c r="Q1678">
        <v>2.4657547779036001E-2</v>
      </c>
    </row>
    <row r="1679" spans="1:17" hidden="1" x14ac:dyDescent="0.3">
      <c r="A1679" t="s">
        <v>3536</v>
      </c>
      <c r="B1679" t="s">
        <v>3537</v>
      </c>
      <c r="C1679" t="s">
        <v>10328</v>
      </c>
      <c r="D1679" t="s">
        <v>573</v>
      </c>
      <c r="E1679">
        <v>672.10828911999999</v>
      </c>
      <c r="F1679">
        <v>3.77</v>
      </c>
      <c r="G1679">
        <v>-10.389288382887599</v>
      </c>
      <c r="H1679">
        <v>-4.0830667128355396</v>
      </c>
      <c r="I1679">
        <v>-27.283585957887901</v>
      </c>
      <c r="J1679">
        <v>-3.36128084278671</v>
      </c>
      <c r="K1679">
        <v>3.8363303203226602</v>
      </c>
      <c r="L1679">
        <v>3.82647629382351</v>
      </c>
      <c r="M1679">
        <v>43.639619812516699</v>
      </c>
      <c r="N1679">
        <v>0.77976967613877002</v>
      </c>
      <c r="O1679">
        <v>49.867374005305003</v>
      </c>
      <c r="P1679">
        <v>25.6666666666666</v>
      </c>
      <c r="Q1679">
        <v>6.6669179504226003E-2</v>
      </c>
    </row>
    <row r="1680" spans="1:17" hidden="1" x14ac:dyDescent="0.3">
      <c r="A1680" t="s">
        <v>3538</v>
      </c>
      <c r="B1680" t="s">
        <v>3539</v>
      </c>
      <c r="C1680" t="s">
        <v>10328</v>
      </c>
      <c r="D1680" t="s">
        <v>305</v>
      </c>
      <c r="E1680">
        <v>670.85092921499995</v>
      </c>
      <c r="F1680">
        <v>378</v>
      </c>
      <c r="G1680">
        <v>-35.5481971577004</v>
      </c>
      <c r="H1680">
        <v>-4.9429811449954899</v>
      </c>
      <c r="I1680">
        <v>4.2257290179438396</v>
      </c>
      <c r="J1680">
        <v>-3.8398886809403199</v>
      </c>
      <c r="K1680">
        <v>376.43458178368201</v>
      </c>
      <c r="L1680">
        <v>339.22719554760903</v>
      </c>
      <c r="M1680">
        <v>43.605834034613103</v>
      </c>
      <c r="N1680">
        <v>0.114374617032516</v>
      </c>
      <c r="O1680">
        <v>12.8068783068783</v>
      </c>
      <c r="P1680">
        <v>53.036437246963501</v>
      </c>
      <c r="Q1680">
        <v>4.4423723028244003E-2</v>
      </c>
    </row>
    <row r="1681" spans="1:17" hidden="1" x14ac:dyDescent="0.3">
      <c r="A1681" t="s">
        <v>3540</v>
      </c>
      <c r="B1681" t="s">
        <v>3541</v>
      </c>
      <c r="C1681" t="s">
        <v>10328</v>
      </c>
      <c r="D1681" t="s">
        <v>627</v>
      </c>
      <c r="E1681">
        <v>667.545535008</v>
      </c>
      <c r="F1681">
        <v>46.23</v>
      </c>
      <c r="G1681">
        <v>51.578466630053903</v>
      </c>
      <c r="H1681">
        <v>-6.1954430088459196</v>
      </c>
      <c r="I1681">
        <v>12.8305142276407</v>
      </c>
      <c r="J1681">
        <v>-2.7040587973789298</v>
      </c>
      <c r="K1681">
        <v>46.9988502463071</v>
      </c>
      <c r="L1681">
        <v>39.502489734005998</v>
      </c>
      <c r="M1681">
        <v>34.512915774986503</v>
      </c>
      <c r="N1681">
        <v>0.162578244130654</v>
      </c>
      <c r="O1681">
        <v>24.464633354964299</v>
      </c>
      <c r="P1681">
        <v>126.617647058823</v>
      </c>
      <c r="Q1681">
        <v>5.5919749470838997E-2</v>
      </c>
    </row>
    <row r="1682" spans="1:17" hidden="1" x14ac:dyDescent="0.3">
      <c r="A1682" t="s">
        <v>3542</v>
      </c>
      <c r="B1682" t="s">
        <v>3543</v>
      </c>
      <c r="C1682" t="s">
        <v>10328</v>
      </c>
      <c r="D1682" t="s">
        <v>138</v>
      </c>
      <c r="E1682">
        <v>667.48490800000002</v>
      </c>
      <c r="F1682">
        <v>393.9</v>
      </c>
      <c r="G1682">
        <v>678.42741884630595</v>
      </c>
      <c r="H1682">
        <v>58.395281136444098</v>
      </c>
      <c r="I1682">
        <v>137.35501588391401</v>
      </c>
      <c r="J1682">
        <v>-8.7877421650790399</v>
      </c>
      <c r="K1682">
        <v>285.34525398700498</v>
      </c>
      <c r="L1682">
        <v>172.70111288523</v>
      </c>
      <c r="M1682">
        <v>53.171654742564698</v>
      </c>
      <c r="N1682">
        <v>0.72383713244820702</v>
      </c>
      <c r="O1682">
        <v>12.833206397562799</v>
      </c>
      <c r="P1682">
        <v>754.15002162591804</v>
      </c>
      <c r="Q1682">
        <v>0.21339578916715701</v>
      </c>
    </row>
    <row r="1683" spans="1:17" hidden="1" x14ac:dyDescent="0.3">
      <c r="A1683" t="s">
        <v>3544</v>
      </c>
      <c r="B1683" t="s">
        <v>3545</v>
      </c>
      <c r="C1683" t="s">
        <v>10328</v>
      </c>
      <c r="D1683" t="s">
        <v>54</v>
      </c>
      <c r="E1683">
        <v>667.17848924999998</v>
      </c>
      <c r="F1683">
        <v>325.85000000000002</v>
      </c>
      <c r="G1683">
        <v>-35.827431825369402</v>
      </c>
      <c r="H1683">
        <v>-9.2069268141877405</v>
      </c>
      <c r="I1683">
        <v>-24.8263724924245</v>
      </c>
      <c r="J1683">
        <v>-3.86723481135932</v>
      </c>
      <c r="K1683">
        <v>321.37993923925802</v>
      </c>
      <c r="L1683">
        <v>337.19671572139799</v>
      </c>
      <c r="M1683">
        <v>35.462252583148597</v>
      </c>
      <c r="N1683">
        <v>0.90719823972748104</v>
      </c>
      <c r="O1683">
        <v>47.000153444836499</v>
      </c>
      <c r="P1683">
        <v>10.401490767406401</v>
      </c>
      <c r="Q1683">
        <v>5.6467760473800997E-2</v>
      </c>
    </row>
    <row r="1684" spans="1:17" hidden="1" x14ac:dyDescent="0.3">
      <c r="A1684" t="s">
        <v>3546</v>
      </c>
      <c r="B1684" t="s">
        <v>3547</v>
      </c>
      <c r="C1684" t="s">
        <v>10328</v>
      </c>
      <c r="D1684" t="s">
        <v>535</v>
      </c>
      <c r="E1684">
        <v>665.74589337999998</v>
      </c>
      <c r="F1684">
        <v>28.35</v>
      </c>
      <c r="G1684">
        <v>3.0672221072541301</v>
      </c>
      <c r="H1684">
        <v>9.0910748391686802</v>
      </c>
      <c r="I1684">
        <v>-2.7299947659614698</v>
      </c>
      <c r="J1684">
        <v>-11.175044699155301</v>
      </c>
      <c r="K1684">
        <v>26.848646139264599</v>
      </c>
      <c r="L1684">
        <v>23.353135388147301</v>
      </c>
      <c r="M1684">
        <v>42.2324532122527</v>
      </c>
      <c r="N1684">
        <v>0.80045151812014403</v>
      </c>
      <c r="O1684">
        <v>13.897707231040499</v>
      </c>
      <c r="P1684">
        <v>93.5379194652607</v>
      </c>
      <c r="Q1684">
        <v>0.17439980279633499</v>
      </c>
    </row>
    <row r="1685" spans="1:17" hidden="1" x14ac:dyDescent="0.3">
      <c r="A1685" t="s">
        <v>3548</v>
      </c>
      <c r="B1685" t="s">
        <v>3549</v>
      </c>
      <c r="C1685" t="s">
        <v>10328</v>
      </c>
      <c r="D1685" t="s">
        <v>320</v>
      </c>
      <c r="E1685">
        <v>664.69124999999997</v>
      </c>
      <c r="F1685">
        <v>263.39999999999998</v>
      </c>
      <c r="G1685">
        <v>-35.764631502591598</v>
      </c>
      <c r="H1685">
        <v>-13.6043304442035</v>
      </c>
      <c r="I1685">
        <v>-18.658207576870399</v>
      </c>
      <c r="J1685">
        <v>-7.9442078882613902</v>
      </c>
      <c r="K1685">
        <v>300.36869801507902</v>
      </c>
      <c r="M1685">
        <v>25.780337016185001</v>
      </c>
      <c r="N1685">
        <v>0.65969981893548701</v>
      </c>
      <c r="O1685">
        <v>61.351556567957502</v>
      </c>
      <c r="P1685">
        <v>38.631578947368403</v>
      </c>
    </row>
    <row r="1686" spans="1:17" hidden="1" x14ac:dyDescent="0.3">
      <c r="A1686" t="s">
        <v>3550</v>
      </c>
      <c r="B1686" t="s">
        <v>3551</v>
      </c>
      <c r="C1686" t="s">
        <v>10328</v>
      </c>
      <c r="D1686" t="s">
        <v>402</v>
      </c>
      <c r="E1686">
        <v>663.18848095500005</v>
      </c>
      <c r="F1686">
        <v>497.9</v>
      </c>
      <c r="G1686">
        <v>5.9106927593712397</v>
      </c>
      <c r="H1686">
        <v>-8.4687256275642202</v>
      </c>
      <c r="I1686">
        <v>28.302860862421799</v>
      </c>
      <c r="J1686">
        <v>-3.30525384863865</v>
      </c>
      <c r="K1686">
        <v>511.170013538707</v>
      </c>
      <c r="L1686">
        <v>419.76090745272899</v>
      </c>
      <c r="M1686">
        <v>37.934753167432902</v>
      </c>
      <c r="N1686">
        <v>3.3759561220819398E-2</v>
      </c>
      <c r="O1686">
        <v>40.480016067483398</v>
      </c>
      <c r="P1686">
        <v>86.374695863746894</v>
      </c>
      <c r="Q1686">
        <v>1.0961511618408E-2</v>
      </c>
    </row>
    <row r="1687" spans="1:17" hidden="1" x14ac:dyDescent="0.3">
      <c r="A1687" t="s">
        <v>3552</v>
      </c>
      <c r="B1687" t="s">
        <v>3553</v>
      </c>
      <c r="C1687" t="s">
        <v>10328</v>
      </c>
      <c r="D1687" t="s">
        <v>384</v>
      </c>
      <c r="E1687">
        <v>662.81588311899998</v>
      </c>
      <c r="F1687">
        <v>74.48</v>
      </c>
      <c r="G1687">
        <v>-1.1021310957303601</v>
      </c>
      <c r="H1687">
        <v>-7.9010435517432098</v>
      </c>
      <c r="I1687">
        <v>5.9172774245396802</v>
      </c>
      <c r="J1687">
        <v>-8.0217559746098903</v>
      </c>
      <c r="K1687">
        <v>73.493669438330599</v>
      </c>
      <c r="M1687">
        <v>33.565932526403202</v>
      </c>
      <c r="N1687">
        <v>0.119492002243422</v>
      </c>
      <c r="O1687">
        <v>26.2083780880773</v>
      </c>
      <c r="P1687">
        <v>65.511111111111106</v>
      </c>
    </row>
    <row r="1688" spans="1:17" hidden="1" x14ac:dyDescent="0.3">
      <c r="A1688" t="s">
        <v>3554</v>
      </c>
      <c r="B1688" t="s">
        <v>3555</v>
      </c>
      <c r="C1688" t="s">
        <v>10328</v>
      </c>
      <c r="D1688" t="s">
        <v>298</v>
      </c>
      <c r="E1688">
        <v>661.03017399999999</v>
      </c>
      <c r="F1688">
        <v>277.45</v>
      </c>
      <c r="G1688">
        <v>54.402905977125798</v>
      </c>
      <c r="H1688">
        <v>63.6151059618727</v>
      </c>
      <c r="I1688">
        <v>71.509329902847</v>
      </c>
      <c r="J1688">
        <v>-8.2705285934831103</v>
      </c>
      <c r="K1688">
        <v>224.65023570866799</v>
      </c>
      <c r="M1688">
        <v>68.269076875463696</v>
      </c>
      <c r="N1688">
        <v>1.51357923497267</v>
      </c>
      <c r="O1688">
        <v>13.8943953865561</v>
      </c>
      <c r="P1688">
        <v>103.70778267254001</v>
      </c>
    </row>
    <row r="1689" spans="1:17" hidden="1" x14ac:dyDescent="0.3">
      <c r="A1689" t="s">
        <v>3556</v>
      </c>
      <c r="B1689" t="s">
        <v>3557</v>
      </c>
      <c r="C1689" t="s">
        <v>10328</v>
      </c>
      <c r="D1689" t="s">
        <v>46</v>
      </c>
      <c r="E1689">
        <v>658.63931867999997</v>
      </c>
      <c r="F1689">
        <v>235.54</v>
      </c>
      <c r="G1689">
        <v>-69.513915737364599</v>
      </c>
      <c r="H1689">
        <v>-6.1992811831197701</v>
      </c>
      <c r="I1689">
        <v>-1.78296373375852</v>
      </c>
      <c r="J1689">
        <v>1.61485496677591</v>
      </c>
      <c r="K1689">
        <v>238.15677564918099</v>
      </c>
      <c r="L1689">
        <v>245.70005251943499</v>
      </c>
      <c r="M1689">
        <v>51.782474247779497</v>
      </c>
      <c r="N1689">
        <v>0.81505816405673404</v>
      </c>
      <c r="O1689">
        <v>69.206928759446299</v>
      </c>
      <c r="P1689">
        <v>30.855555555555501</v>
      </c>
      <c r="Q1689">
        <v>0.101132971666569</v>
      </c>
    </row>
    <row r="1690" spans="1:17" hidden="1" x14ac:dyDescent="0.3">
      <c r="A1690" t="s">
        <v>3558</v>
      </c>
      <c r="B1690" t="s">
        <v>3559</v>
      </c>
      <c r="C1690" t="s">
        <v>10328</v>
      </c>
      <c r="D1690" t="s">
        <v>576</v>
      </c>
      <c r="E1690">
        <v>657.02715650000005</v>
      </c>
      <c r="F1690">
        <v>353.1</v>
      </c>
      <c r="G1690">
        <v>-0.20790750639826</v>
      </c>
      <c r="H1690">
        <v>-18.843709421159399</v>
      </c>
      <c r="I1690">
        <v>-12.638653180763001</v>
      </c>
      <c r="J1690">
        <v>-2.14047674788331</v>
      </c>
      <c r="K1690">
        <v>367.12696261236999</v>
      </c>
      <c r="L1690">
        <v>347.25962520325999</v>
      </c>
      <c r="M1690">
        <v>34.439332580184001</v>
      </c>
      <c r="N1690">
        <v>0.23168422828285701</v>
      </c>
      <c r="O1690">
        <v>24.610591900311501</v>
      </c>
      <c r="P1690">
        <v>34.719572682182303</v>
      </c>
      <c r="Q1690">
        <v>2.9055259646613998E-2</v>
      </c>
    </row>
    <row r="1691" spans="1:17" hidden="1" x14ac:dyDescent="0.3">
      <c r="A1691" t="s">
        <v>3560</v>
      </c>
      <c r="B1691" t="s">
        <v>3561</v>
      </c>
      <c r="C1691" t="s">
        <v>10328</v>
      </c>
      <c r="D1691" t="s">
        <v>46</v>
      </c>
      <c r="E1691">
        <v>655.65</v>
      </c>
      <c r="F1691">
        <v>41.51</v>
      </c>
      <c r="G1691">
        <v>-8.3416227868349697</v>
      </c>
      <c r="H1691">
        <v>-10.8148217236603</v>
      </c>
      <c r="I1691">
        <v>-17.868038733062299</v>
      </c>
      <c r="J1691">
        <v>-4.4723136983700398</v>
      </c>
      <c r="K1691">
        <v>43.933268683304298</v>
      </c>
      <c r="L1691">
        <v>37.067791699287199</v>
      </c>
      <c r="M1691">
        <v>47.056986691282198</v>
      </c>
      <c r="N1691">
        <v>0.28498813014941998</v>
      </c>
      <c r="O1691">
        <v>46.952541556251497</v>
      </c>
      <c r="Q1691">
        <v>0.11419057834747701</v>
      </c>
    </row>
    <row r="1692" spans="1:17" hidden="1" x14ac:dyDescent="0.3">
      <c r="A1692" t="s">
        <v>3562</v>
      </c>
      <c r="B1692" t="s">
        <v>3563</v>
      </c>
      <c r="C1692" t="s">
        <v>10328</v>
      </c>
      <c r="D1692" t="s">
        <v>156</v>
      </c>
      <c r="E1692">
        <v>654.61009531499997</v>
      </c>
      <c r="F1692">
        <v>99.71</v>
      </c>
      <c r="G1692">
        <v>20.927667139014801</v>
      </c>
      <c r="H1692">
        <v>9.9257188168802202</v>
      </c>
      <c r="I1692">
        <v>11.252859221449899</v>
      </c>
      <c r="J1692">
        <v>7.3150298942789798</v>
      </c>
      <c r="K1692">
        <v>88.408336552126897</v>
      </c>
      <c r="L1692">
        <v>81.584016059697802</v>
      </c>
      <c r="M1692">
        <v>62.662084516882402</v>
      </c>
      <c r="N1692">
        <v>3.0433143458073801</v>
      </c>
      <c r="O1692">
        <v>6.8097482699829497</v>
      </c>
      <c r="P1692">
        <v>73.811737361998794</v>
      </c>
      <c r="Q1692">
        <v>0.119571479580629</v>
      </c>
    </row>
    <row r="1693" spans="1:17" hidden="1" x14ac:dyDescent="0.3">
      <c r="A1693" t="s">
        <v>3564</v>
      </c>
      <c r="B1693" t="s">
        <v>3565</v>
      </c>
      <c r="C1693" t="s">
        <v>10328</v>
      </c>
      <c r="D1693" t="s">
        <v>573</v>
      </c>
      <c r="E1693">
        <v>654.25483199999996</v>
      </c>
      <c r="F1693">
        <v>172.17</v>
      </c>
      <c r="G1693">
        <v>-22.006299569318799</v>
      </c>
      <c r="H1693">
        <v>13.732297764248599</v>
      </c>
      <c r="I1693">
        <v>-4.89987564359767</v>
      </c>
      <c r="J1693">
        <v>10.0963715698822</v>
      </c>
      <c r="K1693">
        <v>156.909139067262</v>
      </c>
      <c r="M1693">
        <v>73.084396637657903</v>
      </c>
      <c r="O1693">
        <v>9.7171400360109406</v>
      </c>
      <c r="P1693">
        <v>24.634428840306899</v>
      </c>
    </row>
    <row r="1694" spans="1:17" hidden="1" x14ac:dyDescent="0.3">
      <c r="A1694" t="s">
        <v>3566</v>
      </c>
      <c r="B1694" t="s">
        <v>3567</v>
      </c>
      <c r="C1694" t="s">
        <v>10328</v>
      </c>
      <c r="D1694" t="s">
        <v>1670</v>
      </c>
      <c r="E1694">
        <v>651.53970000000004</v>
      </c>
      <c r="F1694">
        <v>60.9</v>
      </c>
      <c r="G1694">
        <v>-10.071828065427299</v>
      </c>
      <c r="H1694">
        <v>-0.86466260932209804</v>
      </c>
      <c r="I1694">
        <v>-0.50003017848729303</v>
      </c>
      <c r="J1694">
        <v>-1.1293555105287001</v>
      </c>
      <c r="K1694">
        <v>60.722570935827399</v>
      </c>
      <c r="L1694">
        <v>57.991047923931397</v>
      </c>
      <c r="M1694">
        <v>63.305866194264297</v>
      </c>
      <c r="N1694">
        <v>0.79707291175068995</v>
      </c>
      <c r="O1694">
        <v>5.9934318555008002</v>
      </c>
      <c r="P1694">
        <v>26.479750778816101</v>
      </c>
      <c r="Q1694">
        <v>-3.0371808196612001E-2</v>
      </c>
    </row>
    <row r="1695" spans="1:17" hidden="1" x14ac:dyDescent="0.3">
      <c r="A1695" t="s">
        <v>3568</v>
      </c>
      <c r="B1695" t="s">
        <v>3569</v>
      </c>
      <c r="C1695" t="s">
        <v>10328</v>
      </c>
      <c r="D1695" t="s">
        <v>627</v>
      </c>
      <c r="E1695">
        <v>651.26094504399998</v>
      </c>
      <c r="F1695">
        <v>33.299999999999997</v>
      </c>
      <c r="G1695">
        <v>132.13289634402099</v>
      </c>
      <c r="H1695">
        <v>-20.5074100174756</v>
      </c>
      <c r="I1695">
        <v>49.870781679364697</v>
      </c>
      <c r="J1695">
        <v>-10.6515628380247</v>
      </c>
      <c r="K1695">
        <v>38.051732377813799</v>
      </c>
      <c r="L1695">
        <v>29.109822017117899</v>
      </c>
      <c r="M1695">
        <v>26.9306186278925</v>
      </c>
      <c r="N1695">
        <v>0.12814709192205601</v>
      </c>
      <c r="O1695">
        <v>54.9549549549549</v>
      </c>
      <c r="P1695">
        <v>164.28571428571399</v>
      </c>
      <c r="Q1695">
        <v>5.9105246960700998E-2</v>
      </c>
    </row>
    <row r="1696" spans="1:17" hidden="1" x14ac:dyDescent="0.3">
      <c r="A1696" t="s">
        <v>3570</v>
      </c>
      <c r="B1696" t="s">
        <v>3571</v>
      </c>
      <c r="C1696" t="s">
        <v>10328</v>
      </c>
      <c r="D1696" t="s">
        <v>156</v>
      </c>
      <c r="E1696">
        <v>649.76049520000004</v>
      </c>
      <c r="F1696">
        <v>53.93</v>
      </c>
      <c r="G1696">
        <v>28.779423775515198</v>
      </c>
      <c r="H1696">
        <v>9.56674023368417</v>
      </c>
      <c r="I1696">
        <v>-23.082070806372698</v>
      </c>
      <c r="J1696">
        <v>5.9671221609996898</v>
      </c>
      <c r="K1696">
        <v>51.768267477053101</v>
      </c>
      <c r="L1696">
        <v>49.536871509296503</v>
      </c>
      <c r="M1696">
        <v>57.161127863335203</v>
      </c>
      <c r="N1696">
        <v>2.0520282009579498</v>
      </c>
      <c r="O1696">
        <v>34.155386612275102</v>
      </c>
      <c r="P1696">
        <v>67.744945567651598</v>
      </c>
      <c r="Q1696">
        <v>6.0999731370464001E-2</v>
      </c>
    </row>
    <row r="1697" spans="1:17" hidden="1" x14ac:dyDescent="0.3">
      <c r="A1697" t="s">
        <v>3572</v>
      </c>
      <c r="B1697" t="s">
        <v>3573</v>
      </c>
      <c r="C1697" t="s">
        <v>10328</v>
      </c>
      <c r="D1697" t="s">
        <v>113</v>
      </c>
      <c r="E1697">
        <v>648.644724</v>
      </c>
      <c r="F1697">
        <v>158.22999999999999</v>
      </c>
      <c r="G1697">
        <v>-52.393870284376703</v>
      </c>
      <c r="H1697">
        <v>-17.841291492398099</v>
      </c>
      <c r="I1697">
        <v>-35.287446358655501</v>
      </c>
      <c r="J1697">
        <v>-2.07484649644974</v>
      </c>
      <c r="O1697">
        <v>35.170321683625097</v>
      </c>
      <c r="P1697">
        <v>4.7187293183322296</v>
      </c>
    </row>
    <row r="1698" spans="1:17" hidden="1" x14ac:dyDescent="0.3">
      <c r="A1698" t="s">
        <v>3574</v>
      </c>
      <c r="B1698" t="s">
        <v>3575</v>
      </c>
      <c r="C1698" t="s">
        <v>10328</v>
      </c>
      <c r="D1698" t="s">
        <v>3576</v>
      </c>
      <c r="E1698">
        <v>648.46274500000004</v>
      </c>
      <c r="F1698">
        <v>1320.4</v>
      </c>
      <c r="G1698">
        <v>-21.843649159970301</v>
      </c>
      <c r="H1698">
        <v>0.25638669511737699</v>
      </c>
      <c r="I1698">
        <v>18.995419366190301</v>
      </c>
      <c r="J1698">
        <v>-5.49765193006471</v>
      </c>
      <c r="K1698">
        <v>1087.9673381857999</v>
      </c>
      <c r="L1698">
        <v>1033.9501097263001</v>
      </c>
      <c r="M1698">
        <v>51.082499296145002</v>
      </c>
      <c r="N1698">
        <v>1.1524069840511</v>
      </c>
      <c r="O1698">
        <v>39.4884471081401</v>
      </c>
      <c r="P1698">
        <v>64.843945068664098</v>
      </c>
      <c r="Q1698">
        <v>-5.8554115096593001E-2</v>
      </c>
    </row>
    <row r="1699" spans="1:17" hidden="1" x14ac:dyDescent="0.3">
      <c r="A1699" t="s">
        <v>3577</v>
      </c>
      <c r="B1699" t="s">
        <v>3578</v>
      </c>
      <c r="C1699" t="s">
        <v>10328</v>
      </c>
      <c r="D1699" t="s">
        <v>627</v>
      </c>
      <c r="E1699">
        <v>647.80876799999999</v>
      </c>
      <c r="F1699">
        <v>73.7</v>
      </c>
      <c r="G1699">
        <v>92.721400471452895</v>
      </c>
      <c r="H1699">
        <v>-6.0818964135806901</v>
      </c>
      <c r="I1699">
        <v>12.974445484354</v>
      </c>
      <c r="J1699">
        <v>-3.75035886682616</v>
      </c>
      <c r="K1699">
        <v>70.635701170016304</v>
      </c>
      <c r="L1699">
        <v>59.285399961746997</v>
      </c>
      <c r="M1699">
        <v>46.773410650359899</v>
      </c>
      <c r="N1699">
        <v>0.34638106155686899</v>
      </c>
      <c r="O1699">
        <v>19.402985074626798</v>
      </c>
      <c r="P1699">
        <v>145.25790349417599</v>
      </c>
      <c r="Q1699">
        <v>8.0526697660193006E-2</v>
      </c>
    </row>
    <row r="1700" spans="1:17" hidden="1" x14ac:dyDescent="0.3">
      <c r="A1700" t="s">
        <v>3579</v>
      </c>
      <c r="B1700" t="s">
        <v>3580</v>
      </c>
      <c r="C1700" t="s">
        <v>10328</v>
      </c>
      <c r="D1700" t="s">
        <v>573</v>
      </c>
      <c r="E1700">
        <v>647.11950000000002</v>
      </c>
      <c r="F1700">
        <v>695.1</v>
      </c>
      <c r="G1700">
        <v>17.320029440933901</v>
      </c>
      <c r="H1700">
        <v>16.6829448356096</v>
      </c>
      <c r="I1700">
        <v>35.703187454775701</v>
      </c>
      <c r="J1700">
        <v>-2.8308826896180199</v>
      </c>
      <c r="K1700">
        <v>626.41529720327605</v>
      </c>
      <c r="L1700">
        <v>521.70224106098999</v>
      </c>
      <c r="M1700">
        <v>48.673082118608498</v>
      </c>
      <c r="N1700">
        <v>0.14280450358239499</v>
      </c>
      <c r="O1700">
        <v>11.3652711840023</v>
      </c>
      <c r="P1700">
        <v>69.330085261875695</v>
      </c>
      <c r="Q1700">
        <v>2.7374383101424999E-2</v>
      </c>
    </row>
    <row r="1701" spans="1:17" hidden="1" x14ac:dyDescent="0.3">
      <c r="A1701" t="s">
        <v>3581</v>
      </c>
      <c r="B1701" t="s">
        <v>3582</v>
      </c>
      <c r="C1701" t="s">
        <v>10328</v>
      </c>
      <c r="D1701" t="s">
        <v>3126</v>
      </c>
      <c r="E1701">
        <v>646.39946027500002</v>
      </c>
      <c r="F1701">
        <v>103.25</v>
      </c>
      <c r="G1701">
        <v>643.33641163494701</v>
      </c>
      <c r="H1701">
        <v>-1.5828921196376899</v>
      </c>
      <c r="I1701">
        <v>387.034595860293</v>
      </c>
      <c r="J1701">
        <v>1.57886529647871</v>
      </c>
      <c r="K1701">
        <v>23.042570379816599</v>
      </c>
      <c r="L1701">
        <v>19.673940875913001</v>
      </c>
      <c r="M1701">
        <v>56.505809732544002</v>
      </c>
      <c r="N1701">
        <v>1.1004668024590201</v>
      </c>
      <c r="O1701">
        <v>0.629539951573865</v>
      </c>
      <c r="P1701">
        <v>691.18773946360102</v>
      </c>
      <c r="Q1701">
        <v>-6.0676264304798E-2</v>
      </c>
    </row>
    <row r="1702" spans="1:17" hidden="1" x14ac:dyDescent="0.3">
      <c r="A1702" t="s">
        <v>3583</v>
      </c>
      <c r="B1702" t="s">
        <v>3584</v>
      </c>
      <c r="C1702" t="s">
        <v>10328</v>
      </c>
      <c r="D1702" t="s">
        <v>538</v>
      </c>
      <c r="E1702">
        <v>644.99716639999997</v>
      </c>
      <c r="F1702">
        <v>413</v>
      </c>
      <c r="G1702">
        <v>243.17715521518701</v>
      </c>
      <c r="H1702">
        <v>5.6490745910904803</v>
      </c>
      <c r="I1702">
        <v>131.77533660103401</v>
      </c>
      <c r="J1702">
        <v>-9.3223040514474</v>
      </c>
      <c r="K1702">
        <v>428.91379456551402</v>
      </c>
      <c r="L1702">
        <v>320.78528613527698</v>
      </c>
      <c r="M1702">
        <v>37.044512833912002</v>
      </c>
      <c r="N1702">
        <v>1.19126897363162</v>
      </c>
      <c r="O1702">
        <v>26.852300242130699</v>
      </c>
      <c r="P1702">
        <v>323.58974358974302</v>
      </c>
      <c r="Q1702">
        <v>0.19742758882632899</v>
      </c>
    </row>
    <row r="1703" spans="1:17" hidden="1" x14ac:dyDescent="0.3">
      <c r="A1703" t="s">
        <v>3585</v>
      </c>
      <c r="B1703" t="s">
        <v>3586</v>
      </c>
      <c r="C1703" t="s">
        <v>10328</v>
      </c>
      <c r="D1703" t="s">
        <v>127</v>
      </c>
      <c r="E1703">
        <v>644.44200000000001</v>
      </c>
      <c r="F1703">
        <v>537.04999999999995</v>
      </c>
      <c r="G1703">
        <v>65.788857565498901</v>
      </c>
      <c r="H1703">
        <v>-11.4703296932796</v>
      </c>
      <c r="I1703">
        <v>-0.74097618024527101</v>
      </c>
      <c r="J1703">
        <v>8.8366863375773601</v>
      </c>
      <c r="K1703">
        <v>617.54149680793103</v>
      </c>
      <c r="L1703">
        <v>546.33368303874101</v>
      </c>
      <c r="M1703">
        <v>52.515721126452199</v>
      </c>
      <c r="N1703">
        <v>1.0755221553604599</v>
      </c>
      <c r="O1703">
        <v>77.0784843124476</v>
      </c>
      <c r="P1703">
        <v>129.95076000856301</v>
      </c>
      <c r="Q1703">
        <v>0.16682358251569199</v>
      </c>
    </row>
    <row r="1704" spans="1:17" hidden="1" x14ac:dyDescent="0.3">
      <c r="A1704" t="s">
        <v>3587</v>
      </c>
      <c r="B1704" t="s">
        <v>3588</v>
      </c>
      <c r="C1704" t="s">
        <v>10328</v>
      </c>
      <c r="D1704" t="s">
        <v>21</v>
      </c>
      <c r="E1704">
        <v>643.69495250399996</v>
      </c>
      <c r="F1704">
        <v>154.69999999999999</v>
      </c>
      <c r="G1704">
        <v>100.47958773189001</v>
      </c>
      <c r="H1704">
        <v>-18.0142031597127</v>
      </c>
      <c r="I1704">
        <v>33.669666950341202</v>
      </c>
      <c r="J1704">
        <v>-3.22760785494471</v>
      </c>
      <c r="K1704">
        <v>149.47585415964801</v>
      </c>
      <c r="L1704">
        <v>109.67413093848501</v>
      </c>
      <c r="M1704">
        <v>48.721259534027098</v>
      </c>
      <c r="N1704">
        <v>0.49344085547727601</v>
      </c>
      <c r="O1704">
        <v>24.692954104718801</v>
      </c>
      <c r="P1704">
        <v>170.92819614710999</v>
      </c>
      <c r="Q1704">
        <v>0.11348289458697</v>
      </c>
    </row>
    <row r="1705" spans="1:17" hidden="1" x14ac:dyDescent="0.3">
      <c r="A1705" t="s">
        <v>3589</v>
      </c>
      <c r="B1705" t="s">
        <v>3590</v>
      </c>
      <c r="C1705" t="s">
        <v>10328</v>
      </c>
      <c r="D1705" t="s">
        <v>257</v>
      </c>
      <c r="E1705">
        <v>643.59511214999998</v>
      </c>
      <c r="F1705">
        <v>348.15</v>
      </c>
      <c r="G1705">
        <v>63.6138464825559</v>
      </c>
      <c r="H1705">
        <v>-17.4084275245831</v>
      </c>
      <c r="I1705">
        <v>-3.6046376876879198</v>
      </c>
      <c r="J1705">
        <v>-2.7011327045417799</v>
      </c>
      <c r="K1705">
        <v>390.811189364011</v>
      </c>
      <c r="L1705">
        <v>363.68220441107798</v>
      </c>
      <c r="M1705">
        <v>26.298143858062001</v>
      </c>
      <c r="N1705">
        <v>0.96926672163171201</v>
      </c>
      <c r="O1705">
        <v>36.650868878357002</v>
      </c>
      <c r="P1705">
        <v>98.376068376068304</v>
      </c>
      <c r="Q1705">
        <v>0.160764898121634</v>
      </c>
    </row>
    <row r="1706" spans="1:17" hidden="1" x14ac:dyDescent="0.3">
      <c r="A1706" t="s">
        <v>3591</v>
      </c>
      <c r="B1706" t="s">
        <v>3592</v>
      </c>
      <c r="C1706" t="s">
        <v>10328</v>
      </c>
      <c r="D1706" t="s">
        <v>1518</v>
      </c>
      <c r="E1706">
        <v>643.58544702999995</v>
      </c>
      <c r="F1706">
        <v>254.75</v>
      </c>
      <c r="G1706">
        <v>66.722300941911399</v>
      </c>
      <c r="H1706">
        <v>-14.6334648565891</v>
      </c>
      <c r="I1706">
        <v>41.992016784867999</v>
      </c>
      <c r="J1706">
        <v>-6.8722175676322399</v>
      </c>
      <c r="K1706">
        <v>306.48664024223302</v>
      </c>
      <c r="L1706">
        <v>246.66254986719599</v>
      </c>
      <c r="M1706">
        <v>31.910401901318799</v>
      </c>
      <c r="N1706">
        <v>0.75335174670159599</v>
      </c>
      <c r="O1706">
        <v>81.354268891069594</v>
      </c>
      <c r="P1706">
        <v>127.04991087344</v>
      </c>
    </row>
    <row r="1707" spans="1:17" hidden="1" x14ac:dyDescent="0.3">
      <c r="A1707" t="s">
        <v>3593</v>
      </c>
      <c r="B1707" t="s">
        <v>3594</v>
      </c>
      <c r="C1707" t="s">
        <v>10328</v>
      </c>
      <c r="D1707" t="s">
        <v>365</v>
      </c>
      <c r="E1707">
        <v>640.93835520000005</v>
      </c>
      <c r="F1707">
        <v>173.63</v>
      </c>
      <c r="G1707">
        <v>-20.1794230021362</v>
      </c>
      <c r="H1707">
        <v>-7.7891664930270403</v>
      </c>
      <c r="I1707">
        <v>-11.6052173329343</v>
      </c>
      <c r="J1707">
        <v>-6.8587810897951202</v>
      </c>
      <c r="K1707">
        <v>176.34989552387401</v>
      </c>
      <c r="L1707">
        <v>177.50640232075699</v>
      </c>
      <c r="M1707">
        <v>39.5495711703769</v>
      </c>
      <c r="N1707">
        <v>0.62575927218823701</v>
      </c>
      <c r="O1707">
        <v>37.850601854518203</v>
      </c>
      <c r="P1707">
        <v>29.188988095237999</v>
      </c>
    </row>
    <row r="1708" spans="1:17" hidden="1" x14ac:dyDescent="0.3">
      <c r="A1708" t="s">
        <v>3595</v>
      </c>
      <c r="B1708" t="s">
        <v>3596</v>
      </c>
      <c r="C1708" t="s">
        <v>10328</v>
      </c>
      <c r="D1708" t="s">
        <v>305</v>
      </c>
      <c r="E1708">
        <v>638.80368016800003</v>
      </c>
      <c r="F1708">
        <v>214.59</v>
      </c>
      <c r="G1708">
        <v>-23.3902471556585</v>
      </c>
      <c r="H1708">
        <v>-3.77882663766523</v>
      </c>
      <c r="I1708">
        <v>-40.468782518084502</v>
      </c>
      <c r="J1708">
        <v>1.5469179564200599</v>
      </c>
      <c r="K1708">
        <v>219.403955872192</v>
      </c>
      <c r="L1708">
        <v>236.51768238245401</v>
      </c>
      <c r="M1708">
        <v>58.804517079682597</v>
      </c>
      <c r="N1708">
        <v>0.82993574303586404</v>
      </c>
      <c r="O1708">
        <v>73.353837550677994</v>
      </c>
      <c r="P1708">
        <v>14.938403856454199</v>
      </c>
      <c r="Q1708">
        <v>0.13603051135265001</v>
      </c>
    </row>
    <row r="1709" spans="1:17" hidden="1" x14ac:dyDescent="0.3">
      <c r="A1709" t="s">
        <v>3597</v>
      </c>
      <c r="B1709" t="s">
        <v>3598</v>
      </c>
      <c r="C1709" t="s">
        <v>10328</v>
      </c>
      <c r="D1709" t="s">
        <v>627</v>
      </c>
      <c r="E1709">
        <v>636.27200000000005</v>
      </c>
      <c r="F1709">
        <v>123.65</v>
      </c>
      <c r="G1709">
        <v>-9.0835697484018905</v>
      </c>
      <c r="H1709">
        <v>-15.8801556447451</v>
      </c>
      <c r="I1709">
        <v>7.19980480101301</v>
      </c>
      <c r="J1709">
        <v>-4.7011994712100797</v>
      </c>
      <c r="K1709">
        <v>129.45064756347699</v>
      </c>
      <c r="L1709">
        <v>115.167615886722</v>
      </c>
      <c r="M1709">
        <v>33.011140556611998</v>
      </c>
      <c r="N1709">
        <v>0.129974636787488</v>
      </c>
      <c r="O1709">
        <v>25.192074403558401</v>
      </c>
      <c r="P1709">
        <v>40.431572969903399</v>
      </c>
      <c r="Q1709">
        <v>7.3385935356156007E-2</v>
      </c>
    </row>
    <row r="1710" spans="1:17" hidden="1" x14ac:dyDescent="0.3">
      <c r="A1710" t="s">
        <v>3599</v>
      </c>
      <c r="B1710" t="s">
        <v>3600</v>
      </c>
      <c r="C1710" t="s">
        <v>10328</v>
      </c>
      <c r="D1710" t="s">
        <v>231</v>
      </c>
      <c r="E1710">
        <v>635.02833299999998</v>
      </c>
      <c r="F1710">
        <v>136.6</v>
      </c>
      <c r="G1710">
        <v>71.670898267462903</v>
      </c>
      <c r="H1710">
        <v>-11.9927798426372</v>
      </c>
      <c r="I1710">
        <v>25.686646205401399</v>
      </c>
      <c r="J1710">
        <v>-4.3151606524538098</v>
      </c>
      <c r="K1710">
        <v>140.86246962713</v>
      </c>
      <c r="L1710">
        <v>117.554218470919</v>
      </c>
      <c r="M1710">
        <v>26.756476604007201</v>
      </c>
      <c r="N1710">
        <v>0.40127761517528998</v>
      </c>
      <c r="O1710">
        <v>28.843338213762799</v>
      </c>
      <c r="P1710">
        <v>129.42559623782299</v>
      </c>
      <c r="Q1710">
        <v>7.4180455449947003E-2</v>
      </c>
    </row>
    <row r="1711" spans="1:17" hidden="1" x14ac:dyDescent="0.3">
      <c r="A1711" t="s">
        <v>3601</v>
      </c>
      <c r="B1711" t="s">
        <v>3602</v>
      </c>
      <c r="C1711" t="s">
        <v>10328</v>
      </c>
      <c r="D1711" t="s">
        <v>410</v>
      </c>
      <c r="E1711">
        <v>632.97557500000005</v>
      </c>
      <c r="F1711">
        <v>59.58</v>
      </c>
      <c r="G1711">
        <v>29.424892587764901</v>
      </c>
      <c r="H1711">
        <v>56.070072162555903</v>
      </c>
      <c r="I1711">
        <v>-30.7860937948785</v>
      </c>
      <c r="J1711">
        <v>14.4200391107077</v>
      </c>
      <c r="K1711">
        <v>44.600396889775602</v>
      </c>
      <c r="L1711">
        <v>48.000102691545202</v>
      </c>
      <c r="M1711">
        <v>94.242348996396103</v>
      </c>
      <c r="N1711">
        <v>2.0001143008472102</v>
      </c>
      <c r="O1711">
        <v>46.022155085599103</v>
      </c>
      <c r="P1711">
        <v>86.245701781806801</v>
      </c>
      <c r="Q1711">
        <v>0.13103487610808701</v>
      </c>
    </row>
    <row r="1712" spans="1:17" hidden="1" x14ac:dyDescent="0.3">
      <c r="A1712" t="s">
        <v>3603</v>
      </c>
      <c r="B1712" t="s">
        <v>3604</v>
      </c>
      <c r="C1712" t="s">
        <v>10328</v>
      </c>
      <c r="D1712" t="s">
        <v>127</v>
      </c>
      <c r="E1712">
        <v>631.60030915000004</v>
      </c>
      <c r="F1712">
        <v>262.05</v>
      </c>
      <c r="G1712">
        <v>144.182489046032</v>
      </c>
      <c r="H1712">
        <v>-4.4640622050175898</v>
      </c>
      <c r="I1712">
        <v>82.230126586550796</v>
      </c>
      <c r="J1712">
        <v>7.0168599649087904</v>
      </c>
      <c r="K1712">
        <v>272.774995493799</v>
      </c>
      <c r="M1712">
        <v>41.165608514428001</v>
      </c>
      <c r="N1712">
        <v>0.48447564738897198</v>
      </c>
      <c r="O1712">
        <v>50.314825414997102</v>
      </c>
      <c r="P1712">
        <v>191.00499722376401</v>
      </c>
    </row>
    <row r="1713" spans="1:17" hidden="1" x14ac:dyDescent="0.3">
      <c r="A1713" t="s">
        <v>3605</v>
      </c>
      <c r="B1713" t="s">
        <v>3606</v>
      </c>
      <c r="C1713" t="s">
        <v>10328</v>
      </c>
      <c r="D1713" t="s">
        <v>410</v>
      </c>
      <c r="E1713">
        <v>631.39639560000001</v>
      </c>
      <c r="F1713">
        <v>456.2</v>
      </c>
      <c r="G1713">
        <v>50.529913818974798</v>
      </c>
      <c r="H1713">
        <v>-5.0196267179888201</v>
      </c>
      <c r="I1713">
        <v>-40.101644356923799</v>
      </c>
      <c r="J1713">
        <v>-3.8849827719418699</v>
      </c>
      <c r="K1713">
        <v>482.33982860063003</v>
      </c>
      <c r="L1713">
        <v>454.229611046907</v>
      </c>
      <c r="M1713">
        <v>40.675629580276002</v>
      </c>
      <c r="N1713">
        <v>0.61001295447372095</v>
      </c>
      <c r="O1713">
        <v>46.514686540990802</v>
      </c>
      <c r="P1713">
        <v>91.559941213520801</v>
      </c>
      <c r="Q1713">
        <v>0.23180671761628999</v>
      </c>
    </row>
    <row r="1714" spans="1:17" hidden="1" x14ac:dyDescent="0.3">
      <c r="A1714" t="s">
        <v>3607</v>
      </c>
      <c r="B1714" t="s">
        <v>3608</v>
      </c>
      <c r="C1714" t="s">
        <v>10328</v>
      </c>
      <c r="D1714" t="s">
        <v>127</v>
      </c>
      <c r="E1714">
        <v>630.94557301999998</v>
      </c>
      <c r="F1714">
        <v>407.85</v>
      </c>
      <c r="G1714">
        <v>-61.384193860551697</v>
      </c>
      <c r="H1714">
        <v>-8.7103230173916995</v>
      </c>
      <c r="I1714">
        <v>-35.896243141973699</v>
      </c>
      <c r="J1714">
        <v>-3.6323157309536702</v>
      </c>
      <c r="K1714">
        <v>433.63843406804</v>
      </c>
      <c r="L1714">
        <v>472.53832098245499</v>
      </c>
      <c r="M1714">
        <v>30.727902038022201</v>
      </c>
      <c r="N1714">
        <v>0.95422350048750804</v>
      </c>
      <c r="O1714">
        <v>67.083486575947006</v>
      </c>
      <c r="P1714">
        <v>2.2180451127819598</v>
      </c>
      <c r="Q1714">
        <v>7.1682347872940005E-2</v>
      </c>
    </row>
    <row r="1715" spans="1:17" hidden="1" x14ac:dyDescent="0.3">
      <c r="A1715" t="s">
        <v>3609</v>
      </c>
      <c r="B1715" t="s">
        <v>3610</v>
      </c>
      <c r="C1715" t="s">
        <v>10328</v>
      </c>
      <c r="D1715" t="s">
        <v>298</v>
      </c>
      <c r="E1715">
        <v>629.11554079999996</v>
      </c>
      <c r="F1715">
        <v>3.66</v>
      </c>
      <c r="G1715">
        <v>19.315927036613399</v>
      </c>
      <c r="H1715">
        <v>-3.3495500003240801</v>
      </c>
      <c r="I1715">
        <v>-37.501486613932897</v>
      </c>
      <c r="J1715">
        <v>-1.588196704664</v>
      </c>
      <c r="K1715">
        <v>3.8083813937926401</v>
      </c>
      <c r="L1715">
        <v>3.8355334576246798</v>
      </c>
      <c r="M1715">
        <v>41.772616965040299</v>
      </c>
      <c r="N1715">
        <v>0.72068132145028596</v>
      </c>
      <c r="O1715">
        <v>81.693989071038203</v>
      </c>
      <c r="P1715">
        <v>59.130434782608702</v>
      </c>
      <c r="Q1715">
        <v>8.8502656403915997E-2</v>
      </c>
    </row>
    <row r="1716" spans="1:17" hidden="1" x14ac:dyDescent="0.3">
      <c r="A1716" t="s">
        <v>3611</v>
      </c>
      <c r="B1716" t="s">
        <v>3612</v>
      </c>
      <c r="C1716" t="s">
        <v>10328</v>
      </c>
      <c r="D1716" t="s">
        <v>92</v>
      </c>
      <c r="E1716">
        <v>628.76855680000006</v>
      </c>
      <c r="F1716">
        <v>704</v>
      </c>
      <c r="G1716">
        <v>10.7845144715874</v>
      </c>
      <c r="H1716">
        <v>-8.8845860692867298</v>
      </c>
      <c r="I1716">
        <v>11.603294435893201</v>
      </c>
      <c r="J1716">
        <v>-7.4523529417603998</v>
      </c>
      <c r="K1716">
        <v>750.86588121941497</v>
      </c>
      <c r="L1716">
        <v>698.22672510365499</v>
      </c>
      <c r="M1716">
        <v>29.508172476668399</v>
      </c>
      <c r="N1716">
        <v>0.56147760692597803</v>
      </c>
      <c r="O1716">
        <v>50.397727272727202</v>
      </c>
      <c r="P1716">
        <v>45.124716553287897</v>
      </c>
      <c r="Q1716">
        <v>4.4281479282915003E-2</v>
      </c>
    </row>
    <row r="1717" spans="1:17" hidden="1" x14ac:dyDescent="0.3">
      <c r="A1717" t="s">
        <v>3613</v>
      </c>
      <c r="B1717" t="s">
        <v>3614</v>
      </c>
      <c r="C1717" t="s">
        <v>10328</v>
      </c>
      <c r="D1717" t="s">
        <v>60</v>
      </c>
      <c r="E1717">
        <v>628.48179051599902</v>
      </c>
      <c r="F1717">
        <v>30.14</v>
      </c>
      <c r="G1717">
        <v>72.210051129203507</v>
      </c>
      <c r="H1717">
        <v>-17.667539610085999</v>
      </c>
      <c r="I1717">
        <v>49.077606612982002</v>
      </c>
      <c r="J1717">
        <v>-5.9418778250012698</v>
      </c>
      <c r="K1717">
        <v>32.188688617603397</v>
      </c>
      <c r="L1717">
        <v>27.320106427743202</v>
      </c>
      <c r="M1717">
        <v>36.1862583620292</v>
      </c>
      <c r="N1717">
        <v>0.247132243782856</v>
      </c>
      <c r="O1717">
        <v>61.247511612475101</v>
      </c>
      <c r="P1717">
        <v>107.862068965517</v>
      </c>
      <c r="Q1717">
        <v>0.108923659163254</v>
      </c>
    </row>
    <row r="1718" spans="1:17" hidden="1" x14ac:dyDescent="0.3">
      <c r="A1718" t="s">
        <v>3615</v>
      </c>
      <c r="B1718" t="s">
        <v>3616</v>
      </c>
      <c r="C1718" t="s">
        <v>10328</v>
      </c>
      <c r="D1718" t="s">
        <v>627</v>
      </c>
      <c r="E1718">
        <v>626.88985322399901</v>
      </c>
      <c r="F1718">
        <v>24.06</v>
      </c>
      <c r="G1718">
        <v>-8.7863838310227997</v>
      </c>
      <c r="H1718">
        <v>-6.1542811831197701</v>
      </c>
      <c r="I1718">
        <v>-11.660140981811301</v>
      </c>
      <c r="J1718">
        <v>-2.8858914582411099</v>
      </c>
      <c r="K1718">
        <v>23.6468233018111</v>
      </c>
      <c r="L1718">
        <v>23.477198152807802</v>
      </c>
      <c r="M1718">
        <v>40.200043046070597</v>
      </c>
      <c r="N1718">
        <v>0.85454754995589799</v>
      </c>
      <c r="O1718">
        <v>47.132169576059802</v>
      </c>
      <c r="P1718">
        <v>24.341085271317802</v>
      </c>
      <c r="Q1718">
        <v>5.3207106447497002E-2</v>
      </c>
    </row>
    <row r="1719" spans="1:17" hidden="1" x14ac:dyDescent="0.3">
      <c r="A1719" t="s">
        <v>3617</v>
      </c>
      <c r="B1719" t="s">
        <v>3618</v>
      </c>
      <c r="C1719" t="s">
        <v>10328</v>
      </c>
      <c r="D1719" t="s">
        <v>156</v>
      </c>
      <c r="E1719">
        <v>625.71910939999998</v>
      </c>
      <c r="F1719">
        <v>96.57</v>
      </c>
      <c r="G1719">
        <v>-64.667154851746304</v>
      </c>
      <c r="H1719">
        <v>-1.7584374100910301</v>
      </c>
      <c r="I1719">
        <v>-33.089473618614299</v>
      </c>
      <c r="J1719">
        <v>-1.48561236850303</v>
      </c>
      <c r="K1719">
        <v>97.515364000670502</v>
      </c>
      <c r="L1719">
        <v>109.635457297252</v>
      </c>
      <c r="M1719">
        <v>48.875836580158698</v>
      </c>
      <c r="N1719">
        <v>1.00662290825945</v>
      </c>
      <c r="O1719">
        <v>61.489075282178703</v>
      </c>
      <c r="P1719">
        <v>6.8843386828998296</v>
      </c>
      <c r="Q1719">
        <v>2.9437330540331E-2</v>
      </c>
    </row>
    <row r="1720" spans="1:17" hidden="1" x14ac:dyDescent="0.3">
      <c r="A1720" t="s">
        <v>3619</v>
      </c>
      <c r="B1720" t="s">
        <v>3620</v>
      </c>
      <c r="C1720" t="s">
        <v>10328</v>
      </c>
      <c r="E1720">
        <v>625.62200919999998</v>
      </c>
      <c r="F1720">
        <v>40.15</v>
      </c>
      <c r="G1720">
        <v>541.89469913122502</v>
      </c>
      <c r="H1720">
        <v>11.5374263971337</v>
      </c>
      <c r="I1720">
        <v>39.899625367242201</v>
      </c>
      <c r="J1720">
        <v>-4.1705034660752398</v>
      </c>
      <c r="K1720">
        <v>39.4542656456888</v>
      </c>
      <c r="L1720">
        <v>28.888857008204401</v>
      </c>
      <c r="M1720">
        <v>49.255212609981498</v>
      </c>
      <c r="N1720">
        <v>1.4614704107518399</v>
      </c>
      <c r="O1720">
        <v>20.921544209215401</v>
      </c>
      <c r="P1720">
        <v>571.96652719665201</v>
      </c>
      <c r="Q1720">
        <v>0.210668651556111</v>
      </c>
    </row>
    <row r="1721" spans="1:17" hidden="1" x14ac:dyDescent="0.3">
      <c r="A1721" t="s">
        <v>3621</v>
      </c>
      <c r="B1721" t="s">
        <v>3622</v>
      </c>
      <c r="C1721" t="s">
        <v>10328</v>
      </c>
      <c r="D1721" t="s">
        <v>405</v>
      </c>
      <c r="E1721">
        <v>624.83786420000001</v>
      </c>
      <c r="F1721">
        <v>586.04999999999995</v>
      </c>
      <c r="G1721">
        <v>43.187595437898501</v>
      </c>
      <c r="H1721">
        <v>0.268971412035937</v>
      </c>
      <c r="I1721">
        <v>-5.8166702517821998</v>
      </c>
      <c r="J1721">
        <v>-1.6680451647941399</v>
      </c>
      <c r="K1721">
        <v>565.39794484750598</v>
      </c>
      <c r="L1721">
        <v>494.08123090729998</v>
      </c>
      <c r="M1721">
        <v>56.140274395099297</v>
      </c>
      <c r="N1721">
        <v>0.75901048640002799</v>
      </c>
      <c r="O1721">
        <v>8.3610613428888296</v>
      </c>
      <c r="P1721">
        <v>89.048387096774107</v>
      </c>
      <c r="Q1721">
        <v>7.9964296520656994E-2</v>
      </c>
    </row>
    <row r="1722" spans="1:17" hidden="1" x14ac:dyDescent="0.3">
      <c r="A1722" t="s">
        <v>3623</v>
      </c>
      <c r="B1722" t="s">
        <v>3624</v>
      </c>
      <c r="C1722" t="s">
        <v>10328</v>
      </c>
      <c r="D1722" t="s">
        <v>204</v>
      </c>
      <c r="E1722">
        <v>620.68124999999998</v>
      </c>
      <c r="F1722">
        <v>235.5</v>
      </c>
      <c r="G1722">
        <v>23.098903641889699</v>
      </c>
      <c r="H1722">
        <v>-6.1368548769599904</v>
      </c>
      <c r="I1722">
        <v>42.428855180650103</v>
      </c>
      <c r="J1722">
        <v>-4.8319898365547997</v>
      </c>
      <c r="K1722">
        <v>234.10502234815701</v>
      </c>
      <c r="L1722">
        <v>184.67341096474399</v>
      </c>
      <c r="M1722">
        <v>37.4598164495196</v>
      </c>
      <c r="N1722">
        <v>0.42259825595627998</v>
      </c>
      <c r="O1722">
        <v>30.785562632696301</v>
      </c>
      <c r="P1722">
        <v>91.463414634146304</v>
      </c>
      <c r="Q1722">
        <v>9.5016809185863998E-2</v>
      </c>
    </row>
    <row r="1723" spans="1:17" hidden="1" x14ac:dyDescent="0.3">
      <c r="A1723" t="s">
        <v>3625</v>
      </c>
      <c r="B1723" t="s">
        <v>3626</v>
      </c>
      <c r="C1723" t="s">
        <v>10328</v>
      </c>
      <c r="D1723" t="s">
        <v>180</v>
      </c>
      <c r="E1723">
        <v>620.56128879599999</v>
      </c>
      <c r="F1723">
        <v>36.78</v>
      </c>
      <c r="G1723">
        <v>-38.556525751418803</v>
      </c>
      <c r="H1723">
        <v>-14.4099715796797</v>
      </c>
      <c r="I1723">
        <v>-43.778045223227501</v>
      </c>
      <c r="J1723">
        <v>-6.8848297432325296</v>
      </c>
      <c r="K1723">
        <v>40.948546289568299</v>
      </c>
      <c r="L1723">
        <v>44.106970317001398</v>
      </c>
      <c r="M1723">
        <v>31.274361879995698</v>
      </c>
      <c r="N1723">
        <v>2.3979807625057301</v>
      </c>
      <c r="O1723">
        <v>70.473083197389897</v>
      </c>
      <c r="P1723">
        <v>4.6075085324232203</v>
      </c>
      <c r="Q1723">
        <v>0.15272801448125001</v>
      </c>
    </row>
    <row r="1724" spans="1:17" hidden="1" x14ac:dyDescent="0.3">
      <c r="A1724" t="s">
        <v>3627</v>
      </c>
      <c r="B1724" t="s">
        <v>3628</v>
      </c>
      <c r="C1724" t="s">
        <v>10328</v>
      </c>
      <c r="D1724" t="s">
        <v>204</v>
      </c>
      <c r="E1724">
        <v>620.03333220599995</v>
      </c>
      <c r="F1724">
        <v>51.94</v>
      </c>
      <c r="G1724">
        <v>32.240671934572603</v>
      </c>
      <c r="H1724">
        <v>-4.1125164772374303</v>
      </c>
      <c r="I1724">
        <v>4.4131269337401902</v>
      </c>
      <c r="J1724">
        <v>-8.7777398309113899</v>
      </c>
      <c r="K1724">
        <v>48.357784010977603</v>
      </c>
      <c r="L1724">
        <v>41.295189133308199</v>
      </c>
      <c r="M1724">
        <v>39.4898548003424</v>
      </c>
      <c r="N1724">
        <v>0.27824775164807503</v>
      </c>
      <c r="O1724">
        <v>24.701578744705401</v>
      </c>
      <c r="P1724">
        <v>88.872727272727204</v>
      </c>
      <c r="Q1724">
        <v>8.6697652339688E-2</v>
      </c>
    </row>
    <row r="1725" spans="1:17" hidden="1" x14ac:dyDescent="0.3">
      <c r="A1725" t="s">
        <v>3629</v>
      </c>
      <c r="B1725" t="s">
        <v>3630</v>
      </c>
      <c r="C1725" t="s">
        <v>10328</v>
      </c>
      <c r="D1725" t="s">
        <v>627</v>
      </c>
      <c r="E1725">
        <v>619.61737319999997</v>
      </c>
      <c r="F1725">
        <v>257.3</v>
      </c>
      <c r="G1725">
        <v>-28.512720112003201</v>
      </c>
      <c r="H1725">
        <v>-16.7200459089727</v>
      </c>
      <c r="I1725">
        <v>17.6105918004105</v>
      </c>
      <c r="J1725">
        <v>-19.348839500158402</v>
      </c>
      <c r="K1725">
        <v>290.60976593658802</v>
      </c>
      <c r="L1725">
        <v>249.33263703889</v>
      </c>
      <c r="M1725">
        <v>18.533568387542399</v>
      </c>
      <c r="N1725">
        <v>0.52613389159143598</v>
      </c>
      <c r="O1725">
        <v>44.578313253011999</v>
      </c>
      <c r="P1725">
        <v>53.795576808129098</v>
      </c>
      <c r="Q1725">
        <v>1.6440625532520001E-2</v>
      </c>
    </row>
    <row r="1726" spans="1:17" hidden="1" x14ac:dyDescent="0.3">
      <c r="A1726" t="s">
        <v>3631</v>
      </c>
      <c r="B1726" t="s">
        <v>3632</v>
      </c>
      <c r="C1726" t="s">
        <v>10328</v>
      </c>
      <c r="D1726" t="s">
        <v>298</v>
      </c>
      <c r="E1726">
        <v>617.12220019999995</v>
      </c>
      <c r="F1726">
        <v>414.65</v>
      </c>
      <c r="G1726">
        <v>82.242560055412298</v>
      </c>
      <c r="H1726">
        <v>37.384923628106399</v>
      </c>
      <c r="I1726">
        <v>21.355943446947499</v>
      </c>
      <c r="J1726">
        <v>13.850639602781399</v>
      </c>
      <c r="K1726">
        <v>324.84768660880599</v>
      </c>
      <c r="L1726">
        <v>274.356878247042</v>
      </c>
      <c r="M1726">
        <v>91.029240768087206</v>
      </c>
      <c r="N1726">
        <v>1.5486267135996401</v>
      </c>
      <c r="O1726">
        <v>5.6312552755335803</v>
      </c>
      <c r="P1726">
        <v>122.930107526881</v>
      </c>
      <c r="Q1726">
        <v>8.3951971596187003E-2</v>
      </c>
    </row>
    <row r="1727" spans="1:17" hidden="1" x14ac:dyDescent="0.3">
      <c r="A1727" t="s">
        <v>3633</v>
      </c>
      <c r="B1727" t="s">
        <v>3634</v>
      </c>
      <c r="C1727" t="s">
        <v>10328</v>
      </c>
      <c r="D1727" t="s">
        <v>573</v>
      </c>
      <c r="E1727">
        <v>615.58975795000003</v>
      </c>
      <c r="F1727">
        <v>520</v>
      </c>
      <c r="G1727">
        <v>97.698649376534902</v>
      </c>
      <c r="H1727">
        <v>1.14156040103863</v>
      </c>
      <c r="I1727">
        <v>41.566542368466202</v>
      </c>
      <c r="J1727">
        <v>-0.80773293955532799</v>
      </c>
      <c r="K1727">
        <v>484.42499127115701</v>
      </c>
      <c r="L1727">
        <v>386.47517039613501</v>
      </c>
      <c r="M1727">
        <v>50.710015035942902</v>
      </c>
      <c r="N1727">
        <v>0.316905190865993</v>
      </c>
      <c r="O1727">
        <v>13.2596153846153</v>
      </c>
      <c r="P1727">
        <v>138.149759560338</v>
      </c>
      <c r="Q1727">
        <v>1.9598162341358E-2</v>
      </c>
    </row>
    <row r="1728" spans="1:17" hidden="1" x14ac:dyDescent="0.3">
      <c r="A1728" t="s">
        <v>3635</v>
      </c>
      <c r="B1728" t="s">
        <v>3636</v>
      </c>
      <c r="C1728" t="s">
        <v>10328</v>
      </c>
      <c r="D1728" t="s">
        <v>989</v>
      </c>
      <c r="E1728">
        <v>614.20681585</v>
      </c>
      <c r="F1728">
        <v>52.28</v>
      </c>
      <c r="G1728">
        <v>19.72759886867</v>
      </c>
      <c r="H1728">
        <v>8.5028149313996497</v>
      </c>
      <c r="I1728">
        <v>21.257959146558299</v>
      </c>
      <c r="J1728">
        <v>4.9601716245262297</v>
      </c>
      <c r="K1728">
        <v>48.632593570324403</v>
      </c>
      <c r="L1728">
        <v>41.495196053535402</v>
      </c>
      <c r="M1728">
        <v>66.724375896674701</v>
      </c>
      <c r="N1728">
        <v>0.99837958612119204</v>
      </c>
      <c r="O1728">
        <v>15.6847742922723</v>
      </c>
      <c r="P1728">
        <v>68.373590982286601</v>
      </c>
      <c r="Q1728">
        <v>8.8040823143916994E-2</v>
      </c>
    </row>
    <row r="1729" spans="1:17" hidden="1" x14ac:dyDescent="0.3">
      <c r="A1729" t="s">
        <v>3637</v>
      </c>
      <c r="B1729" t="s">
        <v>3638</v>
      </c>
      <c r="C1729" t="s">
        <v>10328</v>
      </c>
      <c r="D1729" t="s">
        <v>384</v>
      </c>
      <c r="E1729">
        <v>608.83017305399903</v>
      </c>
      <c r="F1729">
        <v>10.23</v>
      </c>
      <c r="G1729">
        <v>-14.478607726444199</v>
      </c>
      <c r="H1729">
        <v>-13.752542052685</v>
      </c>
      <c r="I1729">
        <v>-29.112945123312599</v>
      </c>
      <c r="J1729">
        <v>-6.8755932594056199</v>
      </c>
      <c r="K1729">
        <v>11.078596104174</v>
      </c>
      <c r="L1729">
        <v>11.077619870557299</v>
      </c>
      <c r="M1729">
        <v>30.7375031928343</v>
      </c>
      <c r="N1729">
        <v>0.31533267361935802</v>
      </c>
      <c r="O1729">
        <v>54.9364613880742</v>
      </c>
      <c r="P1729">
        <v>27.875</v>
      </c>
      <c r="Q1729">
        <v>1.226613445311E-3</v>
      </c>
    </row>
    <row r="1730" spans="1:17" hidden="1" x14ac:dyDescent="0.3">
      <c r="A1730" t="s">
        <v>3639</v>
      </c>
      <c r="B1730" t="s">
        <v>3640</v>
      </c>
      <c r="C1730" t="s">
        <v>10328</v>
      </c>
      <c r="D1730" t="s">
        <v>46</v>
      </c>
      <c r="E1730">
        <v>608.13602100000003</v>
      </c>
      <c r="F1730">
        <v>259.10000000000002</v>
      </c>
      <c r="G1730">
        <v>-15.4258103663122</v>
      </c>
      <c r="H1730">
        <v>0.85801453672458206</v>
      </c>
      <c r="I1730">
        <v>1.68061355940892</v>
      </c>
      <c r="J1730">
        <v>-2.9718004749467699</v>
      </c>
      <c r="K1730">
        <v>245.86511595740399</v>
      </c>
      <c r="M1730">
        <v>43.758399740131601</v>
      </c>
      <c r="N1730">
        <v>0.24474122100616599</v>
      </c>
      <c r="O1730">
        <v>15.72751833269</v>
      </c>
      <c r="P1730">
        <v>81.3790689534476</v>
      </c>
    </row>
    <row r="1731" spans="1:17" hidden="1" x14ac:dyDescent="0.3">
      <c r="A1731" t="s">
        <v>3641</v>
      </c>
      <c r="B1731" t="s">
        <v>3642</v>
      </c>
      <c r="C1731" t="s">
        <v>10328</v>
      </c>
      <c r="D1731" t="s">
        <v>474</v>
      </c>
      <c r="E1731">
        <v>607.72343252500002</v>
      </c>
      <c r="F1731">
        <v>501.65</v>
      </c>
      <c r="G1731">
        <v>86.764134761458294</v>
      </c>
      <c r="H1731">
        <v>11.7055676833789</v>
      </c>
      <c r="I1731">
        <v>38.613384196900597</v>
      </c>
      <c r="J1731">
        <v>4.2071545781053397</v>
      </c>
      <c r="K1731">
        <v>463.54110788027901</v>
      </c>
      <c r="L1731">
        <v>391.00790770417302</v>
      </c>
      <c r="M1731">
        <v>66.517834116101994</v>
      </c>
      <c r="N1731">
        <v>1.68513491882966</v>
      </c>
      <c r="O1731">
        <v>2.6512508721220098</v>
      </c>
      <c r="P1731">
        <v>148.464586428925</v>
      </c>
      <c r="Q1731">
        <v>7.5516034062345999E-2</v>
      </c>
    </row>
    <row r="1732" spans="1:17" hidden="1" x14ac:dyDescent="0.3">
      <c r="A1732" t="s">
        <v>3643</v>
      </c>
      <c r="B1732" t="s">
        <v>3644</v>
      </c>
      <c r="C1732" t="s">
        <v>10328</v>
      </c>
      <c r="D1732" t="s">
        <v>576</v>
      </c>
      <c r="E1732">
        <v>604.63331249999999</v>
      </c>
      <c r="F1732">
        <v>43.85</v>
      </c>
      <c r="G1732">
        <v>-32.627383620982798</v>
      </c>
      <c r="H1732">
        <v>-3.2923807306310899</v>
      </c>
      <c r="I1732">
        <v>-27.902358552897098</v>
      </c>
      <c r="J1732">
        <v>-3.52202085427058</v>
      </c>
      <c r="K1732">
        <v>44.859438968396802</v>
      </c>
      <c r="L1732">
        <v>46.065644691770203</v>
      </c>
      <c r="M1732">
        <v>36.075578877791202</v>
      </c>
      <c r="N1732">
        <v>0.63368078358798596</v>
      </c>
      <c r="O1732">
        <v>45.039908779931501</v>
      </c>
      <c r="P1732">
        <v>10.872313527180699</v>
      </c>
      <c r="Q1732">
        <v>0.13205369417330801</v>
      </c>
    </row>
    <row r="1733" spans="1:17" hidden="1" x14ac:dyDescent="0.3">
      <c r="A1733" t="s">
        <v>3645</v>
      </c>
      <c r="B1733" t="s">
        <v>3646</v>
      </c>
      <c r="C1733" t="s">
        <v>10328</v>
      </c>
      <c r="D1733" t="s">
        <v>27</v>
      </c>
      <c r="E1733">
        <v>603.73589100000004</v>
      </c>
      <c r="F1733">
        <v>2.2000000000000002</v>
      </c>
      <c r="G1733">
        <v>16.594838601239299</v>
      </c>
      <c r="H1733">
        <v>11.715356122579699</v>
      </c>
      <c r="I1733">
        <v>2.8240695445044102</v>
      </c>
      <c r="J1733">
        <v>-1.0476561641234601</v>
      </c>
      <c r="K1733">
        <v>1.91150297057017</v>
      </c>
      <c r="L1733">
        <v>1.78546941834853</v>
      </c>
      <c r="M1733">
        <v>46.6471194845764</v>
      </c>
      <c r="N1733">
        <v>1.2589951133530899</v>
      </c>
      <c r="O1733">
        <v>11.363636363636299</v>
      </c>
      <c r="P1733">
        <v>51.724137931034498</v>
      </c>
      <c r="Q1733">
        <v>-4.8205022117900001E-4</v>
      </c>
    </row>
    <row r="1734" spans="1:17" hidden="1" x14ac:dyDescent="0.3">
      <c r="A1734" t="s">
        <v>3647</v>
      </c>
      <c r="B1734" t="s">
        <v>3648</v>
      </c>
      <c r="C1734" t="s">
        <v>10328</v>
      </c>
      <c r="D1734" t="s">
        <v>231</v>
      </c>
      <c r="E1734">
        <v>602.29095615000006</v>
      </c>
      <c r="F1734">
        <v>256.75</v>
      </c>
      <c r="G1734">
        <v>-51.446808925938697</v>
      </c>
      <c r="H1734">
        <v>-6.8223091129178401</v>
      </c>
      <c r="I1734">
        <v>-34.340385000217502</v>
      </c>
      <c r="J1734">
        <v>-5.25220161866892</v>
      </c>
      <c r="M1734">
        <v>32.814644781489697</v>
      </c>
      <c r="O1734">
        <v>54.5277507302823</v>
      </c>
      <c r="P1734">
        <v>5.3981937602627301</v>
      </c>
    </row>
    <row r="1735" spans="1:17" hidden="1" x14ac:dyDescent="0.3">
      <c r="A1735" t="s">
        <v>3649</v>
      </c>
      <c r="B1735" t="s">
        <v>3650</v>
      </c>
      <c r="C1735" t="s">
        <v>10328</v>
      </c>
      <c r="D1735" t="s">
        <v>950</v>
      </c>
      <c r="E1735">
        <v>601.22378549999996</v>
      </c>
      <c r="F1735">
        <v>230.2</v>
      </c>
      <c r="G1735">
        <v>20.434873471022399</v>
      </c>
      <c r="H1735">
        <v>-1.39445285693951</v>
      </c>
      <c r="I1735">
        <v>42.470112403170297</v>
      </c>
      <c r="J1735">
        <v>-7.0276561641234601</v>
      </c>
      <c r="K1735">
        <v>224.327900649844</v>
      </c>
      <c r="L1735">
        <v>175.16645778055599</v>
      </c>
      <c r="M1735">
        <v>48.505915683569</v>
      </c>
      <c r="N1735">
        <v>0.55000891071463898</v>
      </c>
      <c r="O1735">
        <v>28.931364031277099</v>
      </c>
      <c r="P1735">
        <v>105.53571428571399</v>
      </c>
      <c r="Q1735">
        <v>4.8527390956220003E-2</v>
      </c>
    </row>
    <row r="1736" spans="1:17" hidden="1" x14ac:dyDescent="0.3">
      <c r="A1736" t="s">
        <v>3651</v>
      </c>
      <c r="B1736" t="s">
        <v>3652</v>
      </c>
      <c r="C1736" t="s">
        <v>10328</v>
      </c>
      <c r="D1736" t="s">
        <v>204</v>
      </c>
      <c r="E1736">
        <v>601.13585947499996</v>
      </c>
      <c r="F1736">
        <v>177.26</v>
      </c>
      <c r="G1736">
        <v>81.127981299519604</v>
      </c>
      <c r="H1736">
        <v>-4.7636729794422701</v>
      </c>
      <c r="I1736">
        <v>-26.450688926664899</v>
      </c>
      <c r="J1736">
        <v>-4.1619402722801802</v>
      </c>
      <c r="K1736">
        <v>184.063969123806</v>
      </c>
      <c r="L1736">
        <v>166.465336781221</v>
      </c>
      <c r="M1736">
        <v>29.988785634553601</v>
      </c>
      <c r="N1736">
        <v>0.47461115252034702</v>
      </c>
      <c r="O1736">
        <v>24.1114746699763</v>
      </c>
      <c r="Q1736">
        <v>0.144174412412749</v>
      </c>
    </row>
    <row r="1737" spans="1:17" hidden="1" x14ac:dyDescent="0.3">
      <c r="A1737" t="s">
        <v>3653</v>
      </c>
      <c r="B1737" t="s">
        <v>3654</v>
      </c>
      <c r="C1737" t="s">
        <v>10328</v>
      </c>
      <c r="D1737" t="s">
        <v>2643</v>
      </c>
      <c r="E1737">
        <v>600.97011619499995</v>
      </c>
      <c r="F1737">
        <v>68.73</v>
      </c>
      <c r="G1737">
        <v>314.78254086661099</v>
      </c>
      <c r="H1737">
        <v>-9.1912772305506092</v>
      </c>
      <c r="I1737">
        <v>1.4892170093363399</v>
      </c>
      <c r="J1737">
        <v>1.34364818370262</v>
      </c>
      <c r="K1737">
        <v>68.6395698693714</v>
      </c>
      <c r="L1737">
        <v>51.404360410114599</v>
      </c>
      <c r="M1737">
        <v>45.737141856613398</v>
      </c>
      <c r="N1737">
        <v>0.422653672914995</v>
      </c>
      <c r="O1737">
        <v>42.310490324458002</v>
      </c>
      <c r="P1737">
        <v>344.85436893203803</v>
      </c>
    </row>
    <row r="1738" spans="1:17" hidden="1" x14ac:dyDescent="0.3">
      <c r="A1738" t="s">
        <v>3655</v>
      </c>
      <c r="B1738" t="s">
        <v>3656</v>
      </c>
      <c r="C1738" t="s">
        <v>10328</v>
      </c>
      <c r="D1738" t="s">
        <v>741</v>
      </c>
      <c r="E1738">
        <v>599.22049201000004</v>
      </c>
      <c r="F1738">
        <v>80.209999999999994</v>
      </c>
      <c r="G1738">
        <v>38.118568244071497</v>
      </c>
      <c r="H1738">
        <v>4.5150253282618902</v>
      </c>
      <c r="I1738">
        <v>14.009425684577501</v>
      </c>
      <c r="J1738">
        <v>0.64106469283935996</v>
      </c>
      <c r="K1738">
        <v>76.983372121337993</v>
      </c>
      <c r="L1738">
        <v>67.248318265720698</v>
      </c>
      <c r="M1738">
        <v>47.3837917882664</v>
      </c>
      <c r="N1738">
        <v>0.77074635994780005</v>
      </c>
      <c r="O1738">
        <v>0.48622366288493202</v>
      </c>
      <c r="P1738">
        <v>78.244444444444397</v>
      </c>
      <c r="Q1738">
        <v>1.14306047313E-3</v>
      </c>
    </row>
    <row r="1739" spans="1:17" hidden="1" x14ac:dyDescent="0.3">
      <c r="A1739" t="s">
        <v>3657</v>
      </c>
      <c r="B1739" t="s">
        <v>3658</v>
      </c>
      <c r="C1739" t="s">
        <v>10328</v>
      </c>
      <c r="D1739" t="s">
        <v>257</v>
      </c>
      <c r="E1739">
        <v>597.97974808000004</v>
      </c>
      <c r="F1739">
        <v>543.4</v>
      </c>
      <c r="G1739">
        <v>100.036154149266</v>
      </c>
      <c r="H1739">
        <v>-1.64465155349015</v>
      </c>
      <c r="I1739">
        <v>-4.7507272503304403</v>
      </c>
      <c r="J1739">
        <v>-2.2117158221809299</v>
      </c>
      <c r="K1739">
        <v>528.26615259183097</v>
      </c>
      <c r="L1739">
        <v>452.00954559868097</v>
      </c>
      <c r="M1739">
        <v>51.964506679323499</v>
      </c>
      <c r="N1739">
        <v>2.8054919842642998</v>
      </c>
      <c r="O1739">
        <v>23.113728376886201</v>
      </c>
      <c r="P1739">
        <v>152.45063879210201</v>
      </c>
      <c r="Q1739">
        <v>0.12143672576954399</v>
      </c>
    </row>
    <row r="1740" spans="1:17" hidden="1" x14ac:dyDescent="0.3">
      <c r="A1740" t="s">
        <v>3659</v>
      </c>
      <c r="B1740" t="s">
        <v>3660</v>
      </c>
      <c r="C1740" t="s">
        <v>10328</v>
      </c>
      <c r="D1740" t="s">
        <v>415</v>
      </c>
      <c r="E1740">
        <v>597.28502400000002</v>
      </c>
      <c r="F1740">
        <v>45.91</v>
      </c>
      <c r="G1740">
        <v>-7.1534880386535802</v>
      </c>
      <c r="H1740">
        <v>-1.60493714028176</v>
      </c>
      <c r="I1740">
        <v>-9.0966258591631508</v>
      </c>
      <c r="J1740">
        <v>-8.0167283290719205</v>
      </c>
      <c r="K1740">
        <v>44.767965167182297</v>
      </c>
      <c r="L1740">
        <v>42.879880226993002</v>
      </c>
      <c r="M1740">
        <v>42.7429952419145</v>
      </c>
      <c r="N1740">
        <v>1.1846652519919001</v>
      </c>
      <c r="O1740">
        <v>17.8392507079067</v>
      </c>
      <c r="P1740">
        <v>36.231454005934701</v>
      </c>
      <c r="Q1740">
        <v>5.8580120358451997E-2</v>
      </c>
    </row>
    <row r="1741" spans="1:17" hidden="1" x14ac:dyDescent="0.3">
      <c r="A1741" t="s">
        <v>3661</v>
      </c>
      <c r="B1741" t="s">
        <v>3662</v>
      </c>
      <c r="C1741" t="s">
        <v>10328</v>
      </c>
      <c r="D1741" t="s">
        <v>257</v>
      </c>
      <c r="E1741">
        <v>597.21148792500003</v>
      </c>
      <c r="F1741">
        <v>1190.2</v>
      </c>
      <c r="G1741">
        <v>177.35423418434601</v>
      </c>
      <c r="H1741">
        <v>16.804441702573602</v>
      </c>
      <c r="I1741">
        <v>62.025406710841501</v>
      </c>
      <c r="J1741">
        <v>-4.0224754508023102</v>
      </c>
      <c r="K1741">
        <v>1048.3619729657</v>
      </c>
      <c r="L1741">
        <v>845.11423638419706</v>
      </c>
      <c r="M1741">
        <v>66.242184814441401</v>
      </c>
      <c r="N1741">
        <v>1.9216962206449499</v>
      </c>
      <c r="O1741">
        <v>14.266509830280601</v>
      </c>
      <c r="P1741">
        <v>225.94824044913</v>
      </c>
      <c r="Q1741">
        <v>0.172671194081951</v>
      </c>
    </row>
    <row r="1742" spans="1:17" hidden="1" x14ac:dyDescent="0.3">
      <c r="A1742" t="s">
        <v>3663</v>
      </c>
      <c r="B1742" t="s">
        <v>3664</v>
      </c>
      <c r="C1742" t="s">
        <v>10328</v>
      </c>
      <c r="D1742" t="s">
        <v>2247</v>
      </c>
      <c r="E1742">
        <v>595.91361407500005</v>
      </c>
      <c r="F1742">
        <v>240.85</v>
      </c>
      <c r="G1742">
        <v>103.990368241666</v>
      </c>
      <c r="H1742">
        <v>-19.765630664088601</v>
      </c>
      <c r="I1742">
        <v>62.453386828975503</v>
      </c>
      <c r="J1742">
        <v>-7.7208459879982199</v>
      </c>
      <c r="K1742">
        <v>273.76551747244702</v>
      </c>
      <c r="M1742">
        <v>29.616417036206101</v>
      </c>
      <c r="N1742">
        <v>0.38477406957357202</v>
      </c>
      <c r="O1742">
        <v>74.382395681959693</v>
      </c>
      <c r="P1742">
        <v>153.52631578947299</v>
      </c>
    </row>
    <row r="1743" spans="1:17" hidden="1" x14ac:dyDescent="0.3">
      <c r="A1743" t="s">
        <v>3665</v>
      </c>
      <c r="B1743" t="s">
        <v>3666</v>
      </c>
      <c r="C1743" t="s">
        <v>10328</v>
      </c>
      <c r="D1743" t="s">
        <v>204</v>
      </c>
      <c r="E1743">
        <v>595.53576120000002</v>
      </c>
      <c r="F1743">
        <v>766.55</v>
      </c>
      <c r="G1743">
        <v>-5.5931859894901201</v>
      </c>
      <c r="H1743">
        <v>-1.87035303188851</v>
      </c>
      <c r="I1743">
        <v>-12.2495918825592</v>
      </c>
      <c r="J1743">
        <v>1.0670674632677399</v>
      </c>
      <c r="K1743">
        <v>693.254666678474</v>
      </c>
      <c r="L1743">
        <v>542.79544946107296</v>
      </c>
      <c r="M1743">
        <v>72.794479082948499</v>
      </c>
      <c r="N1743">
        <v>1</v>
      </c>
      <c r="Q1743">
        <v>-5.0546889445763001E-2</v>
      </c>
    </row>
    <row r="1744" spans="1:17" hidden="1" x14ac:dyDescent="0.3">
      <c r="A1744" t="s">
        <v>3667</v>
      </c>
      <c r="B1744" t="s">
        <v>3668</v>
      </c>
      <c r="C1744" t="s">
        <v>10328</v>
      </c>
      <c r="D1744" t="s">
        <v>723</v>
      </c>
      <c r="E1744">
        <v>595.30247250000002</v>
      </c>
      <c r="F1744">
        <v>107</v>
      </c>
      <c r="G1744">
        <v>-14.4711366220392</v>
      </c>
      <c r="H1744">
        <v>-7.4203051099318902</v>
      </c>
      <c r="I1744">
        <v>-20.244433602444399</v>
      </c>
      <c r="J1744">
        <v>-2.0847339908488598</v>
      </c>
      <c r="K1744">
        <v>112.15806239269401</v>
      </c>
      <c r="L1744">
        <v>109.57814593651401</v>
      </c>
      <c r="M1744">
        <v>44.824210827957401</v>
      </c>
      <c r="N1744">
        <v>0.71181332696083899</v>
      </c>
      <c r="O1744">
        <v>41.5420560747663</v>
      </c>
      <c r="P1744">
        <v>33.766720840104902</v>
      </c>
      <c r="Q1744">
        <v>-1.3421022016485E-2</v>
      </c>
    </row>
    <row r="1745" spans="1:17" hidden="1" x14ac:dyDescent="0.3">
      <c r="A1745" t="s">
        <v>3669</v>
      </c>
      <c r="B1745" t="s">
        <v>3670</v>
      </c>
      <c r="C1745" t="s">
        <v>10328</v>
      </c>
      <c r="D1745" t="s">
        <v>535</v>
      </c>
      <c r="E1745">
        <v>594.77789925000002</v>
      </c>
      <c r="F1745">
        <v>539</v>
      </c>
      <c r="G1745">
        <v>48.404993126625598</v>
      </c>
      <c r="H1745">
        <v>-0.70102651251997605</v>
      </c>
      <c r="I1745">
        <v>49.972927178310798</v>
      </c>
      <c r="J1745">
        <v>-2.66670378317108</v>
      </c>
      <c r="K1745">
        <v>516.448708688647</v>
      </c>
      <c r="L1745">
        <v>435.37363469977299</v>
      </c>
      <c r="M1745">
        <v>49.664001389991697</v>
      </c>
      <c r="N1745">
        <v>1.4670267026702599</v>
      </c>
      <c r="O1745">
        <v>14.471243042671601</v>
      </c>
      <c r="P1745">
        <v>190.87965461413901</v>
      </c>
      <c r="Q1745">
        <v>0.196815652640938</v>
      </c>
    </row>
    <row r="1746" spans="1:17" hidden="1" x14ac:dyDescent="0.3">
      <c r="A1746" t="s">
        <v>3671</v>
      </c>
      <c r="B1746" t="s">
        <v>3672</v>
      </c>
      <c r="C1746" t="s">
        <v>10328</v>
      </c>
      <c r="D1746" t="s">
        <v>225</v>
      </c>
      <c r="E1746">
        <v>594.69163125</v>
      </c>
      <c r="F1746">
        <v>262.2</v>
      </c>
      <c r="G1746">
        <v>119.04931207708999</v>
      </c>
      <c r="H1746">
        <v>24.2245197761128</v>
      </c>
      <c r="I1746">
        <v>7.9755552698879502</v>
      </c>
      <c r="J1746">
        <v>12.7357778306996</v>
      </c>
      <c r="K1746">
        <v>216.704330679565</v>
      </c>
      <c r="L1746">
        <v>188.434295975379</v>
      </c>
      <c r="M1746">
        <v>79.734103512810705</v>
      </c>
      <c r="N1746">
        <v>0.48762845644057001</v>
      </c>
      <c r="O1746">
        <v>6.7887109077040497</v>
      </c>
      <c r="P1746">
        <v>156.80705190989201</v>
      </c>
      <c r="Q1746">
        <v>0.115889362505882</v>
      </c>
    </row>
    <row r="1747" spans="1:17" hidden="1" x14ac:dyDescent="0.3">
      <c r="A1747" t="s">
        <v>3673</v>
      </c>
      <c r="B1747" t="s">
        <v>3674</v>
      </c>
      <c r="C1747" t="s">
        <v>10328</v>
      </c>
      <c r="D1747" t="s">
        <v>410</v>
      </c>
      <c r="E1747">
        <v>594.42560127499996</v>
      </c>
      <c r="F1747">
        <v>37.28</v>
      </c>
      <c r="G1747">
        <v>18.158788236759499</v>
      </c>
      <c r="H1747">
        <v>-5.86572285403164</v>
      </c>
      <c r="I1747">
        <v>-15.882070806372701</v>
      </c>
      <c r="J1747">
        <v>-4.9084638857389002</v>
      </c>
      <c r="K1747">
        <v>38.908704372469302</v>
      </c>
      <c r="L1747">
        <v>36.769681984657502</v>
      </c>
      <c r="M1747">
        <v>35.0510478320723</v>
      </c>
      <c r="N1747">
        <v>0.73591840492149496</v>
      </c>
      <c r="O1747">
        <v>32.242489270386201</v>
      </c>
      <c r="P1747">
        <v>60.344086021505298</v>
      </c>
      <c r="Q1747">
        <v>1.6778843731904001E-2</v>
      </c>
    </row>
    <row r="1748" spans="1:17" hidden="1" x14ac:dyDescent="0.3">
      <c r="A1748" t="s">
        <v>3675</v>
      </c>
      <c r="B1748" t="s">
        <v>3676</v>
      </c>
      <c r="C1748" t="s">
        <v>10328</v>
      </c>
      <c r="D1748" t="s">
        <v>1518</v>
      </c>
      <c r="E1748">
        <v>592.975026939999</v>
      </c>
      <c r="F1748">
        <v>335.8</v>
      </c>
      <c r="G1748">
        <v>-16.0480589652575</v>
      </c>
      <c r="H1748">
        <v>19.8155446647262</v>
      </c>
      <c r="I1748">
        <v>4.5910460615891697</v>
      </c>
      <c r="J1748">
        <v>-15.4325385397501</v>
      </c>
      <c r="K1748">
        <v>306.124054173253</v>
      </c>
      <c r="M1748">
        <v>54.0857860517335</v>
      </c>
      <c r="N1748">
        <v>2.28767408986629</v>
      </c>
      <c r="O1748">
        <v>17.912447885646198</v>
      </c>
      <c r="P1748">
        <v>79.093333333333305</v>
      </c>
    </row>
    <row r="1749" spans="1:17" hidden="1" x14ac:dyDescent="0.3">
      <c r="A1749" t="s">
        <v>3677</v>
      </c>
      <c r="B1749" t="s">
        <v>3678</v>
      </c>
      <c r="C1749" t="s">
        <v>10328</v>
      </c>
      <c r="D1749" t="s">
        <v>365</v>
      </c>
      <c r="E1749">
        <v>591.58313599999997</v>
      </c>
      <c r="F1749">
        <v>314.35000000000002</v>
      </c>
      <c r="G1749">
        <v>86.4226622926994</v>
      </c>
      <c r="H1749">
        <v>83.611897678668797</v>
      </c>
      <c r="I1749">
        <v>44.722080184347</v>
      </c>
      <c r="J1749">
        <v>106.128857065307</v>
      </c>
      <c r="K1749">
        <v>174.42110881663399</v>
      </c>
      <c r="L1749">
        <v>169.61164093801699</v>
      </c>
      <c r="M1749">
        <v>94.381993896863605</v>
      </c>
      <c r="N1749">
        <v>4.1726354453627099</v>
      </c>
      <c r="O1749">
        <v>0</v>
      </c>
      <c r="P1749">
        <v>153.40588472390101</v>
      </c>
    </row>
    <row r="1750" spans="1:17" hidden="1" x14ac:dyDescent="0.3">
      <c r="A1750" t="s">
        <v>3679</v>
      </c>
      <c r="B1750" t="s">
        <v>3680</v>
      </c>
      <c r="C1750" t="s">
        <v>10328</v>
      </c>
      <c r="D1750" t="s">
        <v>54</v>
      </c>
      <c r="E1750">
        <v>590.41068823800003</v>
      </c>
      <c r="F1750">
        <v>121.17</v>
      </c>
      <c r="G1750">
        <v>-35.592295901684601</v>
      </c>
      <c r="H1750">
        <v>7.38182741416529</v>
      </c>
      <c r="I1750">
        <v>2.8758960514984602</v>
      </c>
      <c r="J1750">
        <v>5.1486628542814401</v>
      </c>
      <c r="K1750">
        <v>111.309508122175</v>
      </c>
      <c r="L1750">
        <v>109.01487934884</v>
      </c>
      <c r="M1750">
        <v>70.038980548812503</v>
      </c>
      <c r="N1750">
        <v>1.43034804788995</v>
      </c>
      <c r="O1750">
        <v>9.8456713708013393</v>
      </c>
      <c r="P1750">
        <v>35.385474860335101</v>
      </c>
    </row>
    <row r="1751" spans="1:17" hidden="1" x14ac:dyDescent="0.3">
      <c r="A1751" t="s">
        <v>3681</v>
      </c>
      <c r="B1751" t="s">
        <v>3682</v>
      </c>
      <c r="C1751" t="s">
        <v>10328</v>
      </c>
      <c r="D1751" t="s">
        <v>776</v>
      </c>
      <c r="E1751">
        <v>588.66855936000002</v>
      </c>
      <c r="F1751">
        <v>85.75</v>
      </c>
      <c r="G1751">
        <v>270.62910651401103</v>
      </c>
      <c r="H1751">
        <v>2.7648263947748299</v>
      </c>
      <c r="I1751">
        <v>10.150173749741001</v>
      </c>
      <c r="J1751">
        <v>-9.0027123438987395</v>
      </c>
      <c r="K1751">
        <v>78.4972607048946</v>
      </c>
      <c r="L1751">
        <v>62.341982016901099</v>
      </c>
      <c r="M1751">
        <v>47.679987517816201</v>
      </c>
      <c r="N1751">
        <v>1.9810229976909901</v>
      </c>
      <c r="O1751">
        <v>10.4373177842565</v>
      </c>
      <c r="P1751">
        <v>381.74157303370703</v>
      </c>
      <c r="Q1751">
        <v>0.11698181095777301</v>
      </c>
    </row>
    <row r="1752" spans="1:17" hidden="1" x14ac:dyDescent="0.3">
      <c r="A1752" t="s">
        <v>3683</v>
      </c>
      <c r="B1752" t="s">
        <v>3684</v>
      </c>
      <c r="C1752" t="s">
        <v>10328</v>
      </c>
      <c r="D1752" t="s">
        <v>535</v>
      </c>
      <c r="E1752">
        <v>587.57312812500004</v>
      </c>
      <c r="F1752">
        <v>544</v>
      </c>
      <c r="G1752">
        <v>170.89636003968999</v>
      </c>
      <c r="H1752">
        <v>12.358056176490299</v>
      </c>
      <c r="I1752">
        <v>103.46586699616</v>
      </c>
      <c r="J1752">
        <v>2.5826120351102499</v>
      </c>
      <c r="K1752">
        <v>467.100242807521</v>
      </c>
      <c r="L1752">
        <v>334.76823062763498</v>
      </c>
      <c r="M1752">
        <v>92.404810119236899</v>
      </c>
      <c r="N1752">
        <v>0.73632531036322302</v>
      </c>
      <c r="O1752">
        <v>1.1029411764705801</v>
      </c>
      <c r="P1752">
        <v>209.79498861047799</v>
      </c>
      <c r="Q1752">
        <v>0.37882965891057502</v>
      </c>
    </row>
    <row r="1753" spans="1:17" hidden="1" x14ac:dyDescent="0.3">
      <c r="A1753" t="s">
        <v>3685</v>
      </c>
      <c r="B1753" t="s">
        <v>3686</v>
      </c>
      <c r="C1753" t="s">
        <v>10328</v>
      </c>
      <c r="D1753" t="s">
        <v>225</v>
      </c>
      <c r="E1753">
        <v>586.61823001000005</v>
      </c>
      <c r="F1753">
        <v>350.45</v>
      </c>
      <c r="G1753">
        <v>-9.2894741105763892</v>
      </c>
      <c r="H1753">
        <v>6.7854946574779804</v>
      </c>
      <c r="I1753">
        <v>1.99277201249985</v>
      </c>
      <c r="J1753">
        <v>6.3733803277501799</v>
      </c>
      <c r="K1753">
        <v>321.94463146797398</v>
      </c>
      <c r="L1753">
        <v>307.41121967216401</v>
      </c>
      <c r="M1753">
        <v>65.482865290796695</v>
      </c>
      <c r="N1753">
        <v>1.7809744012331299</v>
      </c>
      <c r="O1753">
        <v>6.9339420744756799</v>
      </c>
      <c r="P1753">
        <v>32.9981024667931</v>
      </c>
      <c r="Q1753">
        <v>2.4214936059442999E-2</v>
      </c>
    </row>
    <row r="1754" spans="1:17" hidden="1" x14ac:dyDescent="0.3">
      <c r="A1754" t="s">
        <v>3687</v>
      </c>
      <c r="B1754" t="s">
        <v>3688</v>
      </c>
      <c r="C1754" t="s">
        <v>10328</v>
      </c>
      <c r="D1754" t="s">
        <v>138</v>
      </c>
      <c r="E1754">
        <v>586.10712960000001</v>
      </c>
      <c r="F1754">
        <v>14.88</v>
      </c>
      <c r="G1754">
        <v>135.642457648858</v>
      </c>
      <c r="H1754">
        <v>13.4333393456516</v>
      </c>
      <c r="I1754">
        <v>-6.6796898539918299</v>
      </c>
      <c r="J1754">
        <v>-6.8107973927491603</v>
      </c>
      <c r="K1754">
        <v>13.4764036065084</v>
      </c>
      <c r="L1754">
        <v>11.3132473144105</v>
      </c>
      <c r="M1754">
        <v>58.154166381817198</v>
      </c>
      <c r="N1754">
        <v>1.7154237107960399</v>
      </c>
      <c r="O1754">
        <v>16.3978494623655</v>
      </c>
      <c r="P1754">
        <v>178.130841121495</v>
      </c>
      <c r="Q1754">
        <v>8.9745065654431994E-2</v>
      </c>
    </row>
    <row r="1755" spans="1:17" hidden="1" x14ac:dyDescent="0.3">
      <c r="A1755" t="s">
        <v>3689</v>
      </c>
      <c r="B1755" t="s">
        <v>3690</v>
      </c>
      <c r="C1755" t="s">
        <v>10328</v>
      </c>
      <c r="D1755" t="s">
        <v>405</v>
      </c>
      <c r="E1755">
        <v>584.86723635999999</v>
      </c>
      <c r="F1755">
        <v>2309.1999999999998</v>
      </c>
      <c r="G1755">
        <v>2.0107664549638899</v>
      </c>
      <c r="H1755">
        <v>-6.0884225972611903</v>
      </c>
      <c r="I1755">
        <v>9.4054922329389896</v>
      </c>
      <c r="J1755">
        <v>-3.8803092253479599</v>
      </c>
      <c r="K1755">
        <v>2280.8661687415502</v>
      </c>
      <c r="L1755">
        <v>2004.43980134967</v>
      </c>
      <c r="M1755">
        <v>47.652777637021501</v>
      </c>
      <c r="N1755">
        <v>0.30098809534826998</v>
      </c>
      <c r="O1755">
        <v>20.344708124025601</v>
      </c>
      <c r="P1755">
        <v>38.6865259301522</v>
      </c>
      <c r="Q1755">
        <v>-5.908139465389E-2</v>
      </c>
    </row>
    <row r="1756" spans="1:17" hidden="1" x14ac:dyDescent="0.3">
      <c r="A1756" t="s">
        <v>3691</v>
      </c>
      <c r="B1756" t="s">
        <v>3692</v>
      </c>
      <c r="C1756" t="s">
        <v>10328</v>
      </c>
      <c r="D1756" t="s">
        <v>3693</v>
      </c>
      <c r="E1756">
        <v>584.72</v>
      </c>
      <c r="F1756">
        <v>143.25</v>
      </c>
      <c r="G1756">
        <v>6.3567433631440897</v>
      </c>
      <c r="H1756">
        <v>7.0768638550481597</v>
      </c>
      <c r="I1756">
        <v>-24.5667617453833</v>
      </c>
      <c r="J1756">
        <v>-10.760249130214399</v>
      </c>
      <c r="K1756">
        <v>141.65064064911499</v>
      </c>
      <c r="M1756">
        <v>42.103877777214201</v>
      </c>
      <c r="N1756">
        <v>1.31546780512598</v>
      </c>
      <c r="O1756">
        <v>78.254799301919704</v>
      </c>
      <c r="P1756">
        <v>49.21875</v>
      </c>
    </row>
    <row r="1757" spans="1:17" hidden="1" x14ac:dyDescent="0.3">
      <c r="A1757" t="s">
        <v>3694</v>
      </c>
      <c r="B1757" t="s">
        <v>3695</v>
      </c>
      <c r="C1757" t="s">
        <v>10328</v>
      </c>
      <c r="D1757" t="s">
        <v>276</v>
      </c>
      <c r="E1757">
        <v>584.62467500000002</v>
      </c>
      <c r="F1757">
        <v>127</v>
      </c>
      <c r="G1757">
        <v>-24.370621240624999</v>
      </c>
      <c r="H1757">
        <v>-9.1190835257259195</v>
      </c>
      <c r="I1757">
        <v>-14.7062165188163</v>
      </c>
      <c r="J1757">
        <v>-1.6335936641234601</v>
      </c>
      <c r="K1757">
        <v>128.82573344425001</v>
      </c>
      <c r="L1757">
        <v>126.208080801151</v>
      </c>
      <c r="M1757">
        <v>37.493022188069403</v>
      </c>
      <c r="N1757">
        <v>0.57596437084428398</v>
      </c>
      <c r="O1757">
        <v>20.393700787401499</v>
      </c>
      <c r="P1757">
        <v>27</v>
      </c>
      <c r="Q1757">
        <v>5.0333037510563998E-2</v>
      </c>
    </row>
    <row r="1758" spans="1:17" hidden="1" x14ac:dyDescent="0.3">
      <c r="A1758" t="s">
        <v>3696</v>
      </c>
      <c r="B1758" t="s">
        <v>3697</v>
      </c>
      <c r="C1758" t="s">
        <v>10328</v>
      </c>
      <c r="D1758" t="s">
        <v>338</v>
      </c>
      <c r="E1758">
        <v>583.44812166300005</v>
      </c>
      <c r="F1758">
        <v>120.64</v>
      </c>
      <c r="G1758">
        <v>29.9281719345726</v>
      </c>
      <c r="H1758">
        <v>-2.9992811831197801</v>
      </c>
      <c r="I1758">
        <v>10.199475901131001</v>
      </c>
      <c r="J1758">
        <v>-7.9045756324581102</v>
      </c>
      <c r="K1758">
        <v>122.22190067991301</v>
      </c>
      <c r="L1758">
        <v>106.06496176883</v>
      </c>
      <c r="M1758">
        <v>33.162791207481</v>
      </c>
      <c r="N1758">
        <v>0.15965976952736199</v>
      </c>
      <c r="O1758">
        <v>22.554708222811598</v>
      </c>
      <c r="P1758">
        <v>78.593634344929697</v>
      </c>
      <c r="Q1758">
        <v>6.7579814342527994E-2</v>
      </c>
    </row>
    <row r="1759" spans="1:17" hidden="1" x14ac:dyDescent="0.3">
      <c r="A1759" t="s">
        <v>3698</v>
      </c>
      <c r="B1759" t="s">
        <v>3699</v>
      </c>
      <c r="C1759" t="s">
        <v>10328</v>
      </c>
      <c r="D1759" t="s">
        <v>54</v>
      </c>
      <c r="E1759">
        <v>582.89110000000005</v>
      </c>
      <c r="F1759">
        <v>274.35000000000002</v>
      </c>
      <c r="G1759">
        <v>-42.976589970189202</v>
      </c>
      <c r="H1759">
        <v>-2.2742811831197698</v>
      </c>
      <c r="I1759">
        <v>-17.489503669895701</v>
      </c>
      <c r="J1759">
        <v>-1.0476561641234601</v>
      </c>
      <c r="K1759">
        <v>280.36246739403703</v>
      </c>
      <c r="M1759">
        <v>46.162536204673302</v>
      </c>
      <c r="N1759">
        <v>0.65897233201580996</v>
      </c>
      <c r="O1759">
        <v>32.677237105886597</v>
      </c>
      <c r="P1759">
        <v>22.477678571428498</v>
      </c>
    </row>
    <row r="1760" spans="1:17" hidden="1" x14ac:dyDescent="0.3">
      <c r="A1760" t="s">
        <v>3700</v>
      </c>
      <c r="B1760" t="s">
        <v>3701</v>
      </c>
      <c r="C1760" t="s">
        <v>10328</v>
      </c>
      <c r="E1760">
        <v>582.23379050000005</v>
      </c>
      <c r="F1760">
        <v>322.60000000000002</v>
      </c>
      <c r="G1760">
        <v>100.274476825682</v>
      </c>
      <c r="H1760">
        <v>30.588496479325698</v>
      </c>
      <c r="I1760">
        <v>28.681138121545199</v>
      </c>
      <c r="J1760">
        <v>-0.671244620836142</v>
      </c>
      <c r="K1760">
        <v>271.15120966902401</v>
      </c>
      <c r="L1760">
        <v>232.64521628433201</v>
      </c>
      <c r="N1760">
        <v>1.6035165920913399</v>
      </c>
      <c r="O1760">
        <v>10.012399256044599</v>
      </c>
      <c r="P1760">
        <v>130.42857142857099</v>
      </c>
    </row>
    <row r="1761" spans="1:17" hidden="1" x14ac:dyDescent="0.3">
      <c r="A1761" t="s">
        <v>3702</v>
      </c>
      <c r="B1761" t="s">
        <v>3703</v>
      </c>
      <c r="C1761" t="s">
        <v>10328</v>
      </c>
      <c r="D1761" t="s">
        <v>1607</v>
      </c>
      <c r="E1761">
        <v>581.70744560499998</v>
      </c>
      <c r="F1761">
        <v>24.93</v>
      </c>
      <c r="G1761">
        <v>-28.108637881378201</v>
      </c>
      <c r="H1761">
        <v>-7.2251504197033096</v>
      </c>
      <c r="I1761">
        <v>-31.494815904412</v>
      </c>
      <c r="J1761">
        <v>-3.5670360090847102</v>
      </c>
      <c r="K1761">
        <v>26.119201792462398</v>
      </c>
      <c r="L1761">
        <v>26.475074331416</v>
      </c>
      <c r="M1761">
        <v>39.227393139325102</v>
      </c>
      <c r="N1761">
        <v>0.472183249890954</v>
      </c>
      <c r="O1761">
        <v>48.014440433212897</v>
      </c>
      <c r="P1761">
        <v>15.150115473441099</v>
      </c>
      <c r="Q1761">
        <v>-8.3099008021979993E-3</v>
      </c>
    </row>
    <row r="1762" spans="1:17" hidden="1" x14ac:dyDescent="0.3">
      <c r="A1762" t="s">
        <v>3704</v>
      </c>
      <c r="B1762" t="s">
        <v>3705</v>
      </c>
      <c r="C1762" t="s">
        <v>10328</v>
      </c>
      <c r="D1762" t="s">
        <v>89</v>
      </c>
      <c r="E1762">
        <v>580.13446050000005</v>
      </c>
      <c r="F1762">
        <v>289.89999999999998</v>
      </c>
      <c r="G1762">
        <v>429.58068158708198</v>
      </c>
      <c r="H1762">
        <v>-6.3032237912434397</v>
      </c>
      <c r="I1762">
        <v>-8.8907317290078804</v>
      </c>
      <c r="J1762">
        <v>-6.7970101692914202</v>
      </c>
      <c r="K1762">
        <v>295.38666987826002</v>
      </c>
      <c r="L1762">
        <v>243.760901492035</v>
      </c>
      <c r="M1762">
        <v>44.274373507384396</v>
      </c>
      <c r="N1762">
        <v>0.49053083851474899</v>
      </c>
      <c r="O1762">
        <v>36.823042428423598</v>
      </c>
      <c r="P1762">
        <v>459.65250965250902</v>
      </c>
    </row>
    <row r="1763" spans="1:17" hidden="1" x14ac:dyDescent="0.3">
      <c r="A1763" t="s">
        <v>3706</v>
      </c>
      <c r="B1763" t="s">
        <v>3707</v>
      </c>
      <c r="C1763" t="s">
        <v>10328</v>
      </c>
      <c r="D1763" t="s">
        <v>276</v>
      </c>
      <c r="E1763">
        <v>579.47001</v>
      </c>
      <c r="F1763">
        <v>1038</v>
      </c>
      <c r="G1763">
        <v>-16.5361430777325</v>
      </c>
      <c r="H1763">
        <v>0.51907186000387995</v>
      </c>
      <c r="I1763">
        <v>0.57028084798870105</v>
      </c>
      <c r="J1763">
        <v>-9.9183688036462705</v>
      </c>
      <c r="M1763">
        <v>53.6298458275527</v>
      </c>
      <c r="O1763">
        <v>36.6136801541425</v>
      </c>
      <c r="P1763">
        <v>19.2075796726959</v>
      </c>
    </row>
    <row r="1764" spans="1:17" hidden="1" x14ac:dyDescent="0.3">
      <c r="A1764" t="s">
        <v>3708</v>
      </c>
      <c r="B1764" t="s">
        <v>3709</v>
      </c>
      <c r="C1764" t="s">
        <v>10328</v>
      </c>
      <c r="D1764" t="s">
        <v>405</v>
      </c>
      <c r="E1764">
        <v>578.95316160000004</v>
      </c>
      <c r="F1764">
        <v>352.95</v>
      </c>
      <c r="G1764">
        <v>-43.234578711263197</v>
      </c>
      <c r="H1764">
        <v>3.13071956549528</v>
      </c>
      <c r="I1764">
        <v>-0.91778509208708603</v>
      </c>
      <c r="J1764">
        <v>2.4817556005824102</v>
      </c>
      <c r="K1764">
        <v>319.98212659793501</v>
      </c>
      <c r="L1764">
        <v>324.64061282145798</v>
      </c>
      <c r="M1764">
        <v>73.725559489399302</v>
      </c>
      <c r="N1764">
        <v>1.3430320397442601</v>
      </c>
      <c r="O1764">
        <v>30.3300750814563</v>
      </c>
      <c r="P1764">
        <v>34.713740458015202</v>
      </c>
      <c r="Q1764">
        <v>-2.8570961386448001E-2</v>
      </c>
    </row>
    <row r="1765" spans="1:17" hidden="1" x14ac:dyDescent="0.3">
      <c r="A1765" t="s">
        <v>3710</v>
      </c>
      <c r="B1765" t="s">
        <v>3711</v>
      </c>
      <c r="C1765" t="s">
        <v>10328</v>
      </c>
      <c r="D1765" t="s">
        <v>21</v>
      </c>
      <c r="E1765">
        <v>578.33679655499998</v>
      </c>
      <c r="F1765">
        <v>33.81</v>
      </c>
      <c r="G1765">
        <v>-28.6925177205997</v>
      </c>
      <c r="H1765">
        <v>-4.3952327451719402</v>
      </c>
      <c r="I1765">
        <v>-42.454455234596601</v>
      </c>
      <c r="J1765">
        <v>-5.01278552295362</v>
      </c>
      <c r="K1765">
        <v>35.988294045729297</v>
      </c>
      <c r="L1765">
        <v>39.3540110985493</v>
      </c>
      <c r="M1765">
        <v>37.840291843527702</v>
      </c>
      <c r="N1765">
        <v>0.72292051970065696</v>
      </c>
      <c r="O1765">
        <v>88.997338065660998</v>
      </c>
      <c r="P1765">
        <v>11.7685950413223</v>
      </c>
      <c r="Q1765">
        <v>2.5051398610486001E-2</v>
      </c>
    </row>
    <row r="1766" spans="1:17" hidden="1" x14ac:dyDescent="0.3">
      <c r="A1766" t="s">
        <v>3712</v>
      </c>
      <c r="B1766" t="s">
        <v>3713</v>
      </c>
      <c r="C1766" t="s">
        <v>10328</v>
      </c>
      <c r="D1766" t="s">
        <v>257</v>
      </c>
      <c r="E1766">
        <v>575.03365583999903</v>
      </c>
      <c r="F1766">
        <v>179.65</v>
      </c>
      <c r="G1766">
        <v>97.534912084072204</v>
      </c>
      <c r="H1766">
        <v>29.486725106188299</v>
      </c>
      <c r="I1766">
        <v>8.7486880012152799</v>
      </c>
      <c r="J1766">
        <v>15.341232724765399</v>
      </c>
      <c r="K1766">
        <v>133.451678501451</v>
      </c>
      <c r="L1766">
        <v>119.205176979985</v>
      </c>
      <c r="M1766">
        <v>84.366695161605804</v>
      </c>
      <c r="N1766">
        <v>2.4310865319022801</v>
      </c>
      <c r="O1766">
        <v>1.86473698858891</v>
      </c>
      <c r="P1766">
        <v>156.642857142857</v>
      </c>
      <c r="Q1766">
        <v>0.110777443712736</v>
      </c>
    </row>
    <row r="1767" spans="1:17" hidden="1" x14ac:dyDescent="0.3">
      <c r="A1767" t="s">
        <v>3714</v>
      </c>
      <c r="B1767" t="s">
        <v>3715</v>
      </c>
      <c r="C1767" t="s">
        <v>10328</v>
      </c>
      <c r="D1767" t="s">
        <v>54</v>
      </c>
      <c r="E1767">
        <v>573.221498</v>
      </c>
      <c r="F1767">
        <v>184.1</v>
      </c>
      <c r="G1767">
        <v>42.417150203943002</v>
      </c>
      <c r="H1767">
        <v>-0.60576060469931203</v>
      </c>
      <c r="I1767">
        <v>23.963757094539801</v>
      </c>
      <c r="J1767">
        <v>-2.8736497194403099</v>
      </c>
      <c r="K1767">
        <v>179.75384955759799</v>
      </c>
      <c r="L1767">
        <v>156.062440472144</v>
      </c>
      <c r="M1767">
        <v>49.741044618845699</v>
      </c>
      <c r="N1767">
        <v>0.80969780738891795</v>
      </c>
      <c r="O1767">
        <v>18.778704788884699</v>
      </c>
      <c r="P1767">
        <v>100.13256073215599</v>
      </c>
      <c r="Q1767">
        <v>0.13941592981880599</v>
      </c>
    </row>
    <row r="1768" spans="1:17" hidden="1" x14ac:dyDescent="0.3">
      <c r="A1768" t="s">
        <v>3716</v>
      </c>
      <c r="B1768" t="s">
        <v>3717</v>
      </c>
      <c r="C1768" t="s">
        <v>10328</v>
      </c>
      <c r="D1768" t="s">
        <v>405</v>
      </c>
      <c r="E1768">
        <v>571.98581166499901</v>
      </c>
      <c r="F1768">
        <v>60.59</v>
      </c>
      <c r="G1768">
        <v>-56.868976790810898</v>
      </c>
      <c r="H1768">
        <v>-9.9961110879401591</v>
      </c>
      <c r="I1768">
        <v>-34.935784049558002</v>
      </c>
      <c r="J1768">
        <v>-4.4077847814868099</v>
      </c>
      <c r="K1768">
        <v>65.161372048506607</v>
      </c>
      <c r="L1768">
        <v>68.912798811440894</v>
      </c>
      <c r="M1768">
        <v>34.026879867486898</v>
      </c>
      <c r="N1768">
        <v>1.1999333710692099</v>
      </c>
      <c r="O1768">
        <v>61.726357484733398</v>
      </c>
      <c r="P1768">
        <v>2.6949152542372801</v>
      </c>
      <c r="Q1768">
        <v>-1.8521506683455001E-2</v>
      </c>
    </row>
    <row r="1769" spans="1:17" hidden="1" x14ac:dyDescent="0.3">
      <c r="A1769" t="s">
        <v>3718</v>
      </c>
      <c r="B1769" t="s">
        <v>3719</v>
      </c>
      <c r="C1769" t="s">
        <v>10328</v>
      </c>
      <c r="D1769" t="s">
        <v>573</v>
      </c>
      <c r="E1769">
        <v>570.68450081499998</v>
      </c>
      <c r="F1769">
        <v>194</v>
      </c>
      <c r="G1769">
        <v>-99.719015736553004</v>
      </c>
      <c r="H1769">
        <v>0.16493636657531399</v>
      </c>
      <c r="I1769">
        <v>-84.5092251884776</v>
      </c>
      <c r="J1769">
        <v>-1.3943433752174501</v>
      </c>
      <c r="K1769">
        <v>620.22688336424801</v>
      </c>
      <c r="L1769">
        <v>648.41920995988301</v>
      </c>
      <c r="M1769">
        <v>53.597111190667803</v>
      </c>
      <c r="N1769">
        <v>0.40136622834916702</v>
      </c>
      <c r="O1769">
        <v>317.52577319587601</v>
      </c>
      <c r="P1769">
        <v>5.9819721387599003</v>
      </c>
      <c r="Q1769">
        <v>-0.107712848233179</v>
      </c>
    </row>
    <row r="1770" spans="1:17" hidden="1" x14ac:dyDescent="0.3">
      <c r="A1770" t="s">
        <v>3720</v>
      </c>
      <c r="B1770" t="s">
        <v>3721</v>
      </c>
      <c r="C1770" t="s">
        <v>10328</v>
      </c>
      <c r="D1770" t="s">
        <v>113</v>
      </c>
      <c r="E1770">
        <v>570.66812747999995</v>
      </c>
      <c r="F1770">
        <v>70.02</v>
      </c>
      <c r="G1770">
        <v>-37.8188636385498</v>
      </c>
      <c r="H1770">
        <v>6.6128783499541397</v>
      </c>
      <c r="I1770">
        <v>-30.394649422724999</v>
      </c>
      <c r="J1770">
        <v>6.5831130666457502</v>
      </c>
      <c r="K1770">
        <v>67.325914037561006</v>
      </c>
      <c r="L1770">
        <v>73.337083284056703</v>
      </c>
      <c r="M1770">
        <v>79.175357552543502</v>
      </c>
      <c r="N1770">
        <v>0.48818994374931302</v>
      </c>
      <c r="O1770">
        <v>48.029134532990497</v>
      </c>
      <c r="P1770">
        <v>16.003976143141099</v>
      </c>
      <c r="Q1770">
        <v>6.0906665126950997E-2</v>
      </c>
    </row>
    <row r="1771" spans="1:17" hidden="1" x14ac:dyDescent="0.3">
      <c r="A1771" t="s">
        <v>3722</v>
      </c>
      <c r="B1771" t="s">
        <v>3723</v>
      </c>
      <c r="C1771" t="s">
        <v>10328</v>
      </c>
      <c r="D1771" t="s">
        <v>204</v>
      </c>
      <c r="E1771">
        <v>570.07005248400003</v>
      </c>
      <c r="F1771">
        <v>142.97</v>
      </c>
      <c r="G1771">
        <v>30.2983345817964</v>
      </c>
      <c r="H1771">
        <v>3.0225881943541402</v>
      </c>
      <c r="I1771">
        <v>-8.4169580702362907</v>
      </c>
      <c r="J1771">
        <v>5.2282209332833798</v>
      </c>
      <c r="K1771">
        <v>135.19994010002901</v>
      </c>
      <c r="L1771">
        <v>123.81337635729599</v>
      </c>
      <c r="M1771">
        <v>57.784712723610198</v>
      </c>
      <c r="N1771">
        <v>1.3993948369401401</v>
      </c>
      <c r="O1771">
        <v>15.6186612576064</v>
      </c>
      <c r="P1771">
        <v>69.798099762470301</v>
      </c>
      <c r="Q1771">
        <v>9.5193125340599996E-2</v>
      </c>
    </row>
    <row r="1772" spans="1:17" hidden="1" x14ac:dyDescent="0.3">
      <c r="A1772" t="s">
        <v>3724</v>
      </c>
      <c r="B1772" t="s">
        <v>3725</v>
      </c>
      <c r="C1772" t="s">
        <v>10328</v>
      </c>
      <c r="D1772" t="s">
        <v>338</v>
      </c>
      <c r="E1772">
        <v>568.60571838800001</v>
      </c>
      <c r="F1772">
        <v>97.3</v>
      </c>
      <c r="G1772">
        <v>-41.496498069978998</v>
      </c>
      <c r="H1772">
        <v>7.7813862336751898</v>
      </c>
      <c r="I1772">
        <v>-8.7340168874297408</v>
      </c>
      <c r="J1772">
        <v>-11.096058874675199</v>
      </c>
      <c r="K1772">
        <v>89.0275497123626</v>
      </c>
      <c r="L1772">
        <v>90.460274132871803</v>
      </c>
      <c r="M1772">
        <v>49.754758681733797</v>
      </c>
      <c r="N1772">
        <v>2.9978949927821201</v>
      </c>
      <c r="O1772">
        <v>38.129496402877699</v>
      </c>
      <c r="P1772">
        <v>27.6902887139107</v>
      </c>
      <c r="Q1772">
        <v>4.1813934556229997E-2</v>
      </c>
    </row>
    <row r="1773" spans="1:17" hidden="1" x14ac:dyDescent="0.3">
      <c r="A1773" t="s">
        <v>3726</v>
      </c>
      <c r="B1773" t="s">
        <v>3727</v>
      </c>
      <c r="C1773" t="s">
        <v>10328</v>
      </c>
      <c r="D1773" t="s">
        <v>2256</v>
      </c>
      <c r="E1773">
        <v>568.56624999999997</v>
      </c>
      <c r="F1773">
        <v>610</v>
      </c>
      <c r="G1773">
        <v>-24.7086706252338</v>
      </c>
      <c r="H1773">
        <v>-7.6583173276980903</v>
      </c>
      <c r="I1773">
        <v>-32.723362571697699</v>
      </c>
      <c r="J1773">
        <v>-7.8354899920166403</v>
      </c>
      <c r="K1773">
        <v>648.09526816681796</v>
      </c>
      <c r="L1773">
        <v>614.43232317320201</v>
      </c>
      <c r="M1773">
        <v>41.589511917899799</v>
      </c>
      <c r="N1773">
        <v>1.1859112661925399</v>
      </c>
      <c r="O1773">
        <v>42.459016393442603</v>
      </c>
      <c r="P1773">
        <v>36.160714285714199</v>
      </c>
    </row>
    <row r="1774" spans="1:17" hidden="1" x14ac:dyDescent="0.3">
      <c r="A1774" t="s">
        <v>3728</v>
      </c>
      <c r="B1774" t="s">
        <v>3729</v>
      </c>
      <c r="C1774" t="s">
        <v>10328</v>
      </c>
      <c r="D1774" t="s">
        <v>2408</v>
      </c>
      <c r="E1774">
        <v>564.49440000000004</v>
      </c>
      <c r="F1774">
        <v>640.29999999999995</v>
      </c>
      <c r="G1774">
        <v>446.51529485217702</v>
      </c>
      <c r="H1774">
        <v>20.999303722540599</v>
      </c>
      <c r="I1774">
        <v>30.696251682595801</v>
      </c>
      <c r="J1774">
        <v>-12.415763062312401</v>
      </c>
      <c r="K1774">
        <v>574.32391630718905</v>
      </c>
      <c r="L1774">
        <v>422.064511999422</v>
      </c>
      <c r="M1774">
        <v>47.696200790563701</v>
      </c>
      <c r="N1774">
        <v>0.72804951405025298</v>
      </c>
      <c r="O1774">
        <v>15.1257223176636</v>
      </c>
      <c r="P1774">
        <v>551.70483460559797</v>
      </c>
      <c r="Q1774">
        <v>0.22093184022454301</v>
      </c>
    </row>
    <row r="1775" spans="1:17" hidden="1" x14ac:dyDescent="0.3">
      <c r="A1775" t="s">
        <v>3730</v>
      </c>
      <c r="B1775" t="s">
        <v>3731</v>
      </c>
      <c r="C1775" t="s">
        <v>10328</v>
      </c>
      <c r="D1775" t="s">
        <v>535</v>
      </c>
      <c r="E1775">
        <v>564.27763756800005</v>
      </c>
      <c r="F1775">
        <v>33.619999999999997</v>
      </c>
      <c r="G1775">
        <v>93.316876253509506</v>
      </c>
      <c r="H1775">
        <v>-5.50753753415903</v>
      </c>
      <c r="I1775">
        <v>68.846222719239293</v>
      </c>
      <c r="J1775">
        <v>10.87221027995</v>
      </c>
      <c r="K1775">
        <v>29.453827937639801</v>
      </c>
      <c r="L1775">
        <v>22.366003831642601</v>
      </c>
      <c r="M1775">
        <v>60.711732394408102</v>
      </c>
      <c r="N1775">
        <v>0.83645510610401597</v>
      </c>
      <c r="O1775">
        <v>16.3890541344438</v>
      </c>
      <c r="P1775">
        <v>155.66539923954301</v>
      </c>
      <c r="Q1775">
        <v>8.8434709707726003E-2</v>
      </c>
    </row>
    <row r="1776" spans="1:17" hidden="1" x14ac:dyDescent="0.3">
      <c r="A1776" t="s">
        <v>3732</v>
      </c>
      <c r="B1776" t="s">
        <v>3733</v>
      </c>
      <c r="C1776" t="s">
        <v>10328</v>
      </c>
      <c r="D1776" t="s">
        <v>252</v>
      </c>
      <c r="E1776">
        <v>562.07349555500002</v>
      </c>
      <c r="F1776">
        <v>595.9</v>
      </c>
      <c r="G1776">
        <v>-16.534626960349701</v>
      </c>
      <c r="H1776">
        <v>6.8257188168802099</v>
      </c>
      <c r="I1776">
        <v>14.2956743440098</v>
      </c>
      <c r="J1776">
        <v>-3.4706173804825302</v>
      </c>
      <c r="K1776">
        <v>550.72535344909102</v>
      </c>
      <c r="L1776">
        <v>505.225998237836</v>
      </c>
      <c r="M1776">
        <v>60.2940764138853</v>
      </c>
      <c r="N1776">
        <v>0.29070489230868601</v>
      </c>
      <c r="O1776">
        <v>9.6996140291995392</v>
      </c>
      <c r="P1776">
        <v>53.582474226804102</v>
      </c>
      <c r="Q1776">
        <v>-1.4740027639294001E-2</v>
      </c>
    </row>
    <row r="1777" spans="1:17" hidden="1" x14ac:dyDescent="0.3">
      <c r="A1777" t="s">
        <v>3734</v>
      </c>
      <c r="B1777" t="s">
        <v>3735</v>
      </c>
      <c r="C1777" t="s">
        <v>10328</v>
      </c>
      <c r="D1777" t="s">
        <v>204</v>
      </c>
      <c r="E1777">
        <v>560.19499199999996</v>
      </c>
      <c r="F1777">
        <v>454.55</v>
      </c>
      <c r="G1777">
        <v>-23.905764769853299</v>
      </c>
      <c r="H1777">
        <v>0.55905215021355303</v>
      </c>
      <c r="I1777">
        <v>-22.073582504033201</v>
      </c>
      <c r="J1777">
        <v>5.3072047873819201</v>
      </c>
      <c r="K1777">
        <v>468.65049907939698</v>
      </c>
      <c r="L1777">
        <v>467.92547453301898</v>
      </c>
      <c r="M1777">
        <v>64.565169937341196</v>
      </c>
      <c r="N1777">
        <v>0.30313768013367998</v>
      </c>
      <c r="O1777">
        <v>40.985590144098502</v>
      </c>
      <c r="P1777">
        <v>22.520215633423099</v>
      </c>
      <c r="Q1777">
        <v>0.14830057069357599</v>
      </c>
    </row>
    <row r="1778" spans="1:17" hidden="1" x14ac:dyDescent="0.3">
      <c r="A1778" t="s">
        <v>3736</v>
      </c>
      <c r="B1778" t="s">
        <v>3737</v>
      </c>
      <c r="C1778" t="s">
        <v>10328</v>
      </c>
      <c r="D1778" t="s">
        <v>627</v>
      </c>
      <c r="E1778">
        <v>559.79999999999995</v>
      </c>
      <c r="F1778">
        <v>457.35</v>
      </c>
      <c r="G1778">
        <v>75.524935252172099</v>
      </c>
      <c r="H1778">
        <v>-6.1541182503295504</v>
      </c>
      <c r="I1778">
        <v>19.599813251598199</v>
      </c>
      <c r="J1778">
        <v>-6.2785798589025799</v>
      </c>
      <c r="K1778">
        <v>480.12024851338799</v>
      </c>
      <c r="L1778">
        <v>387.94464963611603</v>
      </c>
      <c r="M1778">
        <v>22.6346666495417</v>
      </c>
      <c r="N1778">
        <v>0.34194838476455702</v>
      </c>
      <c r="O1778">
        <v>22.116540942385399</v>
      </c>
      <c r="P1778">
        <v>141.920126950542</v>
      </c>
      <c r="Q1778">
        <v>6.2211904934996003E-2</v>
      </c>
    </row>
    <row r="1779" spans="1:17" hidden="1" x14ac:dyDescent="0.3">
      <c r="A1779" t="s">
        <v>3738</v>
      </c>
      <c r="B1779" t="s">
        <v>3739</v>
      </c>
      <c r="C1779" t="s">
        <v>10328</v>
      </c>
      <c r="D1779" t="s">
        <v>627</v>
      </c>
      <c r="E1779">
        <v>558.68799999999999</v>
      </c>
      <c r="F1779">
        <v>807.6</v>
      </c>
      <c r="G1779">
        <v>165.75234775874799</v>
      </c>
      <c r="H1779">
        <v>6.2422023333637302</v>
      </c>
      <c r="I1779">
        <v>182.85877168446899</v>
      </c>
      <c r="J1779">
        <v>4.4263091229259297</v>
      </c>
      <c r="K1779">
        <v>712.58852481788199</v>
      </c>
      <c r="M1779">
        <v>68.394280504386998</v>
      </c>
      <c r="N1779">
        <v>0.265489849955869</v>
      </c>
      <c r="O1779">
        <v>3.3927686973749198</v>
      </c>
      <c r="P1779">
        <v>210.61538461538399</v>
      </c>
    </row>
    <row r="1780" spans="1:17" hidden="1" x14ac:dyDescent="0.3">
      <c r="A1780" t="s">
        <v>3740</v>
      </c>
      <c r="B1780" t="s">
        <v>3741</v>
      </c>
      <c r="C1780" t="s">
        <v>10328</v>
      </c>
      <c r="D1780" t="s">
        <v>257</v>
      </c>
      <c r="E1780">
        <v>558.20564999999999</v>
      </c>
      <c r="F1780">
        <v>397.15</v>
      </c>
      <c r="G1780">
        <v>59.770428148721798</v>
      </c>
      <c r="H1780">
        <v>13.8998108621676</v>
      </c>
      <c r="I1780">
        <v>9.9912522070430896</v>
      </c>
      <c r="J1780">
        <v>-6.0722985490254899</v>
      </c>
      <c r="K1780">
        <v>369.40224953447802</v>
      </c>
      <c r="L1780">
        <v>331.892139403785</v>
      </c>
      <c r="M1780">
        <v>56.247939739133102</v>
      </c>
      <c r="N1780">
        <v>2.5139414111141898</v>
      </c>
      <c r="O1780">
        <v>10.008812791136799</v>
      </c>
      <c r="P1780">
        <v>98.574999999999903</v>
      </c>
      <c r="Q1780">
        <v>9.1320192645088005E-2</v>
      </c>
    </row>
    <row r="1781" spans="1:17" hidden="1" x14ac:dyDescent="0.3">
      <c r="A1781" t="s">
        <v>3742</v>
      </c>
      <c r="B1781" t="s">
        <v>3743</v>
      </c>
      <c r="C1781" t="s">
        <v>10328</v>
      </c>
      <c r="D1781" t="s">
        <v>46</v>
      </c>
      <c r="E1781">
        <v>556.95550295999999</v>
      </c>
      <c r="F1781">
        <v>21.69</v>
      </c>
      <c r="G1781">
        <v>231.42817193457199</v>
      </c>
      <c r="H1781">
        <v>35.827323094954998</v>
      </c>
      <c r="I1781">
        <v>78.981498515161107</v>
      </c>
      <c r="J1781">
        <v>-1.4813911038825001</v>
      </c>
      <c r="K1781">
        <v>15.0596837748922</v>
      </c>
      <c r="L1781">
        <v>11.598425939759901</v>
      </c>
      <c r="M1781">
        <v>73.513898505094303</v>
      </c>
      <c r="N1781">
        <v>1.4382732006596799</v>
      </c>
      <c r="O1781">
        <v>0</v>
      </c>
      <c r="P1781">
        <v>277.21739130434702</v>
      </c>
      <c r="Q1781">
        <v>0.12857353944671299</v>
      </c>
    </row>
    <row r="1782" spans="1:17" hidden="1" x14ac:dyDescent="0.3">
      <c r="A1782" t="s">
        <v>3744</v>
      </c>
      <c r="B1782" t="s">
        <v>3745</v>
      </c>
      <c r="C1782" t="s">
        <v>10328</v>
      </c>
      <c r="D1782" t="s">
        <v>357</v>
      </c>
      <c r="E1782">
        <v>556.43209200000001</v>
      </c>
      <c r="F1782">
        <v>1610</v>
      </c>
      <c r="G1782">
        <v>22.737587272461798</v>
      </c>
      <c r="H1782">
        <v>13.7971473883087</v>
      </c>
      <c r="I1782">
        <v>44.107766592001099</v>
      </c>
      <c r="J1782">
        <v>-1.3544046303811299</v>
      </c>
      <c r="K1782">
        <v>1359.3727613675501</v>
      </c>
      <c r="L1782">
        <v>1136.29338637146</v>
      </c>
      <c r="M1782">
        <v>50.807833464628601</v>
      </c>
      <c r="N1782">
        <v>0.60691365227537897</v>
      </c>
      <c r="O1782">
        <v>14.223602484472</v>
      </c>
      <c r="P1782">
        <v>90.532544378698205</v>
      </c>
    </row>
    <row r="1783" spans="1:17" hidden="1" x14ac:dyDescent="0.3">
      <c r="A1783" t="s">
        <v>3746</v>
      </c>
      <c r="B1783" t="s">
        <v>3747</v>
      </c>
      <c r="C1783" t="s">
        <v>10328</v>
      </c>
      <c r="D1783" t="s">
        <v>135</v>
      </c>
      <c r="E1783">
        <v>553.57000919999996</v>
      </c>
      <c r="F1783">
        <v>214.5</v>
      </c>
      <c r="G1783">
        <v>69.648842325634106</v>
      </c>
      <c r="H1783">
        <v>7.1007188168802102</v>
      </c>
      <c r="I1783">
        <v>18.347727173425099</v>
      </c>
      <c r="J1783">
        <v>9.9533349161540308</v>
      </c>
      <c r="K1783">
        <v>195.922080934793</v>
      </c>
      <c r="L1783">
        <v>161.945368479927</v>
      </c>
      <c r="M1783">
        <v>78.945124553774207</v>
      </c>
      <c r="N1783">
        <v>0.76120952069155201</v>
      </c>
      <c r="O1783">
        <v>8.8578088578088696</v>
      </c>
      <c r="P1783">
        <v>155.35714285714201</v>
      </c>
    </row>
    <row r="1784" spans="1:17" hidden="1" x14ac:dyDescent="0.3">
      <c r="A1784" t="s">
        <v>3748</v>
      </c>
      <c r="B1784" t="s">
        <v>3749</v>
      </c>
      <c r="C1784" t="s">
        <v>10328</v>
      </c>
      <c r="D1784" t="s">
        <v>276</v>
      </c>
      <c r="E1784">
        <v>553.52923424999994</v>
      </c>
      <c r="F1784">
        <v>562.65</v>
      </c>
      <c r="G1784">
        <v>-24.429695132644699</v>
      </c>
      <c r="H1784">
        <v>-4.9685276632171202</v>
      </c>
      <c r="I1784">
        <v>-16.023639839223701</v>
      </c>
      <c r="J1784">
        <v>-3.7588136198064701</v>
      </c>
      <c r="K1784">
        <v>567.96683699642404</v>
      </c>
      <c r="L1784">
        <v>546.31974636236896</v>
      </c>
      <c r="M1784">
        <v>45.793401833842502</v>
      </c>
      <c r="N1784">
        <v>0.54586127176983401</v>
      </c>
      <c r="O1784">
        <v>23.238247578423501</v>
      </c>
      <c r="P1784">
        <v>26.1264290517821</v>
      </c>
    </row>
    <row r="1785" spans="1:17" hidden="1" x14ac:dyDescent="0.3">
      <c r="A1785" t="s">
        <v>3750</v>
      </c>
      <c r="B1785" t="s">
        <v>3751</v>
      </c>
      <c r="C1785" t="s">
        <v>10328</v>
      </c>
      <c r="D1785" t="s">
        <v>46</v>
      </c>
      <c r="E1785">
        <v>552.8011176</v>
      </c>
      <c r="F1785">
        <v>33.450000000000003</v>
      </c>
      <c r="G1785">
        <v>158.290240900089</v>
      </c>
      <c r="H1785">
        <v>10.7783503958275</v>
      </c>
      <c r="I1785">
        <v>-9.4050326226782399</v>
      </c>
      <c r="J1785">
        <v>-7.2485295265688796</v>
      </c>
      <c r="K1785">
        <v>30.546618937826999</v>
      </c>
      <c r="L1785">
        <v>26.797385370359098</v>
      </c>
      <c r="M1785">
        <v>51.0317752454974</v>
      </c>
      <c r="N1785">
        <v>2.5188842113880798</v>
      </c>
      <c r="O1785">
        <v>20.478325859491701</v>
      </c>
      <c r="P1785">
        <v>196.017699115044</v>
      </c>
      <c r="Q1785">
        <v>-1.7227510016794002E-2</v>
      </c>
    </row>
    <row r="1786" spans="1:17" hidden="1" x14ac:dyDescent="0.3">
      <c r="A1786" t="s">
        <v>3752</v>
      </c>
      <c r="B1786" t="s">
        <v>3753</v>
      </c>
      <c r="C1786" t="s">
        <v>10328</v>
      </c>
      <c r="D1786" t="s">
        <v>298</v>
      </c>
      <c r="E1786">
        <v>552.76404001000003</v>
      </c>
      <c r="F1786">
        <v>396.85</v>
      </c>
      <c r="G1786">
        <v>72.557735375981906</v>
      </c>
      <c r="H1786">
        <v>-18.4330794663815</v>
      </c>
      <c r="I1786">
        <v>29.351253561566899</v>
      </c>
      <c r="J1786">
        <v>-6.4471719026222498</v>
      </c>
      <c r="K1786">
        <v>414.85652700117703</v>
      </c>
      <c r="L1786">
        <v>332.86269809343599</v>
      </c>
      <c r="M1786">
        <v>35.440162984290801</v>
      </c>
      <c r="N1786">
        <v>0.27450544840525498</v>
      </c>
      <c r="O1786">
        <v>40.846667506614502</v>
      </c>
      <c r="P1786">
        <v>128.074712643678</v>
      </c>
      <c r="Q1786">
        <v>0.124372166656399</v>
      </c>
    </row>
    <row r="1787" spans="1:17" hidden="1" x14ac:dyDescent="0.3">
      <c r="A1787" t="s">
        <v>3754</v>
      </c>
      <c r="B1787" t="s">
        <v>3755</v>
      </c>
      <c r="C1787" t="s">
        <v>10328</v>
      </c>
      <c r="D1787" t="s">
        <v>138</v>
      </c>
      <c r="E1787">
        <v>549.30505349600003</v>
      </c>
      <c r="F1787">
        <v>138.04</v>
      </c>
      <c r="G1787">
        <v>333.92817193457199</v>
      </c>
      <c r="H1787">
        <v>58.050922068912698</v>
      </c>
      <c r="I1787">
        <v>106.494055319753</v>
      </c>
      <c r="J1787">
        <v>9.3490169004958403</v>
      </c>
      <c r="K1787">
        <v>100.01624773231801</v>
      </c>
      <c r="L1787">
        <v>72.704162019774401</v>
      </c>
      <c r="M1787">
        <v>92.256256868962396</v>
      </c>
      <c r="N1787">
        <v>0.831186164783279</v>
      </c>
      <c r="O1787">
        <v>0</v>
      </c>
      <c r="P1787">
        <v>411.25925925925901</v>
      </c>
      <c r="Q1787">
        <v>0.182778144167171</v>
      </c>
    </row>
    <row r="1788" spans="1:17" hidden="1" x14ac:dyDescent="0.3">
      <c r="A1788" t="s">
        <v>3756</v>
      </c>
      <c r="B1788" t="s">
        <v>3757</v>
      </c>
      <c r="C1788" t="s">
        <v>10328</v>
      </c>
      <c r="D1788" t="s">
        <v>231</v>
      </c>
      <c r="E1788">
        <v>549.24</v>
      </c>
      <c r="F1788">
        <v>920</v>
      </c>
      <c r="G1788">
        <v>407.93986784100503</v>
      </c>
      <c r="H1788">
        <v>4.3745091148873998</v>
      </c>
      <c r="I1788">
        <v>180.02822643354199</v>
      </c>
      <c r="J1788">
        <v>0.39573842169765</v>
      </c>
      <c r="K1788">
        <v>828.72565644411304</v>
      </c>
      <c r="L1788">
        <v>556.28987292924796</v>
      </c>
      <c r="M1788">
        <v>63.577019140376301</v>
      </c>
      <c r="N1788">
        <v>0.65542228885557197</v>
      </c>
      <c r="O1788">
        <v>19.255434782608699</v>
      </c>
      <c r="P1788">
        <v>603.63288718929198</v>
      </c>
    </row>
    <row r="1789" spans="1:17" hidden="1" x14ac:dyDescent="0.3">
      <c r="A1789" t="s">
        <v>3758</v>
      </c>
      <c r="B1789" t="s">
        <v>3759</v>
      </c>
      <c r="C1789" t="s">
        <v>10328</v>
      </c>
      <c r="D1789" t="s">
        <v>627</v>
      </c>
      <c r="E1789">
        <v>549.02849600000002</v>
      </c>
      <c r="F1789">
        <v>305.35000000000002</v>
      </c>
      <c r="G1789">
        <v>116.17817193457201</v>
      </c>
      <c r="H1789">
        <v>-12.0375947925872</v>
      </c>
      <c r="I1789">
        <v>36.349999283276702</v>
      </c>
      <c r="J1789">
        <v>-5.1357064785888698</v>
      </c>
      <c r="K1789">
        <v>299.60390944381498</v>
      </c>
      <c r="L1789">
        <v>214.79049868936301</v>
      </c>
      <c r="M1789">
        <v>32.993895069145097</v>
      </c>
      <c r="N1789">
        <v>0.40499722738689298</v>
      </c>
      <c r="O1789">
        <v>19.436711969870601</v>
      </c>
      <c r="P1789">
        <v>244.25028184892801</v>
      </c>
      <c r="Q1789">
        <v>0.214905597795297</v>
      </c>
    </row>
    <row r="1790" spans="1:17" hidden="1" x14ac:dyDescent="0.3">
      <c r="A1790" t="s">
        <v>3760</v>
      </c>
      <c r="B1790" t="s">
        <v>3761</v>
      </c>
      <c r="C1790" t="s">
        <v>10328</v>
      </c>
      <c r="D1790" t="s">
        <v>415</v>
      </c>
      <c r="E1790">
        <v>547.49694999999997</v>
      </c>
      <c r="F1790">
        <v>109</v>
      </c>
      <c r="G1790">
        <v>86.412779680352202</v>
      </c>
      <c r="H1790">
        <v>24.222317456335901</v>
      </c>
      <c r="I1790">
        <v>65.284800275665901</v>
      </c>
      <c r="J1790">
        <v>0.95453802128519805</v>
      </c>
      <c r="K1790">
        <v>89.804236179469896</v>
      </c>
      <c r="L1790">
        <v>69.807373042977602</v>
      </c>
      <c r="M1790">
        <v>75.831511081656799</v>
      </c>
      <c r="N1790">
        <v>1.02948423996736</v>
      </c>
      <c r="O1790">
        <v>2.3577981651376101</v>
      </c>
      <c r="P1790">
        <v>143.847874720357</v>
      </c>
      <c r="Q1790">
        <v>9.4499716642514997E-2</v>
      </c>
    </row>
    <row r="1791" spans="1:17" hidden="1" x14ac:dyDescent="0.3">
      <c r="A1791" t="s">
        <v>3762</v>
      </c>
      <c r="B1791" t="s">
        <v>3763</v>
      </c>
      <c r="C1791" t="s">
        <v>10328</v>
      </c>
      <c r="D1791" t="s">
        <v>77</v>
      </c>
      <c r="E1791">
        <v>546.54685898399998</v>
      </c>
      <c r="F1791">
        <v>186.13</v>
      </c>
      <c r="G1791">
        <v>-31.145439545629301</v>
      </c>
      <c r="H1791">
        <v>-4.3479653936460902</v>
      </c>
      <c r="I1791">
        <v>-23.587252879201898</v>
      </c>
      <c r="J1791">
        <v>-3.3065340796519398</v>
      </c>
      <c r="K1791">
        <v>190.38702880763799</v>
      </c>
      <c r="L1791">
        <v>193.46735204424201</v>
      </c>
      <c r="M1791">
        <v>42.524498395335797</v>
      </c>
      <c r="N1791">
        <v>0.591588257609311</v>
      </c>
      <c r="O1791">
        <v>24.6172030301402</v>
      </c>
      <c r="P1791">
        <v>20.628645495787399</v>
      </c>
      <c r="Q1791">
        <v>-0.115370364081363</v>
      </c>
    </row>
    <row r="1792" spans="1:17" hidden="1" x14ac:dyDescent="0.3">
      <c r="A1792" t="s">
        <v>3764</v>
      </c>
      <c r="B1792" t="s">
        <v>3765</v>
      </c>
      <c r="C1792" t="s">
        <v>10328</v>
      </c>
      <c r="D1792" t="s">
        <v>127</v>
      </c>
      <c r="E1792">
        <v>545.06767369600004</v>
      </c>
      <c r="F1792">
        <v>53.23</v>
      </c>
      <c r="G1792">
        <v>36.206969279359797</v>
      </c>
      <c r="H1792">
        <v>1.3700614995743701</v>
      </c>
      <c r="I1792">
        <v>-10.284076979212299</v>
      </c>
      <c r="J1792">
        <v>-6.5616585993295899</v>
      </c>
      <c r="K1792">
        <v>53.375906027252597</v>
      </c>
      <c r="L1792">
        <v>43.823393887647399</v>
      </c>
      <c r="M1792">
        <v>42.503022119360999</v>
      </c>
      <c r="N1792">
        <v>0.64969257389082202</v>
      </c>
      <c r="O1792">
        <v>40.897989855344697</v>
      </c>
      <c r="P1792">
        <v>103.459149546106</v>
      </c>
      <c r="Q1792">
        <v>0.14914004001856199</v>
      </c>
    </row>
    <row r="1793" spans="1:17" hidden="1" x14ac:dyDescent="0.3">
      <c r="A1793" t="s">
        <v>3766</v>
      </c>
      <c r="B1793" t="s">
        <v>3767</v>
      </c>
      <c r="C1793" t="s">
        <v>10328</v>
      </c>
      <c r="D1793" t="s">
        <v>121</v>
      </c>
      <c r="E1793">
        <v>544.73175000000003</v>
      </c>
      <c r="F1793">
        <v>35589.15</v>
      </c>
      <c r="G1793">
        <v>166.949954608583</v>
      </c>
      <c r="H1793">
        <v>13.0621084816735</v>
      </c>
      <c r="I1793">
        <v>70.900838885712304</v>
      </c>
      <c r="J1793">
        <v>7.3566721940854798</v>
      </c>
      <c r="K1793">
        <v>29589.0836557683</v>
      </c>
      <c r="L1793">
        <v>21971.6655407172</v>
      </c>
      <c r="M1793">
        <v>73.325704865301006</v>
      </c>
      <c r="N1793">
        <v>1.0429674546401999</v>
      </c>
      <c r="O1793">
        <v>9.0219912529520805</v>
      </c>
      <c r="P1793">
        <v>262.736334634554</v>
      </c>
      <c r="Q1793">
        <v>9.2038313520727E-2</v>
      </c>
    </row>
    <row r="1794" spans="1:17" hidden="1" x14ac:dyDescent="0.3">
      <c r="A1794" t="s">
        <v>3768</v>
      </c>
      <c r="B1794" t="s">
        <v>3769</v>
      </c>
      <c r="C1794" t="s">
        <v>10328</v>
      </c>
      <c r="D1794" t="s">
        <v>305</v>
      </c>
      <c r="E1794">
        <v>544.68876</v>
      </c>
      <c r="F1794">
        <v>106.88</v>
      </c>
      <c r="G1794">
        <v>1.79738846757698</v>
      </c>
      <c r="H1794">
        <v>3.87956497072638</v>
      </c>
      <c r="I1794">
        <v>-27.118014581473201</v>
      </c>
      <c r="J1794">
        <v>-4.0862545763873497</v>
      </c>
      <c r="K1794">
        <v>109.03734872651199</v>
      </c>
      <c r="L1794">
        <v>108.417870242026</v>
      </c>
      <c r="M1794">
        <v>46.436900375555098</v>
      </c>
      <c r="N1794">
        <v>1.0399647671472101</v>
      </c>
      <c r="O1794">
        <v>63.547904191616702</v>
      </c>
      <c r="P1794">
        <v>61.694402420574797</v>
      </c>
    </row>
    <row r="1795" spans="1:17" hidden="1" x14ac:dyDescent="0.3">
      <c r="A1795" t="s">
        <v>3770</v>
      </c>
      <c r="B1795" t="s">
        <v>3771</v>
      </c>
      <c r="C1795" t="s">
        <v>10328</v>
      </c>
      <c r="D1795" t="s">
        <v>204</v>
      </c>
      <c r="E1795">
        <v>540.93101535000005</v>
      </c>
      <c r="F1795">
        <v>4550</v>
      </c>
      <c r="G1795">
        <v>120.155025950576</v>
      </c>
      <c r="H1795">
        <v>19.362445363786399</v>
      </c>
      <c r="I1795">
        <v>30.1163568665831</v>
      </c>
      <c r="J1795">
        <v>-3.3832260602728699</v>
      </c>
      <c r="K1795">
        <v>3771.0184474051098</v>
      </c>
      <c r="L1795">
        <v>2864.25991108781</v>
      </c>
      <c r="M1795">
        <v>65.070759219177603</v>
      </c>
      <c r="N1795">
        <v>0.73048273591505797</v>
      </c>
      <c r="O1795">
        <v>4.9208791208790998</v>
      </c>
      <c r="P1795">
        <v>213.79310344827499</v>
      </c>
      <c r="Q1795">
        <v>0.117882764351309</v>
      </c>
    </row>
    <row r="1796" spans="1:17" hidden="1" x14ac:dyDescent="0.3">
      <c r="A1796" t="s">
        <v>3772</v>
      </c>
      <c r="B1796" t="s">
        <v>3773</v>
      </c>
      <c r="C1796" t="s">
        <v>10328</v>
      </c>
      <c r="D1796" t="s">
        <v>573</v>
      </c>
      <c r="E1796">
        <v>540.74868920799997</v>
      </c>
      <c r="F1796">
        <v>130.4</v>
      </c>
      <c r="G1796">
        <v>-25.0375952825034</v>
      </c>
      <c r="H1796">
        <v>-5.0169137960863699</v>
      </c>
      <c r="I1796">
        <v>-8.5200697384245796</v>
      </c>
      <c r="J1796">
        <v>-0.216631233375535</v>
      </c>
      <c r="K1796">
        <v>123.32419923159399</v>
      </c>
      <c r="L1796">
        <v>123.572375334958</v>
      </c>
      <c r="M1796">
        <v>51.624595604808903</v>
      </c>
      <c r="N1796">
        <v>1.84191982193802</v>
      </c>
      <c r="O1796">
        <v>20.398773006134899</v>
      </c>
      <c r="P1796">
        <v>28.409650418512999</v>
      </c>
      <c r="Q1796">
        <v>-3.5677620927495997E-2</v>
      </c>
    </row>
    <row r="1797" spans="1:17" hidden="1" x14ac:dyDescent="0.3">
      <c r="A1797" t="s">
        <v>3774</v>
      </c>
      <c r="B1797" t="s">
        <v>3775</v>
      </c>
      <c r="C1797" t="s">
        <v>10328</v>
      </c>
      <c r="D1797" t="s">
        <v>950</v>
      </c>
      <c r="E1797">
        <v>539.39880000000005</v>
      </c>
      <c r="F1797">
        <v>286.14999999999998</v>
      </c>
      <c r="G1797">
        <v>-14.920922632831701</v>
      </c>
      <c r="H1797">
        <v>11.708769664337799</v>
      </c>
      <c r="I1797">
        <v>1.7009953794282899</v>
      </c>
      <c r="J1797">
        <v>-0.298592493711481</v>
      </c>
      <c r="K1797">
        <v>241.64838095673099</v>
      </c>
      <c r="L1797">
        <v>220.425734137478</v>
      </c>
      <c r="M1797">
        <v>57.186850844016398</v>
      </c>
      <c r="N1797">
        <v>2.1573033707865101</v>
      </c>
      <c r="O1797">
        <v>3.9664511619780001</v>
      </c>
      <c r="P1797">
        <v>58.9722222222222</v>
      </c>
      <c r="Q1797">
        <v>0.13989436751950901</v>
      </c>
    </row>
    <row r="1798" spans="1:17" hidden="1" x14ac:dyDescent="0.3">
      <c r="A1798" t="s">
        <v>3776</v>
      </c>
      <c r="B1798" t="s">
        <v>3777</v>
      </c>
      <c r="C1798" t="s">
        <v>10328</v>
      </c>
      <c r="D1798" t="s">
        <v>231</v>
      </c>
      <c r="E1798">
        <v>539.05499999999995</v>
      </c>
      <c r="F1798">
        <v>490.05</v>
      </c>
      <c r="G1798">
        <v>64.353881119258205</v>
      </c>
      <c r="H1798">
        <v>-17.2657632955558</v>
      </c>
      <c r="I1798">
        <v>55.465597750652996</v>
      </c>
      <c r="J1798">
        <v>-1.2177071794280601</v>
      </c>
      <c r="K1798">
        <v>534.23390593962904</v>
      </c>
      <c r="L1798">
        <v>435.24084209480498</v>
      </c>
      <c r="M1798">
        <v>29.616534780972302</v>
      </c>
      <c r="N1798">
        <v>0.55156200653429399</v>
      </c>
      <c r="O1798">
        <v>35.9044995408631</v>
      </c>
      <c r="P1798">
        <v>115.64356435643499</v>
      </c>
      <c r="Q1798">
        <v>0.21460236620141401</v>
      </c>
    </row>
    <row r="1799" spans="1:17" hidden="1" x14ac:dyDescent="0.3">
      <c r="A1799" t="s">
        <v>3778</v>
      </c>
      <c r="B1799" t="s">
        <v>3779</v>
      </c>
      <c r="C1799" t="s">
        <v>10328</v>
      </c>
      <c r="D1799" t="s">
        <v>1518</v>
      </c>
      <c r="E1799">
        <v>536.54707825200001</v>
      </c>
      <c r="F1799">
        <v>99.32</v>
      </c>
      <c r="G1799">
        <v>-3.8710656766090499</v>
      </c>
      <c r="H1799">
        <v>12.2390544594157</v>
      </c>
      <c r="I1799">
        <v>-0.42149479126421202</v>
      </c>
      <c r="J1799">
        <v>10.5912452316442</v>
      </c>
      <c r="K1799">
        <v>87.361351469143301</v>
      </c>
      <c r="L1799">
        <v>85.112616533640704</v>
      </c>
      <c r="M1799">
        <v>83.8955890388402</v>
      </c>
      <c r="N1799">
        <v>2.33150895667446</v>
      </c>
      <c r="O1799">
        <v>14.7805074506645</v>
      </c>
      <c r="P1799">
        <v>55.673981191222502</v>
      </c>
      <c r="Q1799">
        <v>9.1683415076808994E-2</v>
      </c>
    </row>
    <row r="1800" spans="1:17" hidden="1" x14ac:dyDescent="0.3">
      <c r="A1800" t="s">
        <v>3780</v>
      </c>
      <c r="B1800" t="s">
        <v>3781</v>
      </c>
      <c r="C1800" t="s">
        <v>10328</v>
      </c>
      <c r="D1800" t="s">
        <v>54</v>
      </c>
      <c r="E1800">
        <v>535.54122270000005</v>
      </c>
      <c r="F1800">
        <v>330.1</v>
      </c>
      <c r="G1800">
        <v>42.0345327270648</v>
      </c>
      <c r="H1800">
        <v>-11.5655984674043</v>
      </c>
      <c r="I1800">
        <v>-23.725068913969402</v>
      </c>
      <c r="J1800">
        <v>-2.4443042088162001</v>
      </c>
      <c r="K1800">
        <v>341.15162447765999</v>
      </c>
      <c r="L1800">
        <v>333.46488480362098</v>
      </c>
      <c r="M1800">
        <v>41.730804440098701</v>
      </c>
      <c r="N1800">
        <v>0.48266331180926803</v>
      </c>
      <c r="O1800">
        <v>42.381096637382598</v>
      </c>
      <c r="Q1800">
        <v>6.0887972583519002E-2</v>
      </c>
    </row>
    <row r="1801" spans="1:17" hidden="1" x14ac:dyDescent="0.3">
      <c r="A1801" t="s">
        <v>3782</v>
      </c>
      <c r="B1801" t="s">
        <v>3783</v>
      </c>
      <c r="C1801" t="s">
        <v>10328</v>
      </c>
      <c r="D1801" t="s">
        <v>405</v>
      </c>
      <c r="E1801">
        <v>535.5</v>
      </c>
      <c r="F1801">
        <v>756</v>
      </c>
      <c r="G1801">
        <v>101.474879438401</v>
      </c>
      <c r="H1801">
        <v>-0.15173412665202099</v>
      </c>
      <c r="I1801">
        <v>21.781944581441699</v>
      </c>
      <c r="J1801">
        <v>-2.3379787447686202</v>
      </c>
      <c r="K1801">
        <v>698.62801753952999</v>
      </c>
      <c r="L1801">
        <v>562.50944719788197</v>
      </c>
      <c r="M1801">
        <v>59.5229112364581</v>
      </c>
      <c r="N1801">
        <v>0.67549783205132496</v>
      </c>
      <c r="O1801">
        <v>6.3095238095238004</v>
      </c>
      <c r="P1801">
        <v>141.07142857142799</v>
      </c>
      <c r="Q1801">
        <v>0.17021672022600401</v>
      </c>
    </row>
    <row r="1802" spans="1:17" hidden="1" x14ac:dyDescent="0.3">
      <c r="A1802" t="s">
        <v>3784</v>
      </c>
      <c r="B1802" t="s">
        <v>3785</v>
      </c>
      <c r="C1802" t="s">
        <v>10328</v>
      </c>
      <c r="D1802" t="s">
        <v>54</v>
      </c>
      <c r="E1802">
        <v>534.92172000000005</v>
      </c>
      <c r="F1802">
        <v>146.65</v>
      </c>
      <c r="G1802">
        <v>-4.1919997392470698</v>
      </c>
      <c r="H1802">
        <v>23.675298648812898</v>
      </c>
      <c r="I1802">
        <v>6.8956502125619599</v>
      </c>
      <c r="J1802">
        <v>-4.1571008599667598</v>
      </c>
      <c r="K1802">
        <v>127.501666025617</v>
      </c>
      <c r="L1802">
        <v>119.970400339428</v>
      </c>
      <c r="M1802">
        <v>62.300842973571903</v>
      </c>
      <c r="N1802">
        <v>3.5100542855241299</v>
      </c>
      <c r="O1802">
        <v>9.7852028639617998</v>
      </c>
      <c r="P1802">
        <v>49.795709908069398</v>
      </c>
      <c r="Q1802">
        <v>6.4025905607065003E-2</v>
      </c>
    </row>
    <row r="1803" spans="1:17" hidden="1" x14ac:dyDescent="0.3">
      <c r="A1803" t="s">
        <v>3786</v>
      </c>
      <c r="B1803" t="s">
        <v>3787</v>
      </c>
      <c r="C1803" t="s">
        <v>10328</v>
      </c>
      <c r="D1803" t="s">
        <v>21</v>
      </c>
      <c r="E1803">
        <v>534.27654280000002</v>
      </c>
      <c r="F1803">
        <v>364</v>
      </c>
      <c r="G1803">
        <v>-19.197627638988099</v>
      </c>
      <c r="H1803">
        <v>5.9052150213547198E-2</v>
      </c>
      <c r="I1803">
        <v>21.874381005691099</v>
      </c>
      <c r="J1803">
        <v>1.17209966273557</v>
      </c>
      <c r="K1803">
        <v>367.41904199482201</v>
      </c>
      <c r="L1803">
        <v>325.48356064966401</v>
      </c>
      <c r="M1803">
        <v>48.017538012962198</v>
      </c>
      <c r="N1803">
        <v>0.89574924860455096</v>
      </c>
      <c r="O1803">
        <v>23.543956043956001</v>
      </c>
      <c r="P1803">
        <v>52.941176470588204</v>
      </c>
    </row>
    <row r="1804" spans="1:17" hidden="1" x14ac:dyDescent="0.3">
      <c r="A1804" t="s">
        <v>3788</v>
      </c>
      <c r="B1804" t="s">
        <v>3789</v>
      </c>
      <c r="C1804" t="s">
        <v>10328</v>
      </c>
      <c r="D1804" t="s">
        <v>257</v>
      </c>
      <c r="E1804">
        <v>532.45424295299995</v>
      </c>
      <c r="F1804">
        <v>80.34</v>
      </c>
      <c r="G1804">
        <v>49.098555520656497</v>
      </c>
      <c r="H1804">
        <v>-6.8170470650551902</v>
      </c>
      <c r="I1804">
        <v>10.977823259244801</v>
      </c>
      <c r="J1804">
        <v>-7.0033671198344196</v>
      </c>
      <c r="K1804">
        <v>76.062784480129906</v>
      </c>
      <c r="L1804">
        <v>63.554347510351199</v>
      </c>
      <c r="M1804">
        <v>45.2480119383657</v>
      </c>
      <c r="N1804">
        <v>0.53381408623916804</v>
      </c>
      <c r="O1804">
        <v>16.3803833706746</v>
      </c>
      <c r="P1804">
        <v>108.621137366917</v>
      </c>
      <c r="Q1804">
        <v>0.147402817863337</v>
      </c>
    </row>
    <row r="1805" spans="1:17" hidden="1" x14ac:dyDescent="0.3">
      <c r="A1805" t="s">
        <v>3790</v>
      </c>
      <c r="B1805" t="s">
        <v>3791</v>
      </c>
      <c r="C1805" t="s">
        <v>10328</v>
      </c>
      <c r="D1805" t="s">
        <v>72</v>
      </c>
      <c r="E1805">
        <v>530.68360743000005</v>
      </c>
      <c r="F1805">
        <v>175.33</v>
      </c>
      <c r="G1805">
        <v>2.40267136789342</v>
      </c>
      <c r="H1805">
        <v>-12.393267745844099</v>
      </c>
      <c r="I1805">
        <v>14.5009717236162</v>
      </c>
      <c r="J1805">
        <v>-5.8030909467321603</v>
      </c>
      <c r="K1805">
        <v>174.34371857997101</v>
      </c>
      <c r="L1805">
        <v>148.506503736875</v>
      </c>
      <c r="M1805">
        <v>38.274236403439197</v>
      </c>
      <c r="N1805">
        <v>0.116655889255527</v>
      </c>
      <c r="O1805">
        <v>29.869389151884899</v>
      </c>
      <c r="P1805">
        <v>57.9549549549549</v>
      </c>
      <c r="Q1805">
        <v>5.6953042844333002E-2</v>
      </c>
    </row>
    <row r="1806" spans="1:17" hidden="1" x14ac:dyDescent="0.3">
      <c r="A1806" t="s">
        <v>3792</v>
      </c>
      <c r="B1806" t="s">
        <v>3793</v>
      </c>
      <c r="C1806" t="s">
        <v>10328</v>
      </c>
      <c r="D1806" t="s">
        <v>21</v>
      </c>
      <c r="E1806">
        <v>530.02798408000001</v>
      </c>
      <c r="F1806">
        <v>16.170000000000002</v>
      </c>
      <c r="G1806">
        <v>-44.742012761997202</v>
      </c>
      <c r="H1806">
        <v>-7.2890304456566399</v>
      </c>
      <c r="I1806">
        <v>-12.5306215310104</v>
      </c>
      <c r="J1806">
        <v>-5.1572452052193398</v>
      </c>
      <c r="K1806">
        <v>16.746339793447302</v>
      </c>
      <c r="L1806">
        <v>17.382569562478398</v>
      </c>
      <c r="M1806">
        <v>34.479326862239901</v>
      </c>
      <c r="N1806">
        <v>0.94489416377572999</v>
      </c>
      <c r="O1806">
        <v>63.265306122448898</v>
      </c>
      <c r="P1806">
        <v>15.913978494623599</v>
      </c>
      <c r="Q1806">
        <v>2.1963832659572999E-2</v>
      </c>
    </row>
    <row r="1807" spans="1:17" hidden="1" x14ac:dyDescent="0.3">
      <c r="A1807" t="s">
        <v>3794</v>
      </c>
      <c r="B1807" t="s">
        <v>3795</v>
      </c>
      <c r="C1807" t="s">
        <v>10328</v>
      </c>
      <c r="D1807" t="s">
        <v>127</v>
      </c>
      <c r="E1807">
        <v>529.99649999999997</v>
      </c>
      <c r="F1807">
        <v>359.05</v>
      </c>
      <c r="G1807">
        <v>1.9318484051609</v>
      </c>
      <c r="H1807">
        <v>6.4213709907932603</v>
      </c>
      <c r="I1807">
        <v>30.425170940166002</v>
      </c>
      <c r="J1807">
        <v>-2.3634456378076698</v>
      </c>
      <c r="K1807">
        <v>336.58722841178798</v>
      </c>
      <c r="L1807">
        <v>271.48535838734199</v>
      </c>
      <c r="M1807">
        <v>53.8640247924329</v>
      </c>
      <c r="N1807">
        <v>0.69199956196722801</v>
      </c>
      <c r="O1807">
        <v>19.537668848349799</v>
      </c>
      <c r="P1807">
        <v>87.984293193717207</v>
      </c>
    </row>
    <row r="1808" spans="1:17" hidden="1" x14ac:dyDescent="0.3">
      <c r="A1808" t="s">
        <v>3796</v>
      </c>
      <c r="B1808" t="s">
        <v>3797</v>
      </c>
      <c r="C1808" t="s">
        <v>10328</v>
      </c>
      <c r="D1808" t="s">
        <v>231</v>
      </c>
      <c r="E1808">
        <v>528.44825000000003</v>
      </c>
      <c r="F1808">
        <v>165.63</v>
      </c>
      <c r="G1808">
        <v>82.138293651420796</v>
      </c>
      <c r="H1808">
        <v>5.4735023288558704</v>
      </c>
      <c r="I1808">
        <v>23.636657715963899</v>
      </c>
      <c r="J1808">
        <v>1.63204118770503</v>
      </c>
      <c r="K1808">
        <v>152.88465816960101</v>
      </c>
      <c r="L1808">
        <v>130.74346312673001</v>
      </c>
      <c r="M1808">
        <v>48.825047992406297</v>
      </c>
      <c r="N1808">
        <v>1.0662207861172599</v>
      </c>
      <c r="O1808">
        <v>12.014731630743199</v>
      </c>
      <c r="P1808">
        <v>128.29772570640901</v>
      </c>
      <c r="Q1808">
        <v>7.8574962396456005E-2</v>
      </c>
    </row>
    <row r="1809" spans="1:17" hidden="1" x14ac:dyDescent="0.3">
      <c r="A1809" t="s">
        <v>3798</v>
      </c>
      <c r="B1809" t="s">
        <v>3799</v>
      </c>
      <c r="C1809" t="s">
        <v>10328</v>
      </c>
      <c r="D1809" t="s">
        <v>405</v>
      </c>
      <c r="E1809">
        <v>527.81306179499995</v>
      </c>
      <c r="F1809">
        <v>189.5</v>
      </c>
      <c r="G1809">
        <v>4.1349708014281896</v>
      </c>
      <c r="H1809">
        <v>-3.62563253447113</v>
      </c>
      <c r="I1809">
        <v>-4.9881961624981503</v>
      </c>
      <c r="J1809">
        <v>-4.3226561641234698</v>
      </c>
      <c r="K1809">
        <v>188.83537802909501</v>
      </c>
      <c r="L1809">
        <v>174.575877711163</v>
      </c>
      <c r="M1809">
        <v>48.017680267846004</v>
      </c>
      <c r="N1809">
        <v>1.16664746172172</v>
      </c>
      <c r="O1809">
        <v>10.2902374670184</v>
      </c>
      <c r="P1809">
        <v>37.318840579710098</v>
      </c>
      <c r="Q1809">
        <v>2.7392220274453E-2</v>
      </c>
    </row>
    <row r="1810" spans="1:17" hidden="1" x14ac:dyDescent="0.3">
      <c r="A1810" t="s">
        <v>3800</v>
      </c>
      <c r="B1810" t="s">
        <v>3801</v>
      </c>
      <c r="C1810" t="s">
        <v>10328</v>
      </c>
      <c r="D1810" t="s">
        <v>1852</v>
      </c>
      <c r="E1810">
        <v>527.27218221999999</v>
      </c>
      <c r="F1810">
        <v>259.7</v>
      </c>
      <c r="G1810">
        <v>-18.755925793674201</v>
      </c>
      <c r="H1810">
        <v>3.9424877330356298</v>
      </c>
      <c r="I1810">
        <v>-20.347715124014201</v>
      </c>
      <c r="J1810">
        <v>-3.4160772167550499</v>
      </c>
      <c r="K1810">
        <v>248.87596899084099</v>
      </c>
      <c r="L1810">
        <v>248.81027853389301</v>
      </c>
      <c r="M1810">
        <v>52.078695377132298</v>
      </c>
      <c r="N1810">
        <v>1.3966707489913299</v>
      </c>
      <c r="O1810">
        <v>22.8340392760878</v>
      </c>
      <c r="P1810">
        <v>33.179487179487097</v>
      </c>
      <c r="Q1810">
        <v>-3.9225779205327001E-2</v>
      </c>
    </row>
    <row r="1811" spans="1:17" hidden="1" x14ac:dyDescent="0.3">
      <c r="A1811" t="s">
        <v>3802</v>
      </c>
      <c r="B1811" t="s">
        <v>3803</v>
      </c>
      <c r="C1811" t="s">
        <v>10328</v>
      </c>
      <c r="D1811" t="s">
        <v>627</v>
      </c>
      <c r="E1811">
        <v>526.80624999999998</v>
      </c>
      <c r="F1811">
        <v>133.55000000000001</v>
      </c>
      <c r="G1811">
        <v>-21.714830093824801</v>
      </c>
      <c r="H1811">
        <v>-0.66740524888960195</v>
      </c>
      <c r="I1811">
        <v>-12.9654041397061</v>
      </c>
      <c r="J1811">
        <v>5.1632813358765199</v>
      </c>
      <c r="K1811">
        <v>126.40749459507001</v>
      </c>
      <c r="L1811">
        <v>123.502623548535</v>
      </c>
      <c r="M1811">
        <v>76.074249687778305</v>
      </c>
      <c r="N1811">
        <v>0.49572867727861097</v>
      </c>
      <c r="O1811">
        <v>15.761886933732599</v>
      </c>
      <c r="P1811">
        <v>31.901234567901199</v>
      </c>
      <c r="Q1811">
        <v>6.9355012100626001E-2</v>
      </c>
    </row>
    <row r="1812" spans="1:17" hidden="1" x14ac:dyDescent="0.3">
      <c r="A1812" t="s">
        <v>3804</v>
      </c>
      <c r="B1812" t="s">
        <v>3805</v>
      </c>
      <c r="C1812" t="s">
        <v>10328</v>
      </c>
      <c r="D1812" t="s">
        <v>118</v>
      </c>
      <c r="E1812">
        <v>526.72270612499995</v>
      </c>
      <c r="F1812">
        <v>248.05</v>
      </c>
      <c r="G1812">
        <v>-39.871828065427302</v>
      </c>
      <c r="H1812">
        <v>-3.4042246859446301</v>
      </c>
      <c r="I1812">
        <v>-15.3463565206585</v>
      </c>
      <c r="J1812">
        <v>-0.129245228625813</v>
      </c>
      <c r="K1812">
        <v>232.201992382208</v>
      </c>
      <c r="L1812">
        <v>250.20161362924699</v>
      </c>
      <c r="M1812">
        <v>83.576454688150903</v>
      </c>
      <c r="N1812">
        <v>0.46917293233082702</v>
      </c>
      <c r="O1812">
        <v>24.874017335214599</v>
      </c>
      <c r="P1812">
        <v>16.4553990610328</v>
      </c>
      <c r="Q1812">
        <v>0.158895140472913</v>
      </c>
    </row>
    <row r="1813" spans="1:17" hidden="1" x14ac:dyDescent="0.3">
      <c r="A1813" t="s">
        <v>3806</v>
      </c>
      <c r="B1813" t="s">
        <v>3807</v>
      </c>
      <c r="C1813" t="s">
        <v>10328</v>
      </c>
      <c r="D1813" t="s">
        <v>127</v>
      </c>
      <c r="E1813">
        <v>525.43975</v>
      </c>
      <c r="F1813">
        <v>304.89999999999998</v>
      </c>
      <c r="G1813">
        <v>54.772064023084297</v>
      </c>
      <c r="H1813">
        <v>13.586343340871</v>
      </c>
      <c r="I1813">
        <v>6.46271963624371</v>
      </c>
      <c r="J1813">
        <v>0.72521555355507805</v>
      </c>
      <c r="K1813">
        <v>267.12679228781201</v>
      </c>
      <c r="L1813">
        <v>233.90668520473301</v>
      </c>
      <c r="M1813">
        <v>67.698370679950301</v>
      </c>
      <c r="N1813">
        <v>1.1069013749985801</v>
      </c>
      <c r="O1813">
        <v>1.82026894063627</v>
      </c>
      <c r="P1813">
        <v>122.230320699708</v>
      </c>
      <c r="Q1813">
        <v>0.129576645742426</v>
      </c>
    </row>
    <row r="1814" spans="1:17" hidden="1" x14ac:dyDescent="0.3">
      <c r="A1814" t="s">
        <v>3808</v>
      </c>
      <c r="B1814" t="s">
        <v>3809</v>
      </c>
      <c r="C1814" t="s">
        <v>10328</v>
      </c>
      <c r="D1814" t="s">
        <v>776</v>
      </c>
      <c r="E1814">
        <v>523.28852247999998</v>
      </c>
      <c r="F1814">
        <v>369</v>
      </c>
      <c r="G1814">
        <v>-53.784873341424799</v>
      </c>
      <c r="H1814">
        <v>-10.655525593494099</v>
      </c>
      <c r="I1814">
        <v>-12.1319569474667</v>
      </c>
      <c r="J1814">
        <v>-6.6178431538521902</v>
      </c>
      <c r="K1814">
        <v>383.11147898400401</v>
      </c>
      <c r="L1814">
        <v>395.43991832647498</v>
      </c>
      <c r="M1814">
        <v>32.539166963692999</v>
      </c>
      <c r="N1814">
        <v>0.66664937040844097</v>
      </c>
      <c r="O1814">
        <v>35.487804878048699</v>
      </c>
      <c r="P1814">
        <v>22.1854304635761</v>
      </c>
      <c r="Q1814">
        <v>-1.0742580032149999E-3</v>
      </c>
    </row>
    <row r="1815" spans="1:17" hidden="1" x14ac:dyDescent="0.3">
      <c r="A1815" t="s">
        <v>3810</v>
      </c>
      <c r="B1815" t="s">
        <v>3811</v>
      </c>
      <c r="C1815" t="s">
        <v>10328</v>
      </c>
      <c r="D1815" t="s">
        <v>257</v>
      </c>
      <c r="E1815">
        <v>522.36971800000003</v>
      </c>
      <c r="F1815">
        <v>84.38</v>
      </c>
      <c r="G1815">
        <v>-37.448337395833398</v>
      </c>
      <c r="H1815">
        <v>0.49379861737897102</v>
      </c>
      <c r="I1815">
        <v>-19.830746303061499</v>
      </c>
      <c r="J1815">
        <v>-6.3011335753201401</v>
      </c>
      <c r="K1815">
        <v>82.741248466579293</v>
      </c>
      <c r="L1815">
        <v>83.112269796734793</v>
      </c>
      <c r="M1815">
        <v>43.228112213664502</v>
      </c>
      <c r="N1815">
        <v>0.86442249806628002</v>
      </c>
      <c r="O1815">
        <v>47.8430907798056</v>
      </c>
      <c r="P1815">
        <v>20.542857142857098</v>
      </c>
      <c r="Q1815">
        <v>7.3004167083609997E-3</v>
      </c>
    </row>
    <row r="1816" spans="1:17" hidden="1" x14ac:dyDescent="0.3">
      <c r="A1816" t="s">
        <v>3812</v>
      </c>
      <c r="B1816" t="s">
        <v>3813</v>
      </c>
      <c r="C1816" t="s">
        <v>10328</v>
      </c>
      <c r="D1816" t="s">
        <v>276</v>
      </c>
      <c r="E1816">
        <v>521.43057644999999</v>
      </c>
      <c r="F1816">
        <v>430.35</v>
      </c>
      <c r="G1816">
        <v>-18.205438671094001</v>
      </c>
      <c r="H1816">
        <v>18.1423854835468</v>
      </c>
      <c r="I1816">
        <v>31.4715819317823</v>
      </c>
      <c r="J1816">
        <v>11.2580433177418</v>
      </c>
      <c r="K1816">
        <v>362.59360919647298</v>
      </c>
      <c r="L1816">
        <v>320.549242592724</v>
      </c>
      <c r="M1816">
        <v>87.287633652616293</v>
      </c>
      <c r="N1816">
        <v>0.73246515985018901</v>
      </c>
      <c r="O1816">
        <v>4.3336818868362901</v>
      </c>
      <c r="P1816">
        <v>83.127659574468098</v>
      </c>
      <c r="Q1816">
        <v>-3.0670109645871999E-2</v>
      </c>
    </row>
    <row r="1817" spans="1:17" hidden="1" x14ac:dyDescent="0.3">
      <c r="A1817" t="s">
        <v>3814</v>
      </c>
      <c r="B1817" t="s">
        <v>3815</v>
      </c>
      <c r="C1817" t="s">
        <v>10328</v>
      </c>
      <c r="D1817" t="s">
        <v>360</v>
      </c>
      <c r="E1817">
        <v>521.13080214000001</v>
      </c>
      <c r="F1817">
        <v>17.100000000000001</v>
      </c>
      <c r="G1817">
        <v>27.531858570517301</v>
      </c>
      <c r="H1817">
        <v>-19.497309726903001</v>
      </c>
      <c r="I1817">
        <v>-34.525037167229002</v>
      </c>
      <c r="J1817">
        <v>-10.4706312832341</v>
      </c>
      <c r="K1817">
        <v>18.936205117381899</v>
      </c>
      <c r="L1817">
        <v>18.777561792681801</v>
      </c>
      <c r="M1817">
        <v>44.166635985256903</v>
      </c>
      <c r="N1817">
        <v>0.86059035458500799</v>
      </c>
      <c r="O1817">
        <v>68.128654970760195</v>
      </c>
      <c r="P1817">
        <v>75.384615384615401</v>
      </c>
      <c r="Q1817">
        <v>8.1945412976011003E-2</v>
      </c>
    </row>
    <row r="1818" spans="1:17" hidden="1" x14ac:dyDescent="0.3">
      <c r="A1818" t="s">
        <v>3816</v>
      </c>
      <c r="B1818" t="s">
        <v>3817</v>
      </c>
      <c r="C1818" t="s">
        <v>10328</v>
      </c>
      <c r="D1818" t="s">
        <v>627</v>
      </c>
      <c r="E1818">
        <v>517.27674509999997</v>
      </c>
      <c r="F1818">
        <v>244.35</v>
      </c>
      <c r="G1818">
        <v>49.928171934572603</v>
      </c>
      <c r="H1818">
        <v>-15.088966497805</v>
      </c>
      <c r="I1818">
        <v>15.437118193451999</v>
      </c>
      <c r="J1818">
        <v>-13.709652661496399</v>
      </c>
      <c r="K1818">
        <v>253.704672487528</v>
      </c>
      <c r="L1818">
        <v>200.14174679428001</v>
      </c>
      <c r="M1818">
        <v>43.568266775426203</v>
      </c>
      <c r="N1818">
        <v>0.63725258915114802</v>
      </c>
      <c r="O1818">
        <v>28.8929813791692</v>
      </c>
      <c r="P1818">
        <v>110.646551724137</v>
      </c>
    </row>
    <row r="1819" spans="1:17" hidden="1" x14ac:dyDescent="0.3">
      <c r="A1819" t="s">
        <v>3818</v>
      </c>
      <c r="B1819" t="s">
        <v>3819</v>
      </c>
      <c r="C1819" t="s">
        <v>10328</v>
      </c>
      <c r="D1819" t="s">
        <v>54</v>
      </c>
      <c r="E1819">
        <v>516.91206299999999</v>
      </c>
      <c r="F1819">
        <v>409.5</v>
      </c>
      <c r="G1819">
        <v>-73.275711560572901</v>
      </c>
      <c r="H1819">
        <v>-6.3219564250362197</v>
      </c>
      <c r="I1819">
        <v>-27.385466835630801</v>
      </c>
      <c r="J1819">
        <v>-0.91218818382789701</v>
      </c>
      <c r="K1819">
        <v>432.70410678072301</v>
      </c>
      <c r="L1819">
        <v>502.86191479603002</v>
      </c>
      <c r="M1819">
        <v>45.2203570340996</v>
      </c>
      <c r="N1819">
        <v>0.46516992436127902</v>
      </c>
      <c r="O1819">
        <v>80.952380952380906</v>
      </c>
      <c r="P1819">
        <v>15.2060768040512</v>
      </c>
      <c r="Q1819">
        <v>-3.0127137338456001E-2</v>
      </c>
    </row>
    <row r="1820" spans="1:17" hidden="1" x14ac:dyDescent="0.3">
      <c r="A1820" t="s">
        <v>3820</v>
      </c>
      <c r="B1820" t="s">
        <v>3821</v>
      </c>
      <c r="C1820" t="s">
        <v>10328</v>
      </c>
      <c r="D1820" t="s">
        <v>1351</v>
      </c>
      <c r="E1820">
        <v>514.18901548500003</v>
      </c>
      <c r="F1820">
        <v>39</v>
      </c>
      <c r="G1820">
        <v>-37.720419114444603</v>
      </c>
      <c r="H1820">
        <v>-5.45405083760149</v>
      </c>
      <c r="I1820">
        <v>-19.931052994667901</v>
      </c>
      <c r="J1820">
        <v>1.38942992859176</v>
      </c>
      <c r="K1820">
        <v>39.324154976868797</v>
      </c>
      <c r="L1820">
        <v>40.925712790028399</v>
      </c>
      <c r="M1820">
        <v>56.075982518154298</v>
      </c>
      <c r="N1820">
        <v>0.95052990494577005</v>
      </c>
      <c r="O1820">
        <v>33.538461538461497</v>
      </c>
      <c r="P1820">
        <v>18.181818181818102</v>
      </c>
      <c r="Q1820">
        <v>-5.4124077361080002E-3</v>
      </c>
    </row>
    <row r="1821" spans="1:17" hidden="1" x14ac:dyDescent="0.3">
      <c r="A1821" t="s">
        <v>3822</v>
      </c>
      <c r="B1821" t="s">
        <v>3823</v>
      </c>
      <c r="C1821" t="s">
        <v>10328</v>
      </c>
      <c r="D1821" t="s">
        <v>1799</v>
      </c>
      <c r="E1821">
        <v>513.56534399999998</v>
      </c>
      <c r="F1821">
        <v>372.55</v>
      </c>
      <c r="G1821">
        <v>-56.771286993120398</v>
      </c>
      <c r="H1821">
        <v>-5.5948431243713701</v>
      </c>
      <c r="I1821">
        <v>-41.410616854581697</v>
      </c>
      <c r="J1821">
        <v>-3.3576316448306498</v>
      </c>
      <c r="K1821">
        <v>398.81843532422198</v>
      </c>
      <c r="L1821">
        <v>417.68236308288999</v>
      </c>
      <c r="M1821">
        <v>39.552395539719903</v>
      </c>
      <c r="N1821">
        <v>0.57990064368971395</v>
      </c>
      <c r="O1821">
        <v>55.146960139578503</v>
      </c>
      <c r="P1821">
        <v>18.589845615152001</v>
      </c>
    </row>
    <row r="1822" spans="1:17" hidden="1" x14ac:dyDescent="0.3">
      <c r="A1822" t="s">
        <v>3824</v>
      </c>
      <c r="B1822" t="s">
        <v>3825</v>
      </c>
      <c r="C1822" t="s">
        <v>10328</v>
      </c>
      <c r="D1822" t="s">
        <v>51</v>
      </c>
      <c r="E1822">
        <v>512.48684246400001</v>
      </c>
      <c r="F1822">
        <v>43.84</v>
      </c>
      <c r="G1822">
        <v>-60.095770603336298</v>
      </c>
      <c r="H1822">
        <v>-9.7653130463820599</v>
      </c>
      <c r="I1822">
        <v>-46.941307754163901</v>
      </c>
      <c r="J1822">
        <v>-11.9057285512727</v>
      </c>
      <c r="K1822">
        <v>49.370267386945898</v>
      </c>
      <c r="L1822">
        <v>58.525405963606502</v>
      </c>
      <c r="M1822">
        <v>29.247165599700899</v>
      </c>
      <c r="N1822">
        <v>0.47949366780314201</v>
      </c>
      <c r="O1822">
        <v>98.677007299270002</v>
      </c>
      <c r="P1822">
        <v>2.4777933613838199</v>
      </c>
      <c r="Q1822">
        <v>-7.2495840664416999E-2</v>
      </c>
    </row>
    <row r="1823" spans="1:17" hidden="1" x14ac:dyDescent="0.3">
      <c r="A1823" t="s">
        <v>3826</v>
      </c>
      <c r="B1823" t="s">
        <v>3827</v>
      </c>
      <c r="C1823" t="s">
        <v>10328</v>
      </c>
      <c r="D1823" t="s">
        <v>1665</v>
      </c>
      <c r="E1823">
        <v>511.89135894399902</v>
      </c>
      <c r="F1823">
        <v>34.24</v>
      </c>
      <c r="G1823">
        <v>896.57284620668702</v>
      </c>
      <c r="H1823">
        <v>-25.981946067255201</v>
      </c>
      <c r="I1823">
        <v>170.24385971471901</v>
      </c>
      <c r="J1823">
        <v>-20.482950281770499</v>
      </c>
      <c r="K1823">
        <v>36.2315240160884</v>
      </c>
      <c r="L1823">
        <v>21.9172135818323</v>
      </c>
      <c r="M1823">
        <v>21.798611725631201</v>
      </c>
      <c r="N1823">
        <v>1.78487545784626</v>
      </c>
      <c r="O1823">
        <v>31.074766355140099</v>
      </c>
      <c r="P1823">
        <v>1205.87276856417</v>
      </c>
      <c r="Q1823">
        <v>0.21899638750159001</v>
      </c>
    </row>
    <row r="1824" spans="1:17" hidden="1" x14ac:dyDescent="0.3">
      <c r="A1824" t="s">
        <v>3828</v>
      </c>
      <c r="B1824" t="s">
        <v>3829</v>
      </c>
      <c r="C1824" t="s">
        <v>10328</v>
      </c>
      <c r="D1824" t="s">
        <v>257</v>
      </c>
      <c r="E1824">
        <v>510.857775</v>
      </c>
      <c r="F1824">
        <v>1346.75</v>
      </c>
      <c r="G1824">
        <v>3.1971838587723602</v>
      </c>
      <c r="H1824">
        <v>-10.518885499666499</v>
      </c>
      <c r="I1824">
        <v>-16.9609844077414</v>
      </c>
      <c r="J1824">
        <v>-1.4887006198433701</v>
      </c>
      <c r="K1824">
        <v>1349.2388498659</v>
      </c>
      <c r="L1824">
        <v>1321.2155041128899</v>
      </c>
      <c r="M1824">
        <v>41.527153384674598</v>
      </c>
      <c r="N1824">
        <v>0.68495800870812096</v>
      </c>
      <c r="O1824">
        <v>23.330239465379599</v>
      </c>
      <c r="P1824">
        <v>38.840206185566998</v>
      </c>
      <c r="Q1824">
        <v>7.4549366782647994E-2</v>
      </c>
    </row>
    <row r="1825" spans="1:17" hidden="1" x14ac:dyDescent="0.3">
      <c r="A1825" t="s">
        <v>3830</v>
      </c>
      <c r="B1825" t="s">
        <v>3831</v>
      </c>
      <c r="C1825" t="s">
        <v>10328</v>
      </c>
      <c r="D1825" t="s">
        <v>357</v>
      </c>
      <c r="E1825">
        <v>509.13128499999999</v>
      </c>
      <c r="F1825">
        <v>50.53</v>
      </c>
      <c r="G1825">
        <v>32.143260217076602</v>
      </c>
      <c r="H1825">
        <v>22.4045066956681</v>
      </c>
      <c r="I1825">
        <v>0.203688805422654</v>
      </c>
      <c r="J1825">
        <v>2.5374395055643499</v>
      </c>
      <c r="K1825">
        <v>44.745301357973602</v>
      </c>
      <c r="L1825">
        <v>42.588437672734401</v>
      </c>
      <c r="M1825">
        <v>62.7333088630796</v>
      </c>
      <c r="N1825">
        <v>2.41665754856579</v>
      </c>
      <c r="O1825">
        <v>28.438551355630299</v>
      </c>
      <c r="P1825">
        <v>63.527508090614802</v>
      </c>
      <c r="Q1825">
        <v>6.0592400121141997E-2</v>
      </c>
    </row>
    <row r="1826" spans="1:17" hidden="1" x14ac:dyDescent="0.3">
      <c r="A1826" t="s">
        <v>3832</v>
      </c>
      <c r="B1826" t="s">
        <v>3833</v>
      </c>
      <c r="C1826" t="s">
        <v>10328</v>
      </c>
      <c r="D1826" t="s">
        <v>1481</v>
      </c>
      <c r="E1826">
        <v>508.63127255000001</v>
      </c>
      <c r="F1826">
        <v>466.5</v>
      </c>
      <c r="G1826">
        <v>-1.8859010506783801E-2</v>
      </c>
      <c r="H1826">
        <v>-4.19454835072571</v>
      </c>
      <c r="I1826">
        <v>46.931768096797697</v>
      </c>
      <c r="J1826">
        <v>-1.0263705106539101</v>
      </c>
      <c r="K1826">
        <v>425.08075185270098</v>
      </c>
      <c r="L1826">
        <v>348.37935397921899</v>
      </c>
      <c r="M1826">
        <v>55.349896811831897</v>
      </c>
      <c r="N1826">
        <v>0.28500880907882598</v>
      </c>
      <c r="O1826">
        <v>11.468381564844501</v>
      </c>
      <c r="P1826">
        <v>112.04545454545401</v>
      </c>
      <c r="Q1826">
        <v>0.15842666793544199</v>
      </c>
    </row>
    <row r="1827" spans="1:17" hidden="1" x14ac:dyDescent="0.3">
      <c r="A1827" t="s">
        <v>3834</v>
      </c>
      <c r="B1827" t="s">
        <v>3835</v>
      </c>
      <c r="C1827" t="s">
        <v>10328</v>
      </c>
      <c r="D1827" t="s">
        <v>127</v>
      </c>
      <c r="E1827">
        <v>507.26339999999999</v>
      </c>
      <c r="F1827">
        <v>19</v>
      </c>
      <c r="G1827">
        <v>170.71972866280399</v>
      </c>
      <c r="H1827">
        <v>-2.95207054704052</v>
      </c>
      <c r="I1827">
        <v>-16.273292180418501</v>
      </c>
      <c r="J1827">
        <v>-2.1893271553014499</v>
      </c>
      <c r="K1827">
        <v>19.4194956923021</v>
      </c>
      <c r="L1827">
        <v>16.7781294873352</v>
      </c>
      <c r="M1827">
        <v>48.4607371953118</v>
      </c>
      <c r="N1827">
        <v>1.35566951031807</v>
      </c>
      <c r="O1827">
        <v>28.947368421052602</v>
      </c>
      <c r="P1827">
        <v>216.666666666666</v>
      </c>
      <c r="Q1827">
        <v>0.14566634986198401</v>
      </c>
    </row>
    <row r="1828" spans="1:17" hidden="1" x14ac:dyDescent="0.3">
      <c r="A1828" t="s">
        <v>3836</v>
      </c>
      <c r="B1828" t="s">
        <v>3837</v>
      </c>
      <c r="C1828" t="s">
        <v>10328</v>
      </c>
      <c r="D1828" t="s">
        <v>2686</v>
      </c>
      <c r="E1828">
        <v>504.57135599999998</v>
      </c>
      <c r="F1828">
        <v>261</v>
      </c>
      <c r="G1828">
        <v>16.970425455699399</v>
      </c>
      <c r="H1828">
        <v>-11.1706377448459</v>
      </c>
      <c r="I1828">
        <v>-21.386456771285001</v>
      </c>
      <c r="J1828">
        <v>-9.0655133069806002</v>
      </c>
      <c r="K1828">
        <v>258.37605664545498</v>
      </c>
      <c r="L1828">
        <v>235.22505697006699</v>
      </c>
      <c r="M1828">
        <v>31.790179712993002</v>
      </c>
      <c r="N1828">
        <v>1.3018460466736299</v>
      </c>
      <c r="O1828">
        <v>18.390804597701099</v>
      </c>
      <c r="P1828">
        <v>63.380281690140798</v>
      </c>
      <c r="Q1828">
        <v>0.172533967840106</v>
      </c>
    </row>
    <row r="1829" spans="1:17" hidden="1" x14ac:dyDescent="0.3">
      <c r="A1829" t="s">
        <v>3838</v>
      </c>
      <c r="B1829" t="s">
        <v>3839</v>
      </c>
      <c r="C1829" t="s">
        <v>10328</v>
      </c>
      <c r="D1829" t="s">
        <v>273</v>
      </c>
      <c r="E1829">
        <v>504.44739922500003</v>
      </c>
      <c r="F1829">
        <v>439.8</v>
      </c>
      <c r="G1829">
        <v>-60.686326763857501</v>
      </c>
      <c r="H1829">
        <v>-16.204441114983101</v>
      </c>
      <c r="I1829">
        <v>-36.934632249309303</v>
      </c>
      <c r="J1829">
        <v>-4.5489824240704104</v>
      </c>
      <c r="K1829">
        <v>492.45334664786401</v>
      </c>
      <c r="L1829">
        <v>519.57008438675598</v>
      </c>
      <c r="M1829">
        <v>36.535937863181402</v>
      </c>
      <c r="N1829">
        <v>0.52392233566303803</v>
      </c>
      <c r="O1829">
        <v>94.577080491132307</v>
      </c>
      <c r="P1829">
        <v>15.145961513287</v>
      </c>
      <c r="Q1829">
        <v>0.24915640818163201</v>
      </c>
    </row>
    <row r="1830" spans="1:17" hidden="1" x14ac:dyDescent="0.3">
      <c r="A1830" t="s">
        <v>3840</v>
      </c>
      <c r="B1830" t="s">
        <v>3841</v>
      </c>
      <c r="C1830" t="s">
        <v>10328</v>
      </c>
      <c r="D1830" t="s">
        <v>627</v>
      </c>
      <c r="E1830">
        <v>504.13590106800001</v>
      </c>
      <c r="F1830">
        <v>147.24</v>
      </c>
      <c r="G1830">
        <v>-44.317605584355597</v>
      </c>
      <c r="H1830">
        <v>-11.6410114434434</v>
      </c>
      <c r="I1830">
        <v>-21.682081139086101</v>
      </c>
      <c r="J1830">
        <v>-2.8676561641234599</v>
      </c>
      <c r="K1830">
        <v>153.082406631796</v>
      </c>
      <c r="L1830">
        <v>152.04698147903301</v>
      </c>
      <c r="M1830">
        <v>42.145811345234499</v>
      </c>
      <c r="N1830">
        <v>0.72608427572391598</v>
      </c>
      <c r="O1830">
        <v>24.008421624558501</v>
      </c>
      <c r="P1830">
        <v>10.665163472378801</v>
      </c>
      <c r="Q1830">
        <v>4.7548181040389E-2</v>
      </c>
    </row>
    <row r="1831" spans="1:17" hidden="1" x14ac:dyDescent="0.3">
      <c r="A1831" t="s">
        <v>3842</v>
      </c>
      <c r="B1831" t="s">
        <v>3843</v>
      </c>
      <c r="C1831" t="s">
        <v>10328</v>
      </c>
      <c r="D1831" t="s">
        <v>222</v>
      </c>
      <c r="E1831">
        <v>503.928</v>
      </c>
      <c r="F1831">
        <v>238.8</v>
      </c>
      <c r="G1831">
        <v>-8.4522711517527593</v>
      </c>
      <c r="H1831">
        <v>21.132225032167099</v>
      </c>
      <c r="I1831">
        <v>19.959728061796699</v>
      </c>
      <c r="J1831">
        <v>-5.8620176492315696</v>
      </c>
      <c r="K1831">
        <v>213.88060045107099</v>
      </c>
      <c r="L1831">
        <v>195.63578000249001</v>
      </c>
      <c r="M1831">
        <v>47.322653193891902</v>
      </c>
      <c r="N1831">
        <v>0.98673071555228598</v>
      </c>
      <c r="O1831">
        <v>10.9715242881071</v>
      </c>
      <c r="P1831">
        <v>50.188679245282998</v>
      </c>
      <c r="Q1831">
        <v>-3.9951745508583998E-2</v>
      </c>
    </row>
    <row r="1832" spans="1:17" hidden="1" x14ac:dyDescent="0.3">
      <c r="A1832" t="s">
        <v>3844</v>
      </c>
      <c r="B1832" t="s">
        <v>3845</v>
      </c>
      <c r="C1832" t="s">
        <v>10328</v>
      </c>
      <c r="D1832" t="s">
        <v>627</v>
      </c>
      <c r="E1832">
        <v>502.48362696999999</v>
      </c>
      <c r="F1832">
        <v>188.08</v>
      </c>
      <c r="G1832">
        <v>-19.986958296624199</v>
      </c>
      <c r="H1832">
        <v>-3.24449661267484</v>
      </c>
      <c r="I1832">
        <v>-6.7655170702538303</v>
      </c>
      <c r="J1832">
        <v>-1.23167298851883</v>
      </c>
      <c r="K1832">
        <v>183.990434830841</v>
      </c>
      <c r="L1832">
        <v>176.64334819616101</v>
      </c>
      <c r="M1832">
        <v>53.025145773277401</v>
      </c>
      <c r="N1832">
        <v>0.964850305770242</v>
      </c>
      <c r="O1832">
        <v>21.9693747341556</v>
      </c>
      <c r="P1832">
        <v>38.702064896755097</v>
      </c>
      <c r="Q1832">
        <v>9.2210654452716007E-2</v>
      </c>
    </row>
    <row r="1833" spans="1:17" hidden="1" x14ac:dyDescent="0.3">
      <c r="A1833" t="s">
        <v>3846</v>
      </c>
      <c r="B1833" t="s">
        <v>3847</v>
      </c>
      <c r="C1833" t="s">
        <v>10328</v>
      </c>
      <c r="D1833" t="s">
        <v>132</v>
      </c>
      <c r="E1833">
        <v>500.99266599999999</v>
      </c>
      <c r="F1833">
        <v>317.55</v>
      </c>
      <c r="G1833">
        <v>-13.753146746745999</v>
      </c>
      <c r="H1833">
        <v>-5.6772662577466297</v>
      </c>
      <c r="I1833">
        <v>74.934004144317498</v>
      </c>
      <c r="J1833">
        <v>-4.9526301804560502</v>
      </c>
      <c r="K1833">
        <v>327.86544096437802</v>
      </c>
      <c r="L1833">
        <v>266.65701564795302</v>
      </c>
      <c r="M1833">
        <v>34.964068153577699</v>
      </c>
      <c r="N1833">
        <v>0.43762105432515802</v>
      </c>
      <c r="O1833">
        <v>26.184852779089901</v>
      </c>
      <c r="P1833">
        <v>141.48288973384001</v>
      </c>
    </row>
    <row r="1834" spans="1:17" hidden="1" x14ac:dyDescent="0.3">
      <c r="A1834" t="s">
        <v>3848</v>
      </c>
      <c r="B1834" t="s">
        <v>3849</v>
      </c>
      <c r="C1834" t="s">
        <v>10328</v>
      </c>
      <c r="D1834" t="s">
        <v>305</v>
      </c>
      <c r="E1834">
        <v>500.81545249999999</v>
      </c>
      <c r="F1834">
        <v>625.4</v>
      </c>
      <c r="G1834">
        <v>20.936260791267099</v>
      </c>
      <c r="H1834">
        <v>-1.13608292674262</v>
      </c>
      <c r="I1834">
        <v>-10.549945202508001</v>
      </c>
      <c r="J1834">
        <v>-7.5476561641234596</v>
      </c>
      <c r="K1834">
        <v>630.49137287646897</v>
      </c>
      <c r="L1834">
        <v>572.94630192846296</v>
      </c>
      <c r="M1834">
        <v>38.567162712435902</v>
      </c>
      <c r="N1834">
        <v>1.22391435943351</v>
      </c>
      <c r="O1834">
        <v>24.8800767508794</v>
      </c>
      <c r="P1834">
        <v>78.049822064056897</v>
      </c>
      <c r="Q1834">
        <v>0.18669879452997201</v>
      </c>
    </row>
    <row r="1835" spans="1:17" hidden="1" x14ac:dyDescent="0.3">
      <c r="A1835" t="s">
        <v>3850</v>
      </c>
      <c r="B1835" t="s">
        <v>3851</v>
      </c>
      <c r="C1835" t="s">
        <v>10328</v>
      </c>
      <c r="D1835" t="s">
        <v>54</v>
      </c>
      <c r="E1835">
        <v>499.80534999999998</v>
      </c>
      <c r="F1835">
        <v>115.03</v>
      </c>
      <c r="G1835">
        <v>-61.417694970828698</v>
      </c>
      <c r="H1835">
        <v>-14.3812589844683</v>
      </c>
      <c r="I1835">
        <v>-45.300698257353098</v>
      </c>
      <c r="J1835">
        <v>4.80088398186194</v>
      </c>
      <c r="K1835">
        <v>126.94342061455001</v>
      </c>
      <c r="L1835">
        <v>155.795219246611</v>
      </c>
      <c r="M1835">
        <v>49.435841285657403</v>
      </c>
      <c r="N1835">
        <v>1.1976596011815499</v>
      </c>
      <c r="O1835">
        <v>86.864296270538105</v>
      </c>
      <c r="P1835">
        <v>14.8003992015968</v>
      </c>
    </row>
    <row r="1836" spans="1:17" hidden="1" x14ac:dyDescent="0.3">
      <c r="A1836" t="s">
        <v>3852</v>
      </c>
      <c r="B1836" t="s">
        <v>3853</v>
      </c>
      <c r="C1836" t="s">
        <v>10328</v>
      </c>
      <c r="D1836" t="s">
        <v>21</v>
      </c>
      <c r="E1836">
        <v>498.99571020000002</v>
      </c>
      <c r="F1836">
        <v>69</v>
      </c>
      <c r="G1836">
        <v>-3.81690727109507</v>
      </c>
      <c r="H1836">
        <v>-11.5323661545845</v>
      </c>
      <c r="I1836">
        <v>-26.9304914215016</v>
      </c>
      <c r="J1836">
        <v>3.4811970133783499</v>
      </c>
      <c r="K1836">
        <v>72.103726706752795</v>
      </c>
      <c r="L1836">
        <v>67.661378166684599</v>
      </c>
      <c r="M1836">
        <v>53.635864530911199</v>
      </c>
      <c r="N1836">
        <v>0.94404459381916495</v>
      </c>
      <c r="O1836">
        <v>31.086956521739101</v>
      </c>
      <c r="P1836">
        <v>86.234817813765105</v>
      </c>
      <c r="Q1836">
        <v>0.18693010707187099</v>
      </c>
    </row>
    <row r="1837" spans="1:17" hidden="1" x14ac:dyDescent="0.3">
      <c r="A1837" t="s">
        <v>3854</v>
      </c>
      <c r="B1837" t="s">
        <v>3855</v>
      </c>
      <c r="C1837" t="s">
        <v>10328</v>
      </c>
      <c r="D1837" t="s">
        <v>54</v>
      </c>
      <c r="E1837">
        <v>497.79817350000002</v>
      </c>
      <c r="F1837">
        <v>1103.45</v>
      </c>
      <c r="G1837">
        <v>27.002905030657999</v>
      </c>
      <c r="H1837">
        <v>21.567396462905698</v>
      </c>
      <c r="I1837">
        <v>25.502408634795</v>
      </c>
      <c r="J1837">
        <v>-5.6204142013484999</v>
      </c>
      <c r="K1837">
        <v>956.84457470793302</v>
      </c>
      <c r="L1837">
        <v>829.44308068324096</v>
      </c>
      <c r="M1837">
        <v>69.163382173216107</v>
      </c>
      <c r="N1837">
        <v>1.1095351922990899</v>
      </c>
      <c r="O1837">
        <v>8.5685803615931793</v>
      </c>
      <c r="P1837">
        <v>88.0132901686829</v>
      </c>
      <c r="Q1837">
        <v>8.7063257383132003E-2</v>
      </c>
    </row>
    <row r="1838" spans="1:17" hidden="1" x14ac:dyDescent="0.3">
      <c r="A1838" t="s">
        <v>3856</v>
      </c>
      <c r="B1838" t="s">
        <v>3857</v>
      </c>
      <c r="C1838" t="s">
        <v>10328</v>
      </c>
      <c r="D1838" t="s">
        <v>127</v>
      </c>
      <c r="E1838">
        <v>497.75693124999998</v>
      </c>
      <c r="F1838">
        <v>171</v>
      </c>
      <c r="G1838">
        <v>801.30072095417995</v>
      </c>
      <c r="H1838">
        <v>6.7180657556557204</v>
      </c>
      <c r="I1838">
        <v>5.66102666154256</v>
      </c>
      <c r="J1838">
        <v>-0.51824439941758005</v>
      </c>
      <c r="K1838">
        <v>163.564041288943</v>
      </c>
      <c r="L1838">
        <v>128.48932182271</v>
      </c>
      <c r="M1838">
        <v>55.152247977514001</v>
      </c>
      <c r="N1838">
        <v>1.02960369999618</v>
      </c>
      <c r="O1838">
        <v>24.4152046783625</v>
      </c>
      <c r="P1838">
        <v>831.37254901960796</v>
      </c>
      <c r="Q1838">
        <v>0.18015410056909001</v>
      </c>
    </row>
    <row r="1839" spans="1:17" hidden="1" x14ac:dyDescent="0.3">
      <c r="A1839" t="s">
        <v>3858</v>
      </c>
      <c r="B1839" t="s">
        <v>3859</v>
      </c>
      <c r="C1839" t="s">
        <v>10328</v>
      </c>
      <c r="D1839" t="s">
        <v>640</v>
      </c>
      <c r="E1839">
        <v>496.92996870000002</v>
      </c>
      <c r="F1839">
        <v>664.45</v>
      </c>
      <c r="G1839">
        <v>105.548739310459</v>
      </c>
      <c r="H1839">
        <v>-5.4115943940334503</v>
      </c>
      <c r="I1839">
        <v>55.398969355796197</v>
      </c>
      <c r="J1839">
        <v>-3.61271748628918</v>
      </c>
      <c r="K1839">
        <v>654.49077276845503</v>
      </c>
      <c r="L1839">
        <v>511.34894292869097</v>
      </c>
      <c r="M1839">
        <v>37.928960797804699</v>
      </c>
      <c r="N1839">
        <v>0.70006148041469796</v>
      </c>
      <c r="O1839">
        <v>10.196403040108301</v>
      </c>
      <c r="P1839">
        <v>182.80485209618999</v>
      </c>
      <c r="Q1839">
        <v>0.17199498830347601</v>
      </c>
    </row>
    <row r="1840" spans="1:17" hidden="1" x14ac:dyDescent="0.3">
      <c r="A1840" t="s">
        <v>3860</v>
      </c>
      <c r="B1840" t="s">
        <v>3861</v>
      </c>
      <c r="C1840" t="s">
        <v>10328</v>
      </c>
      <c r="D1840" t="s">
        <v>1731</v>
      </c>
      <c r="E1840">
        <v>494.60399999999998</v>
      </c>
      <c r="F1840">
        <v>199.05</v>
      </c>
      <c r="G1840">
        <v>322.31453557093602</v>
      </c>
      <c r="H1840">
        <v>13.447518933770899</v>
      </c>
      <c r="I1840">
        <v>33.072746997491201</v>
      </c>
      <c r="J1840">
        <v>0.49080537433807198</v>
      </c>
      <c r="K1840">
        <v>173.09180678457599</v>
      </c>
      <c r="L1840">
        <v>127.433893657822</v>
      </c>
      <c r="M1840">
        <v>65.281564801314005</v>
      </c>
      <c r="N1840">
        <v>0.38548024413748699</v>
      </c>
      <c r="O1840">
        <v>2.2356191911579999</v>
      </c>
      <c r="P1840">
        <v>385.487804878048</v>
      </c>
      <c r="Q1840">
        <v>0.20623618650285799</v>
      </c>
    </row>
    <row r="1841" spans="1:17" hidden="1" x14ac:dyDescent="0.3">
      <c r="A1841" t="s">
        <v>3862</v>
      </c>
      <c r="B1841" t="s">
        <v>3863</v>
      </c>
      <c r="C1841" t="s">
        <v>10328</v>
      </c>
      <c r="D1841" t="s">
        <v>989</v>
      </c>
      <c r="E1841">
        <v>493.88952486400001</v>
      </c>
      <c r="F1841">
        <v>124.53</v>
      </c>
      <c r="G1841">
        <v>-8.7566795023489199</v>
      </c>
      <c r="H1841">
        <v>10.457861674023</v>
      </c>
      <c r="I1841">
        <v>10.6375735277876</v>
      </c>
      <c r="J1841">
        <v>7.7690291758748096</v>
      </c>
      <c r="K1841">
        <v>115.132253220808</v>
      </c>
      <c r="L1841">
        <v>105.99307158237799</v>
      </c>
      <c r="M1841">
        <v>67.2398617320639</v>
      </c>
      <c r="N1841">
        <v>1.34990931618659</v>
      </c>
      <c r="O1841">
        <v>10.013651328997</v>
      </c>
      <c r="P1841">
        <v>49.316546762589901</v>
      </c>
      <c r="Q1841">
        <v>4.4148784953130002E-2</v>
      </c>
    </row>
    <row r="1842" spans="1:17" hidden="1" x14ac:dyDescent="0.3">
      <c r="A1842" t="s">
        <v>3864</v>
      </c>
      <c r="B1842" t="s">
        <v>3865</v>
      </c>
      <c r="C1842" t="s">
        <v>10328</v>
      </c>
      <c r="D1842" t="s">
        <v>204</v>
      </c>
      <c r="E1842">
        <v>491.53050768000003</v>
      </c>
      <c r="F1842">
        <v>31.1</v>
      </c>
      <c r="G1842">
        <v>16.281113111043201</v>
      </c>
      <c r="H1842">
        <v>0.81151061070863695</v>
      </c>
      <c r="I1842">
        <v>-27.759924687651299</v>
      </c>
      <c r="J1842">
        <v>-17.737160137814801</v>
      </c>
      <c r="K1842">
        <v>29.036855067709102</v>
      </c>
      <c r="L1842">
        <v>28.772853436740501</v>
      </c>
      <c r="M1842">
        <v>49.567437905096199</v>
      </c>
      <c r="N1842">
        <v>2.4211931479970898</v>
      </c>
      <c r="O1842">
        <v>72.025723472668801</v>
      </c>
      <c r="P1842">
        <v>71.823204419889393</v>
      </c>
      <c r="Q1842">
        <v>4.5860591608610002E-2</v>
      </c>
    </row>
    <row r="1843" spans="1:17" hidden="1" x14ac:dyDescent="0.3">
      <c r="A1843" t="s">
        <v>3866</v>
      </c>
      <c r="B1843" t="s">
        <v>3867</v>
      </c>
      <c r="C1843" t="s">
        <v>10328</v>
      </c>
      <c r="D1843" t="s">
        <v>54</v>
      </c>
      <c r="E1843">
        <v>491.44932724799997</v>
      </c>
      <c r="F1843">
        <v>64.13</v>
      </c>
      <c r="G1843">
        <v>51.291294106518301</v>
      </c>
      <c r="H1843">
        <v>-9.3995527254803903</v>
      </c>
      <c r="I1843">
        <v>3.02302053021609</v>
      </c>
      <c r="J1843">
        <v>-6.0402487567160597</v>
      </c>
      <c r="K1843">
        <v>61.312258084070898</v>
      </c>
      <c r="L1843">
        <v>51.534482610030402</v>
      </c>
      <c r="M1843">
        <v>48.616059204264999</v>
      </c>
      <c r="N1843">
        <v>0.59112024788920703</v>
      </c>
      <c r="O1843">
        <v>21.160143458599698</v>
      </c>
      <c r="P1843">
        <v>100.40624999999901</v>
      </c>
      <c r="Q1843">
        <v>7.4471905963540003E-2</v>
      </c>
    </row>
    <row r="1844" spans="1:17" hidden="1" x14ac:dyDescent="0.3">
      <c r="A1844" t="s">
        <v>3868</v>
      </c>
      <c r="B1844" t="s">
        <v>3869</v>
      </c>
      <c r="C1844" t="s">
        <v>10328</v>
      </c>
      <c r="D1844" t="s">
        <v>21</v>
      </c>
      <c r="E1844">
        <v>491.14699200000001</v>
      </c>
      <c r="F1844">
        <v>248.05</v>
      </c>
      <c r="G1844">
        <v>103.60692841125601</v>
      </c>
      <c r="H1844">
        <v>-9.1610736359499594</v>
      </c>
      <c r="I1844">
        <v>78.431200798565499</v>
      </c>
      <c r="J1844">
        <v>-4.20699682346413</v>
      </c>
      <c r="K1844">
        <v>245.99353167720099</v>
      </c>
      <c r="L1844">
        <v>187.938885219112</v>
      </c>
      <c r="M1844">
        <v>33.674559609031299</v>
      </c>
      <c r="N1844">
        <v>1.01377016058471</v>
      </c>
      <c r="O1844">
        <v>15.343680709534301</v>
      </c>
      <c r="P1844">
        <v>163.88297872340399</v>
      </c>
      <c r="Q1844">
        <v>5.3688836614943003E-2</v>
      </c>
    </row>
    <row r="1845" spans="1:17" hidden="1" x14ac:dyDescent="0.3">
      <c r="A1845" t="s">
        <v>3870</v>
      </c>
      <c r="B1845" t="s">
        <v>3871</v>
      </c>
      <c r="C1845" t="s">
        <v>10328</v>
      </c>
      <c r="D1845" t="s">
        <v>1518</v>
      </c>
      <c r="E1845">
        <v>490.875</v>
      </c>
      <c r="F1845">
        <v>343.6</v>
      </c>
      <c r="G1845">
        <v>740.24225501461297</v>
      </c>
      <c r="H1845">
        <v>149.844362884676</v>
      </c>
      <c r="I1845">
        <v>476.60220052741801</v>
      </c>
      <c r="J1845">
        <v>20.448538378293399</v>
      </c>
      <c r="K1845">
        <v>184.666133155018</v>
      </c>
      <c r="L1845">
        <v>108.925897702849</v>
      </c>
      <c r="M1845">
        <v>100</v>
      </c>
      <c r="N1845">
        <v>1.28272733808717</v>
      </c>
      <c r="O1845">
        <v>0</v>
      </c>
      <c r="P1845">
        <v>770.31408308003995</v>
      </c>
    </row>
    <row r="1846" spans="1:17" hidden="1" x14ac:dyDescent="0.3">
      <c r="A1846" t="s">
        <v>3872</v>
      </c>
      <c r="B1846" t="s">
        <v>3873</v>
      </c>
      <c r="C1846" t="s">
        <v>10328</v>
      </c>
      <c r="D1846" t="s">
        <v>1210</v>
      </c>
      <c r="E1846">
        <v>490.02445226399999</v>
      </c>
      <c r="F1846">
        <v>126.96</v>
      </c>
      <c r="G1846">
        <v>-17.017509276469099</v>
      </c>
      <c r="H1846">
        <v>-4.9869248612807002</v>
      </c>
      <c r="I1846">
        <v>-24.120057743624901</v>
      </c>
      <c r="J1846">
        <v>-5.9109008250451502</v>
      </c>
      <c r="K1846">
        <v>130.413453479303</v>
      </c>
      <c r="L1846">
        <v>126.75584341598901</v>
      </c>
      <c r="M1846">
        <v>38.9992475312743</v>
      </c>
      <c r="N1846">
        <v>0.60262956802063605</v>
      </c>
      <c r="O1846">
        <v>36.932892249527399</v>
      </c>
      <c r="P1846">
        <v>28.762677484787002</v>
      </c>
      <c r="Q1846">
        <v>2.4807462372697001E-2</v>
      </c>
    </row>
    <row r="1847" spans="1:17" hidden="1" x14ac:dyDescent="0.3">
      <c r="A1847" t="s">
        <v>3874</v>
      </c>
      <c r="B1847" t="s">
        <v>3875</v>
      </c>
      <c r="C1847" t="s">
        <v>10328</v>
      </c>
      <c r="D1847" t="s">
        <v>405</v>
      </c>
      <c r="E1847">
        <v>489.67345884600002</v>
      </c>
      <c r="F1847">
        <v>26.1</v>
      </c>
      <c r="G1847">
        <v>-33.261739044655798</v>
      </c>
      <c r="H1847">
        <v>-4.1797689879978197</v>
      </c>
      <c r="I1847">
        <v>-16.155315118934599</v>
      </c>
      <c r="J1847">
        <v>-4.8952467506008697</v>
      </c>
      <c r="K1847">
        <v>25.736058213615099</v>
      </c>
      <c r="L1847">
        <v>25.611584666029501</v>
      </c>
      <c r="M1847">
        <v>43.701596468605203</v>
      </c>
      <c r="N1847">
        <v>0.57745660200891302</v>
      </c>
      <c r="O1847">
        <v>39.693486590038297</v>
      </c>
      <c r="P1847">
        <v>16.883116883116799</v>
      </c>
      <c r="Q1847">
        <v>3.3016359347811997E-2</v>
      </c>
    </row>
    <row r="1848" spans="1:17" hidden="1" x14ac:dyDescent="0.3">
      <c r="A1848" t="s">
        <v>3876</v>
      </c>
      <c r="B1848" t="s">
        <v>3877</v>
      </c>
      <c r="C1848" t="s">
        <v>10328</v>
      </c>
      <c r="D1848" t="s">
        <v>156</v>
      </c>
      <c r="E1848">
        <v>486.38800844999997</v>
      </c>
      <c r="F1848">
        <v>68.760000000000005</v>
      </c>
      <c r="G1848">
        <v>198.923387245577</v>
      </c>
      <c r="H1848">
        <v>5.6001149521459102</v>
      </c>
      <c r="I1848">
        <v>60.670959496657503</v>
      </c>
      <c r="J1848">
        <v>2.1726828189273601</v>
      </c>
      <c r="K1848">
        <v>62.271541405468099</v>
      </c>
      <c r="L1848">
        <v>48.712667862423103</v>
      </c>
      <c r="M1848">
        <v>60.601108234608098</v>
      </c>
      <c r="N1848">
        <v>1.1613481712982201</v>
      </c>
      <c r="O1848">
        <v>5.9773123909249604</v>
      </c>
      <c r="P1848">
        <v>260</v>
      </c>
      <c r="Q1848">
        <v>0.130827855787606</v>
      </c>
    </row>
    <row r="1849" spans="1:17" hidden="1" x14ac:dyDescent="0.3">
      <c r="A1849" t="s">
        <v>3878</v>
      </c>
      <c r="B1849" t="s">
        <v>3879</v>
      </c>
      <c r="C1849" t="s">
        <v>10328</v>
      </c>
      <c r="D1849" t="s">
        <v>627</v>
      </c>
      <c r="E1849">
        <v>486.039935808</v>
      </c>
      <c r="F1849">
        <v>60.48</v>
      </c>
      <c r="G1849">
        <v>-20.4072768414926</v>
      </c>
      <c r="H1849">
        <v>-3.9488056506860301</v>
      </c>
      <c r="I1849">
        <v>-16.506073996165401</v>
      </c>
      <c r="J1849">
        <v>-4.43423763377203</v>
      </c>
      <c r="K1849">
        <v>60.690948342560603</v>
      </c>
      <c r="L1849">
        <v>58.745647076726101</v>
      </c>
      <c r="M1849">
        <v>36.732160115909103</v>
      </c>
      <c r="N1849">
        <v>0.60456539486786198</v>
      </c>
      <c r="O1849">
        <v>23.842592592592599</v>
      </c>
      <c r="P1849">
        <v>21.2024048096192</v>
      </c>
      <c r="Q1849">
        <v>-3.6736420221557001E-2</v>
      </c>
    </row>
    <row r="1850" spans="1:17" hidden="1" x14ac:dyDescent="0.3">
      <c r="A1850" t="s">
        <v>3880</v>
      </c>
      <c r="B1850" t="s">
        <v>3881</v>
      </c>
      <c r="C1850" t="s">
        <v>10328</v>
      </c>
      <c r="D1850" t="s">
        <v>989</v>
      </c>
      <c r="E1850">
        <v>485.39552448000001</v>
      </c>
      <c r="F1850">
        <v>56.81</v>
      </c>
      <c r="G1850">
        <v>-31.869580874415998</v>
      </c>
      <c r="H1850">
        <v>0.44454007630839798</v>
      </c>
      <c r="I1850">
        <v>-16.677268546485699</v>
      </c>
      <c r="J1850">
        <v>3.8046267365032098</v>
      </c>
      <c r="K1850">
        <v>57.082405736663098</v>
      </c>
      <c r="L1850">
        <v>56.009879755744997</v>
      </c>
      <c r="M1850">
        <v>73.150517219976095</v>
      </c>
      <c r="N1850">
        <v>0.72601955140641505</v>
      </c>
      <c r="O1850">
        <v>26.2101742650941</v>
      </c>
      <c r="P1850">
        <v>19.599999999999898</v>
      </c>
      <c r="Q1850">
        <v>5.4042984685997997E-2</v>
      </c>
    </row>
    <row r="1851" spans="1:17" hidden="1" x14ac:dyDescent="0.3">
      <c r="A1851" t="s">
        <v>3882</v>
      </c>
      <c r="B1851" t="s">
        <v>3883</v>
      </c>
      <c r="C1851" t="s">
        <v>10328</v>
      </c>
      <c r="D1851" t="s">
        <v>72</v>
      </c>
      <c r="E1851">
        <v>483.47078865999998</v>
      </c>
      <c r="F1851">
        <v>671</v>
      </c>
      <c r="G1851">
        <v>20.986253879642401</v>
      </c>
      <c r="H1851">
        <v>3.1927069185988501</v>
      </c>
      <c r="I1851">
        <v>3.1044799633902098</v>
      </c>
      <c r="J1851">
        <v>-6.2084953249626196</v>
      </c>
      <c r="K1851">
        <v>637.61850452322903</v>
      </c>
      <c r="L1851">
        <v>567.48981595391194</v>
      </c>
      <c r="M1851">
        <v>57.855963501698</v>
      </c>
      <c r="N1851">
        <v>2.72398654943964</v>
      </c>
      <c r="O1851">
        <v>13.412816691505199</v>
      </c>
      <c r="P1851">
        <v>81.326847723280594</v>
      </c>
      <c r="Q1851">
        <v>6.2981763532623997E-2</v>
      </c>
    </row>
    <row r="1852" spans="1:17" hidden="1" x14ac:dyDescent="0.3">
      <c r="A1852" t="s">
        <v>3884</v>
      </c>
      <c r="B1852" t="s">
        <v>3885</v>
      </c>
      <c r="C1852" t="s">
        <v>10328</v>
      </c>
      <c r="D1852" t="s">
        <v>72</v>
      </c>
      <c r="E1852">
        <v>482.21665899999999</v>
      </c>
      <c r="F1852">
        <v>138.85</v>
      </c>
      <c r="G1852">
        <v>266.30270804647603</v>
      </c>
      <c r="H1852">
        <v>3.0032794110944501</v>
      </c>
      <c r="I1852">
        <v>213.27989661217299</v>
      </c>
      <c r="J1852">
        <v>-15.3924398791361</v>
      </c>
      <c r="K1852">
        <v>131.19512292206099</v>
      </c>
      <c r="L1852">
        <v>90.418435283950899</v>
      </c>
      <c r="M1852">
        <v>39.500189236299498</v>
      </c>
      <c r="N1852">
        <v>0.63971518593018495</v>
      </c>
      <c r="O1852">
        <v>13.215700396110901</v>
      </c>
      <c r="P1852">
        <v>296.37453611190398</v>
      </c>
      <c r="Q1852">
        <v>0.13054259668723101</v>
      </c>
    </row>
    <row r="1853" spans="1:17" hidden="1" x14ac:dyDescent="0.3">
      <c r="A1853" t="s">
        <v>3886</v>
      </c>
      <c r="B1853" t="s">
        <v>3887</v>
      </c>
      <c r="C1853" t="s">
        <v>10328</v>
      </c>
      <c r="D1853" t="s">
        <v>741</v>
      </c>
      <c r="E1853">
        <v>481.92970355999898</v>
      </c>
      <c r="F1853">
        <v>29.02</v>
      </c>
      <c r="G1853">
        <v>1.06237889345201</v>
      </c>
      <c r="H1853">
        <v>1.94000453116593</v>
      </c>
      <c r="I1853">
        <v>0.79390593477445504</v>
      </c>
      <c r="J1853">
        <v>0.37743942155606103</v>
      </c>
      <c r="K1853">
        <v>27.965840715069199</v>
      </c>
      <c r="L1853">
        <v>25.893459698952899</v>
      </c>
      <c r="M1853">
        <v>56.344784633490001</v>
      </c>
      <c r="N1853">
        <v>1.5098452839826599</v>
      </c>
      <c r="O1853">
        <v>3.4114403859407401</v>
      </c>
      <c r="P1853">
        <v>45.1</v>
      </c>
      <c r="Q1853">
        <v>3.3094991646369998E-3</v>
      </c>
    </row>
    <row r="1854" spans="1:17" hidden="1" x14ac:dyDescent="0.3">
      <c r="A1854" t="s">
        <v>3888</v>
      </c>
      <c r="B1854" t="s">
        <v>3889</v>
      </c>
      <c r="C1854" t="s">
        <v>10328</v>
      </c>
      <c r="D1854" t="s">
        <v>138</v>
      </c>
      <c r="E1854">
        <v>480.95374576</v>
      </c>
      <c r="F1854">
        <v>34.119999999999997</v>
      </c>
      <c r="G1854">
        <v>95.888436835234799</v>
      </c>
      <c r="H1854">
        <v>-8.25388989075274</v>
      </c>
      <c r="I1854">
        <v>-9.2571974527760403</v>
      </c>
      <c r="J1854">
        <v>-6.7674682669142898</v>
      </c>
      <c r="K1854">
        <v>38.177650812131802</v>
      </c>
      <c r="L1854">
        <v>32.0897573598658</v>
      </c>
      <c r="M1854">
        <v>42.783949322465702</v>
      </c>
      <c r="N1854">
        <v>2.48947477507883</v>
      </c>
      <c r="O1854">
        <v>55.363423212192203</v>
      </c>
      <c r="P1854">
        <v>158.48484848484799</v>
      </c>
      <c r="Q1854">
        <v>1.4841064485227999E-2</v>
      </c>
    </row>
    <row r="1855" spans="1:17" hidden="1" x14ac:dyDescent="0.3">
      <c r="A1855" t="s">
        <v>3890</v>
      </c>
      <c r="B1855" t="s">
        <v>3891</v>
      </c>
      <c r="C1855" t="s">
        <v>10328</v>
      </c>
      <c r="D1855" t="s">
        <v>21</v>
      </c>
      <c r="E1855">
        <v>480.87</v>
      </c>
      <c r="F1855">
        <v>362.5</v>
      </c>
      <c r="G1855">
        <v>110.472299340013</v>
      </c>
      <c r="H1855">
        <v>-13.1641533561777</v>
      </c>
      <c r="I1855">
        <v>55.326146463822099</v>
      </c>
      <c r="J1855">
        <v>-11.783928018346501</v>
      </c>
      <c r="K1855">
        <v>361.15036758693799</v>
      </c>
      <c r="L1855">
        <v>265.42359912676397</v>
      </c>
      <c r="M1855">
        <v>25.4611000341596</v>
      </c>
      <c r="N1855">
        <v>0.26743457209560001</v>
      </c>
      <c r="O1855">
        <v>26.262068965517201</v>
      </c>
      <c r="Q1855">
        <v>0.17478462884274801</v>
      </c>
    </row>
    <row r="1856" spans="1:17" hidden="1" x14ac:dyDescent="0.3">
      <c r="A1856" t="s">
        <v>3892</v>
      </c>
      <c r="B1856" t="s">
        <v>3893</v>
      </c>
      <c r="C1856" t="s">
        <v>10328</v>
      </c>
      <c r="D1856" t="s">
        <v>180</v>
      </c>
      <c r="E1856">
        <v>480.69</v>
      </c>
      <c r="F1856">
        <v>196.75</v>
      </c>
      <c r="G1856">
        <v>1.6657012281782899</v>
      </c>
      <c r="H1856">
        <v>0.316392392009754</v>
      </c>
      <c r="I1856">
        <v>1.55729667519491</v>
      </c>
      <c r="J1856">
        <v>0.72566688907621901</v>
      </c>
      <c r="K1856">
        <v>194.974936279806</v>
      </c>
      <c r="L1856">
        <v>181.085131255249</v>
      </c>
      <c r="M1856">
        <v>57.008479983958203</v>
      </c>
      <c r="N1856">
        <v>0.385035794011238</v>
      </c>
      <c r="O1856">
        <v>16.899618805590801</v>
      </c>
      <c r="P1856">
        <v>51.229823212913097</v>
      </c>
      <c r="Q1856">
        <v>9.4784498144537002E-2</v>
      </c>
    </row>
    <row r="1857" spans="1:17" hidden="1" x14ac:dyDescent="0.3">
      <c r="A1857" t="s">
        <v>3894</v>
      </c>
      <c r="B1857" t="s">
        <v>3895</v>
      </c>
      <c r="C1857" t="s">
        <v>10328</v>
      </c>
      <c r="D1857" t="s">
        <v>384</v>
      </c>
      <c r="E1857">
        <v>480.57547349999999</v>
      </c>
      <c r="F1857">
        <v>572.45000000000005</v>
      </c>
      <c r="G1857">
        <v>22.703725710927099</v>
      </c>
      <c r="H1857">
        <v>-4.5512094304731701</v>
      </c>
      <c r="I1857">
        <v>-9.9697222397420902</v>
      </c>
      <c r="J1857">
        <v>-4.1226561641234696</v>
      </c>
      <c r="K1857">
        <v>581.32231496599195</v>
      </c>
      <c r="L1857">
        <v>515.04463802269504</v>
      </c>
      <c r="M1857">
        <v>41.261207327363699</v>
      </c>
      <c r="N1857">
        <v>0.442549002921587</v>
      </c>
      <c r="O1857">
        <v>12.6735959472442</v>
      </c>
      <c r="P1857">
        <v>76.138461538461499</v>
      </c>
      <c r="Q1857">
        <v>4.9782883604922001E-2</v>
      </c>
    </row>
    <row r="1858" spans="1:17" hidden="1" x14ac:dyDescent="0.3">
      <c r="A1858" t="s">
        <v>3896</v>
      </c>
      <c r="B1858" t="s">
        <v>3897</v>
      </c>
      <c r="C1858" t="s">
        <v>10328</v>
      </c>
      <c r="D1858" t="s">
        <v>535</v>
      </c>
      <c r="E1858">
        <v>480.5</v>
      </c>
      <c r="F1858">
        <v>482</v>
      </c>
      <c r="G1858">
        <v>40.910789884200199</v>
      </c>
      <c r="H1858">
        <v>20.5529171808884</v>
      </c>
      <c r="I1858">
        <v>25.202863023831199</v>
      </c>
      <c r="J1858">
        <v>-16.838052238431199</v>
      </c>
      <c r="K1858">
        <v>419.752254050354</v>
      </c>
      <c r="L1858">
        <v>365.46344745817402</v>
      </c>
      <c r="M1858">
        <v>57.610126509588497</v>
      </c>
      <c r="N1858">
        <v>1.8370027413814101</v>
      </c>
      <c r="O1858">
        <v>19.087136929460499</v>
      </c>
      <c r="P1858">
        <v>91.955396256471502</v>
      </c>
      <c r="Q1858">
        <v>8.0102791599726997E-2</v>
      </c>
    </row>
    <row r="1859" spans="1:17" hidden="1" x14ac:dyDescent="0.3">
      <c r="A1859" t="s">
        <v>3898</v>
      </c>
      <c r="B1859" t="s">
        <v>3899</v>
      </c>
      <c r="C1859" t="s">
        <v>10328</v>
      </c>
      <c r="D1859" t="s">
        <v>51</v>
      </c>
      <c r="E1859">
        <v>480.39749999999998</v>
      </c>
      <c r="F1859">
        <v>363.35</v>
      </c>
      <c r="G1859">
        <v>12.7544297962078</v>
      </c>
      <c r="H1859">
        <v>-6.2170772269583203</v>
      </c>
      <c r="I1859">
        <v>23.4272385029365</v>
      </c>
      <c r="J1859">
        <v>-3.66283231588497</v>
      </c>
      <c r="K1859">
        <v>360.87555355525501</v>
      </c>
      <c r="L1859">
        <v>309.50275437295898</v>
      </c>
      <c r="M1859">
        <v>33.660771332943597</v>
      </c>
      <c r="N1859">
        <v>0.28847235778527303</v>
      </c>
      <c r="O1859">
        <v>14.1186184119994</v>
      </c>
      <c r="P1859">
        <v>56.380460512158301</v>
      </c>
    </row>
    <row r="1860" spans="1:17" hidden="1" x14ac:dyDescent="0.3">
      <c r="A1860" t="s">
        <v>3900</v>
      </c>
      <c r="B1860" t="s">
        <v>3901</v>
      </c>
      <c r="C1860" t="s">
        <v>10328</v>
      </c>
      <c r="D1860" t="s">
        <v>3902</v>
      </c>
      <c r="E1860">
        <v>480.34497033599899</v>
      </c>
      <c r="F1860">
        <v>75</v>
      </c>
      <c r="G1860">
        <v>-77.868006098075298</v>
      </c>
      <c r="H1860">
        <v>13.460805712136199</v>
      </c>
      <c r="I1860">
        <v>-16.5023816316675</v>
      </c>
      <c r="J1860">
        <v>-8.5320116084288493</v>
      </c>
      <c r="K1860">
        <v>68.889069464594002</v>
      </c>
      <c r="L1860">
        <v>77.021196549864399</v>
      </c>
      <c r="M1860">
        <v>44.197269691929101</v>
      </c>
      <c r="N1860">
        <v>0.59328578216408501</v>
      </c>
      <c r="O1860">
        <v>135.370392042129</v>
      </c>
      <c r="P1860">
        <v>48.691514670896098</v>
      </c>
      <c r="Q1860">
        <v>-0.13296778568904799</v>
      </c>
    </row>
    <row r="1861" spans="1:17" hidden="1" x14ac:dyDescent="0.3">
      <c r="A1861" t="s">
        <v>3903</v>
      </c>
      <c r="B1861" t="s">
        <v>3904</v>
      </c>
      <c r="C1861" t="s">
        <v>10328</v>
      </c>
      <c r="D1861" t="s">
        <v>51</v>
      </c>
      <c r="E1861">
        <v>480.22705808000001</v>
      </c>
      <c r="F1861">
        <v>14.85</v>
      </c>
      <c r="G1861">
        <v>180.59762800151799</v>
      </c>
      <c r="H1861">
        <v>-15.9106448194834</v>
      </c>
      <c r="I1861">
        <v>16.728919004398598</v>
      </c>
      <c r="J1861">
        <v>-4.20894648670411</v>
      </c>
      <c r="K1861">
        <v>13.709441261466001</v>
      </c>
      <c r="L1861">
        <v>10.512021344507399</v>
      </c>
      <c r="M1861">
        <v>46.429888211497598</v>
      </c>
      <c r="N1861">
        <v>0.26497328787095298</v>
      </c>
      <c r="O1861">
        <v>42.828282828282802</v>
      </c>
      <c r="P1861">
        <v>215.95744680851001</v>
      </c>
      <c r="Q1861">
        <v>0.159944331910326</v>
      </c>
    </row>
    <row r="1862" spans="1:17" hidden="1" x14ac:dyDescent="0.3">
      <c r="A1862" t="s">
        <v>3905</v>
      </c>
      <c r="B1862" t="s">
        <v>3906</v>
      </c>
      <c r="C1862" t="s">
        <v>10328</v>
      </c>
      <c r="D1862" t="s">
        <v>276</v>
      </c>
      <c r="E1862">
        <v>479.81868858000001</v>
      </c>
      <c r="F1862">
        <v>87.59</v>
      </c>
      <c r="G1862">
        <v>-53.6074020505866</v>
      </c>
      <c r="H1862">
        <v>-10.4381658568678</v>
      </c>
      <c r="I1862">
        <v>-33.0839631912337</v>
      </c>
      <c r="J1862">
        <v>-3.01309892870229</v>
      </c>
      <c r="K1862">
        <v>94.580638104063894</v>
      </c>
      <c r="L1862">
        <v>99.195985264040502</v>
      </c>
      <c r="M1862">
        <v>45.957793566243801</v>
      </c>
      <c r="N1862">
        <v>0.54851337269071299</v>
      </c>
      <c r="O1862">
        <v>51.215892225139797</v>
      </c>
      <c r="P1862">
        <v>13.768021821015701</v>
      </c>
      <c r="Q1862">
        <v>0.15049547602806901</v>
      </c>
    </row>
    <row r="1863" spans="1:17" hidden="1" x14ac:dyDescent="0.3">
      <c r="A1863" t="s">
        <v>3907</v>
      </c>
      <c r="B1863" t="s">
        <v>3908</v>
      </c>
      <c r="C1863" t="s">
        <v>10328</v>
      </c>
      <c r="D1863" t="s">
        <v>1852</v>
      </c>
      <c r="E1863">
        <v>479.20522</v>
      </c>
      <c r="F1863">
        <v>574.70000000000005</v>
      </c>
      <c r="G1863">
        <v>-14.8437578899887</v>
      </c>
      <c r="H1863">
        <v>30.4625609221433</v>
      </c>
      <c r="I1863">
        <v>2.2626660357324702</v>
      </c>
      <c r="J1863">
        <v>-1.97474604470171</v>
      </c>
      <c r="O1863">
        <v>16.269357925874299</v>
      </c>
      <c r="P1863">
        <v>20.989473684210498</v>
      </c>
    </row>
    <row r="1864" spans="1:17" hidden="1" x14ac:dyDescent="0.3">
      <c r="A1864" t="s">
        <v>3909</v>
      </c>
      <c r="B1864" t="s">
        <v>3910</v>
      </c>
      <c r="C1864" t="s">
        <v>10328</v>
      </c>
      <c r="D1864" t="s">
        <v>46</v>
      </c>
      <c r="E1864">
        <v>474.39606020399998</v>
      </c>
      <c r="F1864">
        <v>35.450000000000003</v>
      </c>
      <c r="G1864">
        <v>77.238113455040505</v>
      </c>
      <c r="H1864">
        <v>21.629828405921302</v>
      </c>
      <c r="I1864">
        <v>-32.397222321524303</v>
      </c>
      <c r="J1864">
        <v>-8.7752766690966908</v>
      </c>
      <c r="K1864">
        <v>31.1700892800154</v>
      </c>
      <c r="L1864">
        <v>28.6823962418867</v>
      </c>
      <c r="M1864">
        <v>52.763992209567398</v>
      </c>
      <c r="N1864">
        <v>1.2934669463075199</v>
      </c>
      <c r="O1864">
        <v>45.698166431593698</v>
      </c>
      <c r="Q1864">
        <v>0.15857495032295099</v>
      </c>
    </row>
    <row r="1865" spans="1:17" hidden="1" x14ac:dyDescent="0.3">
      <c r="A1865" t="s">
        <v>3911</v>
      </c>
      <c r="B1865" t="s">
        <v>3912</v>
      </c>
      <c r="C1865" t="s">
        <v>10328</v>
      </c>
      <c r="D1865" t="s">
        <v>1105</v>
      </c>
      <c r="E1865">
        <v>474.090950719999</v>
      </c>
      <c r="F1865">
        <v>266.3</v>
      </c>
      <c r="G1865">
        <v>129.227100853754</v>
      </c>
      <c r="H1865">
        <v>3.2375298405022601</v>
      </c>
      <c r="I1865">
        <v>140.171477989571</v>
      </c>
      <c r="J1865">
        <v>-1.7883969048642001</v>
      </c>
      <c r="K1865">
        <v>263.66898625137702</v>
      </c>
      <c r="L1865">
        <v>198.45613764390501</v>
      </c>
      <c r="M1865">
        <v>49.263914753724499</v>
      </c>
      <c r="N1865">
        <v>0.71357048748353002</v>
      </c>
      <c r="O1865">
        <v>27.656778069845998</v>
      </c>
      <c r="P1865">
        <v>186.19022031166</v>
      </c>
      <c r="Q1865">
        <v>0.13514723897015299</v>
      </c>
    </row>
    <row r="1866" spans="1:17" hidden="1" x14ac:dyDescent="0.3">
      <c r="A1866" t="s">
        <v>3913</v>
      </c>
      <c r="B1866" t="s">
        <v>3914</v>
      </c>
      <c r="C1866" t="s">
        <v>10328</v>
      </c>
      <c r="D1866" t="s">
        <v>127</v>
      </c>
      <c r="E1866">
        <v>473.96626278500003</v>
      </c>
      <c r="F1866">
        <v>249.95</v>
      </c>
      <c r="G1866">
        <v>-74.060623583634595</v>
      </c>
      <c r="H1866">
        <v>-7.9217426777004896</v>
      </c>
      <c r="I1866">
        <v>-38.818266791738097</v>
      </c>
      <c r="J1866">
        <v>-2.4191528844574002</v>
      </c>
      <c r="K1866">
        <v>258.42949967139901</v>
      </c>
      <c r="M1866">
        <v>42.426735453351398</v>
      </c>
      <c r="N1866">
        <v>0.50393285453649395</v>
      </c>
      <c r="O1866">
        <v>78.535707141428304</v>
      </c>
      <c r="P1866">
        <v>12.742444745151101</v>
      </c>
    </row>
    <row r="1867" spans="1:17" hidden="1" x14ac:dyDescent="0.3">
      <c r="A1867" t="s">
        <v>3915</v>
      </c>
      <c r="B1867" t="s">
        <v>3916</v>
      </c>
      <c r="C1867" t="s">
        <v>10328</v>
      </c>
      <c r="D1867" t="s">
        <v>989</v>
      </c>
      <c r="E1867">
        <v>473.73225749599999</v>
      </c>
      <c r="F1867">
        <v>39.090000000000003</v>
      </c>
      <c r="G1867">
        <v>-7.9155780654273196</v>
      </c>
      <c r="H1867">
        <v>4.7037113021190802</v>
      </c>
      <c r="I1867">
        <v>-6.3078325162409001</v>
      </c>
      <c r="J1867">
        <v>1.71078673353056</v>
      </c>
      <c r="K1867">
        <v>38.340115838384897</v>
      </c>
      <c r="L1867">
        <v>34.9064070081088</v>
      </c>
      <c r="M1867">
        <v>65.177733887071</v>
      </c>
      <c r="N1867">
        <v>0.63965397233742505</v>
      </c>
      <c r="O1867">
        <v>19.595804553594199</v>
      </c>
      <c r="P1867">
        <v>46.130841121495301</v>
      </c>
      <c r="Q1867">
        <v>8.8276141607387004E-2</v>
      </c>
    </row>
    <row r="1868" spans="1:17" hidden="1" x14ac:dyDescent="0.3">
      <c r="A1868" t="s">
        <v>3917</v>
      </c>
      <c r="B1868" t="s">
        <v>3918</v>
      </c>
      <c r="C1868" t="s">
        <v>10328</v>
      </c>
      <c r="D1868" t="s">
        <v>257</v>
      </c>
      <c r="E1868">
        <v>473.02499999999998</v>
      </c>
      <c r="F1868">
        <v>135.15</v>
      </c>
      <c r="G1868">
        <v>-13.763738564566699</v>
      </c>
      <c r="H1868">
        <v>-6.5589837326948297</v>
      </c>
      <c r="I1868">
        <v>-24.0509304554956</v>
      </c>
      <c r="J1868">
        <v>-6.4710291522270298</v>
      </c>
      <c r="K1868">
        <v>139.981745618964</v>
      </c>
      <c r="L1868">
        <v>137.18385969709101</v>
      </c>
      <c r="M1868">
        <v>36.056152428543797</v>
      </c>
      <c r="N1868">
        <v>0.72791065814746503</v>
      </c>
      <c r="O1868">
        <v>25.564187939326601</v>
      </c>
      <c r="P1868">
        <v>31.213592233009699</v>
      </c>
      <c r="Q1868">
        <v>7.0038792676927003E-2</v>
      </c>
    </row>
    <row r="1869" spans="1:17" hidden="1" x14ac:dyDescent="0.3">
      <c r="A1869" t="s">
        <v>3919</v>
      </c>
      <c r="B1869" t="s">
        <v>3920</v>
      </c>
      <c r="C1869" t="s">
        <v>10328</v>
      </c>
      <c r="D1869" t="s">
        <v>1401</v>
      </c>
      <c r="E1869">
        <v>472.78408200000001</v>
      </c>
      <c r="F1869">
        <v>230.71</v>
      </c>
      <c r="G1869">
        <v>-35.942901096843002</v>
      </c>
      <c r="H1869">
        <v>-3.1600740967764702</v>
      </c>
      <c r="I1869">
        <v>-34.6922913322421</v>
      </c>
      <c r="J1869">
        <v>-4.6041415197719999</v>
      </c>
      <c r="K1869">
        <v>241.97580723243999</v>
      </c>
      <c r="L1869">
        <v>251.18302962754501</v>
      </c>
      <c r="M1869">
        <v>29.1502653449154</v>
      </c>
      <c r="N1869">
        <v>0.84807421366681002</v>
      </c>
      <c r="O1869">
        <v>36.231632785748303</v>
      </c>
      <c r="P1869">
        <v>1.3842503076111701</v>
      </c>
      <c r="Q1869">
        <v>8.9016281297748995E-2</v>
      </c>
    </row>
    <row r="1870" spans="1:17" hidden="1" x14ac:dyDescent="0.3">
      <c r="A1870" t="s">
        <v>3921</v>
      </c>
      <c r="B1870" t="s">
        <v>3922</v>
      </c>
      <c r="C1870" t="s">
        <v>10328</v>
      </c>
      <c r="D1870" t="s">
        <v>276</v>
      </c>
      <c r="E1870">
        <v>472.31099999999998</v>
      </c>
      <c r="F1870">
        <v>219.4</v>
      </c>
      <c r="G1870">
        <v>141.294900444158</v>
      </c>
      <c r="H1870">
        <v>8.2520346063539005</v>
      </c>
      <c r="I1870">
        <v>14.778409542972099</v>
      </c>
      <c r="J1870">
        <v>2.1862552454073599E-2</v>
      </c>
      <c r="K1870">
        <v>184.41180228033599</v>
      </c>
      <c r="L1870">
        <v>177.83136935464</v>
      </c>
      <c r="M1870">
        <v>55.261467814083197</v>
      </c>
      <c r="N1870">
        <v>1.16998426704972</v>
      </c>
      <c r="O1870">
        <v>10.802187784867799</v>
      </c>
      <c r="P1870">
        <v>190.788601722995</v>
      </c>
    </row>
    <row r="1871" spans="1:17" hidden="1" x14ac:dyDescent="0.3">
      <c r="A1871" t="s">
        <v>3923</v>
      </c>
      <c r="B1871" t="s">
        <v>3924</v>
      </c>
      <c r="C1871" t="s">
        <v>10328</v>
      </c>
      <c r="D1871" t="s">
        <v>257</v>
      </c>
      <c r="E1871">
        <v>471.76400000000001</v>
      </c>
      <c r="F1871">
        <v>388.4</v>
      </c>
      <c r="G1871">
        <v>45.913672614228297</v>
      </c>
      <c r="H1871">
        <v>54.387160823149799</v>
      </c>
      <c r="I1871">
        <v>30.939745915869999</v>
      </c>
      <c r="J1871">
        <v>-2.0872601245195002</v>
      </c>
      <c r="K1871">
        <v>301.70640786162301</v>
      </c>
      <c r="L1871">
        <v>265.22329157021198</v>
      </c>
      <c r="M1871">
        <v>79.595396761677307</v>
      </c>
      <c r="N1871">
        <v>4.5843735482499</v>
      </c>
      <c r="O1871">
        <v>6.7713697219361402</v>
      </c>
      <c r="P1871">
        <v>88.543689320388296</v>
      </c>
      <c r="Q1871">
        <v>4.8294154862883999E-2</v>
      </c>
    </row>
    <row r="1872" spans="1:17" hidden="1" x14ac:dyDescent="0.3">
      <c r="A1872" t="s">
        <v>3925</v>
      </c>
      <c r="B1872" t="s">
        <v>3926</v>
      </c>
      <c r="C1872" t="s">
        <v>10328</v>
      </c>
      <c r="D1872" t="s">
        <v>1852</v>
      </c>
      <c r="E1872">
        <v>468.79027433599998</v>
      </c>
      <c r="F1872">
        <v>81.11</v>
      </c>
      <c r="G1872">
        <v>39.6143644031919</v>
      </c>
      <c r="H1872">
        <v>21.294949586110899</v>
      </c>
      <c r="I1872">
        <v>-0.780065273869336</v>
      </c>
      <c r="J1872">
        <v>2.0588906908187501</v>
      </c>
      <c r="K1872">
        <v>72.333844932431205</v>
      </c>
      <c r="L1872">
        <v>64.243787853186802</v>
      </c>
      <c r="M1872">
        <v>54.818609557628001</v>
      </c>
      <c r="N1872">
        <v>2.5124754268198402</v>
      </c>
      <c r="O1872">
        <v>15.0906176796942</v>
      </c>
      <c r="P1872">
        <v>91.2971698113207</v>
      </c>
      <c r="Q1872">
        <v>5.9358821864334999E-2</v>
      </c>
    </row>
    <row r="1873" spans="1:17" hidden="1" x14ac:dyDescent="0.3">
      <c r="A1873" t="s">
        <v>3927</v>
      </c>
      <c r="B1873" t="s">
        <v>3928</v>
      </c>
      <c r="C1873" t="s">
        <v>10328</v>
      </c>
      <c r="D1873" t="s">
        <v>151</v>
      </c>
      <c r="E1873">
        <v>467.226036278999</v>
      </c>
      <c r="F1873">
        <v>40.729999999999997</v>
      </c>
      <c r="G1873">
        <v>-65.574599245158097</v>
      </c>
      <c r="H1873">
        <v>2.3822073664985499</v>
      </c>
      <c r="I1873">
        <v>-25.842409487299701</v>
      </c>
      <c r="J1873">
        <v>-8.8072435155475493</v>
      </c>
      <c r="K1873">
        <v>41.504250966801997</v>
      </c>
      <c r="L1873">
        <v>47.808359630659098</v>
      </c>
      <c r="M1873">
        <v>50.230630771321799</v>
      </c>
      <c r="N1873">
        <v>1.8857146347348801</v>
      </c>
      <c r="O1873">
        <v>71.495212374171302</v>
      </c>
      <c r="P1873">
        <v>8.5554371002132008</v>
      </c>
      <c r="Q1873">
        <v>-6.7054537823362001E-2</v>
      </c>
    </row>
    <row r="1874" spans="1:17" hidden="1" x14ac:dyDescent="0.3">
      <c r="A1874" t="s">
        <v>3929</v>
      </c>
      <c r="B1874" t="s">
        <v>3930</v>
      </c>
      <c r="C1874" t="s">
        <v>10328</v>
      </c>
      <c r="D1874" t="s">
        <v>627</v>
      </c>
      <c r="E1874">
        <v>467.04025000000001</v>
      </c>
      <c r="F1874">
        <v>1422</v>
      </c>
      <c r="G1874">
        <v>7761.1601364184799</v>
      </c>
      <c r="H1874">
        <v>34.843987811224899</v>
      </c>
      <c r="I1874">
        <v>410.213403807313</v>
      </c>
      <c r="J1874">
        <v>-1.12649508188013</v>
      </c>
      <c r="K1874">
        <v>1076.55452001239</v>
      </c>
      <c r="L1874">
        <v>622.14952472960499</v>
      </c>
      <c r="M1874">
        <v>75.895790986860305</v>
      </c>
      <c r="N1874">
        <v>0.97266422243820105</v>
      </c>
      <c r="O1874">
        <v>8.0872011251753501E-2</v>
      </c>
      <c r="P1874">
        <v>7791.2319644838999</v>
      </c>
      <c r="Q1874">
        <v>0.45018999504798701</v>
      </c>
    </row>
    <row r="1875" spans="1:17" hidden="1" x14ac:dyDescent="0.3">
      <c r="A1875" t="s">
        <v>3931</v>
      </c>
      <c r="B1875" t="s">
        <v>3932</v>
      </c>
      <c r="C1875" t="s">
        <v>10328</v>
      </c>
      <c r="D1875" t="s">
        <v>1199</v>
      </c>
      <c r="E1875">
        <v>466.962902044999</v>
      </c>
      <c r="F1875">
        <v>222.77</v>
      </c>
      <c r="G1875">
        <v>78.514314256670005</v>
      </c>
      <c r="H1875">
        <v>0.45395514113478802</v>
      </c>
      <c r="I1875">
        <v>-3.5767471301308702</v>
      </c>
      <c r="J1875">
        <v>1.06411662561541</v>
      </c>
      <c r="K1875">
        <v>216.73778353585001</v>
      </c>
      <c r="L1875">
        <v>189.13838882790299</v>
      </c>
      <c r="M1875">
        <v>53.1800263932859</v>
      </c>
      <c r="N1875">
        <v>0.58977308398660999</v>
      </c>
      <c r="O1875">
        <v>13.974053956996</v>
      </c>
      <c r="P1875">
        <v>122.77</v>
      </c>
      <c r="Q1875">
        <v>0.100755230068417</v>
      </c>
    </row>
    <row r="1876" spans="1:17" hidden="1" x14ac:dyDescent="0.3">
      <c r="A1876" t="s">
        <v>3933</v>
      </c>
      <c r="B1876" t="s">
        <v>3934</v>
      </c>
      <c r="C1876" t="s">
        <v>10328</v>
      </c>
      <c r="D1876" t="s">
        <v>46</v>
      </c>
      <c r="E1876">
        <v>466.90759328000001</v>
      </c>
      <c r="F1876">
        <v>364.85</v>
      </c>
      <c r="G1876">
        <v>217.40436241076301</v>
      </c>
      <c r="H1876">
        <v>33.466459557620901</v>
      </c>
      <c r="I1876">
        <v>234.51078633648399</v>
      </c>
      <c r="J1876">
        <v>6.7464614829353504</v>
      </c>
      <c r="K1876">
        <v>277.90563015476999</v>
      </c>
      <c r="M1876">
        <v>68.378593825949096</v>
      </c>
      <c r="O1876">
        <v>2.1652734000274099</v>
      </c>
      <c r="P1876">
        <v>267.79233870967698</v>
      </c>
    </row>
    <row r="1877" spans="1:17" hidden="1" x14ac:dyDescent="0.3">
      <c r="A1877" t="s">
        <v>3935</v>
      </c>
      <c r="B1877" t="s">
        <v>3936</v>
      </c>
      <c r="C1877" t="s">
        <v>10328</v>
      </c>
      <c r="D1877" t="s">
        <v>627</v>
      </c>
      <c r="E1877">
        <v>466.21525500000001</v>
      </c>
      <c r="F1877">
        <v>202.95</v>
      </c>
      <c r="G1877">
        <v>240.27488726303901</v>
      </c>
      <c r="H1877">
        <v>2.8280308019984699</v>
      </c>
      <c r="I1877">
        <v>224.16084170746899</v>
      </c>
      <c r="J1877">
        <v>-1.57582517820797</v>
      </c>
      <c r="K1877">
        <v>173.69768771150299</v>
      </c>
      <c r="L1877">
        <v>110.602784515346</v>
      </c>
      <c r="M1877">
        <v>59.271092947900399</v>
      </c>
      <c r="N1877">
        <v>0.55968517708788801</v>
      </c>
      <c r="O1877">
        <v>0.81300813008129402</v>
      </c>
      <c r="P1877">
        <v>400.49321824907503</v>
      </c>
      <c r="Q1877">
        <v>8.9088422092252997E-2</v>
      </c>
    </row>
    <row r="1878" spans="1:17" hidden="1" x14ac:dyDescent="0.3">
      <c r="A1878" t="s">
        <v>3937</v>
      </c>
      <c r="B1878" t="s">
        <v>3938</v>
      </c>
      <c r="C1878" t="s">
        <v>10328</v>
      </c>
      <c r="D1878" t="s">
        <v>276</v>
      </c>
      <c r="E1878">
        <v>465.99118040000002</v>
      </c>
      <c r="F1878">
        <v>571.29999999999995</v>
      </c>
      <c r="G1878">
        <v>13.254815185952401</v>
      </c>
      <c r="H1878">
        <v>15.4580568023827</v>
      </c>
      <c r="I1878">
        <v>54.694170328378902</v>
      </c>
      <c r="J1878">
        <v>3.8896630258476002</v>
      </c>
      <c r="K1878">
        <v>457.99381339777801</v>
      </c>
      <c r="L1878">
        <v>406.07959982570299</v>
      </c>
      <c r="M1878">
        <v>74.255797839478504</v>
      </c>
      <c r="N1878">
        <v>1.5491804546446799</v>
      </c>
      <c r="O1878">
        <v>0</v>
      </c>
      <c r="P1878">
        <v>111.592592592592</v>
      </c>
      <c r="Q1878">
        <v>-6.4903172776358001E-2</v>
      </c>
    </row>
    <row r="1879" spans="1:17" hidden="1" x14ac:dyDescent="0.3">
      <c r="A1879" t="s">
        <v>3939</v>
      </c>
      <c r="B1879" t="s">
        <v>3940</v>
      </c>
      <c r="C1879" t="s">
        <v>10328</v>
      </c>
      <c r="D1879" t="s">
        <v>204</v>
      </c>
      <c r="E1879">
        <v>464.77499999999998</v>
      </c>
      <c r="F1879">
        <v>1035</v>
      </c>
      <c r="G1879">
        <v>102.303564839826</v>
      </c>
      <c r="H1879">
        <v>27.678186313035599</v>
      </c>
      <c r="I1879">
        <v>60.198390406052503</v>
      </c>
      <c r="J1879">
        <v>18.855600849742999</v>
      </c>
      <c r="K1879">
        <v>711.94786658069597</v>
      </c>
      <c r="L1879">
        <v>615.82323038300103</v>
      </c>
      <c r="M1879">
        <v>89.453609699896802</v>
      </c>
      <c r="N1879">
        <v>1.9498249237168099</v>
      </c>
      <c r="O1879">
        <v>1.3526570048309099</v>
      </c>
      <c r="P1879">
        <v>135.763097949886</v>
      </c>
      <c r="Q1879">
        <v>9.0428784678000002E-2</v>
      </c>
    </row>
    <row r="1880" spans="1:17" hidden="1" x14ac:dyDescent="0.3">
      <c r="A1880" t="s">
        <v>3941</v>
      </c>
      <c r="B1880" t="s">
        <v>3942</v>
      </c>
      <c r="C1880" t="s">
        <v>10328</v>
      </c>
      <c r="D1880" t="s">
        <v>21</v>
      </c>
      <c r="E1880">
        <v>464.32427999999999</v>
      </c>
      <c r="F1880">
        <v>36.200000000000003</v>
      </c>
      <c r="G1880">
        <v>32.260010499595097</v>
      </c>
      <c r="H1880">
        <v>26.6840521502135</v>
      </c>
      <c r="I1880">
        <v>21.8576871079661</v>
      </c>
      <c r="J1880">
        <v>-7.9182679996299896</v>
      </c>
      <c r="K1880">
        <v>34.388402698279002</v>
      </c>
      <c r="L1880">
        <v>28.715379402914301</v>
      </c>
      <c r="M1880">
        <v>41.076451950511697</v>
      </c>
      <c r="N1880">
        <v>0.40818926584635201</v>
      </c>
      <c r="O1880">
        <v>34.7513812154696</v>
      </c>
      <c r="P1880">
        <v>76.155717761557099</v>
      </c>
      <c r="Q1880">
        <v>4.487144675305E-2</v>
      </c>
    </row>
    <row r="1881" spans="1:17" hidden="1" x14ac:dyDescent="0.3">
      <c r="A1881" t="s">
        <v>3943</v>
      </c>
      <c r="B1881" t="s">
        <v>3944</v>
      </c>
      <c r="C1881" t="s">
        <v>10328</v>
      </c>
      <c r="D1881" t="s">
        <v>257</v>
      </c>
      <c r="E1881">
        <v>464.315443514999</v>
      </c>
      <c r="F1881">
        <v>1455</v>
      </c>
      <c r="G1881">
        <v>-23.8752000820684</v>
      </c>
      <c r="H1881">
        <v>-0.77535184693134196</v>
      </c>
      <c r="I1881">
        <v>-20.625491719829199</v>
      </c>
      <c r="J1881">
        <v>-2.9786906468820802</v>
      </c>
      <c r="K1881">
        <v>1470.61505323396</v>
      </c>
      <c r="L1881">
        <v>1472.94990138053</v>
      </c>
      <c r="M1881">
        <v>44.443931932866001</v>
      </c>
      <c r="N1881">
        <v>0.47580539976522701</v>
      </c>
      <c r="O1881">
        <v>32.989690721649403</v>
      </c>
      <c r="P1881">
        <v>16.399999999999899</v>
      </c>
      <c r="Q1881">
        <v>0.175540469917352</v>
      </c>
    </row>
    <row r="1882" spans="1:17" hidden="1" x14ac:dyDescent="0.3">
      <c r="A1882" t="s">
        <v>3945</v>
      </c>
      <c r="B1882" t="s">
        <v>3946</v>
      </c>
      <c r="C1882" t="s">
        <v>10328</v>
      </c>
      <c r="D1882" t="s">
        <v>51</v>
      </c>
      <c r="E1882">
        <v>464.09058149999998</v>
      </c>
      <c r="F1882">
        <v>113.72</v>
      </c>
      <c r="G1882">
        <v>-44.792487982937601</v>
      </c>
      <c r="H1882">
        <v>3.2979933533329802</v>
      </c>
      <c r="I1882">
        <v>-27.686064057216399</v>
      </c>
      <c r="J1882">
        <v>-11.2384233620754</v>
      </c>
      <c r="M1882">
        <v>39.275269114632998</v>
      </c>
      <c r="O1882">
        <v>17.833274709813502</v>
      </c>
      <c r="P1882">
        <v>22.662064502211098</v>
      </c>
    </row>
    <row r="1883" spans="1:17" hidden="1" x14ac:dyDescent="0.3">
      <c r="A1883" t="s">
        <v>3947</v>
      </c>
      <c r="B1883" t="s">
        <v>3948</v>
      </c>
      <c r="C1883" t="s">
        <v>10328</v>
      </c>
      <c r="D1883" t="s">
        <v>573</v>
      </c>
      <c r="E1883">
        <v>462.87034548000003</v>
      </c>
      <c r="F1883">
        <v>608.15</v>
      </c>
      <c r="G1883">
        <v>6.1624909309884304</v>
      </c>
      <c r="H1883">
        <v>-22.377175073795001</v>
      </c>
      <c r="I1883">
        <v>-3.56623162666421</v>
      </c>
      <c r="J1883">
        <v>-1.96479469191675</v>
      </c>
      <c r="K1883">
        <v>658.61877604897995</v>
      </c>
      <c r="L1883">
        <v>570.99726791026296</v>
      </c>
      <c r="M1883">
        <v>28.434289908857199</v>
      </c>
      <c r="N1883">
        <v>0.66260574695297803</v>
      </c>
      <c r="O1883">
        <v>31.4149469703198</v>
      </c>
      <c r="P1883">
        <v>63.437248051598999</v>
      </c>
      <c r="Q1883">
        <v>4.0147294987447998E-2</v>
      </c>
    </row>
    <row r="1884" spans="1:17" hidden="1" x14ac:dyDescent="0.3">
      <c r="A1884" t="s">
        <v>3949</v>
      </c>
      <c r="B1884" t="s">
        <v>3950</v>
      </c>
      <c r="C1884" t="s">
        <v>10328</v>
      </c>
      <c r="D1884" t="s">
        <v>365</v>
      </c>
      <c r="E1884">
        <v>461.822</v>
      </c>
      <c r="F1884">
        <v>388</v>
      </c>
      <c r="G1884">
        <v>-59.526373519972701</v>
      </c>
      <c r="H1884">
        <v>13.836023606430199</v>
      </c>
      <c r="I1884">
        <v>-25.182598709841798</v>
      </c>
      <c r="J1884">
        <v>8.5413849317669399</v>
      </c>
      <c r="K1884">
        <v>361.25695293793501</v>
      </c>
      <c r="L1884">
        <v>409.52287934130601</v>
      </c>
      <c r="M1884">
        <v>83.556812409512702</v>
      </c>
      <c r="N1884">
        <v>2.7864005912786398</v>
      </c>
      <c r="O1884">
        <v>50.773195876288597</v>
      </c>
      <c r="P1884">
        <v>25.161290322580601</v>
      </c>
      <c r="Q1884">
        <v>0.238889359534187</v>
      </c>
    </row>
    <row r="1885" spans="1:17" hidden="1" x14ac:dyDescent="0.3">
      <c r="A1885" t="s">
        <v>3951</v>
      </c>
      <c r="B1885" t="s">
        <v>3952</v>
      </c>
      <c r="C1885" t="s">
        <v>10328</v>
      </c>
      <c r="D1885" t="s">
        <v>298</v>
      </c>
      <c r="E1885">
        <v>461.55313569999998</v>
      </c>
      <c r="F1885">
        <v>357.45</v>
      </c>
      <c r="G1885">
        <v>100.988288288806</v>
      </c>
      <c r="H1885">
        <v>4.9420642740603302</v>
      </c>
      <c r="I1885">
        <v>-6.1363545282297496</v>
      </c>
      <c r="J1885">
        <v>0.30850821943817403</v>
      </c>
      <c r="K1885">
        <v>354.141997942648</v>
      </c>
      <c r="L1885">
        <v>307.11207519136002</v>
      </c>
      <c r="M1885">
        <v>49.170530360821601</v>
      </c>
      <c r="N1885">
        <v>1.62748423438773</v>
      </c>
      <c r="O1885">
        <v>15.0370681214155</v>
      </c>
      <c r="P1885">
        <v>139.57774798927599</v>
      </c>
      <c r="Q1885">
        <v>0.103448452136031</v>
      </c>
    </row>
    <row r="1886" spans="1:17" hidden="1" x14ac:dyDescent="0.3">
      <c r="A1886" t="s">
        <v>3953</v>
      </c>
      <c r="B1886" t="s">
        <v>3954</v>
      </c>
      <c r="C1886" t="s">
        <v>10328</v>
      </c>
      <c r="D1886" t="s">
        <v>627</v>
      </c>
      <c r="E1886">
        <v>461.33582918399998</v>
      </c>
      <c r="F1886">
        <v>12.96</v>
      </c>
      <c r="G1886">
        <v>116.80751331952099</v>
      </c>
      <c r="H1886">
        <v>54.830754243665801</v>
      </c>
      <c r="I1886">
        <v>90.487792708000995</v>
      </c>
      <c r="J1886">
        <v>23.543699327008401</v>
      </c>
      <c r="K1886">
        <v>9.1197112036867196</v>
      </c>
      <c r="L1886">
        <v>7.4378980155932197</v>
      </c>
      <c r="M1886">
        <v>92.992964332124302</v>
      </c>
      <c r="N1886">
        <v>2.6502704928874001</v>
      </c>
      <c r="O1886">
        <v>0</v>
      </c>
      <c r="P1886">
        <v>200.395108638127</v>
      </c>
      <c r="Q1886">
        <v>0.15301241987487699</v>
      </c>
    </row>
    <row r="1887" spans="1:17" hidden="1" x14ac:dyDescent="0.3">
      <c r="A1887" t="s">
        <v>3955</v>
      </c>
      <c r="B1887" t="s">
        <v>3956</v>
      </c>
      <c r="C1887" t="s">
        <v>10328</v>
      </c>
      <c r="D1887" t="s">
        <v>3256</v>
      </c>
      <c r="E1887">
        <v>461.15568000000002</v>
      </c>
      <c r="F1887">
        <v>194.3</v>
      </c>
      <c r="G1887">
        <v>-0.20951019348507599</v>
      </c>
      <c r="H1887">
        <v>-14.449501281895801</v>
      </c>
      <c r="I1887">
        <v>16.896913732236101</v>
      </c>
      <c r="J1887">
        <v>-6.10800899606404</v>
      </c>
      <c r="M1887">
        <v>36.016211922051397</v>
      </c>
      <c r="O1887">
        <v>66.958311888831602</v>
      </c>
      <c r="P1887">
        <v>36.350877192982402</v>
      </c>
    </row>
    <row r="1888" spans="1:17" hidden="1" x14ac:dyDescent="0.3">
      <c r="A1888" t="s">
        <v>3957</v>
      </c>
      <c r="B1888" t="s">
        <v>3958</v>
      </c>
      <c r="C1888" t="s">
        <v>10328</v>
      </c>
      <c r="D1888" t="s">
        <v>121</v>
      </c>
      <c r="E1888">
        <v>460.95536249999998</v>
      </c>
      <c r="F1888">
        <v>1548.85</v>
      </c>
      <c r="G1888">
        <v>-2.2789237749983</v>
      </c>
      <c r="H1888">
        <v>-13.645568019474799</v>
      </c>
      <c r="I1888">
        <v>-3.9221768797793599</v>
      </c>
      <c r="J1888">
        <v>-10.9071071822026</v>
      </c>
      <c r="K1888">
        <v>1675.7805025069599</v>
      </c>
      <c r="L1888">
        <v>1530.7151173643799</v>
      </c>
      <c r="M1888">
        <v>22.232382626618101</v>
      </c>
      <c r="N1888">
        <v>0.93673667808922401</v>
      </c>
      <c r="O1888">
        <v>38.748103431578201</v>
      </c>
      <c r="P1888">
        <v>58.0459183673469</v>
      </c>
      <c r="Q1888">
        <v>8.9555724214074997E-2</v>
      </c>
    </row>
    <row r="1889" spans="1:17" hidden="1" x14ac:dyDescent="0.3">
      <c r="A1889" t="s">
        <v>3959</v>
      </c>
      <c r="B1889" t="s">
        <v>3960</v>
      </c>
      <c r="C1889" t="s">
        <v>10328</v>
      </c>
      <c r="D1889" t="s">
        <v>3961</v>
      </c>
      <c r="E1889">
        <v>458.86709280000002</v>
      </c>
      <c r="F1889">
        <v>230</v>
      </c>
      <c r="G1889">
        <v>31.672194438088798</v>
      </c>
      <c r="H1889">
        <v>-4.1337008807086502</v>
      </c>
      <c r="I1889">
        <v>37.953231030897498</v>
      </c>
      <c r="J1889">
        <v>-10.0817470732143</v>
      </c>
      <c r="K1889">
        <v>230.10556361285001</v>
      </c>
      <c r="L1889">
        <v>180.009094902925</v>
      </c>
      <c r="M1889">
        <v>41.705122288595298</v>
      </c>
      <c r="N1889">
        <v>0.51688204156362805</v>
      </c>
      <c r="O1889">
        <v>20.826086956521699</v>
      </c>
      <c r="P1889">
        <v>85.483870967741893</v>
      </c>
      <c r="Q1889">
        <v>0.111817378713015</v>
      </c>
    </row>
    <row r="1890" spans="1:17" hidden="1" x14ac:dyDescent="0.3">
      <c r="A1890" t="s">
        <v>3962</v>
      </c>
      <c r="B1890" t="s">
        <v>3963</v>
      </c>
      <c r="C1890" t="s">
        <v>10328</v>
      </c>
      <c r="D1890" t="s">
        <v>522</v>
      </c>
      <c r="E1890">
        <v>458.27681999999999</v>
      </c>
      <c r="F1890">
        <v>191.9</v>
      </c>
      <c r="G1890">
        <v>-21.192395441313799</v>
      </c>
      <c r="H1890">
        <v>17.916801619427901</v>
      </c>
      <c r="I1890">
        <v>-4.0859715155926501</v>
      </c>
      <c r="J1890">
        <v>-12.0382222018593</v>
      </c>
      <c r="K1890">
        <v>188.461272223913</v>
      </c>
      <c r="M1890">
        <v>46.704174934128702</v>
      </c>
      <c r="N1890">
        <v>0.82076621751214995</v>
      </c>
      <c r="O1890">
        <v>72.8504429390307</v>
      </c>
      <c r="P1890">
        <v>29.182093571188101</v>
      </c>
    </row>
    <row r="1891" spans="1:17" hidden="1" x14ac:dyDescent="0.3">
      <c r="A1891" t="s">
        <v>3964</v>
      </c>
      <c r="B1891" t="s">
        <v>3965</v>
      </c>
      <c r="C1891" t="s">
        <v>10328</v>
      </c>
      <c r="D1891" t="s">
        <v>950</v>
      </c>
      <c r="E1891">
        <v>458.05557683999899</v>
      </c>
      <c r="F1891">
        <v>135.47999999999999</v>
      </c>
      <c r="G1891">
        <v>155.44977362055701</v>
      </c>
      <c r="H1891">
        <v>49.9504379180038</v>
      </c>
      <c r="I1891">
        <v>30.627600629769201</v>
      </c>
      <c r="J1891">
        <v>3.7238232264882298</v>
      </c>
      <c r="K1891">
        <v>98.938071803555701</v>
      </c>
      <c r="L1891">
        <v>83.284321619969404</v>
      </c>
      <c r="M1891">
        <v>81.744682304003305</v>
      </c>
      <c r="N1891">
        <v>3.3567648231696201</v>
      </c>
      <c r="O1891">
        <v>11.883672866843799</v>
      </c>
      <c r="P1891">
        <v>197.75824175824101</v>
      </c>
      <c r="Q1891">
        <v>4.9150606748183001E-2</v>
      </c>
    </row>
    <row r="1892" spans="1:17" hidden="1" x14ac:dyDescent="0.3">
      <c r="A1892" t="s">
        <v>3966</v>
      </c>
      <c r="B1892" t="s">
        <v>3967</v>
      </c>
      <c r="C1892" t="s">
        <v>10328</v>
      </c>
      <c r="D1892" t="s">
        <v>3399</v>
      </c>
      <c r="E1892">
        <v>457.275814289999</v>
      </c>
      <c r="F1892">
        <v>265.85000000000002</v>
      </c>
      <c r="G1892">
        <v>135.71172604604399</v>
      </c>
      <c r="H1892">
        <v>1.6316651829898201</v>
      </c>
      <c r="I1892">
        <v>-0.98141087938598803</v>
      </c>
      <c r="J1892">
        <v>3.1823633290539299</v>
      </c>
      <c r="K1892">
        <v>249.20669638439901</v>
      </c>
      <c r="L1892">
        <v>203.556750454688</v>
      </c>
      <c r="M1892">
        <v>71.232484972059694</v>
      </c>
      <c r="N1892">
        <v>0.98395721925133695</v>
      </c>
      <c r="O1892">
        <v>18.111717133721999</v>
      </c>
      <c r="P1892">
        <v>200.96226415094301</v>
      </c>
    </row>
    <row r="1893" spans="1:17" hidden="1" x14ac:dyDescent="0.3">
      <c r="A1893" t="s">
        <v>3968</v>
      </c>
      <c r="B1893" t="s">
        <v>3969</v>
      </c>
      <c r="C1893" t="s">
        <v>10328</v>
      </c>
      <c r="D1893" t="s">
        <v>357</v>
      </c>
      <c r="E1893">
        <v>457.21404000000001</v>
      </c>
      <c r="F1893">
        <v>5650</v>
      </c>
      <c r="G1893">
        <v>16.5291060290199</v>
      </c>
      <c r="H1893">
        <v>25.899842154244102</v>
      </c>
      <c r="I1893">
        <v>43.979040304738298</v>
      </c>
      <c r="J1893">
        <v>-6.5903401776682804</v>
      </c>
      <c r="K1893">
        <v>4679.3515674623004</v>
      </c>
      <c r="L1893">
        <v>3972.0324945483899</v>
      </c>
      <c r="M1893">
        <v>46.126350362156401</v>
      </c>
      <c r="N1893">
        <v>0.55609350430863502</v>
      </c>
      <c r="O1893">
        <v>6.19469026548673</v>
      </c>
      <c r="P1893">
        <v>80.771076627739504</v>
      </c>
      <c r="Q1893">
        <v>9.2091144357603003E-2</v>
      </c>
    </row>
    <row r="1894" spans="1:17" hidden="1" x14ac:dyDescent="0.3">
      <c r="A1894" t="s">
        <v>3970</v>
      </c>
      <c r="B1894" t="s">
        <v>3971</v>
      </c>
      <c r="C1894" t="s">
        <v>10328</v>
      </c>
      <c r="D1894" t="s">
        <v>80</v>
      </c>
      <c r="E1894">
        <v>456.62408770000002</v>
      </c>
      <c r="F1894">
        <v>35.11</v>
      </c>
      <c r="G1894">
        <v>-59.142535136134398</v>
      </c>
      <c r="H1894">
        <v>36.668414539236899</v>
      </c>
      <c r="I1894">
        <v>-11.0495841106785</v>
      </c>
      <c r="J1894">
        <v>6.9172231083757403</v>
      </c>
      <c r="K1894">
        <v>28.498820052388499</v>
      </c>
      <c r="L1894">
        <v>33.715444636990398</v>
      </c>
      <c r="M1894">
        <v>93.376903943104693</v>
      </c>
      <c r="N1894">
        <v>0.69476962918130802</v>
      </c>
      <c r="O1894">
        <v>122.586157789803</v>
      </c>
      <c r="P1894">
        <v>66.635026103464597</v>
      </c>
      <c r="Q1894">
        <v>7.8221474888718001E-2</v>
      </c>
    </row>
    <row r="1895" spans="1:17" hidden="1" x14ac:dyDescent="0.3">
      <c r="A1895" t="s">
        <v>3972</v>
      </c>
      <c r="B1895" t="s">
        <v>3973</v>
      </c>
      <c r="C1895" t="s">
        <v>10328</v>
      </c>
      <c r="D1895" t="s">
        <v>535</v>
      </c>
      <c r="E1895">
        <v>456.53255999999999</v>
      </c>
      <c r="F1895">
        <v>390.8</v>
      </c>
      <c r="G1895">
        <v>125.854825503662</v>
      </c>
      <c r="H1895">
        <v>8.2929843424142398</v>
      </c>
      <c r="I1895">
        <v>51.581964281346501</v>
      </c>
      <c r="J1895">
        <v>-8.4190711913811</v>
      </c>
      <c r="K1895">
        <v>350.978324432676</v>
      </c>
      <c r="L1895">
        <v>271.84475679907501</v>
      </c>
      <c r="M1895">
        <v>51.721296783737301</v>
      </c>
      <c r="N1895">
        <v>0.31059782608695602</v>
      </c>
      <c r="O1895">
        <v>11.3101330603889</v>
      </c>
      <c r="P1895">
        <v>180.747126436781</v>
      </c>
      <c r="Q1895">
        <v>0.18003432644085299</v>
      </c>
    </row>
    <row r="1896" spans="1:17" hidden="1" x14ac:dyDescent="0.3">
      <c r="A1896" t="s">
        <v>3974</v>
      </c>
      <c r="B1896" t="s">
        <v>3975</v>
      </c>
      <c r="C1896" t="s">
        <v>10328</v>
      </c>
      <c r="D1896" t="s">
        <v>46</v>
      </c>
      <c r="E1896">
        <v>456.43200000000002</v>
      </c>
      <c r="F1896">
        <v>252.65</v>
      </c>
      <c r="G1896">
        <v>82.328340072445698</v>
      </c>
      <c r="H1896">
        <v>1.03150394084716</v>
      </c>
      <c r="I1896">
        <v>99.4347639981669</v>
      </c>
      <c r="J1896">
        <v>-12.9729688292635</v>
      </c>
      <c r="K1896">
        <v>283.59468090852903</v>
      </c>
      <c r="M1896">
        <v>41.820224775319602</v>
      </c>
      <c r="N1896">
        <v>0.52289988492520101</v>
      </c>
      <c r="O1896">
        <v>96.635661982980395</v>
      </c>
      <c r="P1896">
        <v>163.177083333333</v>
      </c>
    </row>
    <row r="1897" spans="1:17" hidden="1" x14ac:dyDescent="0.3">
      <c r="A1897" t="s">
        <v>3976</v>
      </c>
      <c r="B1897" t="s">
        <v>3977</v>
      </c>
      <c r="C1897" t="s">
        <v>10328</v>
      </c>
      <c r="D1897" t="s">
        <v>276</v>
      </c>
      <c r="E1897">
        <v>456.33565136099998</v>
      </c>
      <c r="F1897">
        <v>85.07</v>
      </c>
      <c r="G1897">
        <v>-36.793319293497497</v>
      </c>
      <c r="H1897">
        <v>-10.692926358462801</v>
      </c>
      <c r="I1897">
        <v>-3.8733292487084499</v>
      </c>
      <c r="J1897">
        <v>-6.8924663757458999</v>
      </c>
      <c r="K1897">
        <v>86.633421616848807</v>
      </c>
      <c r="L1897">
        <v>81.392234851819296</v>
      </c>
      <c r="M1897">
        <v>14.4375116183048</v>
      </c>
      <c r="N1897">
        <v>0.83223251118900499</v>
      </c>
      <c r="O1897">
        <v>19.078406018572899</v>
      </c>
      <c r="P1897">
        <v>28.893939393939299</v>
      </c>
    </row>
    <row r="1898" spans="1:17" hidden="1" x14ac:dyDescent="0.3">
      <c r="A1898" t="s">
        <v>3978</v>
      </c>
      <c r="B1898" t="s">
        <v>3979</v>
      </c>
      <c r="C1898" t="s">
        <v>10328</v>
      </c>
      <c r="D1898" t="s">
        <v>204</v>
      </c>
      <c r="E1898">
        <v>456.24133463999902</v>
      </c>
      <c r="F1898">
        <v>443</v>
      </c>
      <c r="G1898">
        <v>105.943089355989</v>
      </c>
      <c r="H1898">
        <v>22.084511504991301</v>
      </c>
      <c r="I1898">
        <v>22.219215939634701</v>
      </c>
      <c r="J1898">
        <v>-5.8219617196790203</v>
      </c>
      <c r="K1898">
        <v>384.06656669467799</v>
      </c>
      <c r="L1898">
        <v>319.882182432121</v>
      </c>
      <c r="M1898">
        <v>65.895721893617804</v>
      </c>
      <c r="N1898">
        <v>2.00254239771454</v>
      </c>
      <c r="O1898">
        <v>7.4492099322799099</v>
      </c>
      <c r="P1898">
        <v>165.74685062987399</v>
      </c>
      <c r="Q1898">
        <v>0.13149781659231299</v>
      </c>
    </row>
    <row r="1899" spans="1:17" hidden="1" x14ac:dyDescent="0.3">
      <c r="A1899" t="s">
        <v>3980</v>
      </c>
      <c r="B1899" t="s">
        <v>3981</v>
      </c>
      <c r="C1899" t="s">
        <v>10328</v>
      </c>
      <c r="D1899" t="s">
        <v>46</v>
      </c>
      <c r="E1899">
        <v>455.37081599999999</v>
      </c>
      <c r="F1899">
        <v>182.1</v>
      </c>
      <c r="G1899">
        <v>112.56641310712401</v>
      </c>
      <c r="H1899">
        <v>30.669473382256399</v>
      </c>
      <c r="I1899">
        <v>129.672837032845</v>
      </c>
      <c r="J1899">
        <v>4.5207893115145801</v>
      </c>
      <c r="K1899">
        <v>151.34694314145699</v>
      </c>
      <c r="M1899">
        <v>72.1412456447609</v>
      </c>
      <c r="N1899">
        <v>0.53492396627269001</v>
      </c>
      <c r="O1899">
        <v>5.4365733113673702</v>
      </c>
      <c r="P1899">
        <v>189.04761904761901</v>
      </c>
    </row>
    <row r="1900" spans="1:17" hidden="1" x14ac:dyDescent="0.3">
      <c r="A1900" t="s">
        <v>3982</v>
      </c>
      <c r="B1900" t="s">
        <v>3983</v>
      </c>
      <c r="C1900" t="s">
        <v>10328</v>
      </c>
      <c r="D1900" t="s">
        <v>535</v>
      </c>
      <c r="E1900">
        <v>455.181407912</v>
      </c>
      <c r="F1900">
        <v>180</v>
      </c>
      <c r="G1900">
        <v>65.899864912253605</v>
      </c>
      <c r="H1900">
        <v>2.6264197514596601</v>
      </c>
      <c r="I1900">
        <v>28.4884269015512</v>
      </c>
      <c r="J1900">
        <v>-5.5210604194426098</v>
      </c>
      <c r="K1900">
        <v>177.85950241488499</v>
      </c>
      <c r="L1900">
        <v>149.80731361653599</v>
      </c>
      <c r="M1900">
        <v>42.511731623990599</v>
      </c>
      <c r="N1900">
        <v>0.14273281004146701</v>
      </c>
      <c r="O1900">
        <v>14.999999999999901</v>
      </c>
      <c r="P1900">
        <v>119.512195121951</v>
      </c>
      <c r="Q1900">
        <v>4.4169986133757999E-2</v>
      </c>
    </row>
    <row r="1901" spans="1:17" hidden="1" x14ac:dyDescent="0.3">
      <c r="A1901" t="s">
        <v>3984</v>
      </c>
      <c r="B1901" t="s">
        <v>3985</v>
      </c>
      <c r="C1901" t="s">
        <v>10328</v>
      </c>
      <c r="D1901" t="s">
        <v>138</v>
      </c>
      <c r="E1901">
        <v>453.99357692500001</v>
      </c>
      <c r="F1901">
        <v>29.59</v>
      </c>
      <c r="G1901">
        <v>-32.896130200074197</v>
      </c>
      <c r="H1901">
        <v>-7.3779494446827796</v>
      </c>
      <c r="I1901">
        <v>-29.3778335182372</v>
      </c>
      <c r="J1901">
        <v>-4.83161476696952</v>
      </c>
      <c r="K1901">
        <v>30.886410454181799</v>
      </c>
      <c r="L1901">
        <v>31.6522495278126</v>
      </c>
      <c r="M1901">
        <v>33.995375040202802</v>
      </c>
      <c r="N1901">
        <v>0.79324817737905795</v>
      </c>
      <c r="O1901">
        <v>51.402500844880002</v>
      </c>
      <c r="P1901">
        <v>15.136186770428001</v>
      </c>
      <c r="Q1901">
        <v>5.6399835499739998E-3</v>
      </c>
    </row>
    <row r="1902" spans="1:17" hidden="1" x14ac:dyDescent="0.3">
      <c r="A1902" t="s">
        <v>3986</v>
      </c>
      <c r="B1902" t="s">
        <v>3987</v>
      </c>
      <c r="C1902" t="s">
        <v>10328</v>
      </c>
      <c r="D1902" t="s">
        <v>21</v>
      </c>
      <c r="E1902">
        <v>453.61112483199997</v>
      </c>
      <c r="F1902">
        <v>10.93</v>
      </c>
      <c r="G1902">
        <v>-87.542645186049896</v>
      </c>
      <c r="H1902">
        <v>-20.379705170896699</v>
      </c>
      <c r="I1902">
        <v>-58.802866974195702</v>
      </c>
      <c r="J1902">
        <v>-4.90415840627593</v>
      </c>
      <c r="K1902">
        <v>11.8838058991489</v>
      </c>
      <c r="L1902">
        <v>16.071254771540001</v>
      </c>
      <c r="M1902">
        <v>28.893488348321199</v>
      </c>
      <c r="N1902">
        <v>0.35355009395554299</v>
      </c>
      <c r="O1902">
        <v>167.88655077767601</v>
      </c>
      <c r="P1902">
        <v>14.450261780104601</v>
      </c>
      <c r="Q1902">
        <v>0.12648384089533399</v>
      </c>
    </row>
    <row r="1903" spans="1:17" hidden="1" x14ac:dyDescent="0.3">
      <c r="A1903" t="s">
        <v>3988</v>
      </c>
      <c r="B1903" t="s">
        <v>3989</v>
      </c>
      <c r="C1903" t="s">
        <v>10328</v>
      </c>
      <c r="D1903" t="s">
        <v>89</v>
      </c>
      <c r="E1903">
        <v>453.37563</v>
      </c>
      <c r="F1903">
        <v>184.6</v>
      </c>
      <c r="G1903">
        <v>29.685852592296499</v>
      </c>
      <c r="H1903">
        <v>68.771173362334693</v>
      </c>
      <c r="I1903">
        <v>46.7922765180178</v>
      </c>
      <c r="J1903">
        <v>-13.5156719817554</v>
      </c>
      <c r="M1903">
        <v>63.139381654046502</v>
      </c>
      <c r="O1903">
        <v>23.401950162513501</v>
      </c>
      <c r="P1903">
        <v>67.741935483870904</v>
      </c>
    </row>
    <row r="1904" spans="1:17" hidden="1" x14ac:dyDescent="0.3">
      <c r="A1904" t="s">
        <v>3990</v>
      </c>
      <c r="B1904" t="s">
        <v>3991</v>
      </c>
      <c r="C1904" t="s">
        <v>10328</v>
      </c>
      <c r="D1904" t="s">
        <v>627</v>
      </c>
      <c r="E1904">
        <v>453.19255800000002</v>
      </c>
      <c r="F1904">
        <v>6695.8</v>
      </c>
      <c r="G1904">
        <v>39.184997010406803</v>
      </c>
      <c r="H1904">
        <v>2.6451243014939898</v>
      </c>
      <c r="I1904">
        <v>55.131400017650797</v>
      </c>
      <c r="J1904">
        <v>3.2019438358765302</v>
      </c>
      <c r="K1904">
        <v>5912.6641116696001</v>
      </c>
      <c r="L1904">
        <v>4977.66040444805</v>
      </c>
      <c r="M1904">
        <v>71.398654893889699</v>
      </c>
      <c r="N1904">
        <v>0.85715960377469003</v>
      </c>
      <c r="O1904">
        <v>5.58633770423251</v>
      </c>
      <c r="P1904">
        <v>99.874626865671601</v>
      </c>
      <c r="Q1904">
        <v>5.9594665358709997E-2</v>
      </c>
    </row>
    <row r="1905" spans="1:17" hidden="1" x14ac:dyDescent="0.3">
      <c r="A1905" t="s">
        <v>3992</v>
      </c>
      <c r="B1905" t="s">
        <v>3993</v>
      </c>
      <c r="C1905" t="s">
        <v>10328</v>
      </c>
      <c r="D1905" t="s">
        <v>138</v>
      </c>
      <c r="E1905">
        <v>452.00741021599998</v>
      </c>
      <c r="F1905">
        <v>117.4</v>
      </c>
      <c r="G1905">
        <v>16.953845071704801</v>
      </c>
      <c r="H1905">
        <v>25.060473614321499</v>
      </c>
      <c r="I1905">
        <v>-7.9094757280730104</v>
      </c>
      <c r="J1905">
        <v>13.7984976820303</v>
      </c>
      <c r="K1905">
        <v>103.563702164763</v>
      </c>
      <c r="L1905">
        <v>101.160513225225</v>
      </c>
      <c r="M1905">
        <v>72.645320266169804</v>
      </c>
      <c r="N1905">
        <v>2.9621650937235402</v>
      </c>
      <c r="O1905">
        <v>29.599659284497399</v>
      </c>
      <c r="P1905">
        <v>60.382513661202097</v>
      </c>
      <c r="Q1905">
        <v>5.3561650342702001E-2</v>
      </c>
    </row>
    <row r="1906" spans="1:17" hidden="1" x14ac:dyDescent="0.3">
      <c r="A1906" t="s">
        <v>3994</v>
      </c>
      <c r="B1906" t="s">
        <v>3995</v>
      </c>
      <c r="C1906" t="s">
        <v>10328</v>
      </c>
      <c r="D1906" t="s">
        <v>54</v>
      </c>
      <c r="E1906">
        <v>451.93786427999999</v>
      </c>
      <c r="F1906">
        <v>340.7</v>
      </c>
      <c r="G1906">
        <v>16.97176278481</v>
      </c>
      <c r="H1906">
        <v>-19.4066341242962</v>
      </c>
      <c r="I1906">
        <v>-13.6069906080642</v>
      </c>
      <c r="J1906">
        <v>-5.5391815878522701</v>
      </c>
      <c r="K1906">
        <v>363.45750562524699</v>
      </c>
      <c r="L1906">
        <v>339.80490549997103</v>
      </c>
      <c r="M1906">
        <v>29.219900341610199</v>
      </c>
      <c r="N1906">
        <v>0.61274806383151903</v>
      </c>
      <c r="O1906">
        <v>26.210742588787699</v>
      </c>
      <c r="P1906">
        <v>52.404383806754602</v>
      </c>
      <c r="Q1906">
        <v>-4.0011210578775998E-2</v>
      </c>
    </row>
    <row r="1907" spans="1:17" hidden="1" x14ac:dyDescent="0.3">
      <c r="A1907" t="s">
        <v>3996</v>
      </c>
      <c r="B1907" t="s">
        <v>3997</v>
      </c>
      <c r="C1907" t="s">
        <v>10328</v>
      </c>
      <c r="D1907" t="s">
        <v>231</v>
      </c>
      <c r="E1907">
        <v>450.49284</v>
      </c>
      <c r="F1907">
        <v>266.89999999999998</v>
      </c>
      <c r="G1907">
        <v>44.031237818460397</v>
      </c>
      <c r="H1907">
        <v>-2.6893755227424299</v>
      </c>
      <c r="I1907">
        <v>-10.841815082885701</v>
      </c>
      <c r="J1907">
        <v>5.3636341584571596</v>
      </c>
      <c r="K1907">
        <v>259.89152542159201</v>
      </c>
      <c r="L1907">
        <v>244.55420684232399</v>
      </c>
      <c r="M1907">
        <v>53.190922350801202</v>
      </c>
      <c r="N1907">
        <v>0.43442424242424199</v>
      </c>
      <c r="O1907">
        <v>38.254027725739903</v>
      </c>
      <c r="P1907">
        <v>82.808219178082098</v>
      </c>
    </row>
    <row r="1908" spans="1:17" hidden="1" x14ac:dyDescent="0.3">
      <c r="A1908" t="s">
        <v>3998</v>
      </c>
      <c r="B1908" t="s">
        <v>3999</v>
      </c>
      <c r="C1908" t="s">
        <v>10328</v>
      </c>
      <c r="D1908" t="s">
        <v>974</v>
      </c>
      <c r="E1908">
        <v>447.7122</v>
      </c>
      <c r="F1908">
        <v>1419.9</v>
      </c>
      <c r="G1908">
        <v>-35.050747961030602</v>
      </c>
      <c r="H1908">
        <v>-9.0574771310788496</v>
      </c>
      <c r="I1908">
        <v>-23.655091846093502</v>
      </c>
      <c r="J1908">
        <v>-2.92932039159576</v>
      </c>
      <c r="K1908">
        <v>1453.5217200852401</v>
      </c>
      <c r="L1908">
        <v>1455.9535946159399</v>
      </c>
      <c r="M1908">
        <v>44.655568393168402</v>
      </c>
      <c r="N1908">
        <v>0.53475190190581401</v>
      </c>
      <c r="O1908">
        <v>26.769490809211899</v>
      </c>
      <c r="P1908">
        <v>10.0271212708252</v>
      </c>
      <c r="Q1908">
        <v>0.12832917379752301</v>
      </c>
    </row>
    <row r="1909" spans="1:17" hidden="1" x14ac:dyDescent="0.3">
      <c r="A1909" t="s">
        <v>4000</v>
      </c>
      <c r="B1909" t="s">
        <v>4001</v>
      </c>
      <c r="C1909" t="s">
        <v>10328</v>
      </c>
      <c r="D1909" t="s">
        <v>573</v>
      </c>
      <c r="E1909">
        <v>447.62549819999998</v>
      </c>
      <c r="F1909">
        <v>195.3</v>
      </c>
      <c r="G1909">
        <v>102.455853801461</v>
      </c>
      <c r="H1909">
        <v>1.2891932044080601</v>
      </c>
      <c r="I1909">
        <v>145.333762637175</v>
      </c>
      <c r="J1909">
        <v>1.91387165209573</v>
      </c>
      <c r="K1909">
        <v>144.79488539261001</v>
      </c>
      <c r="L1909">
        <v>99.9329357928017</v>
      </c>
      <c r="M1909">
        <v>65.033038556155006</v>
      </c>
      <c r="N1909">
        <v>0.56129938263427004</v>
      </c>
      <c r="O1909">
        <v>1.4848950332821</v>
      </c>
      <c r="P1909">
        <v>235.567010309278</v>
      </c>
    </row>
    <row r="1910" spans="1:17" hidden="1" x14ac:dyDescent="0.3">
      <c r="A1910" t="s">
        <v>4002</v>
      </c>
      <c r="B1910" t="s">
        <v>4003</v>
      </c>
      <c r="C1910" t="s">
        <v>10328</v>
      </c>
      <c r="D1910" t="s">
        <v>3961</v>
      </c>
      <c r="E1910">
        <v>447.27137377999998</v>
      </c>
      <c r="F1910">
        <v>180</v>
      </c>
      <c r="G1910">
        <v>139.59109328288699</v>
      </c>
      <c r="H1910">
        <v>34.168646386087602</v>
      </c>
      <c r="I1910">
        <v>15.6519592043453</v>
      </c>
      <c r="J1910">
        <v>2.7308266740651699</v>
      </c>
      <c r="K1910">
        <v>153.52738899381399</v>
      </c>
      <c r="L1910">
        <v>131.15900221311799</v>
      </c>
      <c r="M1910">
        <v>68.592160418361004</v>
      </c>
      <c r="N1910">
        <v>2.0654367092135302</v>
      </c>
      <c r="O1910">
        <v>10</v>
      </c>
      <c r="P1910">
        <v>225.79185520361901</v>
      </c>
    </row>
    <row r="1911" spans="1:17" hidden="1" x14ac:dyDescent="0.3">
      <c r="A1911" t="s">
        <v>4004</v>
      </c>
      <c r="B1911" t="s">
        <v>4005</v>
      </c>
      <c r="C1911" t="s">
        <v>10328</v>
      </c>
      <c r="D1911" t="s">
        <v>257</v>
      </c>
      <c r="E1911">
        <v>446.16212754999998</v>
      </c>
      <c r="F1911">
        <v>14.9</v>
      </c>
      <c r="G1911">
        <v>4.3440492462550999</v>
      </c>
      <c r="H1911">
        <v>4.6102807083961999</v>
      </c>
      <c r="I1911">
        <v>-31.410943274900401</v>
      </c>
      <c r="J1911">
        <v>-9.93917957846846</v>
      </c>
      <c r="K1911">
        <v>14.4709351201223</v>
      </c>
      <c r="L1911">
        <v>14.057505912474699</v>
      </c>
      <c r="M1911">
        <v>55.214511193253699</v>
      </c>
      <c r="N1911">
        <v>2.3804683979397701</v>
      </c>
      <c r="O1911">
        <v>44.295302013422798</v>
      </c>
      <c r="P1911">
        <v>49</v>
      </c>
      <c r="Q1911">
        <v>0.12581751108899</v>
      </c>
    </row>
    <row r="1912" spans="1:17" hidden="1" x14ac:dyDescent="0.3">
      <c r="A1912" t="s">
        <v>4006</v>
      </c>
      <c r="B1912" t="s">
        <v>4007</v>
      </c>
      <c r="C1912" t="s">
        <v>10328</v>
      </c>
      <c r="D1912" t="s">
        <v>573</v>
      </c>
      <c r="E1912">
        <v>445.30169999999998</v>
      </c>
      <c r="F1912">
        <v>414.85</v>
      </c>
      <c r="G1912">
        <v>-15.945280610131499</v>
      </c>
      <c r="H1912">
        <v>-2.7131377837602701</v>
      </c>
      <c r="I1912">
        <v>-4.0380049011607699</v>
      </c>
      <c r="J1912">
        <v>-3.8498794156287901</v>
      </c>
      <c r="K1912">
        <v>419.642550570357</v>
      </c>
      <c r="L1912">
        <v>385.97401216030499</v>
      </c>
      <c r="M1912">
        <v>43.2005114576179</v>
      </c>
      <c r="N1912">
        <v>0.46803018501375099</v>
      </c>
      <c r="O1912">
        <v>14.776425213932701</v>
      </c>
      <c r="P1912">
        <v>29.478776529338301</v>
      </c>
      <c r="Q1912">
        <v>2.734687192776E-3</v>
      </c>
    </row>
    <row r="1913" spans="1:17" hidden="1" x14ac:dyDescent="0.3">
      <c r="A1913" t="s">
        <v>4008</v>
      </c>
      <c r="B1913" t="s">
        <v>4009</v>
      </c>
      <c r="C1913" t="s">
        <v>10328</v>
      </c>
      <c r="D1913" t="s">
        <v>138</v>
      </c>
      <c r="E1913">
        <v>444.30701759999999</v>
      </c>
      <c r="F1913">
        <v>11.5</v>
      </c>
      <c r="G1913">
        <v>235.007537013937</v>
      </c>
      <c r="H1913">
        <v>35.780940905715703</v>
      </c>
      <c r="I1913">
        <v>99.997558823256796</v>
      </c>
      <c r="J1913">
        <v>9.1056005408573792</v>
      </c>
      <c r="K1913">
        <v>9.4065613252879494</v>
      </c>
      <c r="L1913">
        <v>7.3550463300828097</v>
      </c>
      <c r="M1913">
        <v>87.028084747977104</v>
      </c>
      <c r="N1913">
        <v>0.86199148353867405</v>
      </c>
      <c r="O1913">
        <v>0</v>
      </c>
      <c r="P1913">
        <v>310.71428571428498</v>
      </c>
      <c r="Q1913">
        <v>0.14651814339081001</v>
      </c>
    </row>
    <row r="1914" spans="1:17" hidden="1" x14ac:dyDescent="0.3">
      <c r="A1914" t="s">
        <v>4010</v>
      </c>
      <c r="B1914" t="s">
        <v>4011</v>
      </c>
      <c r="C1914" t="s">
        <v>10328</v>
      </c>
      <c r="D1914" t="s">
        <v>535</v>
      </c>
      <c r="E1914">
        <v>442.95</v>
      </c>
      <c r="F1914">
        <v>463.85</v>
      </c>
      <c r="G1914">
        <v>76.9578528093773</v>
      </c>
      <c r="H1914">
        <v>58.915675148757899</v>
      </c>
      <c r="I1914">
        <v>32.853520726687997</v>
      </c>
      <c r="J1914">
        <v>14.153904304016899</v>
      </c>
      <c r="K1914">
        <v>318.67867614624203</v>
      </c>
      <c r="L1914">
        <v>294.57111904381497</v>
      </c>
      <c r="M1914">
        <v>92.613928209375999</v>
      </c>
      <c r="N1914">
        <v>2.9680564047601199</v>
      </c>
      <c r="O1914">
        <v>0.25870432251804398</v>
      </c>
      <c r="P1914">
        <v>126.04775828459999</v>
      </c>
      <c r="Q1914">
        <v>0.12854728338999399</v>
      </c>
    </row>
    <row r="1915" spans="1:17" hidden="1" x14ac:dyDescent="0.3">
      <c r="A1915" t="s">
        <v>4012</v>
      </c>
      <c r="B1915" t="s">
        <v>4013</v>
      </c>
      <c r="C1915" t="s">
        <v>10328</v>
      </c>
      <c r="D1915" t="s">
        <v>281</v>
      </c>
      <c r="E1915">
        <v>441.83551999999997</v>
      </c>
      <c r="F1915">
        <v>265.89999999999998</v>
      </c>
      <c r="G1915">
        <v>18.020625290183801</v>
      </c>
      <c r="H1915">
        <v>-11.603679445129901</v>
      </c>
      <c r="I1915">
        <v>35.127049215904997</v>
      </c>
      <c r="J1915">
        <v>-1.97922191116754</v>
      </c>
      <c r="M1915">
        <v>41.525972298878699</v>
      </c>
      <c r="O1915">
        <v>42.459571267393699</v>
      </c>
      <c r="P1915">
        <v>55.497076023391799</v>
      </c>
    </row>
    <row r="1916" spans="1:17" hidden="1" x14ac:dyDescent="0.3">
      <c r="A1916" t="s">
        <v>4014</v>
      </c>
      <c r="B1916" t="s">
        <v>4015</v>
      </c>
      <c r="C1916" t="s">
        <v>10328</v>
      </c>
      <c r="D1916" t="s">
        <v>204</v>
      </c>
      <c r="E1916">
        <v>441.25200000000001</v>
      </c>
      <c r="F1916">
        <v>85.27</v>
      </c>
      <c r="G1916">
        <v>-23.350926939019299</v>
      </c>
      <c r="H1916">
        <v>-7.3121474985626502</v>
      </c>
      <c r="I1916">
        <v>-29.612520464241801</v>
      </c>
      <c r="J1916">
        <v>-1.66791805247633</v>
      </c>
      <c r="K1916">
        <v>88.292829468738006</v>
      </c>
      <c r="L1916">
        <v>86.668907007705599</v>
      </c>
      <c r="M1916">
        <v>47.953124846948498</v>
      </c>
      <c r="N1916">
        <v>0.60390733384112105</v>
      </c>
      <c r="O1916">
        <v>47.648645479066502</v>
      </c>
      <c r="P1916">
        <v>23.5797101449275</v>
      </c>
      <c r="Q1916">
        <v>8.2988112733513003E-2</v>
      </c>
    </row>
    <row r="1917" spans="1:17" hidden="1" x14ac:dyDescent="0.3">
      <c r="A1917" t="s">
        <v>4016</v>
      </c>
      <c r="B1917" t="s">
        <v>4017</v>
      </c>
      <c r="C1917" t="s">
        <v>10328</v>
      </c>
      <c r="D1917" t="s">
        <v>2686</v>
      </c>
      <c r="E1917">
        <v>441.09</v>
      </c>
      <c r="F1917">
        <v>110.65</v>
      </c>
      <c r="G1917">
        <v>121.11999940335799</v>
      </c>
      <c r="H1917">
        <v>-14.870880874000701</v>
      </c>
      <c r="I1917">
        <v>-27.554365930520401</v>
      </c>
      <c r="J1917">
        <v>-6.7976561641234703</v>
      </c>
      <c r="K1917">
        <v>135.64947593101999</v>
      </c>
      <c r="L1917">
        <v>140.73098466032201</v>
      </c>
      <c r="M1917">
        <v>39.678361989775297</v>
      </c>
      <c r="N1917">
        <v>0.34579850829618702</v>
      </c>
      <c r="O1917">
        <v>273.52010845006703</v>
      </c>
      <c r="P1917">
        <v>191.18421052631501</v>
      </c>
      <c r="Q1917">
        <v>0.21526167539150501</v>
      </c>
    </row>
    <row r="1918" spans="1:17" hidden="1" x14ac:dyDescent="0.3">
      <c r="A1918" t="s">
        <v>4018</v>
      </c>
      <c r="B1918" t="s">
        <v>4019</v>
      </c>
      <c r="C1918" t="s">
        <v>10328</v>
      </c>
      <c r="D1918" t="s">
        <v>1210</v>
      </c>
      <c r="E1918">
        <v>439.949156165999</v>
      </c>
      <c r="F1918">
        <v>181.47</v>
      </c>
      <c r="G1918">
        <v>-2.7244596443746998</v>
      </c>
      <c r="H1918">
        <v>0.105311430624747</v>
      </c>
      <c r="I1918">
        <v>1.38242194725039</v>
      </c>
      <c r="J1918">
        <v>-0.210156164123464</v>
      </c>
      <c r="K1918">
        <v>158.07258361514201</v>
      </c>
      <c r="L1918">
        <v>155.760567601855</v>
      </c>
      <c r="M1918">
        <v>51.068439172642201</v>
      </c>
      <c r="N1918">
        <v>1.9012869238954799</v>
      </c>
      <c r="O1918">
        <v>32.253265002479701</v>
      </c>
      <c r="P1918">
        <v>46.5831987075928</v>
      </c>
      <c r="Q1918">
        <v>1.0768706504873E-2</v>
      </c>
    </row>
    <row r="1919" spans="1:17" hidden="1" x14ac:dyDescent="0.3">
      <c r="A1919" t="s">
        <v>4020</v>
      </c>
      <c r="B1919" t="s">
        <v>4021</v>
      </c>
      <c r="C1919" t="s">
        <v>10328</v>
      </c>
      <c r="D1919" t="s">
        <v>509</v>
      </c>
      <c r="E1919">
        <v>439.27499999999998</v>
      </c>
      <c r="F1919">
        <v>588.04999999999995</v>
      </c>
      <c r="G1919">
        <v>6.7157969636491899</v>
      </c>
      <c r="H1919">
        <v>0.90992934319600505</v>
      </c>
      <c r="I1919">
        <v>-27.8579433972501</v>
      </c>
      <c r="J1919">
        <v>-6.1847529383170103</v>
      </c>
      <c r="K1919">
        <v>585.53044378965899</v>
      </c>
      <c r="L1919">
        <v>588.92660167502902</v>
      </c>
      <c r="M1919">
        <v>45.9741115142957</v>
      </c>
      <c r="N1919">
        <v>1.10670118678125</v>
      </c>
      <c r="O1919">
        <v>45.871949664144203</v>
      </c>
      <c r="Q1919">
        <v>7.1531554297060004E-3</v>
      </c>
    </row>
    <row r="1920" spans="1:17" hidden="1" x14ac:dyDescent="0.3">
      <c r="A1920" t="s">
        <v>4022</v>
      </c>
      <c r="B1920" t="s">
        <v>4023</v>
      </c>
      <c r="C1920" t="s">
        <v>10328</v>
      </c>
      <c r="D1920" t="s">
        <v>257</v>
      </c>
      <c r="E1920">
        <v>438.90187500000002</v>
      </c>
      <c r="F1920">
        <v>429.5</v>
      </c>
      <c r="G1920">
        <v>-18.295640687418199</v>
      </c>
      <c r="H1920">
        <v>9.1257188168802106</v>
      </c>
      <c r="I1920">
        <v>-1.18921676169702</v>
      </c>
      <c r="J1920">
        <v>20.796093835876501</v>
      </c>
      <c r="K1920">
        <v>359.24709607854902</v>
      </c>
      <c r="M1920">
        <v>74.424594452566296</v>
      </c>
      <c r="N1920">
        <v>1.38534599728629</v>
      </c>
      <c r="O1920">
        <v>8.9173457508730998</v>
      </c>
      <c r="P1920">
        <v>48.103448275862</v>
      </c>
    </row>
    <row r="1921" spans="1:17" hidden="1" x14ac:dyDescent="0.3">
      <c r="A1921" t="s">
        <v>4024</v>
      </c>
      <c r="B1921" t="s">
        <v>4025</v>
      </c>
      <c r="C1921" t="s">
        <v>10328</v>
      </c>
      <c r="D1921" t="s">
        <v>627</v>
      </c>
      <c r="E1921">
        <v>438.46015777500003</v>
      </c>
      <c r="F1921">
        <v>230.54</v>
      </c>
      <c r="G1921">
        <v>0.73100881400528195</v>
      </c>
      <c r="H1921">
        <v>-0.65725990652402999</v>
      </c>
      <c r="I1921">
        <v>-7.0187129632355401</v>
      </c>
      <c r="J1921">
        <v>8.2479637727157407</v>
      </c>
      <c r="K1921">
        <v>230.254231131181</v>
      </c>
      <c r="L1921">
        <v>208.62420023218399</v>
      </c>
      <c r="M1921">
        <v>57.4863002127965</v>
      </c>
      <c r="N1921">
        <v>0.27091206229697301</v>
      </c>
      <c r="O1921">
        <v>29.174980480610699</v>
      </c>
      <c r="P1921">
        <v>58.446735395189002</v>
      </c>
      <c r="Q1921">
        <v>1.5790317776653E-2</v>
      </c>
    </row>
    <row r="1922" spans="1:17" hidden="1" x14ac:dyDescent="0.3">
      <c r="A1922" t="s">
        <v>4026</v>
      </c>
      <c r="B1922" t="s">
        <v>4027</v>
      </c>
      <c r="C1922" t="s">
        <v>10328</v>
      </c>
      <c r="D1922" t="s">
        <v>496</v>
      </c>
      <c r="E1922">
        <v>436.47714000000002</v>
      </c>
      <c r="F1922">
        <v>1788.9</v>
      </c>
      <c r="G1922">
        <v>-24.5444566638228</v>
      </c>
      <c r="H1922">
        <v>8.0807484026790295</v>
      </c>
      <c r="I1922">
        <v>-22.692147005499699</v>
      </c>
      <c r="J1922">
        <v>10.8001481938428</v>
      </c>
      <c r="K1922">
        <v>1536.9302989212199</v>
      </c>
      <c r="L1922">
        <v>1625.42070827917</v>
      </c>
      <c r="M1922">
        <v>85.485697612935795</v>
      </c>
      <c r="N1922">
        <v>1.91449003206697</v>
      </c>
      <c r="O1922">
        <v>48.247526412879402</v>
      </c>
      <c r="P1922">
        <v>32.959232970381599</v>
      </c>
      <c r="Q1922">
        <v>5.6676882929419997E-2</v>
      </c>
    </row>
    <row r="1923" spans="1:17" hidden="1" x14ac:dyDescent="0.3">
      <c r="A1923" t="s">
        <v>4028</v>
      </c>
      <c r="B1923" t="s">
        <v>4029</v>
      </c>
      <c r="C1923" t="s">
        <v>10328</v>
      </c>
      <c r="D1923" t="s">
        <v>118</v>
      </c>
      <c r="E1923">
        <v>435.09120000000001</v>
      </c>
      <c r="F1923">
        <v>175.72</v>
      </c>
      <c r="G1923">
        <v>-7.2336595928653002</v>
      </c>
      <c r="H1923">
        <v>16.402367946787098</v>
      </c>
      <c r="I1923">
        <v>17.632886458584402</v>
      </c>
      <c r="J1923">
        <v>-7.7840945484652202E-2</v>
      </c>
      <c r="K1923">
        <v>159.55034456778901</v>
      </c>
      <c r="L1923">
        <v>146.09377970652201</v>
      </c>
      <c r="M1923">
        <v>58.275384589641099</v>
      </c>
      <c r="N1923">
        <v>0.84130565627212195</v>
      </c>
      <c r="O1923">
        <v>10.402913726382801</v>
      </c>
      <c r="P1923">
        <v>41.709677419354797</v>
      </c>
      <c r="Q1923">
        <v>6.4119117633603007E-2</v>
      </c>
    </row>
    <row r="1924" spans="1:17" hidden="1" x14ac:dyDescent="0.3">
      <c r="A1924" t="s">
        <v>4030</v>
      </c>
      <c r="B1924" t="s">
        <v>4031</v>
      </c>
      <c r="C1924" t="s">
        <v>10328</v>
      </c>
      <c r="D1924" t="s">
        <v>627</v>
      </c>
      <c r="E1924">
        <v>433.36523430199998</v>
      </c>
      <c r="F1924">
        <v>49.24</v>
      </c>
      <c r="G1924">
        <v>0.88561874308330202</v>
      </c>
      <c r="H1924">
        <v>21.3149409826148</v>
      </c>
      <c r="I1924">
        <v>-3.66462722516671</v>
      </c>
      <c r="J1924">
        <v>-5.1691312183534004</v>
      </c>
      <c r="K1924">
        <v>43.983576433185803</v>
      </c>
      <c r="L1924">
        <v>39.9956119920218</v>
      </c>
      <c r="M1924">
        <v>49.6190251487319</v>
      </c>
      <c r="N1924">
        <v>2.211108632542</v>
      </c>
      <c r="O1924">
        <v>15.7595450852965</v>
      </c>
      <c r="P1924">
        <v>46.985074626865597</v>
      </c>
      <c r="Q1924">
        <v>3.8656324226851002E-2</v>
      </c>
    </row>
    <row r="1925" spans="1:17" hidden="1" x14ac:dyDescent="0.3">
      <c r="A1925" t="s">
        <v>4032</v>
      </c>
      <c r="B1925" t="s">
        <v>4033</v>
      </c>
      <c r="C1925" t="s">
        <v>10328</v>
      </c>
      <c r="D1925" t="s">
        <v>950</v>
      </c>
      <c r="E1925">
        <v>432.44241507499999</v>
      </c>
      <c r="F1925">
        <v>245.1</v>
      </c>
      <c r="G1925">
        <v>-12.1786101722094</v>
      </c>
      <c r="H1925">
        <v>-21.9925910422747</v>
      </c>
      <c r="I1925">
        <v>4.9278137535117503</v>
      </c>
      <c r="J1925">
        <v>-14.716720912324901</v>
      </c>
      <c r="K1925">
        <v>288.53165906002602</v>
      </c>
      <c r="M1925">
        <v>19.2513031676488</v>
      </c>
      <c r="O1925">
        <v>62.9130966952264</v>
      </c>
      <c r="P1925">
        <v>23.7878787878787</v>
      </c>
    </row>
    <row r="1926" spans="1:17" hidden="1" x14ac:dyDescent="0.3">
      <c r="A1926" t="s">
        <v>4034</v>
      </c>
      <c r="B1926" t="s">
        <v>4035</v>
      </c>
      <c r="C1926" t="s">
        <v>10328</v>
      </c>
      <c r="D1926" t="s">
        <v>950</v>
      </c>
      <c r="E1926">
        <v>432.414670319999</v>
      </c>
      <c r="F1926">
        <v>4.09</v>
      </c>
      <c r="G1926">
        <v>8.68976570724897</v>
      </c>
      <c r="H1926">
        <v>-2.7656816745202799</v>
      </c>
      <c r="I1926">
        <v>-3.4167774770669399</v>
      </c>
      <c r="J1926">
        <v>-3.4572947183403402</v>
      </c>
      <c r="K1926">
        <v>4.1098211047855102</v>
      </c>
      <c r="L1926">
        <v>3.97325447897857</v>
      </c>
      <c r="M1926">
        <v>36.331190242525899</v>
      </c>
      <c r="N1926">
        <v>1.37284372573655</v>
      </c>
      <c r="O1926">
        <v>84.969529167520406</v>
      </c>
      <c r="P1926">
        <v>52.765057364414197</v>
      </c>
      <c r="Q1926">
        <v>0.13846505593808101</v>
      </c>
    </row>
    <row r="1927" spans="1:17" hidden="1" x14ac:dyDescent="0.3">
      <c r="A1927" t="s">
        <v>4036</v>
      </c>
      <c r="B1927" t="s">
        <v>4037</v>
      </c>
      <c r="C1927" t="s">
        <v>10328</v>
      </c>
      <c r="D1927" t="s">
        <v>257</v>
      </c>
      <c r="E1927">
        <v>431.89918320999999</v>
      </c>
      <c r="F1927">
        <v>78.25</v>
      </c>
      <c r="G1927">
        <v>177.999038076304</v>
      </c>
      <c r="H1927">
        <v>38.552732179104801</v>
      </c>
      <c r="I1927">
        <v>32.372634493280401</v>
      </c>
      <c r="J1927">
        <v>-2.3261371767817001</v>
      </c>
      <c r="K1927">
        <v>64.969025321759403</v>
      </c>
      <c r="L1927">
        <v>52.081500609676802</v>
      </c>
      <c r="M1927">
        <v>63.358825789989503</v>
      </c>
      <c r="N1927">
        <v>1.5011544209879799</v>
      </c>
      <c r="O1927">
        <v>8.6261980830670808</v>
      </c>
      <c r="P1927">
        <v>231.56779661016901</v>
      </c>
      <c r="Q1927">
        <v>9.7554406342402006E-2</v>
      </c>
    </row>
    <row r="1928" spans="1:17" hidden="1" x14ac:dyDescent="0.3">
      <c r="A1928" t="s">
        <v>4038</v>
      </c>
      <c r="B1928" t="s">
        <v>4039</v>
      </c>
      <c r="C1928" t="s">
        <v>10328</v>
      </c>
      <c r="D1928" t="s">
        <v>77</v>
      </c>
      <c r="E1928">
        <v>430.988826719999</v>
      </c>
      <c r="F1928">
        <v>250.5</v>
      </c>
      <c r="G1928">
        <v>34.190467016539799</v>
      </c>
      <c r="H1928">
        <v>21.207906473679</v>
      </c>
      <c r="I1928">
        <v>-18.294202325647099</v>
      </c>
      <c r="J1928">
        <v>-2.8041431900715699</v>
      </c>
      <c r="K1928">
        <v>218.61083439963201</v>
      </c>
      <c r="L1928">
        <v>204.455089085021</v>
      </c>
      <c r="M1928">
        <v>60.133199595786301</v>
      </c>
      <c r="N1928">
        <v>2.91795186293922</v>
      </c>
      <c r="O1928">
        <v>27.4451097804391</v>
      </c>
      <c r="P1928">
        <v>93.287037037036995</v>
      </c>
      <c r="Q1928">
        <v>0.13354686478935399</v>
      </c>
    </row>
    <row r="1929" spans="1:17" hidden="1" x14ac:dyDescent="0.3">
      <c r="A1929" t="s">
        <v>4040</v>
      </c>
      <c r="B1929" t="s">
        <v>4041</v>
      </c>
      <c r="C1929" t="s">
        <v>10328</v>
      </c>
      <c r="D1929" t="s">
        <v>204</v>
      </c>
      <c r="E1929">
        <v>429.26213250000001</v>
      </c>
      <c r="F1929">
        <v>1090.25</v>
      </c>
      <c r="G1929">
        <v>85.307468655236406</v>
      </c>
      <c r="H1929">
        <v>36.265401356562698</v>
      </c>
      <c r="I1929">
        <v>44.289752358202399</v>
      </c>
      <c r="J1929">
        <v>-5.3459017781585496</v>
      </c>
      <c r="K1929">
        <v>882.44571147879299</v>
      </c>
      <c r="L1929">
        <v>732.89560501086805</v>
      </c>
      <c r="M1929">
        <v>65.221204778393101</v>
      </c>
      <c r="N1929">
        <v>2.84669497615254</v>
      </c>
      <c r="O1929">
        <v>8.9016280669571106</v>
      </c>
      <c r="P1929">
        <v>122.5</v>
      </c>
      <c r="Q1929">
        <v>0.108859387520924</v>
      </c>
    </row>
    <row r="1930" spans="1:17" hidden="1" x14ac:dyDescent="0.3">
      <c r="A1930" t="s">
        <v>4042</v>
      </c>
      <c r="B1930" t="s">
        <v>4043</v>
      </c>
      <c r="C1930" t="s">
        <v>10328</v>
      </c>
      <c r="D1930" t="s">
        <v>118</v>
      </c>
      <c r="E1930">
        <v>427.29750000000001</v>
      </c>
      <c r="F1930">
        <v>402.3</v>
      </c>
      <c r="G1930">
        <v>-30.701690977617002</v>
      </c>
      <c r="H1930">
        <v>-4.2140402192643602</v>
      </c>
      <c r="I1930">
        <v>-12.7037218967154</v>
      </c>
      <c r="J1930">
        <v>-9.1853536810534901</v>
      </c>
      <c r="K1930">
        <v>446.18595050097002</v>
      </c>
      <c r="L1930">
        <v>445.89020781287297</v>
      </c>
      <c r="M1930">
        <v>40.682989830880999</v>
      </c>
      <c r="N1930">
        <v>0.29883334664932598</v>
      </c>
      <c r="O1930">
        <v>57.718120805369097</v>
      </c>
      <c r="P1930">
        <v>26.4100549882168</v>
      </c>
    </row>
    <row r="1931" spans="1:17" hidden="1" x14ac:dyDescent="0.3">
      <c r="A1931" t="s">
        <v>4044</v>
      </c>
      <c r="B1931" t="s">
        <v>4045</v>
      </c>
      <c r="C1931" t="s">
        <v>10328</v>
      </c>
      <c r="D1931" t="s">
        <v>46</v>
      </c>
      <c r="E1931">
        <v>426.79536000000002</v>
      </c>
      <c r="F1931">
        <v>180.6</v>
      </c>
      <c r="G1931">
        <v>78.835054525665697</v>
      </c>
      <c r="H1931">
        <v>13.869814880922901</v>
      </c>
      <c r="I1931">
        <v>36.476052211141997</v>
      </c>
      <c r="J1931">
        <v>2.3064548480463198</v>
      </c>
      <c r="K1931">
        <v>159.85865607318399</v>
      </c>
      <c r="L1931">
        <v>128.087693127774</v>
      </c>
      <c r="M1931">
        <v>59.697469992805601</v>
      </c>
      <c r="N1931">
        <v>1.29309262406786</v>
      </c>
      <c r="O1931">
        <v>4.3743078626799603</v>
      </c>
      <c r="P1931">
        <v>134.54545454545399</v>
      </c>
    </row>
    <row r="1932" spans="1:17" hidden="1" x14ac:dyDescent="0.3">
      <c r="A1932" t="s">
        <v>4046</v>
      </c>
      <c r="B1932" t="s">
        <v>4047</v>
      </c>
      <c r="C1932" t="s">
        <v>10328</v>
      </c>
      <c r="D1932" t="s">
        <v>276</v>
      </c>
      <c r="E1932">
        <v>426.56338799999997</v>
      </c>
      <c r="F1932">
        <v>780.3</v>
      </c>
      <c r="G1932">
        <v>230.17747941379699</v>
      </c>
      <c r="H1932">
        <v>22.787023377939502</v>
      </c>
      <c r="I1932">
        <v>151.09550956587699</v>
      </c>
      <c r="J1932">
        <v>-0.87743225421120297</v>
      </c>
      <c r="K1932">
        <v>616.114884986383</v>
      </c>
      <c r="L1932">
        <v>412.67207686150903</v>
      </c>
      <c r="M1932">
        <v>69.400162512466196</v>
      </c>
      <c r="N1932">
        <v>0.33336742187739299</v>
      </c>
      <c r="O1932">
        <v>1.8198128924772501</v>
      </c>
      <c r="P1932">
        <v>359</v>
      </c>
      <c r="Q1932">
        <v>0.235136648218332</v>
      </c>
    </row>
    <row r="1933" spans="1:17" hidden="1" x14ac:dyDescent="0.3">
      <c r="A1933" t="s">
        <v>4048</v>
      </c>
      <c r="B1933" t="s">
        <v>4049</v>
      </c>
      <c r="C1933" t="s">
        <v>10328</v>
      </c>
      <c r="D1933" t="s">
        <v>989</v>
      </c>
      <c r="E1933">
        <v>426.30956443999997</v>
      </c>
      <c r="F1933">
        <v>481.45</v>
      </c>
      <c r="G1933">
        <v>-16.522299763540499</v>
      </c>
      <c r="H1933">
        <v>-6.9281273369659298</v>
      </c>
      <c r="I1933">
        <v>1.9940036921945301</v>
      </c>
      <c r="J1933">
        <v>-2.8305404747415301</v>
      </c>
      <c r="K1933">
        <v>507.73234747457099</v>
      </c>
      <c r="L1933">
        <v>461.101169699813</v>
      </c>
      <c r="M1933">
        <v>36.390732963685501</v>
      </c>
      <c r="N1933">
        <v>0.51259346701466901</v>
      </c>
      <c r="O1933">
        <v>24.395056599854598</v>
      </c>
      <c r="P1933">
        <v>32.539573296627601</v>
      </c>
      <c r="Q1933">
        <v>7.7586267870422998E-2</v>
      </c>
    </row>
    <row r="1934" spans="1:17" hidden="1" x14ac:dyDescent="0.3">
      <c r="A1934" t="s">
        <v>4050</v>
      </c>
      <c r="B1934" t="s">
        <v>4051</v>
      </c>
      <c r="C1934" t="s">
        <v>10328</v>
      </c>
      <c r="D1934" t="s">
        <v>2332</v>
      </c>
      <c r="E1934">
        <v>425.38319999999999</v>
      </c>
      <c r="F1934">
        <v>103.3</v>
      </c>
      <c r="G1934">
        <v>-31.030600836280598</v>
      </c>
      <c r="H1934">
        <v>-43.068505009834503</v>
      </c>
      <c r="I1934">
        <v>-20.1948608078695</v>
      </c>
      <c r="J1934">
        <v>-18.219373335840601</v>
      </c>
      <c r="K1934">
        <v>128.42842984434</v>
      </c>
      <c r="L1934">
        <v>120.705944985288</v>
      </c>
      <c r="M1934">
        <v>24.5805694943028</v>
      </c>
      <c r="N1934">
        <v>1.97677791774506</v>
      </c>
      <c r="O1934">
        <v>79.864472410454994</v>
      </c>
      <c r="P1934">
        <v>24.009603841536599</v>
      </c>
      <c r="Q1934">
        <v>9.1738830957502002E-2</v>
      </c>
    </row>
    <row r="1935" spans="1:17" hidden="1" x14ac:dyDescent="0.3">
      <c r="A1935" t="s">
        <v>4052</v>
      </c>
      <c r="B1935" t="s">
        <v>4053</v>
      </c>
      <c r="C1935" t="s">
        <v>10328</v>
      </c>
      <c r="D1935" t="s">
        <v>706</v>
      </c>
      <c r="E1935">
        <v>425.320881235</v>
      </c>
      <c r="F1935">
        <v>144.21</v>
      </c>
      <c r="G1935">
        <v>-36.185109315427297</v>
      </c>
      <c r="H1935">
        <v>5.7369360368286699</v>
      </c>
      <c r="I1935">
        <v>-2.79733691281537</v>
      </c>
      <c r="J1935">
        <v>-2.5270892785375798</v>
      </c>
      <c r="K1935">
        <v>137.93653428590801</v>
      </c>
      <c r="L1935">
        <v>132.33262552525099</v>
      </c>
      <c r="M1935">
        <v>57.004420548463003</v>
      </c>
      <c r="N1935">
        <v>0.77187775429803196</v>
      </c>
      <c r="O1935">
        <v>13.8617294223701</v>
      </c>
      <c r="P1935">
        <v>34.0864714086471</v>
      </c>
      <c r="Q1935">
        <v>6.4301874254240998E-2</v>
      </c>
    </row>
    <row r="1936" spans="1:17" hidden="1" x14ac:dyDescent="0.3">
      <c r="A1936" t="s">
        <v>4054</v>
      </c>
      <c r="B1936" t="s">
        <v>4055</v>
      </c>
      <c r="C1936" t="s">
        <v>10328</v>
      </c>
      <c r="D1936" t="s">
        <v>204</v>
      </c>
      <c r="E1936">
        <v>423.38732800000002</v>
      </c>
      <c r="F1936">
        <v>180.8</v>
      </c>
      <c r="G1936">
        <v>-37.425146025970498</v>
      </c>
      <c r="H1936">
        <v>-4.9072599065240201</v>
      </c>
      <c r="I1936">
        <v>-29.2229307724064</v>
      </c>
      <c r="J1936">
        <v>-0.82865808035669597</v>
      </c>
      <c r="K1936">
        <v>191.86258433330099</v>
      </c>
      <c r="M1936">
        <v>43.255763644334799</v>
      </c>
      <c r="N1936">
        <v>0.68997333420583296</v>
      </c>
      <c r="O1936">
        <v>44.717920353982201</v>
      </c>
      <c r="P1936">
        <v>37.909992372234903</v>
      </c>
    </row>
    <row r="1937" spans="1:17" hidden="1" x14ac:dyDescent="0.3">
      <c r="A1937" t="s">
        <v>4056</v>
      </c>
      <c r="B1937" t="s">
        <v>4057</v>
      </c>
      <c r="C1937" t="s">
        <v>10328</v>
      </c>
      <c r="D1937" t="s">
        <v>46</v>
      </c>
      <c r="E1937">
        <v>421.9255</v>
      </c>
      <c r="F1937">
        <v>52.8</v>
      </c>
      <c r="G1937">
        <v>248.422795590486</v>
      </c>
      <c r="H1937">
        <v>6.3676941255221804</v>
      </c>
      <c r="I1937">
        <v>128.13048627125201</v>
      </c>
      <c r="J1937">
        <v>9.2971714220834194</v>
      </c>
      <c r="K1937">
        <v>44.6783156047766</v>
      </c>
      <c r="L1937">
        <v>33.505748268833401</v>
      </c>
      <c r="M1937">
        <v>83.260627206695105</v>
      </c>
      <c r="N1937">
        <v>0.49103452473930498</v>
      </c>
      <c r="O1937">
        <v>0</v>
      </c>
      <c r="P1937">
        <v>298.49056603773499</v>
      </c>
      <c r="Q1937">
        <v>0.104485347594603</v>
      </c>
    </row>
    <row r="1938" spans="1:17" hidden="1" x14ac:dyDescent="0.3">
      <c r="A1938" t="s">
        <v>4058</v>
      </c>
      <c r="B1938" t="s">
        <v>4059</v>
      </c>
      <c r="C1938" t="s">
        <v>10328</v>
      </c>
      <c r="D1938" t="s">
        <v>4060</v>
      </c>
      <c r="E1938">
        <v>421.82668758400001</v>
      </c>
      <c r="F1938">
        <v>87.51</v>
      </c>
      <c r="G1938">
        <v>-74.877882937707298</v>
      </c>
      <c r="H1938">
        <v>-2.85205896089755</v>
      </c>
      <c r="I1938">
        <v>-45.154478142030797</v>
      </c>
      <c r="J1938">
        <v>-18.195804312271601</v>
      </c>
      <c r="K1938">
        <v>92.668147783413005</v>
      </c>
      <c r="L1938">
        <v>111.19286187258901</v>
      </c>
      <c r="M1938">
        <v>42.236381672286598</v>
      </c>
      <c r="N1938">
        <v>5.1492312421552198</v>
      </c>
      <c r="O1938">
        <v>102.26259856016399</v>
      </c>
      <c r="P1938">
        <v>9.3875000000000099</v>
      </c>
      <c r="Q1938">
        <v>-2.6308797353354001E-2</v>
      </c>
    </row>
    <row r="1939" spans="1:17" hidden="1" x14ac:dyDescent="0.3">
      <c r="A1939" t="s">
        <v>4061</v>
      </c>
      <c r="B1939" t="s">
        <v>4062</v>
      </c>
      <c r="C1939" t="s">
        <v>10328</v>
      </c>
      <c r="D1939" t="s">
        <v>489</v>
      </c>
      <c r="E1939">
        <v>421.41607204000002</v>
      </c>
      <c r="F1939">
        <v>69.5</v>
      </c>
      <c r="G1939">
        <v>-5.8759738838690696</v>
      </c>
      <c r="H1939">
        <v>2.3945076602938902</v>
      </c>
      <c r="I1939">
        <v>-12.7635586956461</v>
      </c>
      <c r="J1939">
        <v>-2.8816055528070099</v>
      </c>
      <c r="K1939">
        <v>65.800278350761502</v>
      </c>
      <c r="L1939">
        <v>64.466017888728501</v>
      </c>
      <c r="M1939">
        <v>57.9179036359333</v>
      </c>
      <c r="N1939">
        <v>1.1499610344756599</v>
      </c>
      <c r="O1939">
        <v>16.546762589928001</v>
      </c>
      <c r="P1939">
        <v>33.0652881485736</v>
      </c>
      <c r="Q1939">
        <v>2.3612578516557001E-2</v>
      </c>
    </row>
    <row r="1940" spans="1:17" hidden="1" x14ac:dyDescent="0.3">
      <c r="A1940" t="s">
        <v>4063</v>
      </c>
      <c r="B1940" t="s">
        <v>4064</v>
      </c>
      <c r="C1940" t="s">
        <v>10328</v>
      </c>
      <c r="D1940" t="s">
        <v>204</v>
      </c>
      <c r="E1940">
        <v>419.58392075</v>
      </c>
      <c r="F1940">
        <v>189.74</v>
      </c>
      <c r="G1940">
        <v>7.1226766345003503</v>
      </c>
      <c r="H1940">
        <v>17.036540674391301</v>
      </c>
      <c r="I1940">
        <v>2.5184668280358</v>
      </c>
      <c r="J1940">
        <v>4.3634549469876402</v>
      </c>
      <c r="K1940">
        <v>172.54416720749501</v>
      </c>
      <c r="L1940">
        <v>160.700215240093</v>
      </c>
      <c r="M1940">
        <v>59.349672241565699</v>
      </c>
      <c r="N1940">
        <v>3.7631889335216901</v>
      </c>
      <c r="O1940">
        <v>20.691472541372399</v>
      </c>
      <c r="P1940">
        <v>47.945419103313803</v>
      </c>
      <c r="Q1940">
        <v>1.5948505417914E-2</v>
      </c>
    </row>
    <row r="1941" spans="1:17" hidden="1" x14ac:dyDescent="0.3">
      <c r="A1941" t="s">
        <v>4065</v>
      </c>
      <c r="B1941" t="s">
        <v>4066</v>
      </c>
      <c r="C1941" t="s">
        <v>10328</v>
      </c>
      <c r="E1941">
        <v>418.37515200000001</v>
      </c>
      <c r="F1941">
        <v>205.4</v>
      </c>
      <c r="G1941">
        <v>-11.514829508428701</v>
      </c>
      <c r="H1941">
        <v>7.9188518640905201</v>
      </c>
      <c r="I1941">
        <v>5.5915944172924297</v>
      </c>
      <c r="J1941">
        <v>-8.1064796935352295</v>
      </c>
      <c r="M1941">
        <v>51.462198441837003</v>
      </c>
      <c r="O1941">
        <v>21.226874391431299</v>
      </c>
      <c r="P1941">
        <v>31.0366826156299</v>
      </c>
    </row>
    <row r="1942" spans="1:17" hidden="1" x14ac:dyDescent="0.3">
      <c r="A1942" t="s">
        <v>4067</v>
      </c>
      <c r="B1942" t="s">
        <v>4068</v>
      </c>
      <c r="C1942" t="s">
        <v>10328</v>
      </c>
      <c r="D1942" t="s">
        <v>576</v>
      </c>
      <c r="E1942">
        <v>418.10359634999998</v>
      </c>
      <c r="F1942">
        <v>231.8</v>
      </c>
      <c r="G1942">
        <v>2.9172711887321499</v>
      </c>
      <c r="H1942">
        <v>-4.4863961304011504</v>
      </c>
      <c r="I1942">
        <v>61.846058907051003</v>
      </c>
      <c r="J1942">
        <v>-1.32174429399907</v>
      </c>
      <c r="K1942">
        <v>219.206653420549</v>
      </c>
      <c r="L1942">
        <v>170.25426174934799</v>
      </c>
      <c r="M1942">
        <v>39.623050150150704</v>
      </c>
      <c r="N1942">
        <v>0.35618273313801702</v>
      </c>
      <c r="O1942">
        <v>15.3796376186367</v>
      </c>
      <c r="P1942">
        <v>98.035027765912005</v>
      </c>
      <c r="Q1942">
        <v>0.13812706054739199</v>
      </c>
    </row>
    <row r="1943" spans="1:17" hidden="1" x14ac:dyDescent="0.3">
      <c r="A1943" t="s">
        <v>4069</v>
      </c>
      <c r="B1943" t="s">
        <v>4070</v>
      </c>
      <c r="C1943" t="s">
        <v>10328</v>
      </c>
      <c r="D1943" t="s">
        <v>46</v>
      </c>
      <c r="E1943">
        <v>417.82760816000001</v>
      </c>
      <c r="F1943">
        <v>218</v>
      </c>
      <c r="G1943">
        <v>-48.985720570541702</v>
      </c>
      <c r="H1943">
        <v>-3.7206541248198199</v>
      </c>
      <c r="I1943">
        <v>11.7842382065027</v>
      </c>
      <c r="J1943">
        <v>-3.4495953443790901</v>
      </c>
      <c r="K1943">
        <v>216.771560813278</v>
      </c>
      <c r="L1943">
        <v>200.411874721484</v>
      </c>
      <c r="M1943">
        <v>50.523213239280999</v>
      </c>
      <c r="N1943">
        <v>0.60042927369660004</v>
      </c>
      <c r="O1943">
        <v>32.339449541284402</v>
      </c>
      <c r="P1943">
        <v>54.5551222970577</v>
      </c>
      <c r="Q1943">
        <v>0.125414062671416</v>
      </c>
    </row>
    <row r="1944" spans="1:17" hidden="1" x14ac:dyDescent="0.3">
      <c r="A1944" t="s">
        <v>4071</v>
      </c>
      <c r="B1944" t="s">
        <v>4072</v>
      </c>
      <c r="C1944" t="s">
        <v>10328</v>
      </c>
      <c r="D1944" t="s">
        <v>950</v>
      </c>
      <c r="E1944">
        <v>417.82086579999998</v>
      </c>
      <c r="F1944">
        <v>314</v>
      </c>
      <c r="G1944">
        <v>-2.4199156750587002E-2</v>
      </c>
      <c r="H1944">
        <v>-12.521530004043001</v>
      </c>
      <c r="I1944">
        <v>12.5091213348193</v>
      </c>
      <c r="J1944">
        <v>-8.6947149876528709</v>
      </c>
      <c r="K1944">
        <v>297.30189554008899</v>
      </c>
      <c r="L1944">
        <v>259.75906418804101</v>
      </c>
      <c r="M1944">
        <v>38.183825922168801</v>
      </c>
      <c r="N1944">
        <v>0.52985950715838503</v>
      </c>
      <c r="O1944">
        <v>25.4777070063694</v>
      </c>
      <c r="P1944">
        <v>67.021276595744595</v>
      </c>
      <c r="Q1944">
        <v>8.8106859533289006E-2</v>
      </c>
    </row>
    <row r="1945" spans="1:17" hidden="1" x14ac:dyDescent="0.3">
      <c r="A1945" t="s">
        <v>4073</v>
      </c>
      <c r="B1945" t="s">
        <v>4074</v>
      </c>
      <c r="C1945" t="s">
        <v>10328</v>
      </c>
      <c r="D1945" t="s">
        <v>138</v>
      </c>
      <c r="E1945">
        <v>417.81792250000001</v>
      </c>
      <c r="F1945">
        <v>169</v>
      </c>
      <c r="G1945">
        <v>-8.3139029933812303</v>
      </c>
      <c r="H1945">
        <v>-4.2294278191174799</v>
      </c>
      <c r="I1945">
        <v>-25.762101766125099</v>
      </c>
      <c r="J1945">
        <v>6.18504823839225</v>
      </c>
      <c r="K1945">
        <v>168.25626338122001</v>
      </c>
      <c r="L1945">
        <v>166.16695194150901</v>
      </c>
      <c r="M1945">
        <v>51.990907074972</v>
      </c>
      <c r="N1945">
        <v>1.50169988491533</v>
      </c>
      <c r="O1945">
        <v>40.118343195266199</v>
      </c>
      <c r="P1945">
        <v>37.3425436814303</v>
      </c>
      <c r="Q1945">
        <v>0.15111501465771601</v>
      </c>
    </row>
    <row r="1946" spans="1:17" hidden="1" x14ac:dyDescent="0.3">
      <c r="A1946" t="s">
        <v>4075</v>
      </c>
      <c r="B1946" t="s">
        <v>4076</v>
      </c>
      <c r="C1946" t="s">
        <v>10328</v>
      </c>
      <c r="D1946" t="s">
        <v>54</v>
      </c>
      <c r="E1946">
        <v>417.5159347</v>
      </c>
      <c r="F1946">
        <v>1447.55</v>
      </c>
      <c r="G1946">
        <v>149.56692398711701</v>
      </c>
      <c r="H1946">
        <v>52.894258142722897</v>
      </c>
      <c r="I1946">
        <v>122.67679022786599</v>
      </c>
      <c r="J1946">
        <v>-5.2180815336328603</v>
      </c>
      <c r="K1946">
        <v>1095.44857723111</v>
      </c>
      <c r="L1946">
        <v>799.66535055896395</v>
      </c>
      <c r="M1946">
        <v>60.917764753205702</v>
      </c>
      <c r="N1946">
        <v>0.59243561510499698</v>
      </c>
      <c r="O1946">
        <v>4.5317951020690197</v>
      </c>
      <c r="P1946">
        <v>206.65183772905399</v>
      </c>
      <c r="Q1946">
        <v>5.8676211548776003E-2</v>
      </c>
    </row>
    <row r="1947" spans="1:17" hidden="1" x14ac:dyDescent="0.3">
      <c r="A1947" t="s">
        <v>4077</v>
      </c>
      <c r="B1947" t="s">
        <v>4078</v>
      </c>
      <c r="C1947" t="s">
        <v>10328</v>
      </c>
      <c r="D1947" t="s">
        <v>1054</v>
      </c>
      <c r="E1947">
        <v>417.39940000000001</v>
      </c>
      <c r="F1947">
        <v>49.22</v>
      </c>
      <c r="G1947">
        <v>-12.320631893178501</v>
      </c>
      <c r="H1947">
        <v>-1.36094649669803</v>
      </c>
      <c r="I1947">
        <v>-47.513276480131601</v>
      </c>
      <c r="J1947">
        <v>-5.2480415205781803</v>
      </c>
      <c r="K1947">
        <v>51.556204233367303</v>
      </c>
      <c r="L1947">
        <v>53.458146618495498</v>
      </c>
      <c r="M1947">
        <v>46.452198366168901</v>
      </c>
      <c r="N1947">
        <v>1.61610991919351</v>
      </c>
      <c r="O1947">
        <v>100.121901665989</v>
      </c>
      <c r="P1947">
        <v>34.114441416893698</v>
      </c>
      <c r="Q1947">
        <v>5.4487438851390999E-2</v>
      </c>
    </row>
    <row r="1948" spans="1:17" hidden="1" x14ac:dyDescent="0.3">
      <c r="A1948" t="s">
        <v>4079</v>
      </c>
      <c r="B1948" t="s">
        <v>4080</v>
      </c>
      <c r="C1948" t="s">
        <v>10328</v>
      </c>
      <c r="D1948" t="s">
        <v>46</v>
      </c>
      <c r="E1948">
        <v>414.90687917999998</v>
      </c>
      <c r="F1948">
        <v>185.95</v>
      </c>
      <c r="G1948">
        <v>-32.970000389187099</v>
      </c>
      <c r="H1948">
        <v>-9.9629039376108004</v>
      </c>
      <c r="I1948">
        <v>-15.8635764634659</v>
      </c>
      <c r="J1948">
        <v>3.1426655444464102</v>
      </c>
      <c r="M1948">
        <v>56.109901422208303</v>
      </c>
      <c r="O1948">
        <v>32.831406292013902</v>
      </c>
      <c r="P1948">
        <v>10.915597971965299</v>
      </c>
    </row>
    <row r="1949" spans="1:17" hidden="1" x14ac:dyDescent="0.3">
      <c r="A1949" t="s">
        <v>4081</v>
      </c>
      <c r="B1949" t="s">
        <v>4082</v>
      </c>
      <c r="C1949" t="s">
        <v>10328</v>
      </c>
      <c r="D1949" t="s">
        <v>204</v>
      </c>
      <c r="E1949">
        <v>414.64166499999999</v>
      </c>
      <c r="F1949">
        <v>184.55</v>
      </c>
      <c r="G1949">
        <v>13.8829301249002</v>
      </c>
      <c r="H1949">
        <v>-4.3418027743262702</v>
      </c>
      <c r="I1949">
        <v>-2.9176999059553701</v>
      </c>
      <c r="J1949">
        <v>-4.1046509827763096</v>
      </c>
      <c r="K1949">
        <v>190.783789360946</v>
      </c>
      <c r="L1949">
        <v>170.91582836209099</v>
      </c>
      <c r="M1949">
        <v>38.5784256559811</v>
      </c>
      <c r="N1949">
        <v>0.95886615109406603</v>
      </c>
      <c r="O1949">
        <v>27.824437821728502</v>
      </c>
      <c r="P1949">
        <v>51.705713111385101</v>
      </c>
      <c r="Q1949">
        <v>9.5741473852924003E-2</v>
      </c>
    </row>
    <row r="1950" spans="1:17" hidden="1" x14ac:dyDescent="0.3">
      <c r="A1950" t="s">
        <v>4083</v>
      </c>
      <c r="B1950" t="s">
        <v>4084</v>
      </c>
      <c r="C1950" t="s">
        <v>10328</v>
      </c>
      <c r="D1950" t="s">
        <v>950</v>
      </c>
      <c r="E1950">
        <v>414.55325599999998</v>
      </c>
      <c r="F1950">
        <v>219.61</v>
      </c>
      <c r="G1950">
        <v>-24.235683487113999</v>
      </c>
      <c r="H1950">
        <v>-7.5913522365509101</v>
      </c>
      <c r="I1950">
        <v>-3.3522271993517401</v>
      </c>
      <c r="J1950">
        <v>-4.6108745549280599</v>
      </c>
      <c r="K1950">
        <v>225.404012036018</v>
      </c>
      <c r="L1950">
        <v>211.16334031638399</v>
      </c>
      <c r="M1950">
        <v>33.551606372014703</v>
      </c>
      <c r="N1950">
        <v>0.21186420020886201</v>
      </c>
      <c r="O1950">
        <v>20.354264377760501</v>
      </c>
      <c r="P1950">
        <v>31.384983547711599</v>
      </c>
      <c r="Q1950">
        <v>-7.2525857219388007E-2</v>
      </c>
    </row>
    <row r="1951" spans="1:17" hidden="1" x14ac:dyDescent="0.3">
      <c r="A1951" t="s">
        <v>4085</v>
      </c>
      <c r="B1951" t="s">
        <v>4086</v>
      </c>
      <c r="C1951" t="s">
        <v>10328</v>
      </c>
      <c r="D1951" t="s">
        <v>257</v>
      </c>
      <c r="E1951">
        <v>413.54199999999997</v>
      </c>
      <c r="F1951">
        <v>1196.7</v>
      </c>
      <c r="G1951">
        <v>161.55726904679301</v>
      </c>
      <c r="H1951">
        <v>42.583695354723297</v>
      </c>
      <c r="I1951">
        <v>73.480027035802095</v>
      </c>
      <c r="J1951">
        <v>-2.1614773023348501</v>
      </c>
      <c r="K1951">
        <v>1019.2993606920001</v>
      </c>
      <c r="L1951">
        <v>759.97255988328095</v>
      </c>
      <c r="M1951">
        <v>59.727711343405502</v>
      </c>
      <c r="N1951">
        <v>0.65858401799199195</v>
      </c>
      <c r="O1951">
        <v>13.645859446812</v>
      </c>
      <c r="P1951">
        <v>257.17057155648399</v>
      </c>
      <c r="Q1951">
        <v>0.20065257287084801</v>
      </c>
    </row>
    <row r="1952" spans="1:17" hidden="1" x14ac:dyDescent="0.3">
      <c r="A1952" t="s">
        <v>4087</v>
      </c>
      <c r="B1952" t="s">
        <v>4088</v>
      </c>
      <c r="C1952" t="s">
        <v>10328</v>
      </c>
      <c r="D1952" t="s">
        <v>138</v>
      </c>
      <c r="E1952">
        <v>412.292990358</v>
      </c>
      <c r="F1952">
        <v>65.150000000000006</v>
      </c>
      <c r="G1952">
        <v>47.207083499198497</v>
      </c>
      <c r="H1952">
        <v>38.374254381733699</v>
      </c>
      <c r="I1952">
        <v>22.905294504715101</v>
      </c>
      <c r="J1952">
        <v>13.7772797880541</v>
      </c>
      <c r="K1952">
        <v>51.155839045709399</v>
      </c>
      <c r="L1952">
        <v>45.643807054193203</v>
      </c>
      <c r="M1952">
        <v>84.130025246846799</v>
      </c>
      <c r="N1952">
        <v>2.2627337406952299</v>
      </c>
      <c r="O1952">
        <v>8.0736761320030492</v>
      </c>
      <c r="P1952">
        <v>115.728476821192</v>
      </c>
      <c r="Q1952">
        <v>9.9307996551600997E-2</v>
      </c>
    </row>
    <row r="1953" spans="1:17" hidden="1" x14ac:dyDescent="0.3">
      <c r="A1953" t="s">
        <v>4089</v>
      </c>
      <c r="B1953" t="s">
        <v>4090</v>
      </c>
      <c r="C1953" t="s">
        <v>10328</v>
      </c>
      <c r="D1953" t="s">
        <v>573</v>
      </c>
      <c r="E1953">
        <v>411.58332584999999</v>
      </c>
      <c r="F1953">
        <v>338</v>
      </c>
      <c r="G1953">
        <v>-55.210255529436097</v>
      </c>
      <c r="H1953">
        <v>1.3293224204838201</v>
      </c>
      <c r="I1953">
        <v>-38.103831603714902</v>
      </c>
      <c r="J1953">
        <v>-4.9473776125914304</v>
      </c>
      <c r="K1953">
        <v>368.26034320905399</v>
      </c>
      <c r="M1953">
        <v>41.044643731079802</v>
      </c>
      <c r="N1953">
        <v>0.59877866113607503</v>
      </c>
      <c r="O1953">
        <v>61.8047337278106</v>
      </c>
      <c r="P1953">
        <v>24.953789279112701</v>
      </c>
    </row>
    <row r="1954" spans="1:17" hidden="1" x14ac:dyDescent="0.3">
      <c r="A1954" t="s">
        <v>4091</v>
      </c>
      <c r="B1954" t="s">
        <v>4092</v>
      </c>
      <c r="C1954" t="s">
        <v>10328</v>
      </c>
      <c r="D1954" t="s">
        <v>138</v>
      </c>
      <c r="E1954">
        <v>411.505605905999</v>
      </c>
      <c r="F1954">
        <v>119.8</v>
      </c>
      <c r="G1954">
        <v>-24.147866969052401</v>
      </c>
      <c r="H1954">
        <v>-5.9657987178280596</v>
      </c>
      <c r="I1954">
        <v>-15.0095578600659</v>
      </c>
      <c r="J1954">
        <v>-2.6788037051070601</v>
      </c>
      <c r="K1954">
        <v>125.64113467348599</v>
      </c>
      <c r="L1954">
        <v>124.851302793088</v>
      </c>
      <c r="M1954">
        <v>37.581853739253297</v>
      </c>
      <c r="N1954">
        <v>0.45893545547371101</v>
      </c>
      <c r="O1954">
        <v>54.340567612687799</v>
      </c>
      <c r="Q1954">
        <v>1.1774486893020001E-2</v>
      </c>
    </row>
    <row r="1955" spans="1:17" hidden="1" x14ac:dyDescent="0.3">
      <c r="A1955" t="s">
        <v>4093</v>
      </c>
      <c r="B1955" t="s">
        <v>4094</v>
      </c>
      <c r="C1955" t="s">
        <v>10328</v>
      </c>
      <c r="D1955" t="s">
        <v>950</v>
      </c>
      <c r="E1955">
        <v>410.65121665499998</v>
      </c>
      <c r="F1955">
        <v>225.49</v>
      </c>
      <c r="G1955">
        <v>25.492159516497399</v>
      </c>
      <c r="H1955">
        <v>-8.46736718649246</v>
      </c>
      <c r="I1955">
        <v>9.2182859171890108</v>
      </c>
      <c r="J1955">
        <v>-5.7134659327610002</v>
      </c>
      <c r="K1955">
        <v>223.532913071964</v>
      </c>
      <c r="L1955">
        <v>191.530309970904</v>
      </c>
      <c r="M1955">
        <v>38.715555020021299</v>
      </c>
      <c r="N1955">
        <v>0.27355521333958399</v>
      </c>
      <c r="O1955">
        <v>17.566189187990599</v>
      </c>
      <c r="P1955">
        <v>68.716797605686494</v>
      </c>
      <c r="Q1955">
        <v>1.1803615304430001E-3</v>
      </c>
    </row>
    <row r="1956" spans="1:17" hidden="1" x14ac:dyDescent="0.3">
      <c r="A1956" t="s">
        <v>4095</v>
      </c>
      <c r="B1956" t="s">
        <v>4096</v>
      </c>
      <c r="C1956" t="s">
        <v>10328</v>
      </c>
      <c r="E1956">
        <v>410.51347600000003</v>
      </c>
      <c r="F1956">
        <v>342.7</v>
      </c>
      <c r="G1956">
        <v>94.502221737980193</v>
      </c>
      <c r="H1956">
        <v>57.343790544872697</v>
      </c>
      <c r="I1956">
        <v>121.760623257554</v>
      </c>
      <c r="J1956">
        <v>2.9741984420383099</v>
      </c>
      <c r="K1956">
        <v>238.62934376321499</v>
      </c>
      <c r="L1956">
        <v>176.61446827055201</v>
      </c>
      <c r="M1956">
        <v>99.831585653599703</v>
      </c>
      <c r="N1956">
        <v>0.23586013986013901</v>
      </c>
      <c r="O1956">
        <v>0</v>
      </c>
      <c r="P1956">
        <v>147.080028839221</v>
      </c>
    </row>
    <row r="1957" spans="1:17" hidden="1" x14ac:dyDescent="0.3">
      <c r="A1957" t="s">
        <v>4097</v>
      </c>
      <c r="B1957" t="s">
        <v>4098</v>
      </c>
      <c r="C1957" t="s">
        <v>10328</v>
      </c>
      <c r="D1957" t="s">
        <v>959</v>
      </c>
      <c r="E1957">
        <v>410.50018535999999</v>
      </c>
      <c r="F1957">
        <v>130</v>
      </c>
      <c r="G1957">
        <v>53.543991143612203</v>
      </c>
      <c r="H1957">
        <v>7.6430741887810401</v>
      </c>
      <c r="I1957">
        <v>2.6415322764788298</v>
      </c>
      <c r="J1957">
        <v>-1.0476561641234601</v>
      </c>
      <c r="K1957">
        <v>124.842116147224</v>
      </c>
      <c r="L1957">
        <v>121.557662874249</v>
      </c>
      <c r="M1957">
        <v>38.023025525404201</v>
      </c>
      <c r="N1957">
        <v>0.340136707807072</v>
      </c>
      <c r="O1957">
        <v>34.615384615384599</v>
      </c>
      <c r="P1957">
        <v>93.164933135215406</v>
      </c>
    </row>
    <row r="1958" spans="1:17" hidden="1" x14ac:dyDescent="0.3">
      <c r="A1958" t="s">
        <v>4099</v>
      </c>
      <c r="B1958" t="s">
        <v>4100</v>
      </c>
      <c r="C1958" t="s">
        <v>10328</v>
      </c>
      <c r="D1958" t="s">
        <v>365</v>
      </c>
      <c r="E1958">
        <v>409.61330734499899</v>
      </c>
      <c r="F1958">
        <v>29.79</v>
      </c>
      <c r="G1958">
        <v>12.1238759918519</v>
      </c>
      <c r="H1958">
        <v>13.7121133747033</v>
      </c>
      <c r="I1958">
        <v>-4.4408139757717002</v>
      </c>
      <c r="J1958">
        <v>4.7069958000391798</v>
      </c>
      <c r="K1958">
        <v>27.934343075957401</v>
      </c>
      <c r="L1958">
        <v>26.097511985508099</v>
      </c>
      <c r="M1958">
        <v>76.459174714800497</v>
      </c>
      <c r="N1958">
        <v>1.1013450115459</v>
      </c>
      <c r="O1958">
        <v>18.9996643168848</v>
      </c>
      <c r="P1958">
        <v>59.304812834224599</v>
      </c>
      <c r="Q1958">
        <v>9.6771175570286E-2</v>
      </c>
    </row>
    <row r="1959" spans="1:17" hidden="1" x14ac:dyDescent="0.3">
      <c r="A1959" t="s">
        <v>4101</v>
      </c>
      <c r="B1959" t="s">
        <v>4102</v>
      </c>
      <c r="C1959" t="s">
        <v>10328</v>
      </c>
      <c r="D1959" t="s">
        <v>405</v>
      </c>
      <c r="E1959">
        <v>409.24715531700002</v>
      </c>
      <c r="F1959">
        <v>3.75</v>
      </c>
      <c r="G1959">
        <v>-37.2281325664148</v>
      </c>
      <c r="H1959">
        <v>-8.4931866557565794</v>
      </c>
      <c r="I1959">
        <v>-39.000907098286</v>
      </c>
      <c r="J1959">
        <v>-5.8456359621032599</v>
      </c>
      <c r="K1959">
        <v>4.0783406787734302</v>
      </c>
      <c r="L1959">
        <v>4.2168260808088496</v>
      </c>
      <c r="M1959">
        <v>28.2813509458813</v>
      </c>
      <c r="N1959">
        <v>0.72887385808242999</v>
      </c>
      <c r="O1959">
        <v>85.866666666666603</v>
      </c>
      <c r="P1959">
        <v>35.596462498557699</v>
      </c>
      <c r="Q1959">
        <v>1.7796440827504E-2</v>
      </c>
    </row>
    <row r="1960" spans="1:17" hidden="1" x14ac:dyDescent="0.3">
      <c r="A1960" t="s">
        <v>4103</v>
      </c>
      <c r="B1960" t="s">
        <v>4104</v>
      </c>
      <c r="C1960" t="s">
        <v>10328</v>
      </c>
      <c r="D1960" t="s">
        <v>21</v>
      </c>
      <c r="E1960">
        <v>409.10584077999999</v>
      </c>
      <c r="F1960">
        <v>117.94</v>
      </c>
      <c r="G1960">
        <v>2.81831277964308</v>
      </c>
      <c r="H1960">
        <v>-10.3550892639278</v>
      </c>
      <c r="I1960">
        <v>-33.491010608708798</v>
      </c>
      <c r="J1960">
        <v>-6.4757479380462399</v>
      </c>
      <c r="K1960">
        <v>127.386086293476</v>
      </c>
      <c r="L1960">
        <v>125.21460613059</v>
      </c>
      <c r="M1960">
        <v>36.4640950541461</v>
      </c>
      <c r="N1960">
        <v>0.71975918142690898</v>
      </c>
      <c r="O1960">
        <v>47.278277090045698</v>
      </c>
      <c r="P1960">
        <v>37.941520467836199</v>
      </c>
      <c r="Q1960">
        <v>0.129089660348642</v>
      </c>
    </row>
    <row r="1961" spans="1:17" hidden="1" x14ac:dyDescent="0.3">
      <c r="A1961" t="s">
        <v>4105</v>
      </c>
      <c r="B1961" t="s">
        <v>4106</v>
      </c>
      <c r="C1961" t="s">
        <v>10328</v>
      </c>
      <c r="D1961" t="s">
        <v>1518</v>
      </c>
      <c r="E1961">
        <v>408.61688140000001</v>
      </c>
      <c r="F1961">
        <v>205</v>
      </c>
      <c r="G1961">
        <v>-25.639836216216899</v>
      </c>
      <c r="H1961">
        <v>3.3520346063539002</v>
      </c>
      <c r="I1961">
        <v>-33.8453732635965</v>
      </c>
      <c r="J1961">
        <v>-1.74533058272811</v>
      </c>
      <c r="K1961">
        <v>191.26852017725199</v>
      </c>
      <c r="L1961">
        <v>214.317822694157</v>
      </c>
      <c r="M1961">
        <v>57.921110226911303</v>
      </c>
      <c r="N1961">
        <v>2.0210821669769898</v>
      </c>
      <c r="O1961">
        <v>86.682926829268197</v>
      </c>
      <c r="P1961">
        <v>24.7337998174627</v>
      </c>
      <c r="Q1961">
        <v>0.16822091807244399</v>
      </c>
    </row>
    <row r="1962" spans="1:17" hidden="1" x14ac:dyDescent="0.3">
      <c r="A1962" t="s">
        <v>4107</v>
      </c>
      <c r="B1962" t="s">
        <v>4108</v>
      </c>
      <c r="C1962" t="s">
        <v>10328</v>
      </c>
      <c r="D1962" t="s">
        <v>21</v>
      </c>
      <c r="E1962">
        <v>408.53054550000002</v>
      </c>
      <c r="F1962">
        <v>396.85</v>
      </c>
      <c r="G1962">
        <v>-31.1314142035475</v>
      </c>
      <c r="H1962">
        <v>-2.86200157826796</v>
      </c>
      <c r="I1962">
        <v>-16.4199717105612</v>
      </c>
      <c r="J1962">
        <v>-1.9945786659923901</v>
      </c>
      <c r="K1962">
        <v>397.90166369861203</v>
      </c>
      <c r="L1962">
        <v>404.101266948079</v>
      </c>
      <c r="M1962">
        <v>53.027279645293</v>
      </c>
      <c r="N1962">
        <v>1.4623515104261999</v>
      </c>
      <c r="O1962">
        <v>43.631094872117899</v>
      </c>
      <c r="P1962">
        <v>16.344180592201699</v>
      </c>
      <c r="Q1962">
        <v>0.13265032903950999</v>
      </c>
    </row>
    <row r="1963" spans="1:17" hidden="1" x14ac:dyDescent="0.3">
      <c r="A1963" t="s">
        <v>4109</v>
      </c>
      <c r="B1963" t="s">
        <v>4110</v>
      </c>
      <c r="C1963" t="s">
        <v>10328</v>
      </c>
      <c r="D1963" t="s">
        <v>627</v>
      </c>
      <c r="E1963">
        <v>407.70763340500002</v>
      </c>
      <c r="F1963">
        <v>177.9</v>
      </c>
      <c r="G1963">
        <v>-30.407962519208802</v>
      </c>
      <c r="H1963">
        <v>-3.57766443325845</v>
      </c>
      <c r="I1963">
        <v>-19.1362902156554</v>
      </c>
      <c r="J1963">
        <v>1.0464344841840301</v>
      </c>
      <c r="K1963">
        <v>177.41313052906401</v>
      </c>
      <c r="L1963">
        <v>180.003812853038</v>
      </c>
      <c r="M1963">
        <v>50.710342520673201</v>
      </c>
      <c r="N1963">
        <v>0.37369731613033902</v>
      </c>
      <c r="O1963">
        <v>40.1349072512647</v>
      </c>
      <c r="P1963">
        <v>18.599999999999898</v>
      </c>
      <c r="Q1963">
        <v>0.27468570081914101</v>
      </c>
    </row>
    <row r="1964" spans="1:17" hidden="1" x14ac:dyDescent="0.3">
      <c r="A1964" t="s">
        <v>4111</v>
      </c>
      <c r="B1964" t="s">
        <v>4112</v>
      </c>
      <c r="C1964" t="s">
        <v>10328</v>
      </c>
      <c r="D1964" t="s">
        <v>276</v>
      </c>
      <c r="E1964">
        <v>407.55680999999998</v>
      </c>
      <c r="F1964">
        <v>35.369999999999997</v>
      </c>
      <c r="G1964">
        <v>932.09033409673395</v>
      </c>
      <c r="H1964">
        <v>-35.851444430220504</v>
      </c>
      <c r="I1964">
        <v>301.20321412727202</v>
      </c>
      <c r="J1964">
        <v>-10.9896010117287</v>
      </c>
      <c r="K1964">
        <v>42.655539441316499</v>
      </c>
      <c r="L1964">
        <v>25.237783578785901</v>
      </c>
      <c r="M1964">
        <v>18.721718315208001</v>
      </c>
      <c r="N1964">
        <v>1.0134459192202201</v>
      </c>
      <c r="O1964">
        <v>58.495900480633303</v>
      </c>
      <c r="P1964">
        <v>1128.125</v>
      </c>
      <c r="Q1964">
        <v>0.20178191054671299</v>
      </c>
    </row>
    <row r="1965" spans="1:17" hidden="1" x14ac:dyDescent="0.3">
      <c r="A1965" t="s">
        <v>4113</v>
      </c>
      <c r="B1965" t="s">
        <v>4114</v>
      </c>
      <c r="C1965" t="s">
        <v>10328</v>
      </c>
      <c r="D1965" t="s">
        <v>276</v>
      </c>
      <c r="E1965">
        <v>407.49549940000003</v>
      </c>
      <c r="F1965">
        <v>24.4</v>
      </c>
      <c r="G1965">
        <v>11.9895659962017</v>
      </c>
      <c r="H1965">
        <v>-3.3542811831197699</v>
      </c>
      <c r="I1965">
        <v>5.0235341262769202</v>
      </c>
      <c r="J1965">
        <v>-1.1284642449315401</v>
      </c>
      <c r="K1965">
        <v>24.9029140573113</v>
      </c>
      <c r="L1965">
        <v>22.3392197023948</v>
      </c>
      <c r="M1965">
        <v>38.843035003910799</v>
      </c>
      <c r="N1965">
        <v>0.12459307595197699</v>
      </c>
      <c r="O1965">
        <v>31.1475409836065</v>
      </c>
      <c r="P1965">
        <v>95.404605270541097</v>
      </c>
      <c r="Q1965">
        <v>8.5956592356616998E-2</v>
      </c>
    </row>
    <row r="1966" spans="1:17" hidden="1" x14ac:dyDescent="0.3">
      <c r="A1966" t="s">
        <v>4115</v>
      </c>
      <c r="B1966" t="s">
        <v>4116</v>
      </c>
      <c r="C1966" t="s">
        <v>10328</v>
      </c>
      <c r="D1966" t="s">
        <v>276</v>
      </c>
      <c r="E1966">
        <v>407.41152620999998</v>
      </c>
      <c r="F1966">
        <v>329.55</v>
      </c>
      <c r="G1966">
        <v>-21.951749325269802</v>
      </c>
      <c r="H1966">
        <v>-9.1679102267699992</v>
      </c>
      <c r="I1966">
        <v>-21.7657362277094</v>
      </c>
      <c r="J1966">
        <v>-2.8211285933335901</v>
      </c>
      <c r="K1966">
        <v>350.99411100705498</v>
      </c>
      <c r="L1966">
        <v>355.30727482381502</v>
      </c>
      <c r="M1966">
        <v>29.646829134955301</v>
      </c>
      <c r="N1966">
        <v>0.65194837291526098</v>
      </c>
      <c r="O1966">
        <v>48.323471400394403</v>
      </c>
      <c r="P1966">
        <v>22.032956859840699</v>
      </c>
      <c r="Q1966">
        <v>-2.5372003498893E-2</v>
      </c>
    </row>
    <row r="1967" spans="1:17" hidden="1" x14ac:dyDescent="0.3">
      <c r="A1967" t="s">
        <v>4117</v>
      </c>
      <c r="B1967" t="s">
        <v>4118</v>
      </c>
      <c r="C1967" t="s">
        <v>10328</v>
      </c>
      <c r="D1967" t="s">
        <v>365</v>
      </c>
      <c r="E1967">
        <v>407.09936751499998</v>
      </c>
      <c r="F1967">
        <v>114</v>
      </c>
      <c r="G1967">
        <v>-30.115668486295299</v>
      </c>
      <c r="H1967">
        <v>-13.3551521006936</v>
      </c>
      <c r="I1967">
        <v>-17.488017205032701</v>
      </c>
      <c r="J1967">
        <v>-4.9552191893335502</v>
      </c>
      <c r="K1967">
        <v>125.387717103158</v>
      </c>
      <c r="L1967">
        <v>124.35494197314399</v>
      </c>
      <c r="M1967">
        <v>29.4327370195182</v>
      </c>
      <c r="N1967">
        <v>0.55413818382343205</v>
      </c>
      <c r="O1967">
        <v>50.921052631578902</v>
      </c>
      <c r="P1967">
        <v>15.151515151515101</v>
      </c>
      <c r="Q1967">
        <v>0.14316388045882</v>
      </c>
    </row>
    <row r="1968" spans="1:17" hidden="1" x14ac:dyDescent="0.3">
      <c r="A1968" t="s">
        <v>4119</v>
      </c>
      <c r="B1968" t="s">
        <v>4120</v>
      </c>
      <c r="C1968" t="s">
        <v>10328</v>
      </c>
      <c r="D1968" t="s">
        <v>163</v>
      </c>
      <c r="E1968">
        <v>406.48234777499999</v>
      </c>
      <c r="F1968">
        <v>2800</v>
      </c>
      <c r="G1968">
        <v>-12.142333056371999</v>
      </c>
      <c r="H1968">
        <v>-5.6310564832913004</v>
      </c>
      <c r="I1968">
        <v>10.504996036680099</v>
      </c>
      <c r="J1968">
        <v>-4.9647775829501999</v>
      </c>
      <c r="K1968">
        <v>2798.5858343842001</v>
      </c>
      <c r="L1968">
        <v>2557.6997365439502</v>
      </c>
      <c r="M1968">
        <v>43.765416211081899</v>
      </c>
      <c r="N1968">
        <v>1.3474275566599201</v>
      </c>
      <c r="O1968">
        <v>26.785714285714199</v>
      </c>
      <c r="P1968">
        <v>43.729787998562699</v>
      </c>
      <c r="Q1968">
        <v>-0.10715701711857401</v>
      </c>
    </row>
    <row r="1969" spans="1:17" hidden="1" x14ac:dyDescent="0.3">
      <c r="A1969" t="s">
        <v>4121</v>
      </c>
      <c r="B1969" t="s">
        <v>4122</v>
      </c>
      <c r="C1969" t="s">
        <v>10328</v>
      </c>
      <c r="D1969" t="s">
        <v>21</v>
      </c>
      <c r="E1969">
        <v>406.45859999999999</v>
      </c>
      <c r="F1969">
        <v>334.95</v>
      </c>
      <c r="G1969">
        <v>-8.4928806970062798</v>
      </c>
      <c r="H1969">
        <v>10.153069244230601</v>
      </c>
      <c r="I1969">
        <v>28.304102397619801</v>
      </c>
      <c r="J1969">
        <v>1.7179688358765399</v>
      </c>
      <c r="K1969">
        <v>297.30505846721798</v>
      </c>
      <c r="M1969">
        <v>58.346981158913003</v>
      </c>
      <c r="N1969">
        <v>0.48904371277671599</v>
      </c>
      <c r="O1969">
        <v>12.792954172264499</v>
      </c>
      <c r="P1969">
        <v>135.88028169014001</v>
      </c>
    </row>
    <row r="1970" spans="1:17" hidden="1" x14ac:dyDescent="0.3">
      <c r="A1970" t="s">
        <v>4123</v>
      </c>
      <c r="B1970" t="s">
        <v>4124</v>
      </c>
      <c r="C1970" t="s">
        <v>10328</v>
      </c>
      <c r="D1970" t="s">
        <v>127</v>
      </c>
      <c r="E1970">
        <v>406.27301605500003</v>
      </c>
      <c r="F1970">
        <v>214.1</v>
      </c>
      <c r="G1970">
        <v>28.344746111413201</v>
      </c>
      <c r="H1970">
        <v>3.3556791343405301</v>
      </c>
      <c r="I1970">
        <v>32.187138233175197</v>
      </c>
      <c r="J1970">
        <v>-4.1200275796901398</v>
      </c>
      <c r="K1970">
        <v>211.808947126628</v>
      </c>
      <c r="L1970">
        <v>188.93325267362599</v>
      </c>
      <c r="M1970">
        <v>50.832558086126802</v>
      </c>
      <c r="N1970">
        <v>0.902590011738722</v>
      </c>
      <c r="O1970">
        <v>21.391872956562299</v>
      </c>
      <c r="P1970">
        <v>83.619210977701499</v>
      </c>
      <c r="Q1970">
        <v>7.4737854328781994E-2</v>
      </c>
    </row>
    <row r="1971" spans="1:17" hidden="1" x14ac:dyDescent="0.3">
      <c r="A1971" t="s">
        <v>4125</v>
      </c>
      <c r="B1971" t="s">
        <v>4126</v>
      </c>
      <c r="C1971" t="s">
        <v>10328</v>
      </c>
      <c r="D1971" t="s">
        <v>156</v>
      </c>
      <c r="E1971">
        <v>404.26527578000002</v>
      </c>
      <c r="F1971">
        <v>180.8</v>
      </c>
      <c r="G1971">
        <v>-6.6588587821508796</v>
      </c>
      <c r="H1971">
        <v>-5.0065216202782397</v>
      </c>
      <c r="I1971">
        <v>3.9059597904813401</v>
      </c>
      <c r="J1971">
        <v>5.5072675114227696</v>
      </c>
      <c r="K1971">
        <v>179.23931024185001</v>
      </c>
      <c r="L1971">
        <v>166.79273142333</v>
      </c>
      <c r="M1971">
        <v>53.058492995101297</v>
      </c>
      <c r="N1971">
        <v>1.13594065204659</v>
      </c>
      <c r="O1971">
        <v>16.150442477875998</v>
      </c>
      <c r="P1971">
        <v>59.929234851835403</v>
      </c>
    </row>
    <row r="1972" spans="1:17" hidden="1" x14ac:dyDescent="0.3">
      <c r="A1972" t="s">
        <v>4127</v>
      </c>
      <c r="B1972" t="s">
        <v>4128</v>
      </c>
      <c r="C1972" t="s">
        <v>10328</v>
      </c>
      <c r="D1972" t="s">
        <v>54</v>
      </c>
      <c r="E1972">
        <v>403.71962135000001</v>
      </c>
      <c r="F1972">
        <v>17.899999999999999</v>
      </c>
      <c r="G1972">
        <v>93.120191884697306</v>
      </c>
      <c r="H1972">
        <v>22.374595221374602</v>
      </c>
      <c r="I1972">
        <v>-18.556121439284201</v>
      </c>
      <c r="J1972">
        <v>-12.9583261393095</v>
      </c>
      <c r="K1972">
        <v>16.0830371288029</v>
      </c>
      <c r="L1972">
        <v>15.312559857360901</v>
      </c>
      <c r="M1972">
        <v>55.558293765226999</v>
      </c>
      <c r="N1972">
        <v>2.3726907435234601</v>
      </c>
      <c r="O1972">
        <v>22.290502793296</v>
      </c>
      <c r="P1972">
        <v>138.666666666666</v>
      </c>
      <c r="Q1972">
        <v>8.4112758903201995E-2</v>
      </c>
    </row>
    <row r="1973" spans="1:17" hidden="1" x14ac:dyDescent="0.3">
      <c r="A1973" t="s">
        <v>4129</v>
      </c>
      <c r="B1973" t="s">
        <v>4130</v>
      </c>
      <c r="C1973" t="s">
        <v>10328</v>
      </c>
      <c r="D1973" t="s">
        <v>627</v>
      </c>
      <c r="E1973">
        <v>403.51096323299998</v>
      </c>
      <c r="F1973">
        <v>61.73</v>
      </c>
      <c r="G1973">
        <v>-10.5558551709452</v>
      </c>
      <c r="H1973">
        <v>10.054238672475799</v>
      </c>
      <c r="I1973">
        <v>18.795535027849802</v>
      </c>
      <c r="J1973">
        <v>3.40014511147236</v>
      </c>
      <c r="K1973">
        <v>54.827684920345597</v>
      </c>
      <c r="L1973">
        <v>50.008454491467603</v>
      </c>
      <c r="M1973">
        <v>71.276292515819804</v>
      </c>
      <c r="N1973">
        <v>1.5273888729056699</v>
      </c>
      <c r="O1973">
        <v>4.4872833306334101</v>
      </c>
      <c r="P1973">
        <v>64.613333333333301</v>
      </c>
      <c r="Q1973">
        <v>-1.5637334012928002E-2</v>
      </c>
    </row>
    <row r="1974" spans="1:17" hidden="1" x14ac:dyDescent="0.3">
      <c r="A1974" t="s">
        <v>4131</v>
      </c>
      <c r="B1974" t="s">
        <v>4132</v>
      </c>
      <c r="C1974" t="s">
        <v>10328</v>
      </c>
      <c r="D1974" t="s">
        <v>4133</v>
      </c>
      <c r="E1974">
        <v>403.34303060000002</v>
      </c>
      <c r="F1974">
        <v>46.22</v>
      </c>
      <c r="G1974">
        <v>87.434054287513803</v>
      </c>
      <c r="H1974">
        <v>38.637518578501101</v>
      </c>
      <c r="I1974">
        <v>40.742610492817903</v>
      </c>
      <c r="J1974">
        <v>-17.274405499818702</v>
      </c>
      <c r="K1974">
        <v>39.361058791661002</v>
      </c>
      <c r="L1974">
        <v>32.485575317938199</v>
      </c>
      <c r="M1974">
        <v>51.652701886134302</v>
      </c>
      <c r="N1974">
        <v>2.0048776153279402</v>
      </c>
      <c r="O1974">
        <v>30.2466464733881</v>
      </c>
      <c r="P1974">
        <v>119.572446555819</v>
      </c>
      <c r="Q1974">
        <v>9.6437110243643001E-2</v>
      </c>
    </row>
    <row r="1975" spans="1:17" hidden="1" x14ac:dyDescent="0.3">
      <c r="A1975" t="s">
        <v>4134</v>
      </c>
      <c r="B1975" t="s">
        <v>4135</v>
      </c>
      <c r="C1975" t="s">
        <v>10328</v>
      </c>
      <c r="D1975" t="s">
        <v>627</v>
      </c>
      <c r="E1975">
        <v>402.72918611399899</v>
      </c>
      <c r="F1975">
        <v>22.05</v>
      </c>
      <c r="G1975">
        <v>-3.3476901343928298</v>
      </c>
      <c r="K1975">
        <v>22.064075533845699</v>
      </c>
      <c r="L1975">
        <v>20.559754299100199</v>
      </c>
      <c r="M1975">
        <v>35.6509857849477</v>
      </c>
      <c r="N1975">
        <v>1</v>
      </c>
      <c r="O1975">
        <v>18.367346938775501</v>
      </c>
      <c r="P1975">
        <v>32.035928143712503</v>
      </c>
      <c r="Q1975">
        <v>2.5042493907753999E-2</v>
      </c>
    </row>
    <row r="1976" spans="1:17" hidden="1" x14ac:dyDescent="0.3">
      <c r="A1976" t="s">
        <v>4136</v>
      </c>
      <c r="B1976" t="s">
        <v>4137</v>
      </c>
      <c r="C1976" t="s">
        <v>10328</v>
      </c>
      <c r="D1976" t="s">
        <v>127</v>
      </c>
      <c r="E1976">
        <v>402.40508137</v>
      </c>
      <c r="F1976">
        <v>369.5</v>
      </c>
      <c r="G1976">
        <v>-65.810958500209907</v>
      </c>
      <c r="H1976">
        <v>-43.096315081424798</v>
      </c>
      <c r="I1976">
        <v>-39.065404139706096</v>
      </c>
      <c r="J1976">
        <v>-13.5304234281916</v>
      </c>
      <c r="K1976">
        <v>474.97628365653298</v>
      </c>
      <c r="L1976">
        <v>507.88354193489602</v>
      </c>
      <c r="M1976">
        <v>16.3984060982506</v>
      </c>
      <c r="N1976">
        <v>5.0720025208759996</v>
      </c>
      <c r="O1976">
        <v>127.06359945872801</v>
      </c>
      <c r="P1976">
        <v>6.4688085290304</v>
      </c>
    </row>
    <row r="1977" spans="1:17" hidden="1" x14ac:dyDescent="0.3">
      <c r="A1977" t="s">
        <v>4138</v>
      </c>
      <c r="B1977" t="s">
        <v>4139</v>
      </c>
      <c r="C1977" t="s">
        <v>10328</v>
      </c>
      <c r="D1977" t="s">
        <v>723</v>
      </c>
      <c r="E1977">
        <v>401.41196867999997</v>
      </c>
      <c r="F1977">
        <v>366.7</v>
      </c>
      <c r="G1977">
        <v>-38.6026337526311</v>
      </c>
      <c r="H1977">
        <v>-2.9245114730141202</v>
      </c>
      <c r="I1977">
        <v>-22.074339571605901</v>
      </c>
      <c r="J1977">
        <v>-2.5253563253271198</v>
      </c>
      <c r="K1977">
        <v>369.93672751471502</v>
      </c>
      <c r="L1977">
        <v>382.66973964269999</v>
      </c>
      <c r="M1977">
        <v>45.834126282685098</v>
      </c>
      <c r="N1977">
        <v>1.14866160499065</v>
      </c>
      <c r="O1977">
        <v>31.906190346332099</v>
      </c>
      <c r="P1977">
        <v>18.214055448097898</v>
      </c>
      <c r="Q1977">
        <v>3.3126338752949998E-3</v>
      </c>
    </row>
    <row r="1978" spans="1:17" hidden="1" x14ac:dyDescent="0.3">
      <c r="A1978" t="s">
        <v>4140</v>
      </c>
      <c r="B1978" t="s">
        <v>4141</v>
      </c>
      <c r="C1978" t="s">
        <v>10328</v>
      </c>
      <c r="D1978" t="s">
        <v>1731</v>
      </c>
      <c r="E1978">
        <v>400.54836474899997</v>
      </c>
      <c r="F1978">
        <v>142.13</v>
      </c>
      <c r="G1978">
        <v>-18.290467467708101</v>
      </c>
      <c r="H1978">
        <v>4.3353842443895001</v>
      </c>
      <c r="I1978">
        <v>-5.9800823482119601</v>
      </c>
      <c r="J1978">
        <v>7.1712117604048196</v>
      </c>
      <c r="K1978">
        <v>140.55651935074701</v>
      </c>
      <c r="L1978">
        <v>135.57602772766</v>
      </c>
      <c r="M1978">
        <v>74.5040202072678</v>
      </c>
      <c r="N1978">
        <v>0.34140976726347999</v>
      </c>
      <c r="O1978">
        <v>26.3983676915499</v>
      </c>
      <c r="P1978">
        <v>31.540953262378501</v>
      </c>
      <c r="Q1978">
        <v>-1.8683718544552998E-2</v>
      </c>
    </row>
    <row r="1979" spans="1:17" hidden="1" x14ac:dyDescent="0.3">
      <c r="A1979" t="s">
        <v>4142</v>
      </c>
      <c r="B1979" t="s">
        <v>4143</v>
      </c>
      <c r="C1979" t="s">
        <v>10328</v>
      </c>
      <c r="D1979" t="s">
        <v>54</v>
      </c>
      <c r="E1979">
        <v>399.9744</v>
      </c>
      <c r="F1979">
        <v>9.7100000000000009</v>
      </c>
      <c r="G1979">
        <v>-105.902568575694</v>
      </c>
      <c r="H1979">
        <v>-31.009913367027799</v>
      </c>
      <c r="I1979">
        <v>-80.531166143881507</v>
      </c>
      <c r="J1979">
        <v>9.5432022528218905</v>
      </c>
      <c r="K1979">
        <v>13.5652159052876</v>
      </c>
      <c r="L1979">
        <v>20.170281460970099</v>
      </c>
      <c r="M1979">
        <v>40.4498027058399</v>
      </c>
      <c r="N1979">
        <v>0.78820478765576096</v>
      </c>
      <c r="O1979">
        <v>324.20185375901099</v>
      </c>
      <c r="P1979">
        <v>16.009557945041799</v>
      </c>
      <c r="Q1979">
        <v>0.15221276555793101</v>
      </c>
    </row>
    <row r="1980" spans="1:17" hidden="1" x14ac:dyDescent="0.3">
      <c r="A1980" t="s">
        <v>4144</v>
      </c>
      <c r="B1980" t="s">
        <v>4145</v>
      </c>
      <c r="C1980" t="s">
        <v>10328</v>
      </c>
      <c r="D1980" t="s">
        <v>305</v>
      </c>
      <c r="E1980">
        <v>399.936645</v>
      </c>
      <c r="F1980">
        <v>75</v>
      </c>
      <c r="G1980">
        <v>59.8015896560916</v>
      </c>
      <c r="H1980">
        <v>-9.1065793197657392</v>
      </c>
      <c r="I1980">
        <v>-10.7855676274445</v>
      </c>
      <c r="J1980">
        <v>0.88438913900778304</v>
      </c>
      <c r="K1980">
        <v>76.549273151062494</v>
      </c>
      <c r="L1980">
        <v>68.789932430165905</v>
      </c>
      <c r="M1980">
        <v>57.1009776782358</v>
      </c>
      <c r="N1980">
        <v>0.313203224327611</v>
      </c>
      <c r="O1980">
        <v>21.466666666666601</v>
      </c>
      <c r="P1980">
        <v>102.97699594046</v>
      </c>
      <c r="Q1980">
        <v>9.5178790230505003E-2</v>
      </c>
    </row>
    <row r="1981" spans="1:17" hidden="1" x14ac:dyDescent="0.3">
      <c r="A1981" t="s">
        <v>4146</v>
      </c>
      <c r="B1981" t="s">
        <v>4147</v>
      </c>
      <c r="C1981" t="s">
        <v>10328</v>
      </c>
      <c r="D1981" t="s">
        <v>180</v>
      </c>
      <c r="E1981">
        <v>399.91420210000001</v>
      </c>
      <c r="F1981">
        <v>381.35</v>
      </c>
      <c r="G1981">
        <v>112.13204618036499</v>
      </c>
      <c r="H1981">
        <v>33.059052150213503</v>
      </c>
      <c r="I1981">
        <v>85.654387526960505</v>
      </c>
      <c r="J1981">
        <v>3.19558707911977</v>
      </c>
      <c r="K1981">
        <v>315.09077493635402</v>
      </c>
      <c r="L1981">
        <v>242.16066246496001</v>
      </c>
      <c r="M1981">
        <v>68.881829568012705</v>
      </c>
      <c r="N1981">
        <v>1.83033987289306</v>
      </c>
      <c r="O1981">
        <v>9.2959223810148206</v>
      </c>
      <c r="P1981">
        <v>174.352517985611</v>
      </c>
    </row>
    <row r="1982" spans="1:17" hidden="1" x14ac:dyDescent="0.3">
      <c r="A1982" t="s">
        <v>4148</v>
      </c>
      <c r="B1982" t="s">
        <v>4149</v>
      </c>
      <c r="C1982" t="s">
        <v>10328</v>
      </c>
      <c r="D1982" t="s">
        <v>72</v>
      </c>
      <c r="E1982">
        <v>399.85176000000001</v>
      </c>
      <c r="F1982">
        <v>294</v>
      </c>
      <c r="G1982">
        <v>-39.610289603888802</v>
      </c>
      <c r="I1982">
        <v>-14.9654041397061</v>
      </c>
      <c r="K1982">
        <v>240.93553543611401</v>
      </c>
      <c r="M1982" s="1">
        <v>6.0965434000000003E-8</v>
      </c>
      <c r="N1982">
        <v>1.29729729729729</v>
      </c>
      <c r="O1982">
        <v>10.5442176870748</v>
      </c>
      <c r="P1982">
        <v>0.34129692832765002</v>
      </c>
    </row>
    <row r="1983" spans="1:17" hidden="1" x14ac:dyDescent="0.3">
      <c r="A1983" t="s">
        <v>4150</v>
      </c>
      <c r="B1983" t="s">
        <v>4151</v>
      </c>
      <c r="C1983" t="s">
        <v>10328</v>
      </c>
      <c r="D1983" t="s">
        <v>141</v>
      </c>
      <c r="E1983">
        <v>399.64607519999998</v>
      </c>
      <c r="F1983">
        <v>140.71</v>
      </c>
      <c r="G1983">
        <v>-19.1892433530553</v>
      </c>
      <c r="H1983">
        <v>33.785374939232199</v>
      </c>
      <c r="I1983">
        <v>6.3309078569026003</v>
      </c>
      <c r="J1983">
        <v>-8.7424425274668902</v>
      </c>
      <c r="K1983">
        <v>119.61522923930799</v>
      </c>
      <c r="L1983">
        <v>126.487830382726</v>
      </c>
      <c r="M1983">
        <v>68.830113196812704</v>
      </c>
      <c r="N1983">
        <v>2.5869269980702301</v>
      </c>
      <c r="O1983">
        <v>33.7502665055788</v>
      </c>
      <c r="P1983">
        <v>43.4352701325178</v>
      </c>
      <c r="Q1983">
        <v>3.6172886594790003E-2</v>
      </c>
    </row>
    <row r="1984" spans="1:17" hidden="1" x14ac:dyDescent="0.3">
      <c r="A1984" t="s">
        <v>4152</v>
      </c>
      <c r="B1984" t="s">
        <v>4153</v>
      </c>
      <c r="C1984" t="s">
        <v>10328</v>
      </c>
      <c r="D1984" t="s">
        <v>72</v>
      </c>
      <c r="E1984">
        <v>398.280933</v>
      </c>
      <c r="F1984">
        <v>266.7</v>
      </c>
      <c r="G1984">
        <v>583.41131800198798</v>
      </c>
      <c r="H1984">
        <v>25.9840266179643</v>
      </c>
      <c r="I1984">
        <v>99.629255087077397</v>
      </c>
      <c r="J1984">
        <v>-5.0349532706866098</v>
      </c>
      <c r="K1984">
        <v>222.732485374883</v>
      </c>
      <c r="L1984">
        <v>149.288337320772</v>
      </c>
      <c r="M1984">
        <v>60.9619272279743</v>
      </c>
      <c r="N1984">
        <v>0.23840724660881299</v>
      </c>
      <c r="O1984">
        <v>8.3802024746906607</v>
      </c>
      <c r="P1984">
        <v>635.52123552123498</v>
      </c>
      <c r="Q1984">
        <v>0.23980002183690699</v>
      </c>
    </row>
    <row r="1985" spans="1:17" hidden="1" x14ac:dyDescent="0.3">
      <c r="A1985" t="s">
        <v>4154</v>
      </c>
      <c r="B1985" t="s">
        <v>4155</v>
      </c>
      <c r="C1985" t="s">
        <v>10328</v>
      </c>
      <c r="D1985" t="s">
        <v>46</v>
      </c>
      <c r="E1985">
        <v>398.19510400000001</v>
      </c>
      <c r="F1985">
        <v>345.2</v>
      </c>
      <c r="G1985">
        <v>-40.0000733361383</v>
      </c>
      <c r="H1985">
        <v>-9.9254315308993402</v>
      </c>
      <c r="I1985">
        <v>-22.893649410417101</v>
      </c>
      <c r="J1985">
        <v>-1.5663881525960901</v>
      </c>
      <c r="K1985">
        <v>381.72458181138398</v>
      </c>
      <c r="M1985">
        <v>42.144115240341598</v>
      </c>
      <c r="N1985">
        <v>0.52252538071065902</v>
      </c>
      <c r="O1985">
        <v>71.4947856315179</v>
      </c>
      <c r="P1985">
        <v>13.1803278688524</v>
      </c>
    </row>
    <row r="1986" spans="1:17" hidden="1" x14ac:dyDescent="0.3">
      <c r="A1986" t="s">
        <v>4156</v>
      </c>
      <c r="B1986" t="s">
        <v>4157</v>
      </c>
      <c r="C1986" t="s">
        <v>10328</v>
      </c>
      <c r="D1986" t="s">
        <v>257</v>
      </c>
      <c r="E1986">
        <v>397.36364514000002</v>
      </c>
      <c r="F1986">
        <v>160.5</v>
      </c>
      <c r="G1986">
        <v>57.801284424330298</v>
      </c>
      <c r="H1986">
        <v>24.089355180516499</v>
      </c>
      <c r="I1986">
        <v>2.7519714911518398</v>
      </c>
      <c r="J1986">
        <v>21.223435399251098</v>
      </c>
      <c r="K1986">
        <v>127.245641945906</v>
      </c>
      <c r="L1986">
        <v>119.178811815922</v>
      </c>
      <c r="M1986">
        <v>89.915113255911095</v>
      </c>
      <c r="N1986">
        <v>1.9785643591189199</v>
      </c>
      <c r="O1986">
        <v>7.7258566978193102</v>
      </c>
      <c r="P1986">
        <v>139.55223880597001</v>
      </c>
      <c r="Q1986">
        <v>6.1730000206101997E-2</v>
      </c>
    </row>
    <row r="1987" spans="1:17" hidden="1" x14ac:dyDescent="0.3">
      <c r="A1987" t="s">
        <v>4158</v>
      </c>
      <c r="B1987" t="s">
        <v>4159</v>
      </c>
      <c r="C1987" t="s">
        <v>10328</v>
      </c>
      <c r="D1987" t="s">
        <v>276</v>
      </c>
      <c r="E1987">
        <v>395.68979646299999</v>
      </c>
      <c r="F1987">
        <v>82.49</v>
      </c>
      <c r="G1987">
        <v>45.252295207686302</v>
      </c>
      <c r="H1987">
        <v>4.8330884000985499</v>
      </c>
      <c r="I1987">
        <v>-15.746783043654199</v>
      </c>
      <c r="J1987">
        <v>7.1346688986030502</v>
      </c>
      <c r="K1987">
        <v>72.208200710162998</v>
      </c>
      <c r="L1987">
        <v>64.982937283050902</v>
      </c>
      <c r="M1987">
        <v>59.160130849988597</v>
      </c>
      <c r="N1987">
        <v>1.85391914848349</v>
      </c>
      <c r="O1987">
        <v>9.3465874651472909</v>
      </c>
      <c r="P1987">
        <v>94.322732626619498</v>
      </c>
      <c r="Q1987">
        <v>3.7214926291392003E-2</v>
      </c>
    </row>
    <row r="1988" spans="1:17" hidden="1" x14ac:dyDescent="0.3">
      <c r="A1988" t="s">
        <v>4160</v>
      </c>
      <c r="B1988" t="s">
        <v>4161</v>
      </c>
      <c r="C1988" t="s">
        <v>10328</v>
      </c>
      <c r="D1988" t="s">
        <v>276</v>
      </c>
      <c r="E1988">
        <v>394.14499999999998</v>
      </c>
      <c r="F1988">
        <v>3899</v>
      </c>
      <c r="G1988">
        <v>74.272921810100001</v>
      </c>
      <c r="H1988">
        <v>-1.94719265285454</v>
      </c>
      <c r="I1988">
        <v>38.360981919171003</v>
      </c>
      <c r="J1988">
        <v>-4.6325387472937196</v>
      </c>
      <c r="K1988">
        <v>3857.3599420598798</v>
      </c>
      <c r="L1988">
        <v>3286.0293079867301</v>
      </c>
      <c r="M1988">
        <v>49.8410446369341</v>
      </c>
      <c r="N1988">
        <v>0.78310705578700002</v>
      </c>
      <c r="O1988">
        <v>30.674531931264401</v>
      </c>
      <c r="P1988">
        <v>141.87344913151301</v>
      </c>
      <c r="Q1988">
        <v>0.14617293370339701</v>
      </c>
    </row>
    <row r="1989" spans="1:17" hidden="1" x14ac:dyDescent="0.3">
      <c r="A1989" t="s">
        <v>4162</v>
      </c>
      <c r="B1989" t="s">
        <v>4163</v>
      </c>
      <c r="C1989" t="s">
        <v>10328</v>
      </c>
      <c r="D1989" t="s">
        <v>225</v>
      </c>
      <c r="E1989">
        <v>394.11108869999998</v>
      </c>
      <c r="F1989">
        <v>12.63</v>
      </c>
      <c r="G1989">
        <v>30.8198916797956</v>
      </c>
      <c r="H1989">
        <v>-16.432967913625902</v>
      </c>
      <c r="I1989">
        <v>13.334595860293801</v>
      </c>
      <c r="J1989">
        <v>-3.3822865143180101</v>
      </c>
      <c r="K1989">
        <v>13.311448005901999</v>
      </c>
      <c r="L1989">
        <v>11.550584053957101</v>
      </c>
      <c r="M1989">
        <v>24.0026689620403</v>
      </c>
      <c r="N1989">
        <v>0.28637464607419799</v>
      </c>
      <c r="O1989">
        <v>45.605700712588998</v>
      </c>
      <c r="P1989">
        <v>68.400000000000006</v>
      </c>
      <c r="Q1989">
        <v>6.8825582174716002E-2</v>
      </c>
    </row>
    <row r="1990" spans="1:17" hidden="1" x14ac:dyDescent="0.3">
      <c r="A1990" t="s">
        <v>4164</v>
      </c>
      <c r="B1990" t="s">
        <v>4165</v>
      </c>
      <c r="C1990" t="s">
        <v>10328</v>
      </c>
      <c r="D1990" t="s">
        <v>46</v>
      </c>
      <c r="E1990">
        <v>393.97745376</v>
      </c>
      <c r="F1990">
        <v>76.650000000000006</v>
      </c>
      <c r="G1990">
        <v>108.29820803565499</v>
      </c>
      <c r="H1990">
        <v>34.392385483546803</v>
      </c>
      <c r="I1990">
        <v>25.742522027503401</v>
      </c>
      <c r="J1990">
        <v>8.2856771692098601</v>
      </c>
      <c r="K1990">
        <v>66.366701352932594</v>
      </c>
      <c r="L1990">
        <v>50.871575420970899</v>
      </c>
      <c r="M1990">
        <v>82.444031880374894</v>
      </c>
      <c r="N1990">
        <v>0.21516556291390701</v>
      </c>
      <c r="O1990">
        <v>6.9797782126549102</v>
      </c>
      <c r="P1990">
        <v>202.82944695237401</v>
      </c>
      <c r="Q1990">
        <v>0.23522990410523401</v>
      </c>
    </row>
    <row r="1991" spans="1:17" hidden="1" x14ac:dyDescent="0.3">
      <c r="A1991" t="s">
        <v>4166</v>
      </c>
      <c r="B1991" t="s">
        <v>4167</v>
      </c>
      <c r="C1991" t="s">
        <v>10328</v>
      </c>
      <c r="D1991" t="s">
        <v>1401</v>
      </c>
      <c r="E1991">
        <v>393.70139540000002</v>
      </c>
      <c r="F1991">
        <v>228.26</v>
      </c>
      <c r="G1991">
        <v>-32.545658443551602</v>
      </c>
      <c r="H1991">
        <v>-8.7150975096503895</v>
      </c>
      <c r="I1991">
        <v>-11.109089994235299</v>
      </c>
      <c r="J1991">
        <v>-1.2479348126779799</v>
      </c>
      <c r="K1991">
        <v>232.021859136123</v>
      </c>
      <c r="L1991">
        <v>231.224655011365</v>
      </c>
      <c r="M1991">
        <v>47.917892350881303</v>
      </c>
      <c r="N1991">
        <v>0.51719139346593301</v>
      </c>
      <c r="O1991">
        <v>35.3719442740734</v>
      </c>
      <c r="P1991">
        <v>26.881600889382899</v>
      </c>
      <c r="Q1991">
        <v>-1.1338639012571001E-2</v>
      </c>
    </row>
    <row r="1992" spans="1:17" hidden="1" x14ac:dyDescent="0.3">
      <c r="A1992" t="s">
        <v>4168</v>
      </c>
      <c r="B1992" t="s">
        <v>4169</v>
      </c>
      <c r="C1992" t="s">
        <v>10328</v>
      </c>
      <c r="E1992">
        <v>390.87967500000002</v>
      </c>
      <c r="F1992">
        <v>197.35</v>
      </c>
      <c r="G1992">
        <v>284.964975299451</v>
      </c>
      <c r="H1992">
        <v>40.057458427031001</v>
      </c>
      <c r="I1992">
        <v>-1.5940723112636801</v>
      </c>
      <c r="J1992">
        <v>7.1133276257032403</v>
      </c>
      <c r="K1992">
        <v>148.42081170827399</v>
      </c>
      <c r="L1992">
        <v>122.619931745274</v>
      </c>
      <c r="M1992">
        <v>98.255731593514099</v>
      </c>
      <c r="N1992">
        <v>1.3637765365468899</v>
      </c>
      <c r="O1992">
        <v>2.2042057258677401</v>
      </c>
      <c r="P1992">
        <v>440.68493150684901</v>
      </c>
    </row>
    <row r="1993" spans="1:17" hidden="1" x14ac:dyDescent="0.3">
      <c r="A1993" t="s">
        <v>4170</v>
      </c>
      <c r="B1993" t="s">
        <v>4171</v>
      </c>
      <c r="C1993" t="s">
        <v>10328</v>
      </c>
      <c r="D1993" t="s">
        <v>77</v>
      </c>
      <c r="E1993">
        <v>388.26526100000001</v>
      </c>
      <c r="F1993">
        <v>349.2</v>
      </c>
      <c r="G1993">
        <v>-48.099997079511802</v>
      </c>
      <c r="H1993">
        <v>-13.7176321798394</v>
      </c>
      <c r="I1993">
        <v>-26.657939977570699</v>
      </c>
      <c r="J1993">
        <v>-7.1856609782448801</v>
      </c>
      <c r="K1993">
        <v>376.99950595809298</v>
      </c>
      <c r="L1993">
        <v>388.37901017988003</v>
      </c>
      <c r="M1993">
        <v>31.330651307523802</v>
      </c>
      <c r="N1993">
        <v>1.5664520614281501</v>
      </c>
      <c r="O1993">
        <v>38.631156930125996</v>
      </c>
      <c r="P1993">
        <v>7.4296262113521001</v>
      </c>
    </row>
    <row r="1994" spans="1:17" hidden="1" x14ac:dyDescent="0.3">
      <c r="A1994" t="s">
        <v>4172</v>
      </c>
      <c r="B1994" t="s">
        <v>4173</v>
      </c>
      <c r="C1994" t="s">
        <v>10328</v>
      </c>
      <c r="D1994" t="s">
        <v>4174</v>
      </c>
      <c r="E1994">
        <v>387.31816493999997</v>
      </c>
      <c r="F1994">
        <v>48.63</v>
      </c>
      <c r="G1994">
        <v>-48.8186952333471</v>
      </c>
      <c r="H1994">
        <v>-1.98804115040663</v>
      </c>
      <c r="I1994">
        <v>-22.608659435135301</v>
      </c>
      <c r="J1994">
        <v>3.3140459635360999</v>
      </c>
      <c r="K1994">
        <v>49.068074380187298</v>
      </c>
      <c r="L1994">
        <v>54.696853662092003</v>
      </c>
      <c r="M1994">
        <v>69.997279927612297</v>
      </c>
      <c r="N1994">
        <v>1.46414858055266</v>
      </c>
      <c r="O1994">
        <v>69.648365206662504</v>
      </c>
      <c r="P1994">
        <v>42.609970674486704</v>
      </c>
      <c r="Q1994">
        <v>7.0824978989766002E-2</v>
      </c>
    </row>
    <row r="1995" spans="1:17" hidden="1" x14ac:dyDescent="0.3">
      <c r="A1995" t="s">
        <v>4175</v>
      </c>
      <c r="B1995" t="s">
        <v>4176</v>
      </c>
      <c r="C1995" t="s">
        <v>10328</v>
      </c>
      <c r="D1995" t="s">
        <v>305</v>
      </c>
      <c r="E1995">
        <v>386.515378935</v>
      </c>
      <c r="F1995">
        <v>54.78</v>
      </c>
      <c r="G1995">
        <v>-14.1353201289193</v>
      </c>
      <c r="H1995">
        <v>9.9033692466796506</v>
      </c>
      <c r="I1995">
        <v>3.5629940734400098</v>
      </c>
      <c r="J1995">
        <v>-7.4353589822276396</v>
      </c>
      <c r="K1995">
        <v>50.580023443606798</v>
      </c>
      <c r="L1995">
        <v>46.873699603907397</v>
      </c>
      <c r="M1995">
        <v>50.515983337081003</v>
      </c>
      <c r="N1995">
        <v>2.6901642481666199</v>
      </c>
      <c r="O1995">
        <v>21.011317999269799</v>
      </c>
      <c r="P1995">
        <v>56.023924807747001</v>
      </c>
      <c r="Q1995">
        <v>0.107461565191648</v>
      </c>
    </row>
    <row r="1996" spans="1:17" hidden="1" x14ac:dyDescent="0.3">
      <c r="A1996" t="s">
        <v>4177</v>
      </c>
      <c r="B1996" t="s">
        <v>4178</v>
      </c>
      <c r="C1996" t="s">
        <v>10328</v>
      </c>
      <c r="D1996" t="s">
        <v>54</v>
      </c>
      <c r="E1996">
        <v>386.30277653000002</v>
      </c>
      <c r="F1996">
        <v>780.85</v>
      </c>
      <c r="G1996">
        <v>-50.393256636855902</v>
      </c>
      <c r="H1996">
        <v>-4.6080522228714802</v>
      </c>
      <c r="I1996">
        <v>-19.8962742231387</v>
      </c>
      <c r="J1996">
        <v>8.3369793849336502E-2</v>
      </c>
      <c r="K1996">
        <v>821.26750551400403</v>
      </c>
      <c r="L1996">
        <v>847.40037565717296</v>
      </c>
      <c r="M1996">
        <v>61.2446800689155</v>
      </c>
      <c r="N1996">
        <v>0.97984268357834903</v>
      </c>
      <c r="O1996">
        <v>34.9811103284881</v>
      </c>
      <c r="P1996">
        <v>20.1307692307692</v>
      </c>
      <c r="Q1996">
        <v>6.3764498875538006E-2</v>
      </c>
    </row>
    <row r="1997" spans="1:17" hidden="1" x14ac:dyDescent="0.3">
      <c r="A1997" t="s">
        <v>4179</v>
      </c>
      <c r="B1997" t="s">
        <v>4180</v>
      </c>
      <c r="C1997" t="s">
        <v>10328</v>
      </c>
      <c r="D1997" t="s">
        <v>54</v>
      </c>
      <c r="E1997">
        <v>386.06119033499999</v>
      </c>
      <c r="F1997">
        <v>319</v>
      </c>
      <c r="G1997">
        <v>111.503332858465</v>
      </c>
      <c r="H1997">
        <v>-4.5137693001215897</v>
      </c>
      <c r="I1997">
        <v>-0.48303460515042701</v>
      </c>
      <c r="J1997">
        <v>-2.30938873836564</v>
      </c>
      <c r="K1997">
        <v>319.62795744846198</v>
      </c>
      <c r="L1997">
        <v>281.40267393119302</v>
      </c>
      <c r="M1997">
        <v>52.314722953018602</v>
      </c>
      <c r="N1997">
        <v>0.39048678237544399</v>
      </c>
      <c r="O1997">
        <v>30.721003134796199</v>
      </c>
      <c r="P1997">
        <v>174.763135228251</v>
      </c>
      <c r="Q1997">
        <v>0.14031636196083599</v>
      </c>
    </row>
    <row r="1998" spans="1:17" hidden="1" x14ac:dyDescent="0.3">
      <c r="A1998" t="s">
        <v>4181</v>
      </c>
      <c r="B1998" t="s">
        <v>4182</v>
      </c>
      <c r="C1998" t="s">
        <v>10328</v>
      </c>
      <c r="D1998" t="s">
        <v>46</v>
      </c>
      <c r="E1998">
        <v>385.642</v>
      </c>
      <c r="F1998">
        <v>182.35</v>
      </c>
      <c r="G1998">
        <v>101.483727490128</v>
      </c>
      <c r="H1998">
        <v>-21.682026057834999</v>
      </c>
      <c r="I1998">
        <v>118.59015141584899</v>
      </c>
      <c r="J1998">
        <v>-9.8620891538141802</v>
      </c>
      <c r="K1998">
        <v>194.092314560197</v>
      </c>
      <c r="M1998">
        <v>31.076698667653002</v>
      </c>
      <c r="N1998">
        <v>0.45849266066362399</v>
      </c>
      <c r="O1998">
        <v>55.196051549218502</v>
      </c>
      <c r="P1998">
        <v>143.13333333333301</v>
      </c>
    </row>
    <row r="1999" spans="1:17" hidden="1" x14ac:dyDescent="0.3">
      <c r="A1999" t="s">
        <v>4183</v>
      </c>
      <c r="B1999" t="s">
        <v>4184</v>
      </c>
      <c r="C1999" t="s">
        <v>10328</v>
      </c>
      <c r="D1999" t="s">
        <v>474</v>
      </c>
      <c r="E1999">
        <v>384.73296187300002</v>
      </c>
      <c r="F1999">
        <v>22.54</v>
      </c>
      <c r="G1999">
        <v>20.466397753697301</v>
      </c>
      <c r="H1999">
        <v>-3.2684068044482801</v>
      </c>
      <c r="I1999">
        <v>-34.0438355122551</v>
      </c>
      <c r="J1999">
        <v>-6.1580935829194798</v>
      </c>
      <c r="K1999">
        <v>23.439702804593701</v>
      </c>
      <c r="L1999">
        <v>22.163396196307598</v>
      </c>
      <c r="M1999">
        <v>43.091111877398603</v>
      </c>
      <c r="N1999">
        <v>0.38885166036636498</v>
      </c>
      <c r="O1999">
        <v>46.406388642413397</v>
      </c>
      <c r="P1999">
        <v>59.5353581614172</v>
      </c>
    </row>
    <row r="2000" spans="1:17" hidden="1" x14ac:dyDescent="0.3">
      <c r="A2000" t="s">
        <v>4185</v>
      </c>
      <c r="B2000" t="s">
        <v>4186</v>
      </c>
      <c r="C2000" t="s">
        <v>10328</v>
      </c>
      <c r="D2000" t="s">
        <v>535</v>
      </c>
      <c r="E2000">
        <v>384.62200000000001</v>
      </c>
      <c r="F2000">
        <v>448.7</v>
      </c>
      <c r="G2000">
        <v>527.46041109049304</v>
      </c>
      <c r="H2000">
        <v>47.475274480153701</v>
      </c>
      <c r="I2000">
        <v>103.484185826526</v>
      </c>
      <c r="J2000">
        <v>7.7316865588812203</v>
      </c>
      <c r="K2000">
        <v>358.87103177772201</v>
      </c>
      <c r="L2000">
        <v>253.98912948377799</v>
      </c>
      <c r="M2000">
        <v>72.094530164111205</v>
      </c>
      <c r="N2000">
        <v>1.7973897759994</v>
      </c>
      <c r="O2000">
        <v>16.4475150434588</v>
      </c>
      <c r="P2000">
        <v>590.20150746038996</v>
      </c>
      <c r="Q2000">
        <v>0.22053543746277199</v>
      </c>
    </row>
    <row r="2001" spans="1:17" hidden="1" x14ac:dyDescent="0.3">
      <c r="A2001" t="s">
        <v>4187</v>
      </c>
      <c r="B2001" t="s">
        <v>4188</v>
      </c>
      <c r="C2001" t="s">
        <v>10328</v>
      </c>
      <c r="D2001" t="s">
        <v>40</v>
      </c>
      <c r="E2001">
        <v>383.63018399999999</v>
      </c>
      <c r="F2001">
        <v>10.119999999999999</v>
      </c>
      <c r="G2001">
        <v>-92.169206342580907</v>
      </c>
      <c r="H2001">
        <v>-16.0732590366121</v>
      </c>
      <c r="I2001">
        <v>-39.7381971932517</v>
      </c>
      <c r="J2001">
        <v>-8.8800787506444205</v>
      </c>
      <c r="K2001">
        <v>11.251318429429499</v>
      </c>
      <c r="L2001">
        <v>14.4914631162817</v>
      </c>
      <c r="M2001">
        <v>30.265690677331101</v>
      </c>
      <c r="N2001">
        <v>0.66453829883893101</v>
      </c>
      <c r="O2001">
        <v>229.54545454545399</v>
      </c>
      <c r="P2001">
        <v>7.0899470899470796</v>
      </c>
      <c r="Q2001">
        <v>0.17724487967040201</v>
      </c>
    </row>
    <row r="2002" spans="1:17" hidden="1" x14ac:dyDescent="0.3">
      <c r="A2002" t="s">
        <v>4189</v>
      </c>
      <c r="B2002" t="s">
        <v>4190</v>
      </c>
      <c r="C2002" t="s">
        <v>10328</v>
      </c>
      <c r="D2002" t="s">
        <v>257</v>
      </c>
      <c r="E2002">
        <v>382.48066587599999</v>
      </c>
      <c r="F2002">
        <v>87.08</v>
      </c>
      <c r="G2002">
        <v>-21.493274449467201</v>
      </c>
      <c r="H2002">
        <v>-6.1661017635946997</v>
      </c>
      <c r="I2002">
        <v>-21.3986323205683</v>
      </c>
      <c r="J2002">
        <v>-3.9035290388873198</v>
      </c>
      <c r="K2002">
        <v>87.897331172062394</v>
      </c>
      <c r="L2002">
        <v>96.172946173201197</v>
      </c>
      <c r="M2002">
        <v>44.655804099595898</v>
      </c>
      <c r="N2002">
        <v>0.55929509281746503</v>
      </c>
      <c r="O2002">
        <v>99.242076251722494</v>
      </c>
      <c r="P2002">
        <v>16.261682242990599</v>
      </c>
    </row>
    <row r="2003" spans="1:17" hidden="1" x14ac:dyDescent="0.3">
      <c r="A2003" t="s">
        <v>4191</v>
      </c>
      <c r="B2003" t="s">
        <v>4192</v>
      </c>
      <c r="C2003" t="s">
        <v>10328</v>
      </c>
      <c r="D2003" t="s">
        <v>384</v>
      </c>
      <c r="E2003">
        <v>382.19752320999999</v>
      </c>
      <c r="F2003">
        <v>294.3</v>
      </c>
      <c r="G2003">
        <v>28.880372852747101</v>
      </c>
      <c r="H2003">
        <v>-0.20795022288363099</v>
      </c>
      <c r="I2003">
        <v>-19.581301331519501</v>
      </c>
      <c r="J2003">
        <v>-5.0959748059778596</v>
      </c>
      <c r="K2003">
        <v>281.06441525566299</v>
      </c>
      <c r="L2003">
        <v>251.085739772019</v>
      </c>
      <c r="M2003">
        <v>51.423523590883299</v>
      </c>
      <c r="N2003">
        <v>1.3591635336730401</v>
      </c>
      <c r="O2003">
        <v>16.445803601766901</v>
      </c>
      <c r="P2003">
        <v>86.2068965517241</v>
      </c>
      <c r="Q2003">
        <v>6.4839280146787998E-2</v>
      </c>
    </row>
    <row r="2004" spans="1:17" hidden="1" x14ac:dyDescent="0.3">
      <c r="A2004" t="s">
        <v>4193</v>
      </c>
      <c r="B2004" t="s">
        <v>4194</v>
      </c>
      <c r="C2004" t="s">
        <v>10328</v>
      </c>
      <c r="D2004" t="s">
        <v>405</v>
      </c>
      <c r="E2004">
        <v>380.94257823999999</v>
      </c>
      <c r="F2004">
        <v>1042.4000000000001</v>
      </c>
      <c r="G2004">
        <v>97.501580951055601</v>
      </c>
      <c r="H2004">
        <v>20.7556589366406</v>
      </c>
      <c r="I2004">
        <v>22.631343827773499</v>
      </c>
      <c r="J2004">
        <v>-7.1445483030631403</v>
      </c>
      <c r="K2004">
        <v>875.57308666492304</v>
      </c>
      <c r="L2004">
        <v>740.78712416113103</v>
      </c>
      <c r="M2004">
        <v>68.2645185779011</v>
      </c>
      <c r="N2004">
        <v>3.38504633016337</v>
      </c>
      <c r="O2004">
        <v>7.8280890253261601</v>
      </c>
      <c r="P2004">
        <v>129.83133061404399</v>
      </c>
      <c r="Q2004">
        <v>0.117304766258246</v>
      </c>
    </row>
    <row r="2005" spans="1:17" hidden="1" x14ac:dyDescent="0.3">
      <c r="A2005" t="s">
        <v>4195</v>
      </c>
      <c r="B2005" t="s">
        <v>4196</v>
      </c>
      <c r="C2005" t="s">
        <v>10328</v>
      </c>
      <c r="D2005" t="s">
        <v>276</v>
      </c>
      <c r="E2005">
        <v>380.36250000000001</v>
      </c>
      <c r="F2005">
        <v>330.75</v>
      </c>
      <c r="G2005">
        <v>-43.916579302728699</v>
      </c>
      <c r="H2005">
        <v>-7.4219726084137196</v>
      </c>
      <c r="I2005">
        <v>-18.4519022108591</v>
      </c>
      <c r="J2005">
        <v>-4.8014754570086602</v>
      </c>
      <c r="K2005">
        <v>344.55832549233997</v>
      </c>
      <c r="L2005">
        <v>351.14132555761898</v>
      </c>
      <c r="M2005">
        <v>24.3261308769147</v>
      </c>
      <c r="N2005">
        <v>1.2074311218819</v>
      </c>
      <c r="O2005">
        <v>33.015873015872998</v>
      </c>
      <c r="P2005">
        <v>5.6709265175718802</v>
      </c>
      <c r="Q2005">
        <v>3.8484307316329999E-2</v>
      </c>
    </row>
    <row r="2006" spans="1:17" hidden="1" x14ac:dyDescent="0.3">
      <c r="A2006" t="s">
        <v>4197</v>
      </c>
      <c r="B2006" t="s">
        <v>4198</v>
      </c>
      <c r="C2006" t="s">
        <v>10328</v>
      </c>
      <c r="D2006" t="s">
        <v>21</v>
      </c>
      <c r="E2006">
        <v>379.54686094499999</v>
      </c>
      <c r="F2006">
        <v>51.66</v>
      </c>
      <c r="G2006">
        <v>-9.3708934859880806</v>
      </c>
      <c r="H2006">
        <v>-28.6269865939414</v>
      </c>
      <c r="I2006">
        <v>-59.9807887550907</v>
      </c>
      <c r="J2006">
        <v>-10.354901008121301</v>
      </c>
      <c r="K2006">
        <v>64.759253970721801</v>
      </c>
      <c r="L2006">
        <v>64.647190697158294</v>
      </c>
      <c r="M2006">
        <v>12.518199253903299</v>
      </c>
      <c r="N2006">
        <v>2.6400558097954798</v>
      </c>
      <c r="O2006">
        <v>107.607433217189</v>
      </c>
      <c r="P2006">
        <v>26</v>
      </c>
      <c r="Q2006">
        <v>8.8298431694019006E-2</v>
      </c>
    </row>
    <row r="2007" spans="1:17" hidden="1" x14ac:dyDescent="0.3">
      <c r="A2007" t="s">
        <v>4199</v>
      </c>
      <c r="B2007" t="s">
        <v>4200</v>
      </c>
      <c r="C2007" t="s">
        <v>10328</v>
      </c>
      <c r="D2007" t="s">
        <v>509</v>
      </c>
      <c r="E2007">
        <v>377.88749999999999</v>
      </c>
      <c r="F2007">
        <v>510</v>
      </c>
      <c r="G2007">
        <v>21.285940149441299</v>
      </c>
      <c r="H2007">
        <v>-7.7699203090693096</v>
      </c>
      <c r="I2007">
        <v>1.5255600538060401</v>
      </c>
      <c r="J2007">
        <v>-4.7552529151984704</v>
      </c>
      <c r="K2007">
        <v>523.44215319848695</v>
      </c>
      <c r="L2007">
        <v>471.48396912513903</v>
      </c>
      <c r="M2007">
        <v>25.628961564254801</v>
      </c>
      <c r="N2007">
        <v>0.58951865315464502</v>
      </c>
      <c r="O2007">
        <v>20.588235294117599</v>
      </c>
      <c r="P2007">
        <v>74.777244688142503</v>
      </c>
      <c r="Q2007">
        <v>4.8836438885939998E-2</v>
      </c>
    </row>
    <row r="2008" spans="1:17" hidden="1" x14ac:dyDescent="0.3">
      <c r="A2008" t="s">
        <v>4201</v>
      </c>
      <c r="B2008" t="s">
        <v>4202</v>
      </c>
      <c r="C2008" t="s">
        <v>10328</v>
      </c>
      <c r="D2008" t="s">
        <v>54</v>
      </c>
      <c r="E2008">
        <v>377.75341900000001</v>
      </c>
      <c r="F2008">
        <v>330</v>
      </c>
      <c r="G2008">
        <v>225.41669935027801</v>
      </c>
      <c r="H2008">
        <v>23.866959550395599</v>
      </c>
      <c r="I2008">
        <v>81.038123197154505</v>
      </c>
      <c r="J2008">
        <v>12.3710423098284</v>
      </c>
      <c r="K2008">
        <v>252.200953044074</v>
      </c>
      <c r="L2008">
        <v>188.26173255437601</v>
      </c>
      <c r="M2008">
        <v>78.474078720471496</v>
      </c>
      <c r="N2008">
        <v>1.7707407910548401</v>
      </c>
      <c r="O2008">
        <v>1.51515151515151</v>
      </c>
      <c r="P2008">
        <v>255.60344827586201</v>
      </c>
      <c r="Q2008">
        <v>0.17567662744321</v>
      </c>
    </row>
    <row r="2009" spans="1:17" hidden="1" x14ac:dyDescent="0.3">
      <c r="A2009" t="s">
        <v>4203</v>
      </c>
      <c r="B2009" t="s">
        <v>4204</v>
      </c>
      <c r="C2009" t="s">
        <v>10328</v>
      </c>
      <c r="D2009" t="s">
        <v>222</v>
      </c>
      <c r="E2009">
        <v>377.74642052799999</v>
      </c>
      <c r="F2009">
        <v>132.38</v>
      </c>
      <c r="G2009">
        <v>-0.47809336156048499</v>
      </c>
      <c r="H2009">
        <v>8.4690307030976193</v>
      </c>
      <c r="I2009">
        <v>-6.1352966998246203E-2</v>
      </c>
      <c r="J2009">
        <v>-5.7328791311884597</v>
      </c>
      <c r="K2009">
        <v>123.70473511175</v>
      </c>
      <c r="L2009">
        <v>111.73811143617</v>
      </c>
      <c r="M2009">
        <v>49.524713895347801</v>
      </c>
      <c r="N2009">
        <v>0.936545533017345</v>
      </c>
      <c r="O2009">
        <v>9.0799214382837299</v>
      </c>
      <c r="P2009">
        <v>53.751451800232203</v>
      </c>
      <c r="Q2009">
        <v>-5.7336775790939997E-3</v>
      </c>
    </row>
    <row r="2010" spans="1:17" hidden="1" x14ac:dyDescent="0.3">
      <c r="A2010" t="s">
        <v>4205</v>
      </c>
      <c r="B2010" t="s">
        <v>4206</v>
      </c>
      <c r="C2010" t="s">
        <v>10328</v>
      </c>
      <c r="D2010" t="s">
        <v>4207</v>
      </c>
      <c r="E2010">
        <v>376.91090229999998</v>
      </c>
      <c r="F2010">
        <v>734</v>
      </c>
      <c r="G2010">
        <v>13.2875469345726</v>
      </c>
      <c r="H2010">
        <v>0.54479315068106504</v>
      </c>
      <c r="I2010">
        <v>-3.0933885720090899</v>
      </c>
      <c r="J2010">
        <v>-11.316934009900599</v>
      </c>
      <c r="K2010">
        <v>747.91805264201605</v>
      </c>
      <c r="L2010">
        <v>647.58868489889005</v>
      </c>
      <c r="M2010">
        <v>43.359339573316902</v>
      </c>
      <c r="N2010">
        <v>0.89184763588337901</v>
      </c>
      <c r="O2010">
        <v>20.572207084468602</v>
      </c>
      <c r="P2010">
        <v>66.138524219103601</v>
      </c>
      <c r="Q2010">
        <v>0.20149109806823001</v>
      </c>
    </row>
    <row r="2011" spans="1:17" hidden="1" x14ac:dyDescent="0.3">
      <c r="A2011" t="s">
        <v>4208</v>
      </c>
      <c r="B2011" t="s">
        <v>4209</v>
      </c>
      <c r="C2011" t="s">
        <v>10328</v>
      </c>
      <c r="D2011" t="s">
        <v>204</v>
      </c>
      <c r="E2011">
        <v>376.51721047500001</v>
      </c>
      <c r="F2011">
        <v>514.70000000000005</v>
      </c>
      <c r="G2011">
        <v>34.106800323727299</v>
      </c>
      <c r="H2011">
        <v>29.485212487766301</v>
      </c>
      <c r="I2011">
        <v>30.68516800654</v>
      </c>
      <c r="J2011">
        <v>-8.5396575860928898</v>
      </c>
      <c r="K2011">
        <v>452.35611940019999</v>
      </c>
      <c r="L2011">
        <v>387.70291240598198</v>
      </c>
      <c r="M2011">
        <v>53.390418465035701</v>
      </c>
      <c r="N2011">
        <v>4.0563665812036396</v>
      </c>
      <c r="O2011">
        <v>29.3957645230231</v>
      </c>
      <c r="P2011">
        <v>86.451729759101596</v>
      </c>
      <c r="Q2011">
        <v>5.2768638284180998E-2</v>
      </c>
    </row>
    <row r="2012" spans="1:17" hidden="1" x14ac:dyDescent="0.3">
      <c r="A2012" t="s">
        <v>4210</v>
      </c>
      <c r="B2012" t="s">
        <v>4211</v>
      </c>
      <c r="C2012" t="s">
        <v>10328</v>
      </c>
      <c r="D2012" t="s">
        <v>54</v>
      </c>
      <c r="E2012">
        <v>375.08767999999998</v>
      </c>
      <c r="F2012">
        <v>45.2</v>
      </c>
      <c r="G2012">
        <v>-72.345135855976494</v>
      </c>
      <c r="H2012">
        <v>13.0642604835468</v>
      </c>
      <c r="I2012">
        <v>-62.235886743522002</v>
      </c>
      <c r="J2012">
        <v>2.6759972316610598</v>
      </c>
      <c r="K2012">
        <v>40.744625063871197</v>
      </c>
      <c r="L2012">
        <v>53.0844833032412</v>
      </c>
      <c r="M2012">
        <v>69.989667448939898</v>
      </c>
      <c r="N2012">
        <v>1.8714378796778599</v>
      </c>
      <c r="O2012">
        <v>105.64159292035301</v>
      </c>
      <c r="P2012">
        <v>29.8850574712643</v>
      </c>
      <c r="Q2012">
        <v>5.7208207010657999E-2</v>
      </c>
    </row>
    <row r="2013" spans="1:17" hidden="1" x14ac:dyDescent="0.3">
      <c r="A2013" t="s">
        <v>4212</v>
      </c>
      <c r="B2013" t="s">
        <v>4213</v>
      </c>
      <c r="C2013" t="s">
        <v>10328</v>
      </c>
      <c r="D2013" t="s">
        <v>443</v>
      </c>
      <c r="E2013">
        <v>374.566507</v>
      </c>
      <c r="F2013">
        <v>308</v>
      </c>
      <c r="G2013">
        <v>23.9281719345726</v>
      </c>
      <c r="H2013">
        <v>-5.7999222087608002</v>
      </c>
      <c r="I2013">
        <v>-68.962261058057393</v>
      </c>
      <c r="J2013">
        <v>-8.7163678205651802</v>
      </c>
      <c r="K2013">
        <v>321.83462244635501</v>
      </c>
      <c r="L2013">
        <v>354.29068540906098</v>
      </c>
      <c r="M2013">
        <v>51.478586082813202</v>
      </c>
      <c r="N2013">
        <v>0.58591656191447405</v>
      </c>
      <c r="O2013">
        <v>138.506493506493</v>
      </c>
      <c r="P2013">
        <v>65.413533834586403</v>
      </c>
      <c r="Q2013">
        <v>0.172127164490395</v>
      </c>
    </row>
    <row r="2014" spans="1:17" hidden="1" x14ac:dyDescent="0.3">
      <c r="A2014" t="s">
        <v>4214</v>
      </c>
      <c r="B2014" t="s">
        <v>4215</v>
      </c>
      <c r="C2014" t="s">
        <v>10328</v>
      </c>
      <c r="D2014" t="s">
        <v>405</v>
      </c>
      <c r="E2014">
        <v>374.41508343999999</v>
      </c>
      <c r="F2014">
        <v>146.55000000000001</v>
      </c>
      <c r="G2014">
        <v>-52.757135372206498</v>
      </c>
      <c r="H2014">
        <v>-5.9630416509898802E-2</v>
      </c>
      <c r="I2014">
        <v>-35.650711446485303</v>
      </c>
      <c r="J2014">
        <v>-4.8938100102773099</v>
      </c>
      <c r="M2014">
        <v>40.616387080265397</v>
      </c>
      <c r="O2014">
        <v>36.438075742067497</v>
      </c>
      <c r="P2014">
        <v>16.4019062748213</v>
      </c>
    </row>
    <row r="2015" spans="1:17" hidden="1" x14ac:dyDescent="0.3">
      <c r="A2015" t="s">
        <v>4216</v>
      </c>
      <c r="B2015" t="s">
        <v>4217</v>
      </c>
      <c r="C2015" t="s">
        <v>10328</v>
      </c>
      <c r="D2015" t="s">
        <v>357</v>
      </c>
      <c r="E2015">
        <v>374.33555762499998</v>
      </c>
      <c r="F2015">
        <v>3.39</v>
      </c>
      <c r="G2015">
        <v>70.519887910904004</v>
      </c>
      <c r="H2015">
        <v>10.141826199430501</v>
      </c>
      <c r="I2015">
        <v>35.069530358110399</v>
      </c>
      <c r="J2015">
        <v>-0.74825496651866896</v>
      </c>
      <c r="K2015">
        <v>2.9392593931732098</v>
      </c>
      <c r="L2015">
        <v>2.5315841607556799</v>
      </c>
      <c r="M2015">
        <v>84.3436164677384</v>
      </c>
      <c r="N2015">
        <v>0.80584660843436495</v>
      </c>
      <c r="O2015">
        <v>0.88495575221238998</v>
      </c>
      <c r="P2015">
        <v>118.70967741935399</v>
      </c>
      <c r="Q2015">
        <v>-3.1241044406486E-2</v>
      </c>
    </row>
    <row r="2016" spans="1:17" hidden="1" x14ac:dyDescent="0.3">
      <c r="A2016" t="s">
        <v>4218</v>
      </c>
      <c r="B2016" t="s">
        <v>4219</v>
      </c>
      <c r="C2016" t="s">
        <v>10328</v>
      </c>
      <c r="D2016" t="s">
        <v>1570</v>
      </c>
      <c r="E2016">
        <v>374.16847999999999</v>
      </c>
      <c r="F2016">
        <v>609.70000000000005</v>
      </c>
      <c r="G2016">
        <v>34.934937834437299</v>
      </c>
      <c r="H2016">
        <v>4.3363483589518399</v>
      </c>
      <c r="I2016">
        <v>15.853526770921301</v>
      </c>
      <c r="J2016">
        <v>1.2201079884046699</v>
      </c>
      <c r="K2016">
        <v>567.01374506243303</v>
      </c>
      <c r="L2016">
        <v>499.89796688119702</v>
      </c>
      <c r="M2016">
        <v>68.116941373744496</v>
      </c>
      <c r="N2016">
        <v>1.5543194558095299</v>
      </c>
      <c r="O2016">
        <v>3.0014761358044799</v>
      </c>
      <c r="P2016">
        <v>96.013502652306698</v>
      </c>
      <c r="Q2016">
        <v>0.10946156313956799</v>
      </c>
    </row>
    <row r="2017" spans="1:17" hidden="1" x14ac:dyDescent="0.3">
      <c r="A2017" t="s">
        <v>4220</v>
      </c>
      <c r="B2017" t="s">
        <v>4221</v>
      </c>
      <c r="C2017" t="s">
        <v>10328</v>
      </c>
      <c r="D2017" t="s">
        <v>741</v>
      </c>
      <c r="E2017">
        <v>373.16630627000001</v>
      </c>
      <c r="F2017">
        <v>225.08</v>
      </c>
      <c r="G2017">
        <v>17.328302910342099</v>
      </c>
      <c r="H2017">
        <v>1.8790586398070299</v>
      </c>
      <c r="I2017">
        <v>8.2408424946503693</v>
      </c>
      <c r="J2017">
        <v>-0.82910130239286395</v>
      </c>
      <c r="K2017">
        <v>217.355666026759</v>
      </c>
      <c r="L2017">
        <v>194.012718399813</v>
      </c>
      <c r="M2017">
        <v>43.478451693180702</v>
      </c>
      <c r="N2017">
        <v>0.63829740541582902</v>
      </c>
      <c r="O2017">
        <v>1.7416029856051001</v>
      </c>
      <c r="P2017">
        <v>56.5229485396383</v>
      </c>
      <c r="Q2017">
        <v>8.1463636799704003E-2</v>
      </c>
    </row>
    <row r="2018" spans="1:17" hidden="1" x14ac:dyDescent="0.3">
      <c r="A2018" t="s">
        <v>4222</v>
      </c>
      <c r="B2018" t="s">
        <v>4223</v>
      </c>
      <c r="C2018" t="s">
        <v>10328</v>
      </c>
      <c r="D2018" t="s">
        <v>54</v>
      </c>
      <c r="E2018">
        <v>372.74656800000002</v>
      </c>
      <c r="F2018">
        <v>329.6</v>
      </c>
      <c r="G2018">
        <v>35.224059597561599</v>
      </c>
      <c r="H2018">
        <v>8.3571181342863508</v>
      </c>
      <c r="I2018">
        <v>66.165030642902494</v>
      </c>
      <c r="J2018">
        <v>-6.6347752908520297E-2</v>
      </c>
      <c r="K2018">
        <v>273.908059205423</v>
      </c>
      <c r="L2018">
        <v>215.01687100655201</v>
      </c>
      <c r="M2018">
        <v>71.457986626809699</v>
      </c>
      <c r="N2018">
        <v>0.91852487135506</v>
      </c>
      <c r="O2018">
        <v>1.63834951456309</v>
      </c>
      <c r="P2018">
        <v>142.35294117647001</v>
      </c>
    </row>
    <row r="2019" spans="1:17" hidden="1" x14ac:dyDescent="0.3">
      <c r="A2019" t="s">
        <v>4224</v>
      </c>
      <c r="B2019" t="s">
        <v>4225</v>
      </c>
      <c r="C2019" t="s">
        <v>10328</v>
      </c>
      <c r="D2019" t="s">
        <v>410</v>
      </c>
      <c r="E2019">
        <v>372.41568000000001</v>
      </c>
      <c r="F2019">
        <v>334.4</v>
      </c>
      <c r="G2019">
        <v>71.738672839823096</v>
      </c>
      <c r="H2019">
        <v>52.392385483546803</v>
      </c>
      <c r="I2019">
        <v>31.7965006221986</v>
      </c>
      <c r="J2019">
        <v>50.579252010098003</v>
      </c>
      <c r="K2019">
        <v>231.54189944302999</v>
      </c>
      <c r="L2019">
        <v>213.85923152879101</v>
      </c>
      <c r="M2019">
        <v>92.618029971668093</v>
      </c>
      <c r="N2019">
        <v>3.4580601022115798</v>
      </c>
      <c r="O2019">
        <v>6.8331339712918799</v>
      </c>
      <c r="P2019">
        <v>115.74193548386999</v>
      </c>
      <c r="Q2019">
        <v>0.13089394980361899</v>
      </c>
    </row>
    <row r="2020" spans="1:17" hidden="1" x14ac:dyDescent="0.3">
      <c r="A2020" t="s">
        <v>4226</v>
      </c>
      <c r="B2020" t="s">
        <v>4227</v>
      </c>
      <c r="C2020" t="s">
        <v>10328</v>
      </c>
      <c r="D2020" t="s">
        <v>706</v>
      </c>
      <c r="E2020">
        <v>372.35279759999997</v>
      </c>
      <c r="F2020">
        <v>239.18</v>
      </c>
      <c r="G2020">
        <v>-15.191904914610801</v>
      </c>
      <c r="H2020">
        <v>-1.86117997332337</v>
      </c>
      <c r="I2020">
        <v>-13.369318359985099</v>
      </c>
      <c r="J2020">
        <v>-3.2161230416133</v>
      </c>
      <c r="K2020">
        <v>242.838154401026</v>
      </c>
      <c r="L2020">
        <v>235.363659741243</v>
      </c>
      <c r="M2020">
        <v>44.989028675360203</v>
      </c>
      <c r="N2020">
        <v>0.359899091623617</v>
      </c>
      <c r="O2020">
        <v>20.411405635922701</v>
      </c>
      <c r="P2020">
        <v>19.5899999999999</v>
      </c>
      <c r="Q2020">
        <v>4.1241607973277999E-2</v>
      </c>
    </row>
    <row r="2021" spans="1:17" hidden="1" x14ac:dyDescent="0.3">
      <c r="A2021" t="s">
        <v>4228</v>
      </c>
      <c r="B2021" t="s">
        <v>4229</v>
      </c>
      <c r="C2021" t="s">
        <v>10328</v>
      </c>
      <c r="D2021" t="s">
        <v>151</v>
      </c>
      <c r="E2021">
        <v>372.26</v>
      </c>
      <c r="F2021">
        <v>271.2</v>
      </c>
      <c r="G2021">
        <v>190.68512048572501</v>
      </c>
      <c r="H2021">
        <v>-7.5319231045171602</v>
      </c>
      <c r="I2021">
        <v>114.838039791415</v>
      </c>
      <c r="J2021">
        <v>11.530176961654799</v>
      </c>
      <c r="K2021">
        <v>247.11284895269699</v>
      </c>
      <c r="L2021">
        <v>183.30620994578101</v>
      </c>
      <c r="M2021">
        <v>61.529034662188003</v>
      </c>
      <c r="N2021">
        <v>0.76418130951070695</v>
      </c>
      <c r="O2021">
        <v>14.421091445427701</v>
      </c>
      <c r="P2021">
        <v>265.49865229110497</v>
      </c>
      <c r="Q2021">
        <v>0.14283934092047401</v>
      </c>
    </row>
    <row r="2022" spans="1:17" hidden="1" x14ac:dyDescent="0.3">
      <c r="A2022" t="s">
        <v>4230</v>
      </c>
      <c r="B2022" t="s">
        <v>4231</v>
      </c>
      <c r="C2022" t="s">
        <v>10328</v>
      </c>
      <c r="D2022" t="s">
        <v>750</v>
      </c>
      <c r="E2022">
        <v>371.82931250000001</v>
      </c>
      <c r="F2022">
        <v>277</v>
      </c>
      <c r="G2022">
        <v>-36.173522980681497</v>
      </c>
      <c r="H2022">
        <v>5.99142932829748</v>
      </c>
      <c r="I2022">
        <v>-35.58029448752</v>
      </c>
      <c r="J2022">
        <v>-8.2159409537674701</v>
      </c>
      <c r="K2022">
        <v>272.868880515341</v>
      </c>
      <c r="L2022">
        <v>287.84070738171403</v>
      </c>
      <c r="M2022">
        <v>58.074145894628401</v>
      </c>
      <c r="N2022">
        <v>1.57558924357343</v>
      </c>
      <c r="O2022">
        <v>59.205776173285102</v>
      </c>
      <c r="P2022">
        <v>25.909090909090899</v>
      </c>
    </row>
    <row r="2023" spans="1:17" hidden="1" x14ac:dyDescent="0.3">
      <c r="A2023" t="s">
        <v>4232</v>
      </c>
      <c r="B2023" t="s">
        <v>4233</v>
      </c>
      <c r="C2023" t="s">
        <v>10328</v>
      </c>
      <c r="D2023" t="s">
        <v>127</v>
      </c>
      <c r="E2023">
        <v>370.87838651999999</v>
      </c>
      <c r="F2023">
        <v>18.399999999999999</v>
      </c>
      <c r="G2023">
        <v>-40.3157305044517</v>
      </c>
      <c r="H2023">
        <v>-1.1753800842186699</v>
      </c>
      <c r="I2023">
        <v>-27.976951483816901</v>
      </c>
      <c r="J2023">
        <v>-0.58788604918092702</v>
      </c>
      <c r="K2023">
        <v>17.4656133593117</v>
      </c>
      <c r="L2023">
        <v>18.887301684228401</v>
      </c>
      <c r="M2023">
        <v>52.410676559397601</v>
      </c>
      <c r="N2023">
        <v>1.81252549572656</v>
      </c>
      <c r="O2023">
        <v>76.086956521739097</v>
      </c>
      <c r="P2023">
        <v>14.999999999999901</v>
      </c>
      <c r="Q2023">
        <v>3.5170431334907E-2</v>
      </c>
    </row>
    <row r="2024" spans="1:17" hidden="1" x14ac:dyDescent="0.3">
      <c r="A2024" t="s">
        <v>4234</v>
      </c>
      <c r="B2024" t="s">
        <v>4235</v>
      </c>
      <c r="C2024" t="s">
        <v>10328</v>
      </c>
      <c r="D2024" t="s">
        <v>46</v>
      </c>
      <c r="E2024">
        <v>370.11664123999998</v>
      </c>
      <c r="F2024">
        <v>50.31</v>
      </c>
      <c r="G2024">
        <v>-52.909251378310699</v>
      </c>
      <c r="H2024">
        <v>12.6845477281336</v>
      </c>
      <c r="I2024">
        <v>-14.7036853897061</v>
      </c>
      <c r="J2024">
        <v>-12.763798795425</v>
      </c>
      <c r="K2024">
        <v>46.307542032025196</v>
      </c>
      <c r="L2024">
        <v>53.777263235363499</v>
      </c>
      <c r="M2024">
        <v>57.316313644236203</v>
      </c>
      <c r="N2024">
        <v>2.8829984977810699</v>
      </c>
      <c r="O2024">
        <v>137.52733055058599</v>
      </c>
      <c r="P2024">
        <v>51.9939577039274</v>
      </c>
      <c r="Q2024">
        <v>1.0290729463850999E-2</v>
      </c>
    </row>
    <row r="2025" spans="1:17" hidden="1" x14ac:dyDescent="0.3">
      <c r="A2025" t="s">
        <v>4236</v>
      </c>
      <c r="B2025" t="s">
        <v>4237</v>
      </c>
      <c r="C2025" t="s">
        <v>10328</v>
      </c>
      <c r="D2025" t="s">
        <v>21</v>
      </c>
      <c r="E2025">
        <v>369.829046567999</v>
      </c>
      <c r="F2025">
        <v>120.13</v>
      </c>
      <c r="G2025">
        <v>-43.209933633033998</v>
      </c>
      <c r="H2025">
        <v>-5.41262110406839</v>
      </c>
      <c r="I2025">
        <v>-14.092976156167</v>
      </c>
      <c r="J2025">
        <v>-2.3922616391637201</v>
      </c>
      <c r="K2025">
        <v>125.4357178071</v>
      </c>
      <c r="L2025">
        <v>124.15501520746</v>
      </c>
      <c r="M2025">
        <v>40.1808681484193</v>
      </c>
      <c r="N2025">
        <v>0.23506844349487299</v>
      </c>
      <c r="O2025">
        <v>39.848497461083802</v>
      </c>
      <c r="P2025">
        <v>30.434310532030398</v>
      </c>
      <c r="Q2025">
        <v>2.2828865979679998E-3</v>
      </c>
    </row>
    <row r="2026" spans="1:17" hidden="1" x14ac:dyDescent="0.3">
      <c r="A2026" t="s">
        <v>4238</v>
      </c>
      <c r="B2026" t="s">
        <v>4239</v>
      </c>
      <c r="C2026" t="s">
        <v>10328</v>
      </c>
      <c r="D2026" t="s">
        <v>959</v>
      </c>
      <c r="E2026">
        <v>369.75905999999998</v>
      </c>
      <c r="F2026">
        <v>648.9</v>
      </c>
      <c r="G2026">
        <v>75.928171934572603</v>
      </c>
      <c r="H2026">
        <v>20.5568119647324</v>
      </c>
      <c r="I2026">
        <v>18.1387477948327</v>
      </c>
      <c r="J2026">
        <v>-4.2476561641234696</v>
      </c>
      <c r="K2026">
        <v>621.36591482492599</v>
      </c>
      <c r="M2026">
        <v>47.7499045110591</v>
      </c>
      <c r="N2026">
        <v>0.99069906990698997</v>
      </c>
      <c r="O2026">
        <v>5.9485282786253704</v>
      </c>
      <c r="P2026">
        <v>153.4765625</v>
      </c>
    </row>
    <row r="2027" spans="1:17" hidden="1" x14ac:dyDescent="0.3">
      <c r="A2027" t="s">
        <v>4240</v>
      </c>
      <c r="B2027" t="s">
        <v>4241</v>
      </c>
      <c r="C2027" t="s">
        <v>10328</v>
      </c>
      <c r="D2027" t="s">
        <v>776</v>
      </c>
      <c r="E2027">
        <v>369.47175606000002</v>
      </c>
      <c r="F2027">
        <v>83.11</v>
      </c>
      <c r="G2027">
        <v>-72.9319174432203</v>
      </c>
      <c r="H2027">
        <v>-7.6809249402789899</v>
      </c>
      <c r="I2027">
        <v>-38.627300382997703</v>
      </c>
      <c r="J2027">
        <v>-3.9404125140764301</v>
      </c>
      <c r="K2027">
        <v>87.642238184077698</v>
      </c>
      <c r="L2027">
        <v>100.132940118785</v>
      </c>
      <c r="M2027">
        <v>40.133988187396</v>
      </c>
      <c r="N2027">
        <v>0.59194441730254599</v>
      </c>
      <c r="O2027">
        <v>82.890145590181604</v>
      </c>
      <c r="P2027">
        <v>9.3696539018291993</v>
      </c>
      <c r="Q2027">
        <v>-7.9837051327551006E-2</v>
      </c>
    </row>
    <row r="2028" spans="1:17" hidden="1" x14ac:dyDescent="0.3">
      <c r="A2028" t="s">
        <v>4242</v>
      </c>
      <c r="B2028" t="s">
        <v>4243</v>
      </c>
      <c r="C2028" t="s">
        <v>10328</v>
      </c>
      <c r="D2028" t="s">
        <v>257</v>
      </c>
      <c r="E2028">
        <v>369.24119999999999</v>
      </c>
      <c r="F2028">
        <v>681.2</v>
      </c>
      <c r="G2028">
        <v>57.302673378665602</v>
      </c>
      <c r="H2028">
        <v>-2.7901249561485102</v>
      </c>
      <c r="I2028">
        <v>39.889975642634198</v>
      </c>
      <c r="J2028">
        <v>-4.6190847355520299</v>
      </c>
      <c r="K2028">
        <v>665.17579981387905</v>
      </c>
      <c r="L2028">
        <v>539.16031000731198</v>
      </c>
      <c r="M2028">
        <v>42.940016225358001</v>
      </c>
      <c r="N2028">
        <v>0.28774032330461202</v>
      </c>
      <c r="O2028">
        <v>15.927774515560699</v>
      </c>
      <c r="P2028">
        <v>118.123599103426</v>
      </c>
      <c r="Q2028">
        <v>0.114343753340945</v>
      </c>
    </row>
    <row r="2029" spans="1:17" hidden="1" x14ac:dyDescent="0.3">
      <c r="A2029" t="s">
        <v>4244</v>
      </c>
      <c r="B2029" t="s">
        <v>4245</v>
      </c>
      <c r="C2029" t="s">
        <v>10328</v>
      </c>
      <c r="D2029" t="s">
        <v>410</v>
      </c>
      <c r="E2029">
        <v>368.85036960000002</v>
      </c>
      <c r="F2029">
        <v>120.22</v>
      </c>
      <c r="G2029">
        <v>109.33076071651701</v>
      </c>
      <c r="H2029">
        <v>6.6618215598642001</v>
      </c>
      <c r="I2029">
        <v>133.55544343377301</v>
      </c>
      <c r="J2029">
        <v>3.00504715255077</v>
      </c>
      <c r="K2029">
        <v>107.939491594714</v>
      </c>
      <c r="L2029">
        <v>86.337196605386794</v>
      </c>
      <c r="M2029">
        <v>71.473007495370794</v>
      </c>
      <c r="N2029">
        <v>2.2748383953254998</v>
      </c>
      <c r="O2029">
        <v>2.0351577663173002</v>
      </c>
      <c r="P2029">
        <v>181.765625</v>
      </c>
    </row>
    <row r="2030" spans="1:17" hidden="1" x14ac:dyDescent="0.3">
      <c r="A2030" t="s">
        <v>4246</v>
      </c>
      <c r="B2030" t="s">
        <v>4247</v>
      </c>
      <c r="C2030" t="s">
        <v>10328</v>
      </c>
      <c r="D2030" t="s">
        <v>121</v>
      </c>
      <c r="E2030">
        <v>368.60692499999999</v>
      </c>
      <c r="F2030">
        <v>14.53</v>
      </c>
      <c r="G2030">
        <v>-42.647038655078298</v>
      </c>
      <c r="H2030">
        <v>0.22745613446186999</v>
      </c>
      <c r="I2030">
        <v>-15.186130923017</v>
      </c>
      <c r="J2030">
        <v>-8.2803605666391906</v>
      </c>
      <c r="K2030">
        <v>14.269081173326301</v>
      </c>
      <c r="L2030">
        <v>14.4639472139947</v>
      </c>
      <c r="M2030">
        <v>53.559705245184098</v>
      </c>
      <c r="N2030">
        <v>1.4179868834031499</v>
      </c>
      <c r="O2030">
        <v>22.229869236063301</v>
      </c>
      <c r="P2030">
        <v>29.155555555555502</v>
      </c>
      <c r="Q2030">
        <v>1.8018062572414E-2</v>
      </c>
    </row>
    <row r="2031" spans="1:17" hidden="1" x14ac:dyDescent="0.3">
      <c r="A2031" t="s">
        <v>4248</v>
      </c>
      <c r="B2031" t="s">
        <v>4249</v>
      </c>
      <c r="C2031" t="s">
        <v>10328</v>
      </c>
      <c r="D2031" t="s">
        <v>474</v>
      </c>
      <c r="E2031">
        <v>368.54566777799999</v>
      </c>
      <c r="F2031">
        <v>44.62</v>
      </c>
      <c r="G2031">
        <v>-36.626801887416804</v>
      </c>
      <c r="H2031">
        <v>0.300431460558375</v>
      </c>
      <c r="I2031">
        <v>-6.7273089016108898</v>
      </c>
      <c r="J2031">
        <v>-6.5137578590387299</v>
      </c>
      <c r="K2031">
        <v>44.0338584334445</v>
      </c>
      <c r="L2031">
        <v>42.626509476189398</v>
      </c>
      <c r="M2031">
        <v>41.868624251690903</v>
      </c>
      <c r="N2031">
        <v>0.35599711058767602</v>
      </c>
      <c r="O2031">
        <v>33.7965038099507</v>
      </c>
      <c r="P2031">
        <v>56.0139860139859</v>
      </c>
      <c r="Q2031">
        <v>8.2712000243969006E-2</v>
      </c>
    </row>
    <row r="2032" spans="1:17" hidden="1" x14ac:dyDescent="0.3">
      <c r="A2032" t="s">
        <v>4250</v>
      </c>
      <c r="B2032" t="s">
        <v>4251</v>
      </c>
      <c r="C2032" t="s">
        <v>10328</v>
      </c>
      <c r="D2032" t="s">
        <v>127</v>
      </c>
      <c r="E2032">
        <v>367.827224669999</v>
      </c>
      <c r="F2032">
        <v>68.55</v>
      </c>
      <c r="G2032">
        <v>37.368328260903802</v>
      </c>
      <c r="H2032">
        <v>-1.84546471656744</v>
      </c>
      <c r="I2032">
        <v>-27.095430445606102</v>
      </c>
      <c r="J2032">
        <v>-3.2469880126758</v>
      </c>
      <c r="K2032">
        <v>66.580377131792304</v>
      </c>
      <c r="L2032">
        <v>64.648644732327597</v>
      </c>
      <c r="M2032">
        <v>64.934999513150103</v>
      </c>
      <c r="N2032">
        <v>1.63986813421068</v>
      </c>
      <c r="O2032">
        <v>38.439095550692898</v>
      </c>
      <c r="P2032">
        <v>80.299842188321904</v>
      </c>
      <c r="Q2032">
        <v>2.7469153197056999E-2</v>
      </c>
    </row>
    <row r="2033" spans="1:17" hidden="1" x14ac:dyDescent="0.3">
      <c r="A2033" t="s">
        <v>4252</v>
      </c>
      <c r="B2033" t="s">
        <v>4253</v>
      </c>
      <c r="C2033" t="s">
        <v>10328</v>
      </c>
      <c r="D2033" t="s">
        <v>357</v>
      </c>
      <c r="E2033">
        <v>367.40688168499997</v>
      </c>
      <c r="F2033">
        <v>268</v>
      </c>
      <c r="G2033">
        <v>-31.741246520756601</v>
      </c>
      <c r="H2033">
        <v>-10.198103662289901</v>
      </c>
      <c r="I2033">
        <v>-21.575804821717998</v>
      </c>
      <c r="J2033">
        <v>-7.4111353271876101</v>
      </c>
      <c r="K2033">
        <v>272.83583527442698</v>
      </c>
      <c r="L2033">
        <v>262.61998483898202</v>
      </c>
      <c r="M2033">
        <v>36.701705334172097</v>
      </c>
      <c r="N2033">
        <v>0.392649270312879</v>
      </c>
      <c r="O2033">
        <v>32.145522388059703</v>
      </c>
      <c r="P2033">
        <v>28.537170263788902</v>
      </c>
      <c r="Q2033">
        <v>4.9241902466349999E-3</v>
      </c>
    </row>
    <row r="2034" spans="1:17" hidden="1" x14ac:dyDescent="0.3">
      <c r="A2034" t="s">
        <v>4254</v>
      </c>
      <c r="B2034" t="s">
        <v>4255</v>
      </c>
      <c r="C2034" t="s">
        <v>10328</v>
      </c>
      <c r="D2034" t="s">
        <v>950</v>
      </c>
      <c r="E2034">
        <v>366.84146841999899</v>
      </c>
      <c r="F2034">
        <v>45.58</v>
      </c>
      <c r="G2034">
        <v>40.193394198300702</v>
      </c>
      <c r="H2034">
        <v>45.568728872021303</v>
      </c>
      <c r="I2034">
        <v>22.851044012856399</v>
      </c>
      <c r="J2034">
        <v>31.6838522808386</v>
      </c>
      <c r="K2034">
        <v>32.023405232330497</v>
      </c>
      <c r="L2034">
        <v>30.990729268967499</v>
      </c>
      <c r="M2034">
        <v>93.940814944623497</v>
      </c>
      <c r="N2034">
        <v>3.1467674909053098</v>
      </c>
      <c r="O2034">
        <v>1.88679245283018</v>
      </c>
      <c r="P2034">
        <v>77.699805068226098</v>
      </c>
      <c r="Q2034">
        <v>3.9075140688240001E-2</v>
      </c>
    </row>
    <row r="2035" spans="1:17" hidden="1" x14ac:dyDescent="0.3">
      <c r="A2035" t="s">
        <v>4256</v>
      </c>
      <c r="B2035" t="s">
        <v>4257</v>
      </c>
      <c r="C2035" t="s">
        <v>10328</v>
      </c>
      <c r="D2035" t="s">
        <v>776</v>
      </c>
      <c r="E2035">
        <v>366.11718722000001</v>
      </c>
      <c r="F2035">
        <v>61.04</v>
      </c>
      <c r="G2035">
        <v>13.720869225503099</v>
      </c>
      <c r="H2035">
        <v>6.4847116226356096</v>
      </c>
      <c r="I2035">
        <v>-9.4200267011989194</v>
      </c>
      <c r="J2035">
        <v>-8.5717424158439108</v>
      </c>
      <c r="K2035">
        <v>56.992101065894197</v>
      </c>
      <c r="L2035">
        <v>52.245266360948101</v>
      </c>
      <c r="M2035">
        <v>46.597483219130197</v>
      </c>
      <c r="N2035">
        <v>2.6723291380702898</v>
      </c>
      <c r="O2035">
        <v>17.791612057667098</v>
      </c>
      <c r="P2035">
        <v>53.559748427672901</v>
      </c>
      <c r="Q2035">
        <v>8.3570048624459006E-2</v>
      </c>
    </row>
    <row r="2036" spans="1:17" hidden="1" x14ac:dyDescent="0.3">
      <c r="A2036" t="s">
        <v>4258</v>
      </c>
      <c r="B2036" t="s">
        <v>4259</v>
      </c>
      <c r="C2036" t="s">
        <v>10328</v>
      </c>
      <c r="D2036" t="s">
        <v>4133</v>
      </c>
      <c r="E2036">
        <v>366.08800000000002</v>
      </c>
      <c r="F2036">
        <v>268</v>
      </c>
      <c r="G2036">
        <v>5.0428681785857696</v>
      </c>
      <c r="H2036">
        <v>-0.27618413269161501</v>
      </c>
      <c r="I2036">
        <v>30.350103881684198</v>
      </c>
      <c r="J2036">
        <v>-1.7700121559738</v>
      </c>
      <c r="K2036">
        <v>247.13385195812199</v>
      </c>
      <c r="L2036">
        <v>207.251023490877</v>
      </c>
      <c r="M2036">
        <v>44.993668152861602</v>
      </c>
      <c r="N2036">
        <v>0.41498299095983598</v>
      </c>
      <c r="O2036">
        <v>10.820895522388</v>
      </c>
      <c r="P2036">
        <v>81.019925700776696</v>
      </c>
    </row>
    <row r="2037" spans="1:17" hidden="1" x14ac:dyDescent="0.3">
      <c r="A2037" t="s">
        <v>4260</v>
      </c>
      <c r="B2037" t="s">
        <v>4261</v>
      </c>
      <c r="C2037" t="s">
        <v>10328</v>
      </c>
      <c r="D2037" t="s">
        <v>706</v>
      </c>
      <c r="E2037">
        <v>366.01687500000003</v>
      </c>
      <c r="F2037">
        <v>264.14999999999998</v>
      </c>
      <c r="G2037">
        <v>-13.4235613398808</v>
      </c>
      <c r="H2037">
        <v>-7.8219087250391501</v>
      </c>
      <c r="I2037">
        <v>-2.4655087203378101</v>
      </c>
      <c r="J2037">
        <v>-2.99210060856791</v>
      </c>
      <c r="K2037">
        <v>272.00344313167898</v>
      </c>
      <c r="L2037">
        <v>255.950643251012</v>
      </c>
      <c r="M2037">
        <v>42.307232193355603</v>
      </c>
      <c r="N2037">
        <v>0.38298573419729398</v>
      </c>
      <c r="O2037">
        <v>31.3647548741245</v>
      </c>
      <c r="P2037">
        <v>35.531041559774202</v>
      </c>
      <c r="Q2037">
        <v>7.7808840056548007E-2</v>
      </c>
    </row>
    <row r="2038" spans="1:17" hidden="1" x14ac:dyDescent="0.3">
      <c r="A2038" t="s">
        <v>4262</v>
      </c>
      <c r="B2038" t="s">
        <v>4263</v>
      </c>
      <c r="C2038" t="s">
        <v>10328</v>
      </c>
      <c r="D2038" t="s">
        <v>273</v>
      </c>
      <c r="E2038">
        <v>365.90394600000002</v>
      </c>
      <c r="F2038">
        <v>304.10000000000002</v>
      </c>
      <c r="G2038">
        <v>-52.840082033681298</v>
      </c>
      <c r="H2038">
        <v>4.9486114216035402</v>
      </c>
      <c r="I2038">
        <v>-35.733658107959997</v>
      </c>
      <c r="J2038">
        <v>2.2746029720891499</v>
      </c>
      <c r="K2038">
        <v>350.75699999999898</v>
      </c>
      <c r="M2038">
        <v>44.167206049248598</v>
      </c>
      <c r="O2038">
        <v>54.554422887208098</v>
      </c>
      <c r="P2038">
        <v>8.6071428571428505</v>
      </c>
    </row>
    <row r="2039" spans="1:17" hidden="1" x14ac:dyDescent="0.3">
      <c r="A2039" t="s">
        <v>4264</v>
      </c>
      <c r="B2039" t="s">
        <v>4265</v>
      </c>
      <c r="C2039" t="s">
        <v>10328</v>
      </c>
      <c r="D2039" t="s">
        <v>443</v>
      </c>
      <c r="E2039">
        <v>365.28621500399998</v>
      </c>
      <c r="F2039">
        <v>93.2</v>
      </c>
      <c r="G2039">
        <v>93.858974433371301</v>
      </c>
      <c r="H2039">
        <v>37.145746003105799</v>
      </c>
      <c r="I2039">
        <v>38.5793113074483</v>
      </c>
      <c r="J2039">
        <v>-2.7409468989477501</v>
      </c>
      <c r="K2039">
        <v>74.527318428102205</v>
      </c>
      <c r="L2039">
        <v>63.531610350719703</v>
      </c>
      <c r="M2039">
        <v>70.639710979795794</v>
      </c>
      <c r="N2039">
        <v>2.8871058111002599</v>
      </c>
      <c r="O2039">
        <v>8.5836909871244593</v>
      </c>
      <c r="P2039">
        <v>132.361007230117</v>
      </c>
      <c r="Q2039">
        <v>0.108889074340006</v>
      </c>
    </row>
    <row r="2040" spans="1:17" hidden="1" x14ac:dyDescent="0.3">
      <c r="A2040" t="s">
        <v>4266</v>
      </c>
      <c r="B2040" t="s">
        <v>4267</v>
      </c>
      <c r="C2040" t="s">
        <v>10328</v>
      </c>
      <c r="D2040" t="s">
        <v>573</v>
      </c>
      <c r="E2040">
        <v>364.52870000000001</v>
      </c>
      <c r="F2040">
        <v>292</v>
      </c>
      <c r="G2040">
        <v>-13.2951833943615</v>
      </c>
      <c r="H2040">
        <v>12.0991102245222</v>
      </c>
      <c r="I2040">
        <v>-4.9972029934683704</v>
      </c>
      <c r="J2040">
        <v>-4.6840198004870901</v>
      </c>
      <c r="K2040">
        <v>271.41823959877502</v>
      </c>
      <c r="L2040">
        <v>257.38012514949003</v>
      </c>
      <c r="M2040">
        <v>57.841328737650599</v>
      </c>
      <c r="N2040">
        <v>1.7208727817412499</v>
      </c>
      <c r="O2040">
        <v>15.5650684931506</v>
      </c>
      <c r="P2040">
        <v>38.388625592417</v>
      </c>
      <c r="Q2040">
        <v>-5.4247470346669999E-3</v>
      </c>
    </row>
    <row r="2041" spans="1:17" hidden="1" x14ac:dyDescent="0.3">
      <c r="A2041" t="s">
        <v>4268</v>
      </c>
      <c r="B2041" t="s">
        <v>4269</v>
      </c>
      <c r="C2041" t="s">
        <v>10328</v>
      </c>
      <c r="D2041" t="s">
        <v>989</v>
      </c>
      <c r="E2041">
        <v>364.22867302999998</v>
      </c>
      <c r="F2041">
        <v>39.01</v>
      </c>
      <c r="G2041">
        <v>-15.5050145558825</v>
      </c>
      <c r="H2041">
        <v>-1.94483364130527</v>
      </c>
      <c r="I2041">
        <v>3.3088134459868699</v>
      </c>
      <c r="J2041">
        <v>-0.81980806285763497</v>
      </c>
      <c r="K2041">
        <v>39.863521970759997</v>
      </c>
      <c r="L2041">
        <v>36.891670070240203</v>
      </c>
      <c r="M2041">
        <v>53.7920019341421</v>
      </c>
      <c r="N2041">
        <v>0.174148753094194</v>
      </c>
      <c r="O2041">
        <v>29.1976416303511</v>
      </c>
      <c r="P2041">
        <v>44.214417744916801</v>
      </c>
      <c r="Q2041">
        <v>4.4515049368709002E-2</v>
      </c>
    </row>
    <row r="2042" spans="1:17" hidden="1" x14ac:dyDescent="0.3">
      <c r="A2042" t="s">
        <v>4270</v>
      </c>
      <c r="B2042" t="s">
        <v>4271</v>
      </c>
      <c r="C2042" t="s">
        <v>10328</v>
      </c>
      <c r="D2042" t="s">
        <v>54</v>
      </c>
      <c r="E2042">
        <v>364.19888750000001</v>
      </c>
      <c r="F2042">
        <v>273.7</v>
      </c>
      <c r="G2042">
        <v>17.0787095689812</v>
      </c>
      <c r="H2042">
        <v>0.228035777028505</v>
      </c>
      <c r="I2042">
        <v>12.8158458602938</v>
      </c>
      <c r="J2042">
        <v>-11.114333672661401</v>
      </c>
      <c r="K2042">
        <v>254.95892414170001</v>
      </c>
      <c r="L2042">
        <v>219.64713696096101</v>
      </c>
      <c r="M2042">
        <v>46.5028370378541</v>
      </c>
      <c r="N2042">
        <v>0.69107729065571399</v>
      </c>
      <c r="O2042">
        <v>13.226160029229</v>
      </c>
      <c r="P2042">
        <v>61.094761624484903</v>
      </c>
      <c r="Q2042">
        <v>0.138725350641207</v>
      </c>
    </row>
    <row r="2043" spans="1:17" hidden="1" x14ac:dyDescent="0.3">
      <c r="A2043" t="s">
        <v>4272</v>
      </c>
      <c r="B2043" t="s">
        <v>4273</v>
      </c>
      <c r="C2043" t="s">
        <v>10328</v>
      </c>
      <c r="D2043" t="s">
        <v>127</v>
      </c>
      <c r="E2043">
        <v>363.51737535000001</v>
      </c>
      <c r="F2043">
        <v>54</v>
      </c>
      <c r="G2043">
        <v>-21.963719957319199</v>
      </c>
      <c r="H2043">
        <v>-2.6872075745021902</v>
      </c>
      <c r="I2043">
        <v>-38.992801399980102</v>
      </c>
      <c r="J2043">
        <v>-4.7957040558465298</v>
      </c>
      <c r="K2043">
        <v>56.018242853371198</v>
      </c>
      <c r="L2043">
        <v>56.388077772489403</v>
      </c>
      <c r="M2043">
        <v>48.824363774320602</v>
      </c>
      <c r="N2043">
        <v>0.96979820383622495</v>
      </c>
      <c r="O2043">
        <v>98.148148148148096</v>
      </c>
      <c r="P2043">
        <v>36.536030341340002</v>
      </c>
      <c r="Q2043">
        <v>4.1519175180259001E-2</v>
      </c>
    </row>
    <row r="2044" spans="1:17" hidden="1" x14ac:dyDescent="0.3">
      <c r="A2044" t="s">
        <v>4274</v>
      </c>
      <c r="B2044" t="s">
        <v>4275</v>
      </c>
      <c r="C2044" t="s">
        <v>10328</v>
      </c>
      <c r="D2044" t="s">
        <v>384</v>
      </c>
      <c r="E2044">
        <v>362.95857148200002</v>
      </c>
      <c r="F2044">
        <v>210.71</v>
      </c>
      <c r="G2044">
        <v>-46.106894811791101</v>
      </c>
      <c r="H2044">
        <v>8.6122053033667001</v>
      </c>
      <c r="I2044">
        <v>-1.3605312583502001</v>
      </c>
      <c r="J2044">
        <v>5.3417225310326302</v>
      </c>
      <c r="K2044">
        <v>190.485017560633</v>
      </c>
      <c r="L2044">
        <v>196.53909932411801</v>
      </c>
      <c r="M2044">
        <v>70.445048444885799</v>
      </c>
      <c r="N2044">
        <v>1.1472039596730901</v>
      </c>
      <c r="O2044">
        <v>26.880546722984199</v>
      </c>
      <c r="P2044">
        <v>45.769629885852602</v>
      </c>
      <c r="Q2044">
        <v>-7.9999697983306001E-2</v>
      </c>
    </row>
    <row r="2045" spans="1:17" hidden="1" x14ac:dyDescent="0.3">
      <c r="A2045" t="s">
        <v>4276</v>
      </c>
      <c r="B2045" t="s">
        <v>4277</v>
      </c>
      <c r="C2045" t="s">
        <v>10328</v>
      </c>
      <c r="D2045" t="s">
        <v>257</v>
      </c>
      <c r="E2045">
        <v>362.04599999999999</v>
      </c>
      <c r="F2045">
        <v>216.75</v>
      </c>
      <c r="G2045">
        <v>-30.117942891343802</v>
      </c>
      <c r="H2045">
        <v>3.213523694929</v>
      </c>
      <c r="I2045">
        <v>-33.438711789678599</v>
      </c>
      <c r="J2045">
        <v>-4.9365450530123498</v>
      </c>
      <c r="K2045">
        <v>220.76248650784299</v>
      </c>
      <c r="L2045">
        <v>225.68535841817501</v>
      </c>
      <c r="M2045">
        <v>49.229719217764803</v>
      </c>
      <c r="N2045">
        <v>0.90323113110221598</v>
      </c>
      <c r="O2045">
        <v>59.146482122260601</v>
      </c>
      <c r="P2045">
        <v>12.890625</v>
      </c>
      <c r="Q2045">
        <v>0.113248139025176</v>
      </c>
    </row>
    <row r="2046" spans="1:17" hidden="1" x14ac:dyDescent="0.3">
      <c r="A2046" t="s">
        <v>4278</v>
      </c>
      <c r="B2046" t="s">
        <v>4279</v>
      </c>
      <c r="C2046" t="s">
        <v>10328</v>
      </c>
      <c r="D2046" t="s">
        <v>950</v>
      </c>
      <c r="E2046">
        <v>360.17406149200002</v>
      </c>
      <c r="F2046">
        <v>14.72</v>
      </c>
      <c r="G2046">
        <v>33.483727490128203</v>
      </c>
      <c r="H2046">
        <v>-2.20870741262797</v>
      </c>
      <c r="I2046">
        <v>5.7442732796487004</v>
      </c>
      <c r="J2046">
        <v>-14.5397196561869</v>
      </c>
      <c r="K2046">
        <v>15.001067030125199</v>
      </c>
      <c r="L2046">
        <v>13.3701894418246</v>
      </c>
      <c r="M2046">
        <v>41.518522844978897</v>
      </c>
      <c r="N2046">
        <v>2.6184557283905101</v>
      </c>
      <c r="O2046">
        <v>33.152173913043399</v>
      </c>
      <c r="P2046">
        <v>67.272727272727195</v>
      </c>
      <c r="Q2046">
        <v>7.3002528117552007E-2</v>
      </c>
    </row>
    <row r="2047" spans="1:17" hidden="1" x14ac:dyDescent="0.3">
      <c r="A2047" t="s">
        <v>4280</v>
      </c>
      <c r="B2047" t="s">
        <v>4281</v>
      </c>
      <c r="C2047" t="s">
        <v>10328</v>
      </c>
      <c r="D2047" t="s">
        <v>276</v>
      </c>
      <c r="E2047">
        <v>359.89449999999999</v>
      </c>
      <c r="F2047">
        <v>329.6</v>
      </c>
      <c r="G2047">
        <v>-17.465063460029299</v>
      </c>
      <c r="H2047">
        <v>5.9299269395355703</v>
      </c>
      <c r="I2047">
        <v>-2.58362249201691</v>
      </c>
      <c r="J2047">
        <v>-11.3747716007279</v>
      </c>
      <c r="K2047">
        <v>321.11113389441999</v>
      </c>
      <c r="L2047">
        <v>300.240047968596</v>
      </c>
      <c r="M2047">
        <v>38.790019469299402</v>
      </c>
      <c r="N2047">
        <v>2.3907218825395402</v>
      </c>
      <c r="O2047">
        <v>26.805218446601899</v>
      </c>
      <c r="P2047">
        <v>31.1579785117389</v>
      </c>
      <c r="Q2047">
        <v>8.2432922645195E-2</v>
      </c>
    </row>
    <row r="2048" spans="1:17" hidden="1" x14ac:dyDescent="0.3">
      <c r="A2048" t="s">
        <v>4282</v>
      </c>
      <c r="B2048" t="s">
        <v>4283</v>
      </c>
      <c r="C2048" t="s">
        <v>10328</v>
      </c>
      <c r="D2048" t="s">
        <v>89</v>
      </c>
      <c r="E2048">
        <v>359.28729850000002</v>
      </c>
      <c r="F2048">
        <v>157.44999999999999</v>
      </c>
      <c r="G2048">
        <v>-8.9098426864354092</v>
      </c>
      <c r="H2048">
        <v>25.386125702639202</v>
      </c>
      <c r="I2048">
        <v>-23.733327064047302</v>
      </c>
      <c r="J2048">
        <v>2.2118375067626102</v>
      </c>
      <c r="K2048">
        <v>141.63319944792499</v>
      </c>
      <c r="L2048">
        <v>150.340376698879</v>
      </c>
      <c r="M2048">
        <v>74.319120941499307</v>
      </c>
      <c r="N2048">
        <v>4.0026345595358102</v>
      </c>
      <c r="O2048">
        <v>61.1305176246427</v>
      </c>
      <c r="P2048">
        <v>40.705987488829301</v>
      </c>
      <c r="Q2048">
        <v>4.0752254323041998E-2</v>
      </c>
    </row>
    <row r="2049" spans="1:17" hidden="1" x14ac:dyDescent="0.3">
      <c r="A2049" t="s">
        <v>4284</v>
      </c>
      <c r="B2049" t="s">
        <v>4285</v>
      </c>
      <c r="C2049" t="s">
        <v>10328</v>
      </c>
      <c r="D2049" t="s">
        <v>127</v>
      </c>
      <c r="E2049">
        <v>358.65099579999998</v>
      </c>
      <c r="F2049">
        <v>387.6</v>
      </c>
      <c r="G2049">
        <v>42.194838601239297</v>
      </c>
      <c r="H2049">
        <v>49.397394248886201</v>
      </c>
      <c r="I2049">
        <v>21.431267150168999</v>
      </c>
      <c r="J2049">
        <v>10.504752746254701</v>
      </c>
      <c r="K2049">
        <v>253.61605849221999</v>
      </c>
      <c r="L2049">
        <v>245.48511044942401</v>
      </c>
      <c r="M2049">
        <v>82.074429884103793</v>
      </c>
      <c r="N2049">
        <v>3.6062348101374599</v>
      </c>
      <c r="O2049">
        <v>0</v>
      </c>
      <c r="P2049">
        <v>102.560752547687</v>
      </c>
      <c r="Q2049">
        <v>1.5498173550467001E-2</v>
      </c>
    </row>
    <row r="2050" spans="1:17" hidden="1" x14ac:dyDescent="0.3">
      <c r="A2050" t="s">
        <v>4286</v>
      </c>
      <c r="B2050" t="s">
        <v>4287</v>
      </c>
      <c r="C2050" t="s">
        <v>10328</v>
      </c>
      <c r="D2050" t="s">
        <v>405</v>
      </c>
      <c r="E2050">
        <v>358.41244454999998</v>
      </c>
      <c r="F2050">
        <v>146</v>
      </c>
      <c r="G2050">
        <v>414.70429133755698</v>
      </c>
      <c r="H2050">
        <v>8.2641803553417503</v>
      </c>
      <c r="I2050">
        <v>64.974876177173797</v>
      </c>
      <c r="J2050">
        <v>-2.4203397605544801</v>
      </c>
      <c r="K2050">
        <v>132.449604279612</v>
      </c>
      <c r="L2050">
        <v>100.624893077815</v>
      </c>
      <c r="M2050">
        <v>62.742767417389302</v>
      </c>
      <c r="N2050">
        <v>0.62182901507628396</v>
      </c>
      <c r="O2050">
        <v>3.3219178082191698</v>
      </c>
      <c r="P2050">
        <v>444.77611940298499</v>
      </c>
      <c r="Q2050">
        <v>0.162345001891889</v>
      </c>
    </row>
    <row r="2051" spans="1:17" hidden="1" x14ac:dyDescent="0.3">
      <c r="A2051" t="s">
        <v>4288</v>
      </c>
      <c r="B2051" t="s">
        <v>4289</v>
      </c>
      <c r="C2051" t="s">
        <v>10328</v>
      </c>
      <c r="D2051" t="s">
        <v>305</v>
      </c>
      <c r="E2051">
        <v>357.82430491500003</v>
      </c>
      <c r="F2051">
        <v>22.32</v>
      </c>
      <c r="G2051">
        <v>109.92817193457201</v>
      </c>
      <c r="H2051">
        <v>-15.236507823278799</v>
      </c>
      <c r="I2051">
        <v>36.833253578414599</v>
      </c>
      <c r="J2051">
        <v>8.9523438358765404</v>
      </c>
      <c r="K2051">
        <v>21.669133928753102</v>
      </c>
      <c r="L2051">
        <v>17.287867278806399</v>
      </c>
      <c r="M2051">
        <v>59.199679043803201</v>
      </c>
      <c r="N2051">
        <v>0.10291467818107</v>
      </c>
      <c r="O2051">
        <v>37.320788530465897</v>
      </c>
      <c r="P2051">
        <v>180.75471698113199</v>
      </c>
      <c r="Q2051">
        <v>0.100305365336977</v>
      </c>
    </row>
    <row r="2052" spans="1:17" hidden="1" x14ac:dyDescent="0.3">
      <c r="A2052" t="s">
        <v>4290</v>
      </c>
      <c r="B2052" t="s">
        <v>4291</v>
      </c>
      <c r="C2052" t="s">
        <v>10328</v>
      </c>
      <c r="D2052" t="s">
        <v>21</v>
      </c>
      <c r="E2052">
        <v>357.478656</v>
      </c>
      <c r="F2052">
        <v>242.3</v>
      </c>
      <c r="G2052">
        <v>-45.054284205778202</v>
      </c>
      <c r="H2052">
        <v>-3.6502423324520299</v>
      </c>
      <c r="I2052">
        <v>-48.412320351242002</v>
      </c>
      <c r="J2052">
        <v>-2.9595096557716798</v>
      </c>
      <c r="K2052">
        <v>251.50391509724801</v>
      </c>
      <c r="L2052">
        <v>260.92562475891401</v>
      </c>
      <c r="M2052">
        <v>41.326523196046502</v>
      </c>
      <c r="N2052">
        <v>0.67949568679495598</v>
      </c>
      <c r="O2052">
        <v>68.262484523318093</v>
      </c>
      <c r="P2052">
        <v>15.9330143540669</v>
      </c>
    </row>
    <row r="2053" spans="1:17" hidden="1" x14ac:dyDescent="0.3">
      <c r="A2053" t="s">
        <v>4292</v>
      </c>
      <c r="B2053" t="s">
        <v>4293</v>
      </c>
      <c r="C2053" t="s">
        <v>10328</v>
      </c>
      <c r="D2053" t="s">
        <v>118</v>
      </c>
      <c r="E2053">
        <v>357.38411880000001</v>
      </c>
      <c r="F2053">
        <v>153.9</v>
      </c>
      <c r="G2053">
        <v>-26.5922516660324</v>
      </c>
      <c r="H2053">
        <v>-19.0497566301819</v>
      </c>
      <c r="I2053">
        <v>-0.93628676027027602</v>
      </c>
      <c r="J2053">
        <v>-5.3245089228567402</v>
      </c>
      <c r="K2053">
        <v>166.82674989700101</v>
      </c>
      <c r="L2053">
        <v>152.47239433744201</v>
      </c>
      <c r="M2053">
        <v>18.289844179235999</v>
      </c>
      <c r="N2053">
        <v>0.41679455516757402</v>
      </c>
      <c r="O2053">
        <v>39.733593242365103</v>
      </c>
      <c r="P2053">
        <v>25.632653061224399</v>
      </c>
      <c r="Q2053">
        <v>4.9009637743572997E-2</v>
      </c>
    </row>
    <row r="2054" spans="1:17" hidden="1" x14ac:dyDescent="0.3">
      <c r="A2054" t="s">
        <v>4294</v>
      </c>
      <c r="B2054" t="s">
        <v>4295</v>
      </c>
      <c r="C2054" t="s">
        <v>10328</v>
      </c>
      <c r="D2054" t="s">
        <v>1210</v>
      </c>
      <c r="E2054">
        <v>357.05100950000002</v>
      </c>
      <c r="F2054">
        <v>148</v>
      </c>
      <c r="G2054">
        <v>389.04427154874298</v>
      </c>
      <c r="H2054">
        <v>-4.3555164969834799</v>
      </c>
      <c r="I2054">
        <v>106.293855119553</v>
      </c>
      <c r="J2054">
        <v>2.6494643477855102</v>
      </c>
      <c r="K2054">
        <v>134.11566815722099</v>
      </c>
      <c r="L2054">
        <v>99.599967306772896</v>
      </c>
      <c r="M2054">
        <v>65.967872121936594</v>
      </c>
      <c r="N2054">
        <v>0.33028172476522899</v>
      </c>
      <c r="O2054">
        <v>15.709459459459399</v>
      </c>
      <c r="P2054">
        <v>423.89380530973398</v>
      </c>
      <c r="Q2054">
        <v>0.32062228816809002</v>
      </c>
    </row>
    <row r="2055" spans="1:17" hidden="1" x14ac:dyDescent="0.3">
      <c r="A2055" t="s">
        <v>4296</v>
      </c>
      <c r="B2055" t="s">
        <v>4297</v>
      </c>
      <c r="C2055" t="s">
        <v>10328</v>
      </c>
      <c r="D2055" t="s">
        <v>257</v>
      </c>
      <c r="E2055">
        <v>356.92574005199998</v>
      </c>
      <c r="F2055">
        <v>129.32</v>
      </c>
      <c r="G2055">
        <v>-29.8237660499234</v>
      </c>
      <c r="H2055">
        <v>0.63048072164212199</v>
      </c>
      <c r="I2055">
        <v>-11.973604061611599</v>
      </c>
      <c r="J2055">
        <v>1.0066531629131299</v>
      </c>
      <c r="K2055">
        <v>130.72580937289999</v>
      </c>
      <c r="L2055">
        <v>128.94397313362899</v>
      </c>
      <c r="M2055">
        <v>50.786207394650297</v>
      </c>
      <c r="N2055">
        <v>1.2644688182522299</v>
      </c>
      <c r="O2055">
        <v>10.802660068048199</v>
      </c>
      <c r="P2055">
        <v>7.2305140961857299</v>
      </c>
      <c r="Q2055">
        <v>3.0821025855213E-2</v>
      </c>
    </row>
    <row r="2056" spans="1:17" hidden="1" x14ac:dyDescent="0.3">
      <c r="A2056" t="s">
        <v>4298</v>
      </c>
      <c r="B2056" t="s">
        <v>4299</v>
      </c>
      <c r="C2056" t="s">
        <v>10328</v>
      </c>
      <c r="D2056" t="s">
        <v>305</v>
      </c>
      <c r="E2056">
        <v>355.11869539499997</v>
      </c>
      <c r="F2056">
        <v>180.73</v>
      </c>
      <c r="G2056">
        <v>-16.974206037892898</v>
      </c>
      <c r="H2056">
        <v>-10.848428526235899</v>
      </c>
      <c r="I2056">
        <v>26.432976114825198</v>
      </c>
      <c r="J2056">
        <v>-3.73955381870767</v>
      </c>
      <c r="K2056">
        <v>174.37667917614601</v>
      </c>
      <c r="L2056">
        <v>161.118684879402</v>
      </c>
      <c r="M2056">
        <v>50.410953571231602</v>
      </c>
      <c r="N2056">
        <v>0.51720105807091099</v>
      </c>
      <c r="O2056">
        <v>32.213799590549399</v>
      </c>
      <c r="P2056">
        <v>66.035829122645794</v>
      </c>
      <c r="Q2056">
        <v>6.8127188871262997E-2</v>
      </c>
    </row>
    <row r="2057" spans="1:17" hidden="1" x14ac:dyDescent="0.3">
      <c r="A2057" t="s">
        <v>4300</v>
      </c>
      <c r="B2057" t="s">
        <v>4301</v>
      </c>
      <c r="C2057" t="s">
        <v>10328</v>
      </c>
      <c r="D2057" t="s">
        <v>1670</v>
      </c>
      <c r="E2057">
        <v>353.22745599999899</v>
      </c>
      <c r="F2057">
        <v>63.63</v>
      </c>
      <c r="G2057">
        <v>-11.092770473804199</v>
      </c>
      <c r="H2057">
        <v>-0.95577443172979004</v>
      </c>
      <c r="I2057">
        <v>-0.98018766663326495</v>
      </c>
      <c r="J2057">
        <v>-1.68638493807579</v>
      </c>
      <c r="K2057">
        <v>63.637357607814998</v>
      </c>
      <c r="L2057">
        <v>60.887051263059703</v>
      </c>
      <c r="M2057">
        <v>59.429581906584403</v>
      </c>
      <c r="N2057">
        <v>0.86911173077255</v>
      </c>
      <c r="O2057">
        <v>22.583686940122501</v>
      </c>
      <c r="P2057">
        <v>27.642928786359001</v>
      </c>
      <c r="Q2057">
        <v>-2.7277470216565999E-2</v>
      </c>
    </row>
    <row r="2058" spans="1:17" hidden="1" x14ac:dyDescent="0.3">
      <c r="A2058" t="s">
        <v>4302</v>
      </c>
      <c r="B2058" t="s">
        <v>4303</v>
      </c>
      <c r="C2058" t="s">
        <v>10328</v>
      </c>
      <c r="D2058" t="s">
        <v>138</v>
      </c>
      <c r="E2058">
        <v>352.37351376499998</v>
      </c>
      <c r="F2058">
        <v>105.37</v>
      </c>
      <c r="G2058">
        <v>-51.202067586385397</v>
      </c>
      <c r="H2058">
        <v>-3.72451190164317</v>
      </c>
      <c r="I2058">
        <v>-14.2118896129957</v>
      </c>
      <c r="J2058">
        <v>-5.8680290608947203</v>
      </c>
      <c r="K2058">
        <v>102.96589095685199</v>
      </c>
      <c r="L2058">
        <v>112.02089077277201</v>
      </c>
      <c r="M2058">
        <v>41.868503262793702</v>
      </c>
      <c r="N2058">
        <v>0.99926092522222998</v>
      </c>
      <c r="O2058">
        <v>55.642023346303503</v>
      </c>
      <c r="P2058">
        <v>29.526736324523601</v>
      </c>
      <c r="Q2058">
        <v>9.1249768621689001E-2</v>
      </c>
    </row>
    <row r="2059" spans="1:17" hidden="1" x14ac:dyDescent="0.3">
      <c r="A2059" t="s">
        <v>4304</v>
      </c>
      <c r="B2059" t="s">
        <v>4305</v>
      </c>
      <c r="C2059" t="s">
        <v>10328</v>
      </c>
      <c r="D2059" t="s">
        <v>257</v>
      </c>
      <c r="E2059">
        <v>352.32977</v>
      </c>
      <c r="F2059">
        <v>690</v>
      </c>
      <c r="G2059">
        <v>65.978747300391603</v>
      </c>
      <c r="H2059">
        <v>8.0721427039259801</v>
      </c>
      <c r="I2059">
        <v>8.1828708142048594</v>
      </c>
      <c r="J2059">
        <v>1.1094866930193901</v>
      </c>
      <c r="K2059">
        <v>663.10630779712903</v>
      </c>
      <c r="L2059">
        <v>582.48902792527895</v>
      </c>
      <c r="M2059">
        <v>70.145551649979396</v>
      </c>
      <c r="N2059">
        <v>1.1655452355098599</v>
      </c>
      <c r="O2059">
        <v>9.5652173913043299</v>
      </c>
      <c r="P2059">
        <v>126.155358898721</v>
      </c>
      <c r="Q2059">
        <v>0.15590410179316699</v>
      </c>
    </row>
    <row r="2060" spans="1:17" hidden="1" x14ac:dyDescent="0.3">
      <c r="A2060" t="s">
        <v>4306</v>
      </c>
      <c r="B2060" t="s">
        <v>4307</v>
      </c>
      <c r="C2060" t="s">
        <v>10328</v>
      </c>
      <c r="D2060" t="s">
        <v>357</v>
      </c>
      <c r="E2060">
        <v>351.98589650000002</v>
      </c>
      <c r="F2060">
        <v>313.25</v>
      </c>
      <c r="G2060">
        <v>-27.518218636715499</v>
      </c>
      <c r="H2060">
        <v>3.9229494821959801</v>
      </c>
      <c r="I2060">
        <v>-20.054237003416599</v>
      </c>
      <c r="J2060">
        <v>3.7340832560697899</v>
      </c>
      <c r="K2060">
        <v>293.874307604553</v>
      </c>
      <c r="L2060">
        <v>293.60341638127602</v>
      </c>
      <c r="M2060">
        <v>65.709957193599607</v>
      </c>
      <c r="N2060">
        <v>0.63068486556389003</v>
      </c>
      <c r="O2060">
        <v>29.273743016759699</v>
      </c>
      <c r="P2060">
        <v>45.697674418604599</v>
      </c>
      <c r="Q2060">
        <v>8.2213995887853997E-2</v>
      </c>
    </row>
    <row r="2061" spans="1:17" hidden="1" x14ac:dyDescent="0.3">
      <c r="A2061" t="s">
        <v>4308</v>
      </c>
      <c r="B2061" t="s">
        <v>4309</v>
      </c>
      <c r="C2061" t="s">
        <v>10328</v>
      </c>
      <c r="E2061">
        <v>350.19201172499999</v>
      </c>
      <c r="F2061">
        <v>1172</v>
      </c>
      <c r="G2061">
        <v>1151.50280288044</v>
      </c>
      <c r="H2061">
        <v>-2.3221072700762901</v>
      </c>
      <c r="I2061">
        <v>175.34947900912499</v>
      </c>
      <c r="J2061">
        <v>10.657883194477099</v>
      </c>
      <c r="K2061">
        <v>1070.1706844933301</v>
      </c>
      <c r="M2061">
        <v>68.089325308223394</v>
      </c>
      <c r="N2061">
        <v>0.90610727938164604</v>
      </c>
      <c r="O2061">
        <v>18.421501706484602</v>
      </c>
      <c r="P2061">
        <v>1245.5797933409799</v>
      </c>
    </row>
    <row r="2062" spans="1:17" hidden="1" x14ac:dyDescent="0.3">
      <c r="A2062" t="s">
        <v>4310</v>
      </c>
      <c r="B2062" t="s">
        <v>4311</v>
      </c>
      <c r="C2062" t="s">
        <v>10328</v>
      </c>
      <c r="D2062" t="s">
        <v>72</v>
      </c>
      <c r="E2062">
        <v>349.42260372999999</v>
      </c>
      <c r="F2062">
        <v>60.05</v>
      </c>
      <c r="G2062">
        <v>118.068667802341</v>
      </c>
      <c r="H2062">
        <v>24.979120177424399</v>
      </c>
      <c r="I2062">
        <v>19.215973804383601</v>
      </c>
      <c r="J2062">
        <v>-10.3506864671537</v>
      </c>
      <c r="K2062">
        <v>52.630486972284402</v>
      </c>
      <c r="L2062">
        <v>42.729805010193502</v>
      </c>
      <c r="M2062">
        <v>51.022473143185302</v>
      </c>
      <c r="N2062">
        <v>1.80362945385104</v>
      </c>
      <c r="O2062">
        <v>22.897585345545298</v>
      </c>
      <c r="P2062">
        <v>163.261727312582</v>
      </c>
      <c r="Q2062">
        <v>0.108014666413616</v>
      </c>
    </row>
    <row r="2063" spans="1:17" hidden="1" x14ac:dyDescent="0.3">
      <c r="A2063" t="s">
        <v>4312</v>
      </c>
      <c r="B2063" t="s">
        <v>4313</v>
      </c>
      <c r="C2063" t="s">
        <v>10328</v>
      </c>
      <c r="D2063" t="s">
        <v>750</v>
      </c>
      <c r="E2063">
        <v>348.78279369000001</v>
      </c>
      <c r="F2063">
        <v>25.58</v>
      </c>
      <c r="G2063">
        <v>48.3932882136424</v>
      </c>
      <c r="H2063">
        <v>-1.9312933782417301</v>
      </c>
      <c r="I2063">
        <v>10.609475087347001</v>
      </c>
      <c r="J2063">
        <v>-10.999776547160399</v>
      </c>
      <c r="K2063">
        <v>26.271780297539799</v>
      </c>
      <c r="L2063">
        <v>22.402718296870901</v>
      </c>
      <c r="M2063">
        <v>48.665675552591303</v>
      </c>
      <c r="N2063">
        <v>0.38780792886364301</v>
      </c>
      <c r="O2063">
        <v>31.743549648162599</v>
      </c>
      <c r="P2063">
        <v>107.40540540540501</v>
      </c>
      <c r="Q2063">
        <v>9.3033607700296006E-2</v>
      </c>
    </row>
    <row r="2064" spans="1:17" hidden="1" x14ac:dyDescent="0.3">
      <c r="A2064" t="s">
        <v>4314</v>
      </c>
      <c r="B2064" t="s">
        <v>4315</v>
      </c>
      <c r="C2064" t="s">
        <v>10328</v>
      </c>
      <c r="D2064" t="s">
        <v>2256</v>
      </c>
      <c r="E2064">
        <v>348.75</v>
      </c>
      <c r="F2064">
        <v>612</v>
      </c>
      <c r="G2064">
        <v>285.54786633185603</v>
      </c>
      <c r="H2064">
        <v>-20.695333814698699</v>
      </c>
      <c r="I2064">
        <v>99.756180844652505</v>
      </c>
      <c r="J2064">
        <v>-18.380989497456799</v>
      </c>
      <c r="K2064">
        <v>666.35668719041496</v>
      </c>
      <c r="L2064">
        <v>409.14247907167498</v>
      </c>
      <c r="M2064">
        <v>30.012718802049299</v>
      </c>
      <c r="N2064">
        <v>0.82722964239551899</v>
      </c>
      <c r="O2064">
        <v>53.586601307189497</v>
      </c>
      <c r="P2064">
        <v>425.32188841201702</v>
      </c>
    </row>
    <row r="2065" spans="1:17" hidden="1" x14ac:dyDescent="0.3">
      <c r="A2065" t="s">
        <v>4316</v>
      </c>
      <c r="B2065" t="s">
        <v>4317</v>
      </c>
      <c r="C2065" t="s">
        <v>10328</v>
      </c>
      <c r="D2065" t="s">
        <v>138</v>
      </c>
      <c r="E2065">
        <v>348.601</v>
      </c>
      <c r="F2065">
        <v>405.35</v>
      </c>
      <c r="G2065">
        <v>669.11981231312097</v>
      </c>
      <c r="H2065">
        <v>33.045364952750603</v>
      </c>
      <c r="I2065">
        <v>182.15654707980599</v>
      </c>
      <c r="J2065">
        <v>-2.2059102484931299</v>
      </c>
      <c r="K2065">
        <v>305.19588493373402</v>
      </c>
      <c r="L2065">
        <v>182.24028991413499</v>
      </c>
      <c r="M2065">
        <v>70.738272896487899</v>
      </c>
      <c r="N2065">
        <v>1.3291196164251899</v>
      </c>
      <c r="O2065">
        <v>5.2547181448130997</v>
      </c>
      <c r="P2065">
        <v>770.78410311492996</v>
      </c>
      <c r="Q2065">
        <v>0.175159241269156</v>
      </c>
    </row>
    <row r="2066" spans="1:17" hidden="1" x14ac:dyDescent="0.3">
      <c r="A2066" t="s">
        <v>4318</v>
      </c>
      <c r="B2066" t="s">
        <v>4319</v>
      </c>
      <c r="C2066" t="s">
        <v>10328</v>
      </c>
      <c r="D2066" t="s">
        <v>4320</v>
      </c>
      <c r="E2066">
        <v>347.97644700000001</v>
      </c>
      <c r="F2066">
        <v>970</v>
      </c>
      <c r="G2066">
        <v>-8.8218280654273293</v>
      </c>
      <c r="H2066">
        <v>19.848659247805401</v>
      </c>
      <c r="I2066">
        <v>-5.1876263619283502</v>
      </c>
      <c r="J2066">
        <v>-11.8300635715308</v>
      </c>
      <c r="K2066">
        <v>852.99349441039601</v>
      </c>
      <c r="L2066">
        <v>840.45408325212804</v>
      </c>
      <c r="M2066">
        <v>51.282044904372803</v>
      </c>
      <c r="N2066">
        <v>1.7010953648121701</v>
      </c>
      <c r="O2066">
        <v>17.9381443298969</v>
      </c>
      <c r="P2066">
        <v>82.330827067669105</v>
      </c>
      <c r="Q2066">
        <v>0.13861461930344299</v>
      </c>
    </row>
    <row r="2067" spans="1:17" hidden="1" x14ac:dyDescent="0.3">
      <c r="A2067" t="s">
        <v>4321</v>
      </c>
      <c r="B2067" t="s">
        <v>4322</v>
      </c>
      <c r="C2067" t="s">
        <v>10328</v>
      </c>
      <c r="D2067" t="s">
        <v>204</v>
      </c>
      <c r="E2067">
        <v>347.74052399999999</v>
      </c>
      <c r="F2067">
        <v>674.85</v>
      </c>
      <c r="G2067">
        <v>-39.268544965319698</v>
      </c>
      <c r="H2067">
        <v>-1.4574440354267899</v>
      </c>
      <c r="I2067">
        <v>-8.4023424725229798</v>
      </c>
      <c r="J2067">
        <v>-3.8845355967475799</v>
      </c>
      <c r="K2067">
        <v>666.01528807754505</v>
      </c>
      <c r="L2067">
        <v>649.20771242113597</v>
      </c>
      <c r="M2067">
        <v>50.687233531583999</v>
      </c>
      <c r="N2067">
        <v>0.63340040179711699</v>
      </c>
      <c r="O2067">
        <v>27.6505890197821</v>
      </c>
      <c r="P2067">
        <v>34.97</v>
      </c>
      <c r="Q2067">
        <v>9.2066322054078997E-2</v>
      </c>
    </row>
    <row r="2068" spans="1:17" hidden="1" x14ac:dyDescent="0.3">
      <c r="A2068" t="s">
        <v>4323</v>
      </c>
      <c r="B2068" t="s">
        <v>4324</v>
      </c>
      <c r="C2068" t="s">
        <v>10328</v>
      </c>
      <c r="D2068" t="s">
        <v>989</v>
      </c>
      <c r="E2068">
        <v>347.52397666000002</v>
      </c>
      <c r="F2068">
        <v>22.3</v>
      </c>
      <c r="G2068">
        <v>-50.853355596510802</v>
      </c>
      <c r="H2068">
        <v>-6.0173692307590896</v>
      </c>
      <c r="I2068">
        <v>-19.464355921676699</v>
      </c>
      <c r="J2068">
        <v>-4.50328756344088</v>
      </c>
      <c r="K2068">
        <v>23.777950268767199</v>
      </c>
      <c r="L2068">
        <v>23.7762937504165</v>
      </c>
      <c r="M2068">
        <v>42.234748876868601</v>
      </c>
      <c r="N2068">
        <v>0.93369963552652102</v>
      </c>
      <c r="O2068">
        <v>36.322869955156897</v>
      </c>
      <c r="P2068">
        <v>22.527472527472501</v>
      </c>
      <c r="Q2068">
        <v>-2.1331585702599999E-2</v>
      </c>
    </row>
    <row r="2069" spans="1:17" hidden="1" x14ac:dyDescent="0.3">
      <c r="A2069" t="s">
        <v>4325</v>
      </c>
      <c r="B2069" t="s">
        <v>4326</v>
      </c>
      <c r="C2069" t="s">
        <v>10328</v>
      </c>
      <c r="D2069" t="s">
        <v>357</v>
      </c>
      <c r="E2069">
        <v>346.72002750000001</v>
      </c>
      <c r="F2069">
        <v>157.4</v>
      </c>
      <c r="G2069">
        <v>14.4312703968173</v>
      </c>
      <c r="H2069">
        <v>17.8406613456158</v>
      </c>
      <c r="I2069">
        <v>77.822474648172602</v>
      </c>
      <c r="J2069">
        <v>19.529266912799599</v>
      </c>
      <c r="K2069">
        <v>129.259193644058</v>
      </c>
      <c r="L2069">
        <v>111.106535884832</v>
      </c>
      <c r="M2069">
        <v>91.843531017815906</v>
      </c>
      <c r="N2069">
        <v>1.3369658732434699</v>
      </c>
      <c r="O2069">
        <v>2.92249047013977</v>
      </c>
      <c r="P2069">
        <v>129.78102189781001</v>
      </c>
      <c r="Q2069">
        <v>0.148799994154168</v>
      </c>
    </row>
    <row r="2070" spans="1:17" hidden="1" x14ac:dyDescent="0.3">
      <c r="A2070" t="s">
        <v>4327</v>
      </c>
      <c r="B2070" t="s">
        <v>4328</v>
      </c>
      <c r="C2070" t="s">
        <v>10328</v>
      </c>
      <c r="D2070" t="s">
        <v>305</v>
      </c>
      <c r="E2070">
        <v>346.38725427200001</v>
      </c>
      <c r="F2070">
        <v>201.25</v>
      </c>
      <c r="G2070">
        <v>42.897660546519297</v>
      </c>
      <c r="H2070">
        <v>-16.300032256081099</v>
      </c>
      <c r="I2070">
        <v>-19.880297756727401</v>
      </c>
      <c r="J2070">
        <v>-3.3305829933917601</v>
      </c>
      <c r="K2070">
        <v>194.95485097099601</v>
      </c>
      <c r="L2070">
        <v>168.76294142419101</v>
      </c>
      <c r="M2070">
        <v>46.856951922266497</v>
      </c>
      <c r="N2070">
        <v>0.24339717987513501</v>
      </c>
      <c r="O2070">
        <v>18.3503105590062</v>
      </c>
      <c r="P2070">
        <v>108.87389724961</v>
      </c>
    </row>
    <row r="2071" spans="1:17" hidden="1" x14ac:dyDescent="0.3">
      <c r="A2071" t="s">
        <v>4329</v>
      </c>
      <c r="B2071" t="s">
        <v>4330</v>
      </c>
      <c r="C2071" t="s">
        <v>10328</v>
      </c>
      <c r="D2071" t="s">
        <v>127</v>
      </c>
      <c r="E2071">
        <v>345.02894398000001</v>
      </c>
      <c r="F2071">
        <v>132.5</v>
      </c>
      <c r="G2071">
        <v>-19.655161398760601</v>
      </c>
      <c r="H2071">
        <v>-1.70176209915031</v>
      </c>
      <c r="I2071">
        <v>-6.4969429102967302</v>
      </c>
      <c r="J2071">
        <v>-2.7267606417354</v>
      </c>
      <c r="K2071">
        <v>135.68406689560399</v>
      </c>
      <c r="L2071">
        <v>133.253349286515</v>
      </c>
      <c r="M2071">
        <v>45.305944396643604</v>
      </c>
      <c r="N2071">
        <v>0.42753412721463802</v>
      </c>
      <c r="O2071">
        <v>38.867924528301799</v>
      </c>
      <c r="P2071">
        <v>25</v>
      </c>
      <c r="Q2071">
        <v>8.3212349797029996E-3</v>
      </c>
    </row>
    <row r="2072" spans="1:17" hidden="1" x14ac:dyDescent="0.3">
      <c r="A2072" t="s">
        <v>4331</v>
      </c>
      <c r="B2072" t="s">
        <v>4332</v>
      </c>
      <c r="C2072" t="s">
        <v>10328</v>
      </c>
      <c r="D2072" t="s">
        <v>627</v>
      </c>
      <c r="E2072">
        <v>345.01888574999998</v>
      </c>
      <c r="F2072">
        <v>90.8</v>
      </c>
      <c r="G2072">
        <v>-18.706333380227001</v>
      </c>
      <c r="H2072">
        <v>24.347941039102398</v>
      </c>
      <c r="I2072">
        <v>0.63399533483407899</v>
      </c>
      <c r="J2072">
        <v>-4.52591703368868</v>
      </c>
      <c r="K2072">
        <v>78.407506824382097</v>
      </c>
      <c r="L2072">
        <v>76.339643017297306</v>
      </c>
      <c r="M2072">
        <v>56.717025718763303</v>
      </c>
      <c r="N2072">
        <v>1.94879687756081</v>
      </c>
      <c r="O2072">
        <v>37.610132158590297</v>
      </c>
      <c r="P2072">
        <v>57.6388888888888</v>
      </c>
      <c r="Q2072">
        <v>0.13665747719847399</v>
      </c>
    </row>
    <row r="2073" spans="1:17" hidden="1" x14ac:dyDescent="0.3">
      <c r="A2073" t="s">
        <v>4333</v>
      </c>
      <c r="B2073" t="s">
        <v>4334</v>
      </c>
      <c r="C2073" t="s">
        <v>10328</v>
      </c>
      <c r="D2073" t="s">
        <v>118</v>
      </c>
      <c r="E2073">
        <v>344.61926399999999</v>
      </c>
      <c r="F2073">
        <v>210.05</v>
      </c>
      <c r="G2073">
        <v>-79.862673051682805</v>
      </c>
      <c r="H2073">
        <v>-21.071558036372402</v>
      </c>
      <c r="I2073">
        <v>-15.922207096509</v>
      </c>
      <c r="J2073">
        <v>-12.7300913759704</v>
      </c>
      <c r="K2073">
        <v>233.365617761046</v>
      </c>
      <c r="L2073">
        <v>247.46923212192601</v>
      </c>
      <c r="M2073">
        <v>20.203164401653101</v>
      </c>
      <c r="N2073">
        <v>0.61947933128170996</v>
      </c>
      <c r="O2073">
        <v>141.60914068079001</v>
      </c>
      <c r="P2073">
        <v>30.384854127870899</v>
      </c>
      <c r="Q2073">
        <v>0.13550940251600499</v>
      </c>
    </row>
    <row r="2074" spans="1:17" hidden="1" x14ac:dyDescent="0.3">
      <c r="A2074" t="s">
        <v>4335</v>
      </c>
      <c r="B2074" t="s">
        <v>4336</v>
      </c>
      <c r="C2074" t="s">
        <v>10328</v>
      </c>
      <c r="D2074" t="s">
        <v>141</v>
      </c>
      <c r="E2074">
        <v>343.81593146999899</v>
      </c>
      <c r="F2074">
        <v>38.17</v>
      </c>
      <c r="G2074">
        <v>71.034599753329204</v>
      </c>
      <c r="H2074">
        <v>24.4521464397221</v>
      </c>
      <c r="I2074">
        <v>7.63491181606007</v>
      </c>
      <c r="J2074">
        <v>2.1982188696877301</v>
      </c>
      <c r="K2074">
        <v>30.985780888490801</v>
      </c>
      <c r="L2074">
        <v>26.8446052718106</v>
      </c>
      <c r="M2074">
        <v>68.703155151604506</v>
      </c>
      <c r="N2074">
        <v>2.1771468604100201</v>
      </c>
      <c r="O2074">
        <v>6.8902279276918899</v>
      </c>
      <c r="P2074">
        <v>146.09929078014099</v>
      </c>
      <c r="Q2074">
        <v>7.3784408913846994E-2</v>
      </c>
    </row>
    <row r="2075" spans="1:17" hidden="1" x14ac:dyDescent="0.3">
      <c r="A2075" t="s">
        <v>4337</v>
      </c>
      <c r="B2075" t="s">
        <v>4338</v>
      </c>
      <c r="C2075" t="s">
        <v>10328</v>
      </c>
      <c r="D2075" t="s">
        <v>1199</v>
      </c>
      <c r="E2075">
        <v>342.43439999999998</v>
      </c>
      <c r="F2075">
        <v>311</v>
      </c>
      <c r="G2075">
        <v>298.89368917595198</v>
      </c>
      <c r="H2075">
        <v>2.1324984778971601</v>
      </c>
      <c r="I2075">
        <v>110.775603054538</v>
      </c>
      <c r="J2075">
        <v>5.8967882803209699</v>
      </c>
      <c r="K2075">
        <v>248.26432007718</v>
      </c>
      <c r="L2075">
        <v>169.297046009524</v>
      </c>
      <c r="M2075">
        <v>83.470879336362501</v>
      </c>
      <c r="N2075">
        <v>0.23833333333333301</v>
      </c>
      <c r="O2075">
        <v>2.89389067524115</v>
      </c>
      <c r="P2075">
        <v>381.424148606811</v>
      </c>
    </row>
    <row r="2076" spans="1:17" hidden="1" x14ac:dyDescent="0.3">
      <c r="A2076" t="s">
        <v>4339</v>
      </c>
      <c r="B2076" t="s">
        <v>4340</v>
      </c>
      <c r="C2076" t="s">
        <v>10328</v>
      </c>
      <c r="D2076" t="s">
        <v>989</v>
      </c>
      <c r="E2076">
        <v>341.58301183999998</v>
      </c>
      <c r="F2076">
        <v>75.260000000000005</v>
      </c>
      <c r="G2076">
        <v>84.895324176789202</v>
      </c>
      <c r="H2076">
        <v>6.2167132167591497</v>
      </c>
      <c r="I2076">
        <v>56.234236148063601</v>
      </c>
      <c r="J2076">
        <v>10.0841267816129</v>
      </c>
      <c r="K2076">
        <v>64.953021539996698</v>
      </c>
      <c r="L2076">
        <v>52.114124703766102</v>
      </c>
      <c r="M2076">
        <v>66.220188735361305</v>
      </c>
      <c r="N2076">
        <v>0.33056319380187998</v>
      </c>
      <c r="O2076">
        <v>14.164230667020901</v>
      </c>
      <c r="P2076">
        <v>132.64296754250299</v>
      </c>
      <c r="Q2076">
        <v>8.6114582369286E-2</v>
      </c>
    </row>
    <row r="2077" spans="1:17" hidden="1" x14ac:dyDescent="0.3">
      <c r="A2077" t="s">
        <v>4341</v>
      </c>
      <c r="B2077" t="s">
        <v>4342</v>
      </c>
      <c r="C2077" t="s">
        <v>10328</v>
      </c>
      <c r="D2077" t="s">
        <v>77</v>
      </c>
      <c r="E2077">
        <v>341.34129899999999</v>
      </c>
      <c r="F2077">
        <v>14.91</v>
      </c>
      <c r="G2077">
        <v>104.73132154087099</v>
      </c>
      <c r="H2077">
        <v>25.540844867300301</v>
      </c>
      <c r="I2077">
        <v>187.639434569971</v>
      </c>
      <c r="J2077">
        <v>6.29179337716094</v>
      </c>
      <c r="K2077">
        <v>13.7734380273822</v>
      </c>
      <c r="L2077">
        <v>10.716603940268699</v>
      </c>
      <c r="M2077">
        <v>70.210380883745898</v>
      </c>
      <c r="N2077">
        <v>1.13240767363297</v>
      </c>
      <c r="O2077">
        <v>12.676056338028101</v>
      </c>
      <c r="P2077">
        <v>302.972972972972</v>
      </c>
      <c r="Q2077">
        <v>5.5580713833659999E-2</v>
      </c>
    </row>
    <row r="2078" spans="1:17" hidden="1" x14ac:dyDescent="0.3">
      <c r="A2078" t="s">
        <v>4343</v>
      </c>
      <c r="B2078" t="s">
        <v>4344</v>
      </c>
      <c r="C2078" t="s">
        <v>10328</v>
      </c>
      <c r="D2078" t="s">
        <v>127</v>
      </c>
      <c r="E2078">
        <v>341.32447660000003</v>
      </c>
      <c r="F2078">
        <v>5.94</v>
      </c>
      <c r="G2078">
        <v>74.755758141469201</v>
      </c>
      <c r="H2078">
        <v>-2.2742811831197698</v>
      </c>
      <c r="I2078">
        <v>35.534595860293798</v>
      </c>
      <c r="J2078">
        <v>-11.047656164123399</v>
      </c>
      <c r="K2078">
        <v>5.4650199684245901</v>
      </c>
      <c r="L2078">
        <v>4.3076525425906897</v>
      </c>
      <c r="M2078">
        <v>44.138141678922203</v>
      </c>
      <c r="N2078">
        <v>0.30480283430760702</v>
      </c>
      <c r="O2078">
        <v>24.074074074074002</v>
      </c>
      <c r="P2078">
        <v>132.941176470588</v>
      </c>
      <c r="Q2078">
        <v>9.4328972394458005E-2</v>
      </c>
    </row>
    <row r="2079" spans="1:17" hidden="1" x14ac:dyDescent="0.3">
      <c r="A2079" t="s">
        <v>4345</v>
      </c>
      <c r="B2079" t="s">
        <v>4346</v>
      </c>
      <c r="C2079" t="s">
        <v>10328</v>
      </c>
      <c r="D2079" t="s">
        <v>405</v>
      </c>
      <c r="E2079">
        <v>340.01386454999999</v>
      </c>
      <c r="F2079">
        <v>911.1</v>
      </c>
      <c r="G2079">
        <v>45.021858876054303</v>
      </c>
      <c r="H2079">
        <v>-4.9033289548414798</v>
      </c>
      <c r="I2079">
        <v>-22.891256833724899</v>
      </c>
      <c r="J2079">
        <v>-6.1414061641234596</v>
      </c>
      <c r="K2079">
        <v>897.91422121146604</v>
      </c>
      <c r="L2079">
        <v>857.54504974173096</v>
      </c>
      <c r="M2079">
        <v>50.2763864553229</v>
      </c>
      <c r="N2079">
        <v>1.18987212985871</v>
      </c>
      <c r="O2079">
        <v>49.259137306552503</v>
      </c>
      <c r="P2079">
        <v>89.024896265560102</v>
      </c>
      <c r="Q2079">
        <v>4.6962283055639001E-2</v>
      </c>
    </row>
    <row r="2080" spans="1:17" hidden="1" x14ac:dyDescent="0.3">
      <c r="A2080" t="s">
        <v>4347</v>
      </c>
      <c r="B2080" t="s">
        <v>4348</v>
      </c>
      <c r="C2080" t="s">
        <v>10328</v>
      </c>
      <c r="D2080" t="s">
        <v>1537</v>
      </c>
      <c r="E2080">
        <v>339.52125000000001</v>
      </c>
      <c r="F2080">
        <v>465</v>
      </c>
      <c r="G2080">
        <v>-63.088249845893998</v>
      </c>
      <c r="H2080">
        <v>8.2262563870629908</v>
      </c>
      <c r="I2080">
        <v>-19.8629914857868</v>
      </c>
      <c r="J2080">
        <v>6.7612016447343404</v>
      </c>
      <c r="K2080">
        <v>435.79281232660003</v>
      </c>
      <c r="L2080">
        <v>482.146589807476</v>
      </c>
      <c r="M2080">
        <v>67.888163363072493</v>
      </c>
      <c r="N2080">
        <v>1.1956856702619401</v>
      </c>
      <c r="O2080">
        <v>56.989247311827903</v>
      </c>
      <c r="P2080">
        <v>34.393063583815</v>
      </c>
      <c r="Q2080">
        <v>7.1728566574329994E-2</v>
      </c>
    </row>
    <row r="2081" spans="1:17" hidden="1" x14ac:dyDescent="0.3">
      <c r="A2081" t="s">
        <v>4349</v>
      </c>
      <c r="B2081" t="s">
        <v>4350</v>
      </c>
      <c r="C2081" t="s">
        <v>10328</v>
      </c>
      <c r="D2081" t="s">
        <v>474</v>
      </c>
      <c r="E2081">
        <v>337.684377547</v>
      </c>
      <c r="F2081">
        <v>129.91</v>
      </c>
      <c r="G2081">
        <v>-16.662836358749001</v>
      </c>
      <c r="H2081">
        <v>-1.4516191730305199</v>
      </c>
      <c r="I2081">
        <v>-13.6078515584441</v>
      </c>
      <c r="J2081">
        <v>-2.0308878714405298</v>
      </c>
      <c r="K2081">
        <v>129.57586172115401</v>
      </c>
      <c r="L2081">
        <v>124.763232491192</v>
      </c>
      <c r="M2081">
        <v>55.088799946661403</v>
      </c>
      <c r="N2081">
        <v>0.14475075114590799</v>
      </c>
      <c r="O2081">
        <v>36.525286736971701</v>
      </c>
      <c r="P2081">
        <v>28.5601187530925</v>
      </c>
      <c r="Q2081">
        <v>-5.7745999169039998E-3</v>
      </c>
    </row>
    <row r="2082" spans="1:17" hidden="1" x14ac:dyDescent="0.3">
      <c r="A2082" t="s">
        <v>4351</v>
      </c>
      <c r="B2082" t="s">
        <v>4352</v>
      </c>
      <c r="C2082" t="s">
        <v>10328</v>
      </c>
      <c r="D2082" t="s">
        <v>4353</v>
      </c>
      <c r="E2082">
        <v>337.59803499999998</v>
      </c>
      <c r="F2082">
        <v>18.07</v>
      </c>
      <c r="G2082">
        <v>16.719398579576701</v>
      </c>
      <c r="H2082">
        <v>-21.123673138217899</v>
      </c>
      <c r="I2082">
        <v>-56.986469815046803</v>
      </c>
      <c r="J2082">
        <v>-8.7604221215702704</v>
      </c>
      <c r="K2082">
        <v>19.637613612150499</v>
      </c>
      <c r="L2082">
        <v>21.119657743827599</v>
      </c>
      <c r="M2082">
        <v>24.024269302305999</v>
      </c>
      <c r="N2082">
        <v>0.63493078885840704</v>
      </c>
      <c r="O2082">
        <v>88.157166574432694</v>
      </c>
      <c r="P2082">
        <v>62.646264626462603</v>
      </c>
      <c r="Q2082">
        <v>0.12312093190520999</v>
      </c>
    </row>
    <row r="2083" spans="1:17" hidden="1" x14ac:dyDescent="0.3">
      <c r="A2083" t="s">
        <v>4354</v>
      </c>
      <c r="B2083" t="s">
        <v>4355</v>
      </c>
      <c r="C2083" t="s">
        <v>10328</v>
      </c>
      <c r="D2083" t="s">
        <v>535</v>
      </c>
      <c r="E2083">
        <v>337.33</v>
      </c>
      <c r="F2083">
        <v>3400</v>
      </c>
      <c r="G2083">
        <v>63.704531218740001</v>
      </c>
      <c r="H2083">
        <v>10.1634302646411</v>
      </c>
      <c r="I2083">
        <v>28.6422593338465</v>
      </c>
      <c r="J2083">
        <v>4.3679688358765301</v>
      </c>
      <c r="K2083">
        <v>3081.53692867985</v>
      </c>
      <c r="L2083">
        <v>2609.3457067059198</v>
      </c>
      <c r="M2083">
        <v>76.714514886968303</v>
      </c>
      <c r="N2083">
        <v>0.313751342980507</v>
      </c>
      <c r="O2083">
        <v>10.588235294117601</v>
      </c>
      <c r="P2083">
        <v>99.882422104644306</v>
      </c>
      <c r="Q2083">
        <v>7.7511030897914002E-2</v>
      </c>
    </row>
    <row r="2084" spans="1:17" hidden="1" x14ac:dyDescent="0.3">
      <c r="A2084" t="s">
        <v>4356</v>
      </c>
      <c r="B2084" t="s">
        <v>4357</v>
      </c>
      <c r="C2084" t="s">
        <v>10328</v>
      </c>
      <c r="D2084" t="s">
        <v>706</v>
      </c>
      <c r="E2084">
        <v>337.17025640899999</v>
      </c>
      <c r="F2084">
        <v>51.82</v>
      </c>
      <c r="G2084">
        <v>4.6093378474514202</v>
      </c>
      <c r="H2084">
        <v>-3.80647668350767</v>
      </c>
      <c r="I2084">
        <v>-22.132801159863799</v>
      </c>
      <c r="J2084">
        <v>5.2546888945030101</v>
      </c>
      <c r="K2084">
        <v>51.028810959027098</v>
      </c>
      <c r="L2084">
        <v>50.704704360370798</v>
      </c>
      <c r="M2084">
        <v>59.857706004994903</v>
      </c>
      <c r="N2084">
        <v>1.2259225967008101</v>
      </c>
      <c r="O2084">
        <v>50.154984106829197</v>
      </c>
      <c r="P2084">
        <v>45.889531398245801</v>
      </c>
      <c r="Q2084">
        <v>0.147106665372217</v>
      </c>
    </row>
    <row r="2085" spans="1:17" hidden="1" x14ac:dyDescent="0.3">
      <c r="A2085" t="s">
        <v>4358</v>
      </c>
      <c r="B2085" t="s">
        <v>4359</v>
      </c>
      <c r="C2085" t="s">
        <v>10328</v>
      </c>
      <c r="D2085" t="s">
        <v>298</v>
      </c>
      <c r="E2085">
        <v>336.13471762</v>
      </c>
      <c r="F2085">
        <v>34.01</v>
      </c>
      <c r="G2085">
        <v>-33.726219000271499</v>
      </c>
      <c r="H2085">
        <v>0.16547785302478299</v>
      </c>
      <c r="I2085">
        <v>-26.205200058073402</v>
      </c>
      <c r="J2085">
        <v>-7.6392518795862401</v>
      </c>
      <c r="K2085">
        <v>34.311930827957099</v>
      </c>
      <c r="L2085">
        <v>35.268014656333897</v>
      </c>
      <c r="M2085">
        <v>47.514281633513903</v>
      </c>
      <c r="N2085">
        <v>1.59180065596326</v>
      </c>
      <c r="O2085">
        <v>29.373713613643002</v>
      </c>
      <c r="P2085">
        <v>20.389380530973401</v>
      </c>
    </row>
    <row r="2086" spans="1:17" hidden="1" x14ac:dyDescent="0.3">
      <c r="A2086" t="s">
        <v>4360</v>
      </c>
      <c r="B2086" t="s">
        <v>4361</v>
      </c>
      <c r="C2086" t="s">
        <v>10328</v>
      </c>
      <c r="D2086" t="s">
        <v>257</v>
      </c>
      <c r="E2086">
        <v>336.09579000000002</v>
      </c>
      <c r="F2086">
        <v>1506.3</v>
      </c>
      <c r="G2086">
        <v>66.997577311690407</v>
      </c>
      <c r="H2086">
        <v>-6.4513385397282503</v>
      </c>
      <c r="I2086">
        <v>44.473843312606299</v>
      </c>
      <c r="J2086">
        <v>-7.89614101260831</v>
      </c>
      <c r="K2086">
        <v>1498.4407357233199</v>
      </c>
      <c r="L2086">
        <v>1198.98980088697</v>
      </c>
      <c r="M2086">
        <v>31.7408124250341</v>
      </c>
      <c r="N2086">
        <v>0.51862228046279701</v>
      </c>
      <c r="O2086">
        <v>12.547301334395501</v>
      </c>
      <c r="P2086">
        <v>126.511278195488</v>
      </c>
      <c r="Q2086">
        <v>0.135799989633024</v>
      </c>
    </row>
    <row r="2087" spans="1:17" hidden="1" x14ac:dyDescent="0.3">
      <c r="A2087" t="s">
        <v>4362</v>
      </c>
      <c r="B2087" t="s">
        <v>4363</v>
      </c>
      <c r="C2087" t="s">
        <v>10328</v>
      </c>
      <c r="D2087" t="s">
        <v>156</v>
      </c>
      <c r="E2087">
        <v>335.92320000000001</v>
      </c>
      <c r="F2087">
        <v>12.16</v>
      </c>
      <c r="G2087">
        <v>-11.4376817239639</v>
      </c>
      <c r="H2087">
        <v>-7.7952765174899099</v>
      </c>
      <c r="I2087">
        <v>-19.065790240092198</v>
      </c>
      <c r="J2087">
        <v>-3.0637851963815299</v>
      </c>
      <c r="K2087">
        <v>12.4072952860129</v>
      </c>
      <c r="L2087">
        <v>12.142151812441901</v>
      </c>
      <c r="M2087">
        <v>36.313154494305003</v>
      </c>
      <c r="N2087">
        <v>0.52021056985533598</v>
      </c>
      <c r="O2087">
        <v>75.575657894736807</v>
      </c>
      <c r="P2087">
        <v>38.181818181818102</v>
      </c>
      <c r="Q2087">
        <v>3.2282104504711001E-2</v>
      </c>
    </row>
    <row r="2088" spans="1:17" hidden="1" x14ac:dyDescent="0.3">
      <c r="A2088" t="s">
        <v>4364</v>
      </c>
      <c r="B2088" t="s">
        <v>4365</v>
      </c>
      <c r="C2088" t="s">
        <v>10328</v>
      </c>
      <c r="D2088" t="s">
        <v>118</v>
      </c>
      <c r="E2088">
        <v>335.57064739999998</v>
      </c>
      <c r="F2088">
        <v>422.8</v>
      </c>
      <c r="G2088">
        <v>2.1771553565307502</v>
      </c>
      <c r="H2088">
        <v>11.168252998550701</v>
      </c>
      <c r="I2088">
        <v>11.4790403047383</v>
      </c>
      <c r="J2088">
        <v>4.2287257454242697</v>
      </c>
      <c r="K2088">
        <v>384.62114004958897</v>
      </c>
      <c r="L2088">
        <v>363.463226690201</v>
      </c>
      <c r="M2088">
        <v>54.921989537845903</v>
      </c>
      <c r="N2088">
        <v>1.8035358716838601</v>
      </c>
      <c r="O2088">
        <v>11.163670766319701</v>
      </c>
      <c r="P2088">
        <v>45.793103448275801</v>
      </c>
      <c r="Q2088">
        <v>2.2920274788507E-2</v>
      </c>
    </row>
    <row r="2089" spans="1:17" hidden="1" x14ac:dyDescent="0.3">
      <c r="A2089" t="s">
        <v>4366</v>
      </c>
      <c r="B2089" t="s">
        <v>4367</v>
      </c>
      <c r="C2089" t="s">
        <v>10328</v>
      </c>
      <c r="D2089" t="s">
        <v>127</v>
      </c>
      <c r="E2089">
        <v>335.01335263999999</v>
      </c>
      <c r="F2089">
        <v>775.8</v>
      </c>
      <c r="G2089">
        <v>9.71195571835643</v>
      </c>
      <c r="H2089">
        <v>61.533271843263996</v>
      </c>
      <c r="I2089">
        <v>55.980588891652701</v>
      </c>
      <c r="J2089">
        <v>-11.1952157554969</v>
      </c>
      <c r="K2089">
        <v>637.19572580435101</v>
      </c>
      <c r="L2089">
        <v>510.53774705822502</v>
      </c>
      <c r="M2089">
        <v>52.440216911622798</v>
      </c>
      <c r="N2089">
        <v>0.51848068371094003</v>
      </c>
      <c r="O2089">
        <v>17.2982727507089</v>
      </c>
      <c r="P2089">
        <v>99.948453608247405</v>
      </c>
      <c r="Q2089">
        <v>0.13165256976582601</v>
      </c>
    </row>
    <row r="2090" spans="1:17" hidden="1" x14ac:dyDescent="0.3">
      <c r="A2090" t="s">
        <v>4368</v>
      </c>
      <c r="B2090" t="s">
        <v>4369</v>
      </c>
      <c r="C2090" t="s">
        <v>10328</v>
      </c>
      <c r="D2090" t="s">
        <v>989</v>
      </c>
      <c r="E2090">
        <v>334.99952000000002</v>
      </c>
      <c r="F2090">
        <v>17.84</v>
      </c>
      <c r="G2090">
        <v>-37.396503390102602</v>
      </c>
      <c r="H2090">
        <v>5.7160335868559997</v>
      </c>
      <c r="I2090">
        <v>-11.0225469968489</v>
      </c>
      <c r="J2090">
        <v>8.1322703964640493</v>
      </c>
      <c r="K2090">
        <v>16.611332434883199</v>
      </c>
      <c r="L2090">
        <v>16.7024470657847</v>
      </c>
      <c r="M2090">
        <v>68.485224745985093</v>
      </c>
      <c r="N2090">
        <v>1.89845699106161</v>
      </c>
      <c r="O2090">
        <v>12.3878923766816</v>
      </c>
      <c r="P2090">
        <v>26.5248226950354</v>
      </c>
      <c r="Q2090">
        <v>-6.2727698244510993E-2</v>
      </c>
    </row>
    <row r="2091" spans="1:17" hidden="1" x14ac:dyDescent="0.3">
      <c r="A2091" t="s">
        <v>4370</v>
      </c>
      <c r="B2091" t="s">
        <v>4371</v>
      </c>
      <c r="C2091" t="s">
        <v>10328</v>
      </c>
      <c r="D2091" t="s">
        <v>46</v>
      </c>
      <c r="E2091">
        <v>334.49919999999997</v>
      </c>
      <c r="F2091">
        <v>292.35000000000002</v>
      </c>
      <c r="G2091">
        <v>-7.9540335792117904</v>
      </c>
      <c r="H2091">
        <v>-8.6546492812792906</v>
      </c>
      <c r="I2091">
        <v>0.151252853909671</v>
      </c>
      <c r="J2091">
        <v>17.707207649106099</v>
      </c>
      <c r="K2091">
        <v>310.01346270778799</v>
      </c>
      <c r="M2091">
        <v>51.315182885841701</v>
      </c>
      <c r="N2091">
        <v>0.85819291311282098</v>
      </c>
      <c r="O2091">
        <v>45.202668034889598</v>
      </c>
      <c r="P2091">
        <v>70.565927654609098</v>
      </c>
    </row>
    <row r="2092" spans="1:17" hidden="1" x14ac:dyDescent="0.3">
      <c r="A2092" t="s">
        <v>4372</v>
      </c>
      <c r="B2092" t="s">
        <v>4373</v>
      </c>
      <c r="C2092" t="s">
        <v>10328</v>
      </c>
      <c r="D2092" t="s">
        <v>138</v>
      </c>
      <c r="E2092">
        <v>334.3196648</v>
      </c>
      <c r="F2092">
        <v>42.77</v>
      </c>
      <c r="G2092">
        <v>-17.311480055936102</v>
      </c>
      <c r="H2092">
        <v>-1.4292107605845601</v>
      </c>
      <c r="I2092">
        <v>-39.096664934179302</v>
      </c>
      <c r="J2092">
        <v>-8.8390277030803208</v>
      </c>
      <c r="K2092">
        <v>43.606270608501603</v>
      </c>
      <c r="L2092">
        <v>42.768405870806397</v>
      </c>
      <c r="M2092">
        <v>65.751324247001193</v>
      </c>
      <c r="N2092">
        <v>1.2459480282170099</v>
      </c>
      <c r="O2092">
        <v>47.299509001636601</v>
      </c>
      <c r="P2092">
        <v>34.285714285714299</v>
      </c>
    </row>
    <row r="2093" spans="1:17" hidden="1" x14ac:dyDescent="0.3">
      <c r="A2093" t="s">
        <v>4374</v>
      </c>
      <c r="B2093" t="s">
        <v>4375</v>
      </c>
      <c r="C2093" t="s">
        <v>10328</v>
      </c>
      <c r="D2093" t="s">
        <v>54</v>
      </c>
      <c r="E2093">
        <v>334.18179225</v>
      </c>
      <c r="F2093">
        <v>346.05</v>
      </c>
      <c r="G2093">
        <v>-42.8066660429837</v>
      </c>
      <c r="H2093">
        <v>11.165896538238499</v>
      </c>
      <c r="I2093">
        <v>-8.8275768751861108</v>
      </c>
      <c r="J2093">
        <v>6.0855672736106801</v>
      </c>
      <c r="K2093">
        <v>325.41093127286501</v>
      </c>
      <c r="L2093">
        <v>335.66255350588102</v>
      </c>
      <c r="M2093">
        <v>67.654653377988396</v>
      </c>
      <c r="N2093">
        <v>1.56140632131143</v>
      </c>
      <c r="O2093">
        <v>21.080768675046901</v>
      </c>
      <c r="P2093">
        <v>35.705882352941103</v>
      </c>
      <c r="Q2093">
        <v>9.0538097395137004E-2</v>
      </c>
    </row>
    <row r="2094" spans="1:17" hidden="1" x14ac:dyDescent="0.3">
      <c r="A2094" t="s">
        <v>4376</v>
      </c>
      <c r="B2094" t="s">
        <v>4377</v>
      </c>
      <c r="C2094" t="s">
        <v>10328</v>
      </c>
      <c r="D2094" t="s">
        <v>276</v>
      </c>
      <c r="E2094">
        <v>334.05182630000002</v>
      </c>
      <c r="F2094">
        <v>49.34</v>
      </c>
      <c r="G2094">
        <v>20.630676516124201</v>
      </c>
      <c r="H2094">
        <v>-13.3277599883424</v>
      </c>
      <c r="I2094">
        <v>-10.748706397837401</v>
      </c>
      <c r="J2094">
        <v>-4.3719174393956299</v>
      </c>
      <c r="K2094">
        <v>51.5210067200805</v>
      </c>
      <c r="L2094">
        <v>46.267912004873203</v>
      </c>
      <c r="M2094">
        <v>32.8831137948481</v>
      </c>
      <c r="N2094">
        <v>0.40987792809678297</v>
      </c>
      <c r="O2094">
        <v>33.664369679772904</v>
      </c>
      <c r="P2094">
        <v>64.411862712429198</v>
      </c>
      <c r="Q2094">
        <v>2.2364565015181002E-2</v>
      </c>
    </row>
    <row r="2095" spans="1:17" hidden="1" x14ac:dyDescent="0.3">
      <c r="A2095" t="s">
        <v>4378</v>
      </c>
      <c r="B2095" t="s">
        <v>4379</v>
      </c>
      <c r="C2095" t="s">
        <v>10328</v>
      </c>
      <c r="D2095" t="s">
        <v>195</v>
      </c>
      <c r="E2095">
        <v>332.992365006</v>
      </c>
      <c r="F2095">
        <v>124.94</v>
      </c>
      <c r="G2095">
        <v>-7.1598752862832198</v>
      </c>
      <c r="H2095">
        <v>19.132417381473498</v>
      </c>
      <c r="I2095">
        <v>-10.890240741013301</v>
      </c>
      <c r="J2095">
        <v>-3.4553484718157699</v>
      </c>
      <c r="K2095">
        <v>106.094457156578</v>
      </c>
      <c r="L2095">
        <v>104.224448167471</v>
      </c>
      <c r="M2095">
        <v>60.523388728347001</v>
      </c>
      <c r="N2095">
        <v>1.94638709301001</v>
      </c>
      <c r="O2095">
        <v>48.631343044661399</v>
      </c>
      <c r="P2095">
        <v>70.566552901023897</v>
      </c>
      <c r="Q2095">
        <v>1.053633099805E-3</v>
      </c>
    </row>
    <row r="2096" spans="1:17" hidden="1" x14ac:dyDescent="0.3">
      <c r="A2096" t="s">
        <v>4380</v>
      </c>
      <c r="B2096" t="s">
        <v>4381</v>
      </c>
      <c r="C2096" t="s">
        <v>10328</v>
      </c>
      <c r="D2096" t="s">
        <v>535</v>
      </c>
      <c r="E2096">
        <v>332.85320000000002</v>
      </c>
      <c r="F2096">
        <v>157.9</v>
      </c>
      <c r="G2096">
        <v>895.25284725924803</v>
      </c>
      <c r="H2096">
        <v>55.562584070778598</v>
      </c>
      <c r="I2096">
        <v>165.56696488481299</v>
      </c>
      <c r="J2096">
        <v>-4.1764905199516802</v>
      </c>
      <c r="K2096">
        <v>119.042291029818</v>
      </c>
      <c r="L2096">
        <v>76.950020746524601</v>
      </c>
      <c r="M2096">
        <v>60.275902000560201</v>
      </c>
      <c r="N2096">
        <v>1.20827586206896</v>
      </c>
      <c r="O2096">
        <v>13.236225459151299</v>
      </c>
      <c r="P2096">
        <v>1303.55555555555</v>
      </c>
    </row>
    <row r="2097" spans="1:17" hidden="1" x14ac:dyDescent="0.3">
      <c r="A2097" t="s">
        <v>4382</v>
      </c>
      <c r="B2097" t="s">
        <v>4383</v>
      </c>
      <c r="C2097" t="s">
        <v>10328</v>
      </c>
      <c r="D2097" t="s">
        <v>365</v>
      </c>
      <c r="E2097">
        <v>332.57658750000002</v>
      </c>
      <c r="F2097">
        <v>160</v>
      </c>
      <c r="G2097">
        <v>-65.294500130204597</v>
      </c>
      <c r="H2097">
        <v>-6.8705544750452496</v>
      </c>
      <c r="I2097">
        <v>-48.188076204483401</v>
      </c>
      <c r="J2097">
        <v>-3.77089872270485</v>
      </c>
      <c r="K2097">
        <v>169.31791314949399</v>
      </c>
      <c r="M2097">
        <v>44.133153166484703</v>
      </c>
      <c r="N2097">
        <v>0.64007421150278299</v>
      </c>
      <c r="O2097">
        <v>70.625</v>
      </c>
      <c r="P2097">
        <v>6.6666666666666599</v>
      </c>
    </row>
    <row r="2098" spans="1:17" hidden="1" x14ac:dyDescent="0.3">
      <c r="A2098" t="s">
        <v>4384</v>
      </c>
      <c r="B2098" t="s">
        <v>4385</v>
      </c>
      <c r="C2098" t="s">
        <v>10328</v>
      </c>
      <c r="D2098" t="s">
        <v>950</v>
      </c>
      <c r="E2098">
        <v>332.05264417500001</v>
      </c>
      <c r="F2098">
        <v>121</v>
      </c>
      <c r="G2098">
        <v>127.320216180477</v>
      </c>
      <c r="H2098">
        <v>189.967098127225</v>
      </c>
      <c r="I2098">
        <v>183.09527606582299</v>
      </c>
      <c r="J2098">
        <v>9.2116134204876303</v>
      </c>
      <c r="K2098">
        <v>67.381520606606102</v>
      </c>
      <c r="L2098">
        <v>48.9147694330454</v>
      </c>
      <c r="M2098">
        <v>91.453268814816099</v>
      </c>
      <c r="N2098">
        <v>3.1569652193237401</v>
      </c>
      <c r="O2098">
        <v>1.98347107438017</v>
      </c>
      <c r="P2098">
        <v>250.72463768115901</v>
      </c>
      <c r="Q2098">
        <v>8.4569965719750007E-2</v>
      </c>
    </row>
    <row r="2099" spans="1:17" hidden="1" x14ac:dyDescent="0.3">
      <c r="A2099" t="s">
        <v>4386</v>
      </c>
      <c r="B2099" t="s">
        <v>4387</v>
      </c>
      <c r="C2099" t="s">
        <v>10328</v>
      </c>
      <c r="D2099" t="s">
        <v>21</v>
      </c>
      <c r="E2099">
        <v>331.58399493100001</v>
      </c>
      <c r="F2099">
        <v>140.25</v>
      </c>
      <c r="G2099">
        <v>45.240671934572603</v>
      </c>
      <c r="H2099">
        <v>-5.0694619060113402</v>
      </c>
      <c r="I2099">
        <v>-3.3950916397061301</v>
      </c>
      <c r="J2099">
        <v>-3.3315512433677101</v>
      </c>
      <c r="K2099">
        <v>144.309525110283</v>
      </c>
      <c r="L2099">
        <v>125.97285835410899</v>
      </c>
      <c r="M2099">
        <v>39.302757447695903</v>
      </c>
      <c r="N2099">
        <v>0.18245380535403799</v>
      </c>
      <c r="O2099">
        <v>27.144385026737901</v>
      </c>
      <c r="P2099">
        <v>90.298507462686501</v>
      </c>
      <c r="Q2099">
        <v>6.4864043715997993E-2</v>
      </c>
    </row>
    <row r="2100" spans="1:17" hidden="1" x14ac:dyDescent="0.3">
      <c r="A2100" t="s">
        <v>4388</v>
      </c>
      <c r="B2100" t="s">
        <v>4389</v>
      </c>
      <c r="C2100" t="s">
        <v>10328</v>
      </c>
      <c r="D2100" t="s">
        <v>46</v>
      </c>
      <c r="E2100">
        <v>331.35902643999998</v>
      </c>
      <c r="F2100">
        <v>255.35</v>
      </c>
      <c r="G2100">
        <v>17.316339322739999</v>
      </c>
      <c r="H2100">
        <v>5.0822761939293901</v>
      </c>
      <c r="I2100">
        <v>34.422763248461202</v>
      </c>
      <c r="J2100">
        <v>-10.720069957226899</v>
      </c>
      <c r="K2100">
        <v>252.588492956203</v>
      </c>
      <c r="M2100">
        <v>46.731043146856798</v>
      </c>
      <c r="N2100">
        <v>0.34309533529575997</v>
      </c>
      <c r="O2100">
        <v>28.842764832582699</v>
      </c>
      <c r="P2100">
        <v>89.499072356215194</v>
      </c>
    </row>
    <row r="2101" spans="1:17" hidden="1" x14ac:dyDescent="0.3">
      <c r="A2101" t="s">
        <v>4390</v>
      </c>
      <c r="B2101" t="s">
        <v>4391</v>
      </c>
      <c r="C2101" t="s">
        <v>10328</v>
      </c>
      <c r="D2101" t="s">
        <v>535</v>
      </c>
      <c r="E2101">
        <v>330.44806299999999</v>
      </c>
      <c r="F2101">
        <v>14.43</v>
      </c>
      <c r="G2101">
        <v>51.209578969748499</v>
      </c>
      <c r="H2101">
        <v>-7.5892418130410402</v>
      </c>
      <c r="I2101">
        <v>29.5531143788123</v>
      </c>
      <c r="J2101">
        <v>3.1400694676454801</v>
      </c>
      <c r="K2101">
        <v>13.7344934515713</v>
      </c>
      <c r="L2101">
        <v>11.612934604857999</v>
      </c>
      <c r="M2101">
        <v>61.851621622210999</v>
      </c>
      <c r="N2101">
        <v>0.27507678690434401</v>
      </c>
      <c r="O2101">
        <v>15.7311157311157</v>
      </c>
      <c r="P2101">
        <v>123.720930232558</v>
      </c>
    </row>
    <row r="2102" spans="1:17" hidden="1" x14ac:dyDescent="0.3">
      <c r="A2102" t="s">
        <v>4392</v>
      </c>
      <c r="B2102" t="s">
        <v>4393</v>
      </c>
      <c r="C2102" t="s">
        <v>10328</v>
      </c>
      <c r="D2102" t="s">
        <v>257</v>
      </c>
      <c r="E2102">
        <v>330.16882387999999</v>
      </c>
      <c r="F2102">
        <v>1459.5</v>
      </c>
      <c r="G2102">
        <v>6.7905125197189404</v>
      </c>
      <c r="H2102">
        <v>7.1052967556694702</v>
      </c>
      <c r="I2102">
        <v>-31.3219056920234</v>
      </c>
      <c r="J2102">
        <v>-1.0259327752748</v>
      </c>
      <c r="K2102">
        <v>1413.7519688141199</v>
      </c>
      <c r="L2102">
        <v>1471.71715771461</v>
      </c>
      <c r="M2102">
        <v>61.777412792389299</v>
      </c>
      <c r="N2102">
        <v>1.0523997923892201</v>
      </c>
      <c r="O2102">
        <v>57.588215142171897</v>
      </c>
      <c r="P2102">
        <v>39.039725635895898</v>
      </c>
      <c r="Q2102">
        <v>0.177152204608853</v>
      </c>
    </row>
    <row r="2103" spans="1:17" hidden="1" x14ac:dyDescent="0.3">
      <c r="A2103" t="s">
        <v>4394</v>
      </c>
      <c r="B2103" t="s">
        <v>4395</v>
      </c>
      <c r="C2103" t="s">
        <v>10328</v>
      </c>
      <c r="D2103" t="s">
        <v>21</v>
      </c>
      <c r="E2103">
        <v>329.82480685799999</v>
      </c>
      <c r="F2103">
        <v>227.21</v>
      </c>
      <c r="G2103">
        <v>103.563133374161</v>
      </c>
      <c r="H2103">
        <v>30.209683831457401</v>
      </c>
      <c r="I2103">
        <v>25.661807574753901</v>
      </c>
      <c r="J2103">
        <v>-7.9249872022807599</v>
      </c>
      <c r="K2103">
        <v>198.13765732233301</v>
      </c>
      <c r="L2103">
        <v>171.366903213988</v>
      </c>
      <c r="M2103">
        <v>57.838091443326697</v>
      </c>
      <c r="N2103">
        <v>2.5294208012911898</v>
      </c>
      <c r="O2103">
        <v>13.414902513093599</v>
      </c>
      <c r="P2103">
        <v>133.63496143958801</v>
      </c>
      <c r="Q2103">
        <v>0.116310461090512</v>
      </c>
    </row>
    <row r="2104" spans="1:17" hidden="1" x14ac:dyDescent="0.3">
      <c r="A2104" t="s">
        <v>4396</v>
      </c>
      <c r="B2104" t="s">
        <v>4397</v>
      </c>
      <c r="C2104" t="s">
        <v>10328</v>
      </c>
      <c r="D2104" t="s">
        <v>2686</v>
      </c>
      <c r="E2104">
        <v>328.92925500000001</v>
      </c>
      <c r="F2104">
        <v>200</v>
      </c>
      <c r="G2104">
        <v>52.576573761056601</v>
      </c>
      <c r="H2104">
        <v>-8.0444068229522596</v>
      </c>
      <c r="I2104">
        <v>27.731043274996601</v>
      </c>
      <c r="J2104">
        <v>-2.7466852903370498</v>
      </c>
      <c r="K2104">
        <v>193.95137665546</v>
      </c>
      <c r="L2104">
        <v>159.53663380721801</v>
      </c>
      <c r="M2104">
        <v>40.610405417453599</v>
      </c>
      <c r="N2104">
        <v>0.48174048174048101</v>
      </c>
      <c r="O2104">
        <v>36.5</v>
      </c>
      <c r="P2104">
        <v>82.648401826484005</v>
      </c>
      <c r="Q2104">
        <v>0.15837152561031601</v>
      </c>
    </row>
    <row r="2105" spans="1:17" hidden="1" x14ac:dyDescent="0.3">
      <c r="A2105" t="s">
        <v>4398</v>
      </c>
      <c r="B2105" t="s">
        <v>4399</v>
      </c>
      <c r="C2105" t="s">
        <v>10328</v>
      </c>
      <c r="D2105" t="s">
        <v>138</v>
      </c>
      <c r="E2105">
        <v>328.6139604</v>
      </c>
      <c r="F2105">
        <v>307</v>
      </c>
      <c r="G2105">
        <v>1.29316979507758</v>
      </c>
      <c r="H2105">
        <v>18.448517740371098</v>
      </c>
      <c r="I2105">
        <v>4.0538449550146503</v>
      </c>
      <c r="J2105">
        <v>2.3438486103249998</v>
      </c>
      <c r="K2105">
        <v>292.87366638728798</v>
      </c>
      <c r="L2105">
        <v>269.96367891435898</v>
      </c>
      <c r="M2105">
        <v>62.937213385834603</v>
      </c>
      <c r="N2105">
        <v>0.87239493180087202</v>
      </c>
      <c r="O2105">
        <v>5.8631921824104198</v>
      </c>
      <c r="P2105">
        <v>55.679513184584103</v>
      </c>
      <c r="Q2105">
        <v>6.6832466340658994E-2</v>
      </c>
    </row>
    <row r="2106" spans="1:17" hidden="1" x14ac:dyDescent="0.3">
      <c r="A2106" t="s">
        <v>4400</v>
      </c>
      <c r="B2106" t="s">
        <v>4401</v>
      </c>
      <c r="C2106" t="s">
        <v>10328</v>
      </c>
      <c r="D2106" t="s">
        <v>1406</v>
      </c>
      <c r="E2106">
        <v>328.49696060000002</v>
      </c>
      <c r="F2106">
        <v>246.1</v>
      </c>
      <c r="G2106">
        <v>55.6640209911764</v>
      </c>
      <c r="H2106">
        <v>-14.5395908865765</v>
      </c>
      <c r="I2106">
        <v>-43.699994626618597</v>
      </c>
      <c r="J2106">
        <v>-8.1108531901457699</v>
      </c>
      <c r="K2106">
        <v>298.32215301017698</v>
      </c>
      <c r="L2106">
        <v>287.29546676846098</v>
      </c>
      <c r="M2106">
        <v>24.753589237294101</v>
      </c>
      <c r="N2106">
        <v>3.38259205865171</v>
      </c>
      <c r="O2106">
        <v>84.843559528646793</v>
      </c>
      <c r="P2106">
        <v>158.91635981062501</v>
      </c>
      <c r="Q2106">
        <v>0.13144120477311799</v>
      </c>
    </row>
    <row r="2107" spans="1:17" hidden="1" x14ac:dyDescent="0.3">
      <c r="A2107" t="s">
        <v>4402</v>
      </c>
      <c r="B2107" t="s">
        <v>4403</v>
      </c>
      <c r="C2107" t="s">
        <v>10328</v>
      </c>
      <c r="D2107" t="s">
        <v>3055</v>
      </c>
      <c r="E2107">
        <v>327.846</v>
      </c>
      <c r="F2107">
        <v>329.1</v>
      </c>
      <c r="G2107">
        <v>18.472518583184701</v>
      </c>
      <c r="H2107">
        <v>-7.9138160668406998</v>
      </c>
      <c r="I2107">
        <v>-28.113012751282699</v>
      </c>
      <c r="J2107">
        <v>-4.9837319261832302</v>
      </c>
      <c r="K2107">
        <v>329.94571370600102</v>
      </c>
      <c r="L2107">
        <v>312.33387035303201</v>
      </c>
      <c r="M2107">
        <v>51.084197070286699</v>
      </c>
      <c r="N2107">
        <v>0.84044357328637198</v>
      </c>
      <c r="O2107">
        <v>23.0477058644788</v>
      </c>
      <c r="P2107">
        <v>56.639695383150901</v>
      </c>
      <c r="Q2107">
        <v>0.235583000640744</v>
      </c>
    </row>
    <row r="2108" spans="1:17" hidden="1" x14ac:dyDescent="0.3">
      <c r="A2108" t="s">
        <v>4404</v>
      </c>
      <c r="B2108" t="s">
        <v>4405</v>
      </c>
      <c r="C2108" t="s">
        <v>10328</v>
      </c>
      <c r="D2108" t="s">
        <v>138</v>
      </c>
      <c r="E2108">
        <v>327.11423500000001</v>
      </c>
      <c r="F2108">
        <v>195.36</v>
      </c>
      <c r="G2108">
        <v>-24.443279809141799</v>
      </c>
      <c r="H2108">
        <v>6.7546205509842601</v>
      </c>
      <c r="I2108">
        <v>-20.311858965411599</v>
      </c>
      <c r="J2108">
        <v>-10.7988523363722</v>
      </c>
      <c r="K2108">
        <v>182.63168655666999</v>
      </c>
      <c r="L2108">
        <v>186.84420425426899</v>
      </c>
      <c r="M2108">
        <v>54.251445605795801</v>
      </c>
      <c r="N2108">
        <v>2.5236753104220502</v>
      </c>
      <c r="O2108">
        <v>22.312653562653502</v>
      </c>
      <c r="P2108">
        <v>20.555384140697299</v>
      </c>
      <c r="Q2108">
        <v>-4.1655047053093003E-2</v>
      </c>
    </row>
    <row r="2109" spans="1:17" hidden="1" x14ac:dyDescent="0.3">
      <c r="A2109" t="s">
        <v>4406</v>
      </c>
      <c r="B2109" t="s">
        <v>4407</v>
      </c>
      <c r="C2109" t="s">
        <v>10328</v>
      </c>
      <c r="D2109" t="s">
        <v>706</v>
      </c>
      <c r="E2109">
        <v>326.61377884799998</v>
      </c>
      <c r="F2109">
        <v>22.58</v>
      </c>
      <c r="G2109">
        <v>40.343266274195202</v>
      </c>
      <c r="H2109">
        <v>5.72571881688022</v>
      </c>
      <c r="I2109">
        <v>2.23867749294691</v>
      </c>
      <c r="J2109">
        <v>-3.94239300622873</v>
      </c>
      <c r="K2109">
        <v>21.035623891202601</v>
      </c>
      <c r="L2109">
        <v>19.316250877573701</v>
      </c>
      <c r="M2109">
        <v>57.037243883369598</v>
      </c>
      <c r="N2109">
        <v>2.5230597552627501</v>
      </c>
      <c r="O2109">
        <v>12.267493356953</v>
      </c>
      <c r="P2109">
        <v>73.692307692307594</v>
      </c>
      <c r="Q2109">
        <v>5.3209317384410003E-3</v>
      </c>
    </row>
    <row r="2110" spans="1:17" hidden="1" x14ac:dyDescent="0.3">
      <c r="A2110" t="s">
        <v>4408</v>
      </c>
      <c r="B2110" t="s">
        <v>4409</v>
      </c>
      <c r="C2110" t="s">
        <v>10328</v>
      </c>
      <c r="D2110" t="s">
        <v>185</v>
      </c>
      <c r="E2110">
        <v>326.60173049999997</v>
      </c>
      <c r="F2110">
        <v>4.04</v>
      </c>
      <c r="G2110">
        <v>-100.12371835453</v>
      </c>
      <c r="H2110">
        <v>-2.5090229671573301</v>
      </c>
      <c r="I2110">
        <v>-72.846238300579998</v>
      </c>
      <c r="J2110">
        <v>-18.523384319463201</v>
      </c>
      <c r="K2110">
        <v>4.6908897429704801</v>
      </c>
      <c r="L2110">
        <v>7.3517718246191199</v>
      </c>
      <c r="M2110">
        <v>44.869965389665303</v>
      </c>
      <c r="N2110">
        <v>1.79118795840519</v>
      </c>
      <c r="O2110">
        <v>263.61386138613801</v>
      </c>
      <c r="P2110">
        <v>9.7826086956521703</v>
      </c>
      <c r="Q2110">
        <v>0.133364976241786</v>
      </c>
    </row>
    <row r="2111" spans="1:17" hidden="1" x14ac:dyDescent="0.3">
      <c r="A2111" t="s">
        <v>4410</v>
      </c>
      <c r="B2111" t="s">
        <v>4411</v>
      </c>
      <c r="C2111" t="s">
        <v>10328</v>
      </c>
      <c r="D2111" t="s">
        <v>357</v>
      </c>
      <c r="E2111">
        <v>326.31873818299999</v>
      </c>
      <c r="F2111">
        <v>79.08</v>
      </c>
      <c r="G2111">
        <v>-39.2274857334342</v>
      </c>
      <c r="H2111">
        <v>-15.751873450255101</v>
      </c>
      <c r="I2111">
        <v>-12.495324099050499</v>
      </c>
      <c r="J2111">
        <v>-2.5851561641234699</v>
      </c>
      <c r="K2111">
        <v>81.874143307873794</v>
      </c>
      <c r="L2111">
        <v>79.490272751303607</v>
      </c>
      <c r="M2111">
        <v>35.920825467994597</v>
      </c>
      <c r="N2111">
        <v>0.30857070013631099</v>
      </c>
      <c r="O2111">
        <v>32.789580171977697</v>
      </c>
      <c r="P2111">
        <v>21.661538461538399</v>
      </c>
      <c r="Q2111">
        <v>-8.1978960509174997E-2</v>
      </c>
    </row>
    <row r="2112" spans="1:17" hidden="1" x14ac:dyDescent="0.3">
      <c r="A2112" t="s">
        <v>4412</v>
      </c>
      <c r="B2112" t="s">
        <v>4413</v>
      </c>
      <c r="C2112" t="s">
        <v>10328</v>
      </c>
      <c r="D2112" t="s">
        <v>138</v>
      </c>
      <c r="E2112">
        <v>325.966647104</v>
      </c>
      <c r="F2112">
        <v>88.5</v>
      </c>
      <c r="G2112">
        <v>-15.4493698346282</v>
      </c>
      <c r="H2112">
        <v>45.609004362503399</v>
      </c>
      <c r="I2112">
        <v>37.238261848073897</v>
      </c>
      <c r="J2112">
        <v>-4.9599849312467397</v>
      </c>
      <c r="K2112">
        <v>73.283736038322999</v>
      </c>
      <c r="L2112">
        <v>67.410685768352494</v>
      </c>
      <c r="M2112">
        <v>56.629150404461399</v>
      </c>
      <c r="N2112">
        <v>1.4182340942809499</v>
      </c>
      <c r="O2112">
        <v>11.2429378531073</v>
      </c>
      <c r="P2112">
        <v>111.773151471643</v>
      </c>
      <c r="Q2112">
        <v>0.11995605851748201</v>
      </c>
    </row>
    <row r="2113" spans="1:17" hidden="1" x14ac:dyDescent="0.3">
      <c r="A2113" t="s">
        <v>4414</v>
      </c>
      <c r="B2113" t="s">
        <v>4415</v>
      </c>
      <c r="C2113" t="s">
        <v>10328</v>
      </c>
      <c r="D2113" t="s">
        <v>276</v>
      </c>
      <c r="E2113">
        <v>325.86852420000002</v>
      </c>
      <c r="F2113">
        <v>218.25</v>
      </c>
      <c r="G2113">
        <v>-66.367800044411496</v>
      </c>
      <c r="H2113">
        <v>1.57187266303406</v>
      </c>
      <c r="I2113">
        <v>-38.004044016058501</v>
      </c>
      <c r="J2113">
        <v>-3.6157323208646499</v>
      </c>
      <c r="K2113">
        <v>224.867308882798</v>
      </c>
      <c r="L2113">
        <v>256.54900687541499</v>
      </c>
      <c r="M2113">
        <v>48.668773933450197</v>
      </c>
      <c r="N2113">
        <v>1.48887396016872</v>
      </c>
      <c r="O2113">
        <v>62.6575028636884</v>
      </c>
      <c r="P2113">
        <v>13.3766233766233</v>
      </c>
      <c r="Q2113">
        <v>4.2102122488827998E-2</v>
      </c>
    </row>
    <row r="2114" spans="1:17" hidden="1" x14ac:dyDescent="0.3">
      <c r="A2114" t="s">
        <v>4416</v>
      </c>
      <c r="B2114" t="s">
        <v>4417</v>
      </c>
      <c r="C2114" t="s">
        <v>10328</v>
      </c>
      <c r="D2114" t="s">
        <v>231</v>
      </c>
      <c r="E2114">
        <v>325.77309000000002</v>
      </c>
      <c r="F2114">
        <v>101.47</v>
      </c>
      <c r="G2114">
        <v>6.7724065940466804</v>
      </c>
      <c r="H2114">
        <v>-7.8391114557964601</v>
      </c>
      <c r="I2114">
        <v>-8.3032071309387199</v>
      </c>
      <c r="J2114">
        <v>-5.20804773038852</v>
      </c>
      <c r="K2114">
        <v>105.73813711225399</v>
      </c>
      <c r="L2114">
        <v>98.3715419301178</v>
      </c>
      <c r="M2114">
        <v>45.810090521836102</v>
      </c>
      <c r="N2114">
        <v>0.66738009263357201</v>
      </c>
      <c r="O2114">
        <v>27.022765349364299</v>
      </c>
      <c r="P2114">
        <v>61.063492063491999</v>
      </c>
      <c r="Q2114">
        <v>6.4678607774576E-2</v>
      </c>
    </row>
    <row r="2115" spans="1:17" hidden="1" x14ac:dyDescent="0.3">
      <c r="A2115" t="s">
        <v>4418</v>
      </c>
      <c r="B2115" t="s">
        <v>4419</v>
      </c>
      <c r="C2115" t="s">
        <v>10328</v>
      </c>
      <c r="D2115" t="s">
        <v>54</v>
      </c>
      <c r="E2115">
        <v>325.606764</v>
      </c>
      <c r="F2115">
        <v>900</v>
      </c>
      <c r="G2115">
        <v>202.64536232274199</v>
      </c>
      <c r="H2115">
        <v>22.677734171966499</v>
      </c>
      <c r="I2115">
        <v>126.459974950477</v>
      </c>
      <c r="J2115">
        <v>-0.89381001027731499</v>
      </c>
      <c r="K2115">
        <v>749.43656567692994</v>
      </c>
      <c r="L2115">
        <v>540.536124165302</v>
      </c>
      <c r="M2115">
        <v>73.490696893194595</v>
      </c>
      <c r="N2115">
        <v>1.92814590876466</v>
      </c>
      <c r="O2115">
        <v>4.44444444444445</v>
      </c>
      <c r="P2115">
        <v>243.511450381679</v>
      </c>
      <c r="Q2115">
        <v>7.5856873867458999E-2</v>
      </c>
    </row>
    <row r="2116" spans="1:17" hidden="1" x14ac:dyDescent="0.3">
      <c r="A2116" t="s">
        <v>4420</v>
      </c>
      <c r="B2116" t="s">
        <v>4421</v>
      </c>
      <c r="C2116" t="s">
        <v>10328</v>
      </c>
      <c r="D2116" t="s">
        <v>365</v>
      </c>
      <c r="E2116">
        <v>325.10324000000003</v>
      </c>
      <c r="F2116">
        <v>90.66</v>
      </c>
      <c r="G2116">
        <v>40.662635211408798</v>
      </c>
      <c r="H2116">
        <v>14.436245132669599</v>
      </c>
      <c r="I2116">
        <v>-22.395973570275501</v>
      </c>
      <c r="J2116">
        <v>-3.6286556149746398</v>
      </c>
      <c r="K2116">
        <v>81.1901879869109</v>
      </c>
      <c r="L2116">
        <v>76.883598315124601</v>
      </c>
      <c r="M2116">
        <v>57.328884754934002</v>
      </c>
      <c r="N2116">
        <v>1.45270610187086</v>
      </c>
      <c r="O2116">
        <v>42.841385395985</v>
      </c>
      <c r="P2116">
        <v>75.470967741935496</v>
      </c>
      <c r="Q2116">
        <v>3.8337005619623998E-2</v>
      </c>
    </row>
    <row r="2117" spans="1:17" hidden="1" x14ac:dyDescent="0.3">
      <c r="A2117" t="s">
        <v>4422</v>
      </c>
      <c r="B2117" t="s">
        <v>4423</v>
      </c>
      <c r="C2117" t="s">
        <v>10328</v>
      </c>
      <c r="D2117" t="s">
        <v>415</v>
      </c>
      <c r="E2117">
        <v>324.24984886799899</v>
      </c>
      <c r="F2117">
        <v>128.9</v>
      </c>
      <c r="G2117">
        <v>51.477467709220498</v>
      </c>
      <c r="H2117">
        <v>36.040181538520898</v>
      </c>
      <c r="I2117">
        <v>12.668124125401</v>
      </c>
      <c r="J2117">
        <v>31.071515348987401</v>
      </c>
      <c r="K2117">
        <v>102.21182008356401</v>
      </c>
      <c r="L2117">
        <v>94.327514605424895</v>
      </c>
      <c r="M2117">
        <v>88.829392305069405</v>
      </c>
      <c r="N2117">
        <v>3.2283304122089702</v>
      </c>
      <c r="O2117">
        <v>4.5694336695112296</v>
      </c>
      <c r="P2117">
        <v>88.037928519328901</v>
      </c>
      <c r="Q2117">
        <v>3.0506053475629999E-2</v>
      </c>
    </row>
    <row r="2118" spans="1:17" hidden="1" x14ac:dyDescent="0.3">
      <c r="A2118" t="s">
        <v>4424</v>
      </c>
      <c r="B2118" t="s">
        <v>4425</v>
      </c>
      <c r="C2118" t="s">
        <v>10328</v>
      </c>
      <c r="D2118" t="s">
        <v>21</v>
      </c>
      <c r="E2118">
        <v>323.30095906499997</v>
      </c>
      <c r="F2118">
        <v>9.4600000000000009</v>
      </c>
      <c r="G2118">
        <v>36.341125072559002</v>
      </c>
      <c r="H2118">
        <v>22.1007188168802</v>
      </c>
      <c r="I2118">
        <v>-19.071857185704602</v>
      </c>
      <c r="J2118">
        <v>-15.932172845047299</v>
      </c>
      <c r="K2118">
        <v>8.2573283855153097</v>
      </c>
      <c r="L2118">
        <v>7.94057646084525</v>
      </c>
      <c r="M2118">
        <v>61.8765087761914</v>
      </c>
      <c r="N2118">
        <v>3.9478914879409999</v>
      </c>
      <c r="O2118">
        <v>24.579889522679299</v>
      </c>
      <c r="P2118">
        <v>66.412953137986406</v>
      </c>
      <c r="Q2118">
        <v>3.1774447089273003E-2</v>
      </c>
    </row>
    <row r="2119" spans="1:17" hidden="1" x14ac:dyDescent="0.3">
      <c r="A2119" t="s">
        <v>4426</v>
      </c>
      <c r="B2119" t="s">
        <v>4427</v>
      </c>
      <c r="C2119" t="s">
        <v>10328</v>
      </c>
      <c r="D2119" t="s">
        <v>298</v>
      </c>
      <c r="E2119">
        <v>322.935519</v>
      </c>
      <c r="F2119">
        <v>161.44999999999999</v>
      </c>
      <c r="G2119">
        <v>30.224041672459801</v>
      </c>
      <c r="H2119">
        <v>-1.2417405072749801</v>
      </c>
      <c r="I2119">
        <v>31.186381574579499</v>
      </c>
      <c r="J2119">
        <v>-2.3316671699320999</v>
      </c>
      <c r="K2119">
        <v>151.29525704337601</v>
      </c>
      <c r="L2119">
        <v>129.30157192567299</v>
      </c>
      <c r="M2119">
        <v>58.120083249820098</v>
      </c>
      <c r="N2119">
        <v>0.51992874985975501</v>
      </c>
      <c r="O2119">
        <v>5.91514400743264</v>
      </c>
      <c r="P2119">
        <v>90.501474926253593</v>
      </c>
      <c r="Q2119">
        <v>2.1909057405643001E-2</v>
      </c>
    </row>
    <row r="2120" spans="1:17" hidden="1" x14ac:dyDescent="0.3">
      <c r="A2120" t="s">
        <v>4428</v>
      </c>
      <c r="B2120" t="s">
        <v>4429</v>
      </c>
      <c r="C2120" t="s">
        <v>10328</v>
      </c>
      <c r="D2120" t="s">
        <v>4430</v>
      </c>
      <c r="E2120">
        <v>322.36995331200001</v>
      </c>
      <c r="F2120">
        <v>24.64</v>
      </c>
      <c r="G2120">
        <v>-14.9495729649756</v>
      </c>
      <c r="H2120">
        <v>-33.566203026222702</v>
      </c>
      <c r="I2120">
        <v>-58.488287181934702</v>
      </c>
      <c r="J2120">
        <v>-23.445548127232801</v>
      </c>
      <c r="K2120">
        <v>35.018331904674902</v>
      </c>
      <c r="L2120">
        <v>37.434440588348899</v>
      </c>
      <c r="M2120">
        <v>11.687663214899301</v>
      </c>
      <c r="N2120">
        <v>1.4711639666981999</v>
      </c>
      <c r="O2120">
        <v>130.92532467532399</v>
      </c>
      <c r="P2120">
        <v>15.1222551004516</v>
      </c>
      <c r="Q2120">
        <v>0.241128569217891</v>
      </c>
    </row>
    <row r="2121" spans="1:17" hidden="1" x14ac:dyDescent="0.3">
      <c r="A2121" t="s">
        <v>4431</v>
      </c>
      <c r="B2121" t="s">
        <v>4432</v>
      </c>
      <c r="C2121" t="s">
        <v>10328</v>
      </c>
      <c r="D2121" t="s">
        <v>627</v>
      </c>
      <c r="E2121">
        <v>321.64549199999999</v>
      </c>
      <c r="F2121">
        <v>79.06</v>
      </c>
      <c r="G2121">
        <v>-4.3802541385592804</v>
      </c>
      <c r="H2121">
        <v>0.97688470628727897</v>
      </c>
      <c r="I2121">
        <v>-8.7333672247423699</v>
      </c>
      <c r="J2121">
        <v>-2.3845545598453999</v>
      </c>
      <c r="K2121">
        <v>76.119791566945395</v>
      </c>
      <c r="L2121">
        <v>73.040871951216104</v>
      </c>
      <c r="M2121">
        <v>47.632978015597303</v>
      </c>
      <c r="N2121">
        <v>1.3141722817191701</v>
      </c>
      <c r="O2121">
        <v>29.0159372628383</v>
      </c>
      <c r="P2121">
        <v>31.986644407345501</v>
      </c>
      <c r="Q2121">
        <v>-3.1762919457619999E-3</v>
      </c>
    </row>
    <row r="2122" spans="1:17" hidden="1" x14ac:dyDescent="0.3">
      <c r="A2122" t="s">
        <v>4433</v>
      </c>
      <c r="B2122" t="s">
        <v>4434</v>
      </c>
      <c r="C2122" t="s">
        <v>10328</v>
      </c>
      <c r="D2122" t="s">
        <v>1670</v>
      </c>
      <c r="E2122">
        <v>319.171027199999</v>
      </c>
      <c r="F2122">
        <v>60.67</v>
      </c>
      <c r="G2122">
        <v>-10.477899423598</v>
      </c>
      <c r="H2122">
        <v>-0.153426108216555</v>
      </c>
      <c r="I2122">
        <v>-0.63435433411456699</v>
      </c>
      <c r="J2122">
        <v>-1.31068427525283</v>
      </c>
      <c r="K2122">
        <v>60.599885421680298</v>
      </c>
      <c r="L2122">
        <v>57.934852690725101</v>
      </c>
      <c r="M2122">
        <v>55.8285238094657</v>
      </c>
      <c r="N2122">
        <v>0.60734796131046798</v>
      </c>
      <c r="O2122">
        <v>6.9721443876710198</v>
      </c>
      <c r="P2122">
        <v>27.699431698589699</v>
      </c>
      <c r="Q2122">
        <v>-2.0749357399728999E-2</v>
      </c>
    </row>
    <row r="2123" spans="1:17" hidden="1" x14ac:dyDescent="0.3">
      <c r="A2123" t="s">
        <v>4435</v>
      </c>
      <c r="B2123" t="s">
        <v>4436</v>
      </c>
      <c r="C2123" t="s">
        <v>10328</v>
      </c>
      <c r="D2123" t="s">
        <v>410</v>
      </c>
      <c r="E2123">
        <v>318.35604174399998</v>
      </c>
      <c r="F2123">
        <v>32.67</v>
      </c>
      <c r="G2123">
        <v>22.591723336441799</v>
      </c>
      <c r="H2123">
        <v>-8.9503375211479401</v>
      </c>
      <c r="I2123">
        <v>-12.904148396980201</v>
      </c>
      <c r="J2123">
        <v>-6.3634606796993403</v>
      </c>
      <c r="K2123">
        <v>33.129972643408799</v>
      </c>
      <c r="L2123">
        <v>29.0104100767186</v>
      </c>
      <c r="M2123">
        <v>29.779131203109799</v>
      </c>
      <c r="N2123">
        <v>0.119276280201993</v>
      </c>
      <c r="O2123">
        <v>36.026936026935999</v>
      </c>
      <c r="P2123">
        <v>71.047120418848095</v>
      </c>
      <c r="Q2123">
        <v>6.2416959859205E-2</v>
      </c>
    </row>
    <row r="2124" spans="1:17" hidden="1" x14ac:dyDescent="0.3">
      <c r="A2124" t="s">
        <v>4437</v>
      </c>
      <c r="B2124" t="s">
        <v>4438</v>
      </c>
      <c r="C2124" t="s">
        <v>10328</v>
      </c>
      <c r="D2124" t="s">
        <v>950</v>
      </c>
      <c r="E2124">
        <v>316.909030685</v>
      </c>
      <c r="F2124">
        <v>984.75</v>
      </c>
      <c r="G2124">
        <v>-13.194491408849</v>
      </c>
      <c r="H2124">
        <v>-11.6900289984649</v>
      </c>
      <c r="I2124">
        <v>11.254084980445199</v>
      </c>
      <c r="J2124">
        <v>-1.9535620700293601</v>
      </c>
      <c r="K2124">
        <v>1012.02758579324</v>
      </c>
      <c r="L2124">
        <v>944.42510605512496</v>
      </c>
      <c r="M2124">
        <v>50.474358900961597</v>
      </c>
      <c r="N2124">
        <v>0.39289462515294099</v>
      </c>
      <c r="O2124">
        <v>40.847930946940799</v>
      </c>
      <c r="P2124">
        <v>31.299999999999901</v>
      </c>
      <c r="Q2124">
        <v>-7.3148467018900001E-2</v>
      </c>
    </row>
    <row r="2125" spans="1:17" hidden="1" x14ac:dyDescent="0.3">
      <c r="A2125" t="s">
        <v>4439</v>
      </c>
      <c r="B2125" t="s">
        <v>4440</v>
      </c>
      <c r="C2125" t="s">
        <v>10328</v>
      </c>
      <c r="D2125" t="s">
        <v>231</v>
      </c>
      <c r="E2125">
        <v>316.868609034999</v>
      </c>
      <c r="F2125">
        <v>173.76</v>
      </c>
      <c r="G2125">
        <v>-3.4707351692524702</v>
      </c>
      <c r="H2125">
        <v>-4.0402071090456904</v>
      </c>
      <c r="I2125">
        <v>14.2846874018537</v>
      </c>
      <c r="J2125">
        <v>-13.2457493844624</v>
      </c>
      <c r="K2125">
        <v>160.31893958609399</v>
      </c>
      <c r="L2125">
        <v>137.70962706772201</v>
      </c>
      <c r="M2125">
        <v>36.6150746471613</v>
      </c>
      <c r="N2125">
        <v>1.32675264091296</v>
      </c>
      <c r="O2125">
        <v>12.7992633517495</v>
      </c>
      <c r="P2125">
        <v>63.847241867043799</v>
      </c>
      <c r="Q2125">
        <v>4.7305564226186002E-2</v>
      </c>
    </row>
    <row r="2126" spans="1:17" hidden="1" x14ac:dyDescent="0.3">
      <c r="A2126" t="s">
        <v>4441</v>
      </c>
      <c r="B2126" t="s">
        <v>4442</v>
      </c>
      <c r="C2126" t="s">
        <v>10328</v>
      </c>
      <c r="D2126" t="s">
        <v>257</v>
      </c>
      <c r="E2126">
        <v>316.51155</v>
      </c>
      <c r="F2126">
        <v>320</v>
      </c>
      <c r="G2126">
        <v>114.202981094878</v>
      </c>
      <c r="H2126">
        <v>10.0445593965903</v>
      </c>
      <c r="I2126">
        <v>65.805545580964207</v>
      </c>
      <c r="J2126">
        <v>7.7242736604379303</v>
      </c>
      <c r="K2126">
        <v>263.78779757597499</v>
      </c>
      <c r="L2126">
        <v>198.63633061458299</v>
      </c>
      <c r="M2126">
        <v>83.422356529654706</v>
      </c>
      <c r="N2126">
        <v>0.55920550038197003</v>
      </c>
      <c r="O2126">
        <v>0</v>
      </c>
      <c r="P2126">
        <v>232.64033264033199</v>
      </c>
    </row>
    <row r="2127" spans="1:17" hidden="1" x14ac:dyDescent="0.3">
      <c r="A2127" t="s">
        <v>4443</v>
      </c>
      <c r="B2127" t="s">
        <v>4444</v>
      </c>
      <c r="C2127" t="s">
        <v>10328</v>
      </c>
      <c r="D2127" t="s">
        <v>21</v>
      </c>
      <c r="E2127">
        <v>315.95470930800002</v>
      </c>
      <c r="F2127">
        <v>136.5</v>
      </c>
      <c r="G2127">
        <v>-25.313577873562402</v>
      </c>
      <c r="H2127">
        <v>5.50298526879003</v>
      </c>
      <c r="I2127">
        <v>-7.3561198070175404</v>
      </c>
      <c r="J2127">
        <v>4.73373498312134</v>
      </c>
      <c r="K2127">
        <v>128.78992958846601</v>
      </c>
      <c r="L2127">
        <v>126.690234991376</v>
      </c>
      <c r="M2127">
        <v>69.178910678412905</v>
      </c>
      <c r="N2127">
        <v>1.108384997066</v>
      </c>
      <c r="O2127">
        <v>28.021978021978001</v>
      </c>
      <c r="P2127">
        <v>45.212765957446798</v>
      </c>
      <c r="Q2127">
        <v>0.128623218265803</v>
      </c>
    </row>
    <row r="2128" spans="1:17" hidden="1" x14ac:dyDescent="0.3">
      <c r="A2128" t="s">
        <v>4445</v>
      </c>
      <c r="B2128" t="s">
        <v>4446</v>
      </c>
      <c r="C2128" t="s">
        <v>10328</v>
      </c>
      <c r="D2128" t="s">
        <v>252</v>
      </c>
      <c r="E2128">
        <v>315.90499999999997</v>
      </c>
      <c r="F2128">
        <v>367.25</v>
      </c>
      <c r="G2128">
        <v>33.0778831740217</v>
      </c>
      <c r="H2128">
        <v>19.759617121964901</v>
      </c>
      <c r="I2128">
        <v>15.894244983100799</v>
      </c>
      <c r="J2128">
        <v>-0.48899694624637102</v>
      </c>
      <c r="K2128">
        <v>322.72295445673097</v>
      </c>
      <c r="L2128">
        <v>285.48942557435902</v>
      </c>
      <c r="M2128">
        <v>65.126075437173895</v>
      </c>
      <c r="N2128">
        <v>2.31870428422152</v>
      </c>
      <c r="O2128">
        <v>17.835262083049599</v>
      </c>
      <c r="P2128">
        <v>95.345744680850999</v>
      </c>
      <c r="Q2128">
        <v>0.168973020317433</v>
      </c>
    </row>
    <row r="2129" spans="1:17" hidden="1" x14ac:dyDescent="0.3">
      <c r="A2129" t="s">
        <v>4447</v>
      </c>
      <c r="B2129" t="s">
        <v>4448</v>
      </c>
      <c r="C2129" t="s">
        <v>10328</v>
      </c>
      <c r="D2129" t="s">
        <v>46</v>
      </c>
      <c r="E2129">
        <v>314.71875</v>
      </c>
      <c r="F2129">
        <v>32.9</v>
      </c>
      <c r="G2129">
        <v>52.300677477809799</v>
      </c>
      <c r="H2129">
        <v>1.4649029948777501</v>
      </c>
      <c r="I2129">
        <v>36.218392716400203</v>
      </c>
      <c r="J2129">
        <v>-8.5683173211482497</v>
      </c>
      <c r="K2129">
        <v>32.406691761527497</v>
      </c>
      <c r="L2129">
        <v>25.618806472608501</v>
      </c>
      <c r="M2129">
        <v>30.815522818277401</v>
      </c>
      <c r="N2129">
        <v>0.172337359751461</v>
      </c>
      <c r="O2129">
        <v>21.732522796352502</v>
      </c>
      <c r="P2129">
        <v>97.399999999999906</v>
      </c>
      <c r="Q2129">
        <v>0.16052477908120999</v>
      </c>
    </row>
    <row r="2130" spans="1:17" hidden="1" x14ac:dyDescent="0.3">
      <c r="A2130" t="s">
        <v>4449</v>
      </c>
      <c r="B2130" t="s">
        <v>4450</v>
      </c>
      <c r="C2130" t="s">
        <v>10328</v>
      </c>
      <c r="D2130" t="s">
        <v>509</v>
      </c>
      <c r="E2130">
        <v>313.65600000000001</v>
      </c>
      <c r="F2130">
        <v>650</v>
      </c>
      <c r="G2130">
        <v>12.8795684597541</v>
      </c>
      <c r="H2130">
        <v>21.227892319053701</v>
      </c>
      <c r="I2130">
        <v>16.2977956216541</v>
      </c>
      <c r="J2130">
        <v>7.7699957925792802</v>
      </c>
      <c r="K2130">
        <v>561.853175048205</v>
      </c>
      <c r="L2130">
        <v>507.91435640269702</v>
      </c>
      <c r="M2130">
        <v>67.480006149039198</v>
      </c>
      <c r="N2130">
        <v>1.3285174725696201</v>
      </c>
      <c r="O2130">
        <v>4.1538461538461497</v>
      </c>
      <c r="P2130">
        <v>58.343483556638198</v>
      </c>
      <c r="Q2130">
        <v>-1.8505796424026E-2</v>
      </c>
    </row>
    <row r="2131" spans="1:17" hidden="1" x14ac:dyDescent="0.3">
      <c r="A2131" t="s">
        <v>4451</v>
      </c>
      <c r="B2131" t="s">
        <v>4452</v>
      </c>
      <c r="C2131" t="s">
        <v>10328</v>
      </c>
      <c r="D2131" t="s">
        <v>535</v>
      </c>
      <c r="E2131">
        <v>313.09739999999999</v>
      </c>
      <c r="F2131">
        <v>263.55</v>
      </c>
      <c r="G2131">
        <v>643.028787950999</v>
      </c>
      <c r="H2131">
        <v>45.995761010972998</v>
      </c>
      <c r="I2131">
        <v>176.49093852915701</v>
      </c>
      <c r="J2131">
        <v>7.1642099824583401</v>
      </c>
      <c r="K2131">
        <v>168.246291613138</v>
      </c>
      <c r="L2131">
        <v>98.006538456745304</v>
      </c>
      <c r="M2131">
        <v>99.806098450165905</v>
      </c>
      <c r="N2131">
        <v>0.165661256908918</v>
      </c>
      <c r="O2131">
        <v>0</v>
      </c>
      <c r="P2131">
        <v>722.30889235569396</v>
      </c>
    </row>
    <row r="2132" spans="1:17" hidden="1" x14ac:dyDescent="0.3">
      <c r="A2132" t="s">
        <v>4453</v>
      </c>
      <c r="B2132" t="s">
        <v>4454</v>
      </c>
      <c r="C2132" t="s">
        <v>10328</v>
      </c>
      <c r="D2132" t="s">
        <v>1658</v>
      </c>
      <c r="E2132">
        <v>311.91269999999997</v>
      </c>
      <c r="F2132">
        <v>33.119999999999997</v>
      </c>
      <c r="G2132">
        <v>-62.133366526965801</v>
      </c>
      <c r="H2132">
        <v>31.4512090129586</v>
      </c>
      <c r="I2132">
        <v>-31.888292756597199</v>
      </c>
      <c r="J2132">
        <v>-7.3663374828047701</v>
      </c>
      <c r="K2132">
        <v>29.3218222185127</v>
      </c>
      <c r="L2132">
        <v>34.889467907190301</v>
      </c>
      <c r="M2132">
        <v>58.154343274125502</v>
      </c>
      <c r="N2132">
        <v>5.3007027528613602</v>
      </c>
      <c r="O2132">
        <v>84.6819645732689</v>
      </c>
      <c r="P2132">
        <v>42.451612903225701</v>
      </c>
      <c r="Q2132">
        <v>0.14349073209921701</v>
      </c>
    </row>
    <row r="2133" spans="1:17" hidden="1" x14ac:dyDescent="0.3">
      <c r="A2133" t="s">
        <v>4455</v>
      </c>
      <c r="B2133" t="s">
        <v>4456</v>
      </c>
      <c r="C2133" t="s">
        <v>10328</v>
      </c>
      <c r="E2133">
        <v>311.89571999999998</v>
      </c>
      <c r="F2133">
        <v>5.84</v>
      </c>
      <c r="G2133">
        <v>100.75821146026399</v>
      </c>
      <c r="H2133">
        <v>-12.3674488849831</v>
      </c>
      <c r="I2133">
        <v>8.9552639187489795</v>
      </c>
      <c r="J2133">
        <v>-11.1408238659868</v>
      </c>
      <c r="K2133">
        <v>5.5623398099344099</v>
      </c>
      <c r="L2133">
        <v>4.6721836982246598</v>
      </c>
      <c r="M2133">
        <v>44.942554199098602</v>
      </c>
      <c r="N2133">
        <v>0.68988458347407</v>
      </c>
      <c r="O2133">
        <v>28.2534246575342</v>
      </c>
      <c r="P2133">
        <v>142.32365145228201</v>
      </c>
      <c r="Q2133">
        <v>-2.9931512275879001E-2</v>
      </c>
    </row>
    <row r="2134" spans="1:17" hidden="1" x14ac:dyDescent="0.3">
      <c r="A2134" t="s">
        <v>4457</v>
      </c>
      <c r="B2134" t="s">
        <v>4458</v>
      </c>
      <c r="C2134" t="s">
        <v>10328</v>
      </c>
      <c r="D2134" t="s">
        <v>509</v>
      </c>
      <c r="E2134">
        <v>311.71297499999997</v>
      </c>
      <c r="F2134">
        <v>12.55</v>
      </c>
      <c r="G2134">
        <v>73.993212584979105</v>
      </c>
      <c r="H2134">
        <v>17.633126224287601</v>
      </c>
      <c r="I2134">
        <v>-33.535024392870604</v>
      </c>
      <c r="J2134">
        <v>-8.5476561641234703</v>
      </c>
      <c r="K2134">
        <v>12.5011416941527</v>
      </c>
      <c r="L2134">
        <v>12.9189565094828</v>
      </c>
      <c r="M2134">
        <v>60.258844736757297</v>
      </c>
      <c r="N2134">
        <v>1.55691815515862</v>
      </c>
      <c r="O2134">
        <v>86.055776892430202</v>
      </c>
      <c r="P2134">
        <v>104.065040650406</v>
      </c>
      <c r="Q2134">
        <v>0.218846998784303</v>
      </c>
    </row>
    <row r="2135" spans="1:17" hidden="1" x14ac:dyDescent="0.3">
      <c r="A2135" t="s">
        <v>4459</v>
      </c>
      <c r="B2135" t="s">
        <v>4460</v>
      </c>
      <c r="C2135" t="s">
        <v>10328</v>
      </c>
      <c r="D2135" t="s">
        <v>276</v>
      </c>
      <c r="E2135">
        <v>311.13787636999899</v>
      </c>
      <c r="F2135">
        <v>397.85</v>
      </c>
      <c r="G2135">
        <v>-45.314691295082199</v>
      </c>
      <c r="H2135">
        <v>-21.336431523878598</v>
      </c>
      <c r="I2135">
        <v>-24.740545507928701</v>
      </c>
      <c r="J2135">
        <v>-11.6230663686638</v>
      </c>
      <c r="K2135">
        <v>472.56045725334798</v>
      </c>
      <c r="L2135">
        <v>477.49122608661401</v>
      </c>
      <c r="M2135">
        <v>15.739733096722601</v>
      </c>
      <c r="N2135">
        <v>1.2250020050683901</v>
      </c>
      <c r="O2135">
        <v>47.543043860751503</v>
      </c>
      <c r="P2135">
        <v>0.46717171717172101</v>
      </c>
      <c r="Q2135">
        <v>3.3961058499559001E-2</v>
      </c>
    </row>
    <row r="2136" spans="1:17" hidden="1" x14ac:dyDescent="0.3">
      <c r="A2136" t="s">
        <v>4461</v>
      </c>
      <c r="B2136" t="s">
        <v>4462</v>
      </c>
      <c r="C2136" t="s">
        <v>10328</v>
      </c>
      <c r="D2136" t="s">
        <v>101</v>
      </c>
      <c r="E2136">
        <v>311.05619244000002</v>
      </c>
      <c r="F2136">
        <v>24.04</v>
      </c>
      <c r="G2136">
        <v>61.676499900884203</v>
      </c>
      <c r="H2136">
        <v>-19.568801731064902</v>
      </c>
      <c r="I2136">
        <v>5.03356691648563</v>
      </c>
      <c r="J2136">
        <v>-7.6240584852066497</v>
      </c>
      <c r="K2136">
        <v>26.4766322569007</v>
      </c>
      <c r="L2136">
        <v>22.934878336920502</v>
      </c>
      <c r="M2136">
        <v>27.533685634852301</v>
      </c>
      <c r="N2136">
        <v>0.58612564946815404</v>
      </c>
      <c r="O2136">
        <v>35.870964713744797</v>
      </c>
      <c r="P2136">
        <v>96.971045070452405</v>
      </c>
      <c r="Q2136">
        <v>0.119266113911333</v>
      </c>
    </row>
    <row r="2137" spans="1:17" hidden="1" x14ac:dyDescent="0.3">
      <c r="A2137" t="s">
        <v>4463</v>
      </c>
      <c r="B2137" t="s">
        <v>4464</v>
      </c>
      <c r="C2137" t="s">
        <v>10328</v>
      </c>
      <c r="D2137" t="s">
        <v>46</v>
      </c>
      <c r="E2137">
        <v>309.61249520600001</v>
      </c>
      <c r="F2137">
        <v>57.33</v>
      </c>
      <c r="G2137">
        <v>52.507789768967498</v>
      </c>
      <c r="H2137">
        <v>-23.6104274559749</v>
      </c>
      <c r="I2137">
        <v>-16.0423272166292</v>
      </c>
      <c r="J2137">
        <v>-5.01400231796962</v>
      </c>
      <c r="K2137">
        <v>65.397229461375701</v>
      </c>
      <c r="L2137">
        <v>56.3201830175176</v>
      </c>
      <c r="M2137">
        <v>18.904084148267302</v>
      </c>
      <c r="N2137">
        <v>0.64162435387768801</v>
      </c>
      <c r="O2137">
        <v>54.369440083725699</v>
      </c>
      <c r="P2137">
        <v>87.659574468085097</v>
      </c>
    </row>
    <row r="2138" spans="1:17" hidden="1" x14ac:dyDescent="0.3">
      <c r="A2138" t="s">
        <v>4465</v>
      </c>
      <c r="B2138" t="s">
        <v>4466</v>
      </c>
      <c r="C2138" t="s">
        <v>10328</v>
      </c>
      <c r="D2138" t="s">
        <v>257</v>
      </c>
      <c r="E2138">
        <v>309.00900000000001</v>
      </c>
      <c r="F2138">
        <v>300.95</v>
      </c>
      <c r="G2138">
        <v>92.936693609266996</v>
      </c>
      <c r="H2138">
        <v>36.0274764064716</v>
      </c>
      <c r="I2138">
        <v>76.073540583911907</v>
      </c>
      <c r="J2138">
        <v>-1.40943876566927</v>
      </c>
      <c r="K2138">
        <v>244.85004307704199</v>
      </c>
      <c r="L2138">
        <v>194.923793915256</v>
      </c>
      <c r="M2138">
        <v>63.821837850431002</v>
      </c>
      <c r="N2138">
        <v>1.7158667292657701</v>
      </c>
      <c r="O2138">
        <v>13.6401395580661</v>
      </c>
      <c r="P2138">
        <v>146.579270790659</v>
      </c>
      <c r="Q2138">
        <v>0.18278353205738801</v>
      </c>
    </row>
    <row r="2139" spans="1:17" hidden="1" x14ac:dyDescent="0.3">
      <c r="A2139" t="s">
        <v>4467</v>
      </c>
      <c r="B2139" t="s">
        <v>4468</v>
      </c>
      <c r="C2139" t="s">
        <v>10328</v>
      </c>
      <c r="D2139" t="s">
        <v>4469</v>
      </c>
      <c r="E2139">
        <v>306.72646200000003</v>
      </c>
      <c r="F2139">
        <v>41.81</v>
      </c>
      <c r="G2139">
        <v>434.16568880366799</v>
      </c>
      <c r="H2139">
        <v>-9.4619992570904703</v>
      </c>
      <c r="I2139">
        <v>163.190474327929</v>
      </c>
      <c r="J2139">
        <v>-7.9538624170399403</v>
      </c>
      <c r="K2139">
        <v>35.1817105122797</v>
      </c>
      <c r="L2139">
        <v>20.1915312417838</v>
      </c>
      <c r="M2139">
        <v>39.910046210774297</v>
      </c>
      <c r="N2139">
        <v>2.08077440707009</v>
      </c>
      <c r="O2139">
        <v>8.8256397990911193</v>
      </c>
      <c r="P2139">
        <v>465</v>
      </c>
      <c r="Q2139">
        <v>0.14011027111597299</v>
      </c>
    </row>
    <row r="2140" spans="1:17" hidden="1" x14ac:dyDescent="0.3">
      <c r="A2140" t="s">
        <v>4470</v>
      </c>
      <c r="B2140" t="s">
        <v>4471</v>
      </c>
      <c r="C2140" t="s">
        <v>10328</v>
      </c>
      <c r="D2140" t="s">
        <v>54</v>
      </c>
      <c r="E2140">
        <v>306.63152911999998</v>
      </c>
      <c r="F2140">
        <v>246.5</v>
      </c>
      <c r="G2140">
        <v>2.3482632587735699</v>
      </c>
      <c r="H2140">
        <v>9.8769339383923693</v>
      </c>
      <c r="I2140">
        <v>4.2759751706386897</v>
      </c>
      <c r="J2140">
        <v>3.22012626265477</v>
      </c>
      <c r="K2140">
        <v>239.531171179583</v>
      </c>
      <c r="L2140">
        <v>228.07496077658701</v>
      </c>
      <c r="M2140">
        <v>59.867512971129102</v>
      </c>
      <c r="N2140">
        <v>1.3865323651891801</v>
      </c>
      <c r="O2140">
        <v>31.845841784989801</v>
      </c>
      <c r="P2140">
        <v>36.9444444444444</v>
      </c>
      <c r="Q2140">
        <v>7.9175523668133005E-2</v>
      </c>
    </row>
    <row r="2141" spans="1:17" hidden="1" x14ac:dyDescent="0.3">
      <c r="A2141" t="s">
        <v>4472</v>
      </c>
      <c r="B2141" t="s">
        <v>4473</v>
      </c>
      <c r="C2141" t="s">
        <v>10328</v>
      </c>
      <c r="D2141" t="s">
        <v>46</v>
      </c>
      <c r="E2141">
        <v>306.62467277799999</v>
      </c>
      <c r="F2141">
        <v>17.75</v>
      </c>
      <c r="G2141">
        <v>43.098903641889699</v>
      </c>
      <c r="H2141">
        <v>-14.381442440203701</v>
      </c>
      <c r="I2141">
        <v>3.8109116497675499</v>
      </c>
      <c r="J2141">
        <v>-10.783105899573201</v>
      </c>
      <c r="K2141">
        <v>18.842913928795699</v>
      </c>
      <c r="L2141">
        <v>15.9429384425046</v>
      </c>
      <c r="M2141">
        <v>30.501221599637901</v>
      </c>
      <c r="N2141">
        <v>0.38297466582387402</v>
      </c>
      <c r="O2141">
        <v>38.422535211267601</v>
      </c>
      <c r="Q2141">
        <v>0.117304221960084</v>
      </c>
    </row>
    <row r="2142" spans="1:17" hidden="1" x14ac:dyDescent="0.3">
      <c r="A2142" t="s">
        <v>4474</v>
      </c>
      <c r="B2142" t="s">
        <v>4475</v>
      </c>
      <c r="C2142" t="s">
        <v>10328</v>
      </c>
      <c r="D2142" t="s">
        <v>204</v>
      </c>
      <c r="E2142">
        <v>306.56478241899998</v>
      </c>
      <c r="F2142">
        <v>213.17</v>
      </c>
      <c r="G2142">
        <v>-36.658155848074102</v>
      </c>
      <c r="H2142">
        <v>1.3343834205459999</v>
      </c>
      <c r="I2142">
        <v>-7.9814100495805498</v>
      </c>
      <c r="J2142">
        <v>-1.12112142882799</v>
      </c>
      <c r="K2142">
        <v>208.81113673541699</v>
      </c>
      <c r="L2142">
        <v>211.317267824791</v>
      </c>
      <c r="M2142">
        <v>63.175487815712501</v>
      </c>
      <c r="N2142">
        <v>1.41678194393225</v>
      </c>
      <c r="O2142">
        <v>37.918093540366797</v>
      </c>
      <c r="P2142">
        <v>23.9360465116279</v>
      </c>
      <c r="Q2142">
        <v>-2.7267617032721E-2</v>
      </c>
    </row>
    <row r="2143" spans="1:17" hidden="1" x14ac:dyDescent="0.3">
      <c r="A2143" t="s">
        <v>4476</v>
      </c>
      <c r="B2143" t="s">
        <v>4477</v>
      </c>
      <c r="C2143" t="s">
        <v>10328</v>
      </c>
      <c r="D2143" t="s">
        <v>1199</v>
      </c>
      <c r="E2143">
        <v>306.44</v>
      </c>
      <c r="F2143">
        <v>13.01</v>
      </c>
      <c r="G2143">
        <v>-4.3713449736398902</v>
      </c>
      <c r="H2143">
        <v>-2.8082247376582998</v>
      </c>
      <c r="I2143">
        <v>-21.667158525670999</v>
      </c>
      <c r="J2143">
        <v>-2.18488133470724</v>
      </c>
      <c r="K2143">
        <v>12.6341029872966</v>
      </c>
      <c r="L2143">
        <v>12.1580696877866</v>
      </c>
      <c r="M2143">
        <v>55.6993546287895</v>
      </c>
      <c r="N2143">
        <v>1.2546408886540901</v>
      </c>
      <c r="O2143">
        <v>35.664873174481102</v>
      </c>
      <c r="P2143">
        <v>53.964497041420103</v>
      </c>
      <c r="Q2143">
        <v>5.2326597606430998E-2</v>
      </c>
    </row>
    <row r="2144" spans="1:17" hidden="1" x14ac:dyDescent="0.3">
      <c r="A2144" t="s">
        <v>4478</v>
      </c>
      <c r="B2144" t="s">
        <v>4479</v>
      </c>
      <c r="C2144" t="s">
        <v>10328</v>
      </c>
      <c r="D2144" t="s">
        <v>2686</v>
      </c>
      <c r="E2144">
        <v>306.256574</v>
      </c>
      <c r="F2144">
        <v>231.35</v>
      </c>
      <c r="G2144">
        <v>1204.8964350620899</v>
      </c>
      <c r="H2144">
        <v>45.945254916194102</v>
      </c>
      <c r="I2144">
        <v>2.5651826268356799</v>
      </c>
      <c r="J2144">
        <v>7.1306938597201199</v>
      </c>
      <c r="K2144">
        <v>163.328977203421</v>
      </c>
      <c r="L2144">
        <v>129.29465331193299</v>
      </c>
      <c r="M2144">
        <v>99.829595402053698</v>
      </c>
      <c r="N2144">
        <v>0.52839841776011898</v>
      </c>
      <c r="O2144">
        <v>9.7687486492327604</v>
      </c>
      <c r="P2144">
        <v>1234.96826312752</v>
      </c>
    </row>
    <row r="2145" spans="1:17" hidden="1" x14ac:dyDescent="0.3">
      <c r="A2145" t="s">
        <v>4480</v>
      </c>
      <c r="B2145" t="s">
        <v>4481</v>
      </c>
      <c r="C2145" t="s">
        <v>10328</v>
      </c>
      <c r="D2145" t="s">
        <v>535</v>
      </c>
      <c r="E2145">
        <v>305.191731</v>
      </c>
      <c r="F2145">
        <v>202.15</v>
      </c>
      <c r="G2145">
        <v>21.715227047953</v>
      </c>
      <c r="H2145">
        <v>-4.1363848569999897</v>
      </c>
      <c r="I2145">
        <v>38.821650973674203</v>
      </c>
      <c r="J2145">
        <v>-3.5476561641234601</v>
      </c>
      <c r="K2145">
        <v>180.829973876526</v>
      </c>
      <c r="M2145">
        <v>47.489447281497</v>
      </c>
      <c r="N2145">
        <v>0.28091499957795202</v>
      </c>
      <c r="O2145">
        <v>2.3002720751917001</v>
      </c>
      <c r="P2145">
        <v>77.014010507880897</v>
      </c>
    </row>
    <row r="2146" spans="1:17" hidden="1" x14ac:dyDescent="0.3">
      <c r="A2146" t="s">
        <v>4482</v>
      </c>
      <c r="B2146" t="s">
        <v>4483</v>
      </c>
      <c r="C2146" t="s">
        <v>10328</v>
      </c>
      <c r="D2146" t="s">
        <v>4484</v>
      </c>
      <c r="E2146">
        <v>305.13499200000001</v>
      </c>
      <c r="F2146">
        <v>122.05</v>
      </c>
      <c r="G2146">
        <v>-52.6289346644121</v>
      </c>
      <c r="H2146">
        <v>-10.763489816213299</v>
      </c>
      <c r="I2146">
        <v>-39.815868628768101</v>
      </c>
      <c r="J2146">
        <v>-5.40855841976256</v>
      </c>
      <c r="K2146">
        <v>136.61824124869801</v>
      </c>
      <c r="L2146">
        <v>151.547047972998</v>
      </c>
      <c r="M2146">
        <v>31.410898293215201</v>
      </c>
      <c r="N2146">
        <v>1.2869168841671801</v>
      </c>
      <c r="O2146">
        <v>81.073330602212195</v>
      </c>
      <c r="P2146">
        <v>3.4322033898305002</v>
      </c>
    </row>
    <row r="2147" spans="1:17" hidden="1" x14ac:dyDescent="0.3">
      <c r="A2147" t="s">
        <v>4485</v>
      </c>
      <c r="B2147" t="s">
        <v>4486</v>
      </c>
      <c r="C2147" t="s">
        <v>10328</v>
      </c>
      <c r="D2147" t="s">
        <v>51</v>
      </c>
      <c r="E2147">
        <v>304.63162390000002</v>
      </c>
      <c r="F2147">
        <v>45.7</v>
      </c>
      <c r="G2147">
        <v>20.158283703145901</v>
      </c>
      <c r="H2147">
        <v>-8.7667270794039691</v>
      </c>
      <c r="I2147">
        <v>-12.3046111881642</v>
      </c>
      <c r="J2147">
        <v>-1.9134570299243401</v>
      </c>
      <c r="K2147">
        <v>48.292740624891302</v>
      </c>
      <c r="L2147">
        <v>43.221156048516903</v>
      </c>
      <c r="M2147">
        <v>39.969081468612899</v>
      </c>
      <c r="N2147">
        <v>1.3856681775453601</v>
      </c>
      <c r="O2147">
        <v>43.632385120350101</v>
      </c>
      <c r="P2147">
        <v>59.511343804537503</v>
      </c>
      <c r="Q2147">
        <v>0.134081582460675</v>
      </c>
    </row>
    <row r="2148" spans="1:17" hidden="1" x14ac:dyDescent="0.3">
      <c r="A2148" t="s">
        <v>4487</v>
      </c>
      <c r="B2148" t="s">
        <v>4488</v>
      </c>
      <c r="C2148" t="s">
        <v>10328</v>
      </c>
      <c r="D2148" t="s">
        <v>204</v>
      </c>
      <c r="E2148">
        <v>304.60103594999998</v>
      </c>
      <c r="F2148">
        <v>244</v>
      </c>
      <c r="G2148">
        <v>35.9145664923957</v>
      </c>
      <c r="H2148">
        <v>27.372333329963499</v>
      </c>
      <c r="I2148">
        <v>23.271335112108499</v>
      </c>
      <c r="J2148">
        <v>8.4284258404323396</v>
      </c>
      <c r="K2148">
        <v>198.972810552406</v>
      </c>
      <c r="L2148">
        <v>176.78388715238799</v>
      </c>
      <c r="M2148">
        <v>66.954463755825998</v>
      </c>
      <c r="N2148">
        <v>3.0478840643298799</v>
      </c>
      <c r="O2148">
        <v>7.5409836065573703</v>
      </c>
      <c r="P2148">
        <v>93.650793650793602</v>
      </c>
      <c r="Q2148">
        <v>5.3789205879279003E-2</v>
      </c>
    </row>
    <row r="2149" spans="1:17" hidden="1" x14ac:dyDescent="0.3">
      <c r="A2149" t="s">
        <v>4489</v>
      </c>
      <c r="B2149" t="s">
        <v>4490</v>
      </c>
      <c r="C2149" t="s">
        <v>10328</v>
      </c>
      <c r="D2149" t="s">
        <v>276</v>
      </c>
      <c r="E2149">
        <v>304.21474875000001</v>
      </c>
      <c r="F2149">
        <v>167.7</v>
      </c>
      <c r="G2149">
        <v>-6.8536061697623802</v>
      </c>
      <c r="H2149">
        <v>-8.3984191141542599</v>
      </c>
      <c r="I2149">
        <v>-30.354566701282401</v>
      </c>
      <c r="J2149">
        <v>-3.8190847355520301</v>
      </c>
      <c r="K2149">
        <v>181.23527825048799</v>
      </c>
      <c r="L2149">
        <v>182.50411777926999</v>
      </c>
      <c r="M2149">
        <v>27.529254697227099</v>
      </c>
      <c r="N2149">
        <v>0.94098156968316404</v>
      </c>
      <c r="O2149">
        <v>48.479427549195002</v>
      </c>
      <c r="P2149">
        <v>35.789473684210499</v>
      </c>
    </row>
    <row r="2150" spans="1:17" hidden="1" x14ac:dyDescent="0.3">
      <c r="A2150" t="s">
        <v>4491</v>
      </c>
      <c r="B2150" t="s">
        <v>4492</v>
      </c>
      <c r="C2150" t="s">
        <v>10328</v>
      </c>
      <c r="D2150" t="s">
        <v>627</v>
      </c>
      <c r="E2150">
        <v>304.02539999999999</v>
      </c>
      <c r="F2150">
        <v>88.2</v>
      </c>
      <c r="G2150">
        <v>1633.9281719345699</v>
      </c>
      <c r="H2150">
        <v>24.998446089607501</v>
      </c>
      <c r="I2150">
        <v>307.034595860293</v>
      </c>
      <c r="J2150">
        <v>-1.0476561641234601</v>
      </c>
      <c r="K2150">
        <v>63.930233725586902</v>
      </c>
      <c r="L2150">
        <v>37.112461595697503</v>
      </c>
      <c r="M2150">
        <v>83.947035635275</v>
      </c>
      <c r="N2150">
        <v>4.9133397128465504</v>
      </c>
      <c r="O2150">
        <v>2.72108843537415</v>
      </c>
      <c r="P2150">
        <v>2105</v>
      </c>
      <c r="Q2150">
        <v>0.19056084131966</v>
      </c>
    </row>
    <row r="2151" spans="1:17" hidden="1" x14ac:dyDescent="0.3">
      <c r="A2151" t="s">
        <v>4493</v>
      </c>
      <c r="B2151" t="s">
        <v>4494</v>
      </c>
      <c r="C2151" t="s">
        <v>10328</v>
      </c>
      <c r="D2151" t="s">
        <v>46</v>
      </c>
      <c r="E2151">
        <v>303.91638749999998</v>
      </c>
      <c r="F2151">
        <v>173</v>
      </c>
      <c r="G2151">
        <v>57.157609164009799</v>
      </c>
      <c r="H2151">
        <v>29.577570668732001</v>
      </c>
      <c r="I2151">
        <v>74.264033089731001</v>
      </c>
      <c r="J2151">
        <v>-13.3413245553528</v>
      </c>
      <c r="M2151">
        <v>53.499810838501702</v>
      </c>
      <c r="O2151">
        <v>26.4450867052023</v>
      </c>
      <c r="P2151">
        <v>106.937799043062</v>
      </c>
    </row>
    <row r="2152" spans="1:17" hidden="1" x14ac:dyDescent="0.3">
      <c r="A2152" t="s">
        <v>4495</v>
      </c>
      <c r="B2152" t="s">
        <v>4496</v>
      </c>
      <c r="C2152" t="s">
        <v>10328</v>
      </c>
      <c r="D2152" t="s">
        <v>627</v>
      </c>
      <c r="E2152">
        <v>302.99849879999999</v>
      </c>
      <c r="F2152">
        <v>238.2</v>
      </c>
      <c r="G2152">
        <v>862.42817193457199</v>
      </c>
      <c r="H2152">
        <v>9.55670473237317</v>
      </c>
      <c r="I2152">
        <v>273.09618419092499</v>
      </c>
      <c r="J2152">
        <v>-2.5161153161400098</v>
      </c>
      <c r="K2152">
        <v>206.82108560517901</v>
      </c>
      <c r="L2152">
        <v>124.733502077377</v>
      </c>
      <c r="M2152">
        <v>53.0549599663956</v>
      </c>
      <c r="N2152">
        <v>1.02860286028602</v>
      </c>
      <c r="O2152">
        <v>6.8429890848026904</v>
      </c>
      <c r="P2152">
        <v>1013.08411214953</v>
      </c>
    </row>
    <row r="2153" spans="1:17" hidden="1" x14ac:dyDescent="0.3">
      <c r="A2153" t="s">
        <v>4497</v>
      </c>
      <c r="B2153" t="s">
        <v>4498</v>
      </c>
      <c r="C2153" t="s">
        <v>10328</v>
      </c>
      <c r="D2153" t="s">
        <v>2256</v>
      </c>
      <c r="E2153">
        <v>301.97592750000001</v>
      </c>
      <c r="F2153">
        <v>428</v>
      </c>
      <c r="G2153">
        <v>24.273646150223499</v>
      </c>
      <c r="H2153">
        <v>-3.1697683988615002</v>
      </c>
      <c r="I2153">
        <v>-25.618465364195899</v>
      </c>
      <c r="J2153">
        <v>1.46300806500511</v>
      </c>
      <c r="K2153">
        <v>432.072514512569</v>
      </c>
      <c r="M2153">
        <v>56.985283091311203</v>
      </c>
      <c r="N2153">
        <v>0.58676681762951499</v>
      </c>
      <c r="O2153">
        <v>51.869158878504599</v>
      </c>
      <c r="P2153">
        <v>62.059825823551598</v>
      </c>
    </row>
    <row r="2154" spans="1:17" hidden="1" x14ac:dyDescent="0.3">
      <c r="A2154" t="s">
        <v>4499</v>
      </c>
      <c r="B2154" t="s">
        <v>4500</v>
      </c>
      <c r="C2154" t="s">
        <v>10328</v>
      </c>
      <c r="D2154" t="s">
        <v>535</v>
      </c>
      <c r="E2154">
        <v>301.92744959999999</v>
      </c>
      <c r="F2154">
        <v>341</v>
      </c>
      <c r="G2154">
        <v>130.43237361524399</v>
      </c>
      <c r="H2154">
        <v>-0.131098328582612</v>
      </c>
      <c r="I2154">
        <v>-47.135288309590301</v>
      </c>
      <c r="J2154">
        <v>-0.41872534651339599</v>
      </c>
      <c r="K2154">
        <v>348.03985722397999</v>
      </c>
      <c r="L2154">
        <v>330.42551562059901</v>
      </c>
      <c r="M2154">
        <v>44.205107424617999</v>
      </c>
      <c r="N2154">
        <v>0.59869012213726003</v>
      </c>
      <c r="O2154">
        <v>54.633431085043902</v>
      </c>
      <c r="P2154">
        <v>184.166666666666</v>
      </c>
      <c r="Q2154">
        <v>0.26431178243216802</v>
      </c>
    </row>
    <row r="2155" spans="1:17" hidden="1" x14ac:dyDescent="0.3">
      <c r="A2155" t="s">
        <v>4501</v>
      </c>
      <c r="B2155" t="s">
        <v>4502</v>
      </c>
      <c r="C2155" t="s">
        <v>10328</v>
      </c>
      <c r="D2155" t="s">
        <v>627</v>
      </c>
      <c r="E2155">
        <v>301.86582750000002</v>
      </c>
      <c r="F2155">
        <v>260.5</v>
      </c>
      <c r="G2155">
        <v>185.30347459801001</v>
      </c>
      <c r="H2155">
        <v>-16.868212072437402</v>
      </c>
      <c r="I2155">
        <v>-12.172213967525799</v>
      </c>
      <c r="J2155">
        <v>-7.3950306592186701</v>
      </c>
      <c r="K2155">
        <v>276.757907516275</v>
      </c>
      <c r="L2155">
        <v>226.87827652278</v>
      </c>
      <c r="M2155">
        <v>18.4030970777834</v>
      </c>
      <c r="N2155">
        <v>0.61145260433516602</v>
      </c>
      <c r="O2155">
        <v>30.518234165067099</v>
      </c>
      <c r="P2155">
        <v>247.333333333333</v>
      </c>
    </row>
    <row r="2156" spans="1:17" hidden="1" x14ac:dyDescent="0.3">
      <c r="A2156" t="s">
        <v>4503</v>
      </c>
      <c r="B2156" t="s">
        <v>4504</v>
      </c>
      <c r="C2156" t="s">
        <v>10328</v>
      </c>
      <c r="D2156" t="s">
        <v>974</v>
      </c>
      <c r="E2156">
        <v>301.06620279999999</v>
      </c>
      <c r="F2156">
        <v>273.60000000000002</v>
      </c>
      <c r="G2156">
        <v>425.46116685842998</v>
      </c>
      <c r="H2156">
        <v>-3.4303505472816198</v>
      </c>
      <c r="I2156">
        <v>42.665995177699997</v>
      </c>
      <c r="J2156">
        <v>2.90371161703156</v>
      </c>
      <c r="K2156">
        <v>267.98195178647399</v>
      </c>
      <c r="L2156">
        <v>206.01458725536301</v>
      </c>
      <c r="M2156">
        <v>51.401076411288798</v>
      </c>
      <c r="N2156">
        <v>0.70712963563605102</v>
      </c>
      <c r="O2156">
        <v>18.8048245614035</v>
      </c>
      <c r="P2156">
        <v>510.71428571428498</v>
      </c>
      <c r="Q2156">
        <v>0.25079440658615099</v>
      </c>
    </row>
    <row r="2157" spans="1:17" hidden="1" x14ac:dyDescent="0.3">
      <c r="A2157" t="s">
        <v>4505</v>
      </c>
      <c r="B2157" t="s">
        <v>4506</v>
      </c>
      <c r="C2157" t="s">
        <v>10328</v>
      </c>
      <c r="D2157" t="s">
        <v>132</v>
      </c>
      <c r="E2157">
        <v>300.57284879999997</v>
      </c>
      <c r="F2157">
        <v>38.99</v>
      </c>
      <c r="G2157">
        <v>832.64422131728804</v>
      </c>
      <c r="H2157">
        <v>-27.513026067157899</v>
      </c>
      <c r="I2157">
        <v>-4.6297553483752001</v>
      </c>
      <c r="J2157">
        <v>3.9331867477539202</v>
      </c>
      <c r="K2157">
        <v>41.0437330125594</v>
      </c>
      <c r="L2157">
        <v>30.1953961209298</v>
      </c>
      <c r="M2157">
        <v>35.926612954889798</v>
      </c>
      <c r="N2157">
        <v>2.8565746400852201</v>
      </c>
      <c r="O2157">
        <v>38.497050525775798</v>
      </c>
      <c r="P2157">
        <v>923.35958005249302</v>
      </c>
      <c r="Q2157">
        <v>0.289804416687655</v>
      </c>
    </row>
    <row r="2158" spans="1:17" hidden="1" x14ac:dyDescent="0.3">
      <c r="A2158" t="s">
        <v>4507</v>
      </c>
      <c r="B2158" t="s">
        <v>4508</v>
      </c>
      <c r="C2158" t="s">
        <v>10328</v>
      </c>
      <c r="D2158" t="s">
        <v>257</v>
      </c>
      <c r="E2158">
        <v>300.41550000000001</v>
      </c>
      <c r="F2158">
        <v>748.2</v>
      </c>
      <c r="G2158">
        <v>-16.879694933808501</v>
      </c>
      <c r="H2158">
        <v>18.966842620523298</v>
      </c>
      <c r="I2158">
        <v>14.9101726847683</v>
      </c>
      <c r="J2158">
        <v>-2.7497838236979302</v>
      </c>
      <c r="K2158">
        <v>689.22338670360102</v>
      </c>
      <c r="L2158">
        <v>629.23087682266305</v>
      </c>
      <c r="M2158">
        <v>68.179852483829194</v>
      </c>
      <c r="N2158">
        <v>2.1011872712959301</v>
      </c>
      <c r="O2158">
        <v>12.643678160919499</v>
      </c>
      <c r="P2158">
        <v>37.284403669724703</v>
      </c>
      <c r="Q2158">
        <v>9.3166219697795996E-2</v>
      </c>
    </row>
    <row r="2159" spans="1:17" hidden="1" x14ac:dyDescent="0.3">
      <c r="A2159" t="s">
        <v>4509</v>
      </c>
      <c r="B2159" t="s">
        <v>4510</v>
      </c>
      <c r="C2159" t="s">
        <v>10328</v>
      </c>
      <c r="D2159" t="s">
        <v>3902</v>
      </c>
      <c r="E2159">
        <v>298.84229729999998</v>
      </c>
      <c r="F2159">
        <v>205.4</v>
      </c>
      <c r="G2159">
        <v>-51.913532783844303</v>
      </c>
      <c r="H2159">
        <v>11.6695273496585</v>
      </c>
      <c r="I2159">
        <v>-43.1014585614748</v>
      </c>
      <c r="J2159">
        <v>8.4523438358765297</v>
      </c>
      <c r="K2159">
        <v>206.351958463203</v>
      </c>
      <c r="L2159">
        <v>231.26709907143501</v>
      </c>
      <c r="M2159">
        <v>70.214385357733306</v>
      </c>
      <c r="N2159">
        <v>3.24528654097442</v>
      </c>
      <c r="O2159">
        <v>67.9649464459591</v>
      </c>
      <c r="P2159">
        <v>22.994011976047901</v>
      </c>
      <c r="Q2159">
        <v>9.9222464860260998E-2</v>
      </c>
    </row>
    <row r="2160" spans="1:17" hidden="1" x14ac:dyDescent="0.3">
      <c r="A2160" t="s">
        <v>4511</v>
      </c>
      <c r="B2160" t="s">
        <v>4512</v>
      </c>
      <c r="C2160" t="s">
        <v>10328</v>
      </c>
      <c r="D2160" t="s">
        <v>573</v>
      </c>
      <c r="E2160">
        <v>298.7745625</v>
      </c>
      <c r="F2160">
        <v>226.25</v>
      </c>
      <c r="G2160">
        <v>35.376069557972997</v>
      </c>
      <c r="H2160">
        <v>-5.1619817178791303</v>
      </c>
      <c r="I2160">
        <v>-0.29110135086151301</v>
      </c>
      <c r="J2160">
        <v>-13.0631600400924</v>
      </c>
      <c r="K2160">
        <v>217.327861590194</v>
      </c>
      <c r="L2160">
        <v>183.616706953381</v>
      </c>
      <c r="M2160">
        <v>33.405700183456403</v>
      </c>
      <c r="N2160">
        <v>0.63654986216956699</v>
      </c>
      <c r="O2160">
        <v>18.453038674033099</v>
      </c>
      <c r="P2160">
        <v>87.681459975113995</v>
      </c>
      <c r="Q2160">
        <v>4.7311016008683003E-2</v>
      </c>
    </row>
    <row r="2161" spans="1:17" hidden="1" x14ac:dyDescent="0.3">
      <c r="A2161" t="s">
        <v>4513</v>
      </c>
      <c r="B2161" t="s">
        <v>4514</v>
      </c>
      <c r="C2161" t="s">
        <v>10328</v>
      </c>
      <c r="D2161" t="s">
        <v>741</v>
      </c>
      <c r="E2161">
        <v>298.53358683599998</v>
      </c>
      <c r="F2161">
        <v>12</v>
      </c>
      <c r="G2161">
        <v>-22.4485096797771</v>
      </c>
      <c r="H2161">
        <v>-0.76674349467756997</v>
      </c>
      <c r="I2161">
        <v>-9.0693002436022407</v>
      </c>
      <c r="J2161">
        <v>0.20547666795672201</v>
      </c>
      <c r="K2161">
        <v>11.8984731048219</v>
      </c>
      <c r="L2161">
        <v>11.6409566578451</v>
      </c>
      <c r="M2161">
        <v>70.589314799391403</v>
      </c>
      <c r="N2161">
        <v>2.4383355075505802</v>
      </c>
      <c r="O2161">
        <v>16.6666666666666</v>
      </c>
      <c r="P2161">
        <v>26.315789473684202</v>
      </c>
    </row>
    <row r="2162" spans="1:17" hidden="1" x14ac:dyDescent="0.3">
      <c r="A2162" t="s">
        <v>4515</v>
      </c>
      <c r="B2162" t="s">
        <v>4516</v>
      </c>
      <c r="C2162" t="s">
        <v>10328</v>
      </c>
      <c r="D2162" t="s">
        <v>573</v>
      </c>
      <c r="E2162">
        <v>298.38150000000002</v>
      </c>
      <c r="F2162">
        <v>152.1</v>
      </c>
      <c r="G2162">
        <v>-58.913933328585202</v>
      </c>
      <c r="H2162">
        <v>5.8685759597373597</v>
      </c>
      <c r="I2162">
        <v>5.0788333457420602</v>
      </c>
      <c r="J2162">
        <v>0.97390717819459205</v>
      </c>
      <c r="K2162">
        <v>142.795189399816</v>
      </c>
      <c r="L2162">
        <v>145.378638621482</v>
      </c>
      <c r="M2162">
        <v>58.994218646807496</v>
      </c>
      <c r="N2162">
        <v>1.1763874160480701</v>
      </c>
      <c r="O2162">
        <v>55.161078238001302</v>
      </c>
      <c r="P2162">
        <v>52.099999999999902</v>
      </c>
    </row>
    <row r="2163" spans="1:17" hidden="1" x14ac:dyDescent="0.3">
      <c r="A2163" t="s">
        <v>4517</v>
      </c>
      <c r="B2163" t="s">
        <v>4518</v>
      </c>
      <c r="C2163" t="s">
        <v>10328</v>
      </c>
      <c r="D2163" t="s">
        <v>2256</v>
      </c>
      <c r="E2163">
        <v>298.31889999999999</v>
      </c>
      <c r="F2163">
        <v>660</v>
      </c>
      <c r="G2163">
        <v>27.841797966394601</v>
      </c>
      <c r="H2163">
        <v>-7.4870394810534</v>
      </c>
      <c r="I2163">
        <v>-17.603462223798001</v>
      </c>
      <c r="J2163">
        <v>-1.3128076792749801</v>
      </c>
      <c r="K2163">
        <v>680.60720621454504</v>
      </c>
      <c r="M2163">
        <v>51.262504727121097</v>
      </c>
      <c r="N2163">
        <v>0.78298952028125801</v>
      </c>
      <c r="O2163">
        <v>37.803030303030297</v>
      </c>
      <c r="P2163">
        <v>65.808315538248905</v>
      </c>
    </row>
    <row r="2164" spans="1:17" hidden="1" x14ac:dyDescent="0.3">
      <c r="A2164" t="s">
        <v>4519</v>
      </c>
      <c r="B2164" t="s">
        <v>4520</v>
      </c>
      <c r="C2164" t="s">
        <v>10328</v>
      </c>
      <c r="D2164" t="s">
        <v>950</v>
      </c>
      <c r="E2164">
        <v>298.27250837999998</v>
      </c>
      <c r="F2164">
        <v>4875</v>
      </c>
      <c r="G2164">
        <v>16.1489277834029</v>
      </c>
      <c r="H2164">
        <v>-4.6244430876877303</v>
      </c>
      <c r="I2164">
        <v>11.9369158408219</v>
      </c>
      <c r="J2164">
        <v>-6.3803313862360103</v>
      </c>
      <c r="K2164">
        <v>4557.85854961321</v>
      </c>
      <c r="L2164">
        <v>4041.3109774412301</v>
      </c>
      <c r="M2164">
        <v>44.189313659776502</v>
      </c>
      <c r="N2164">
        <v>0.72213675731330595</v>
      </c>
      <c r="O2164">
        <v>10.5641025641025</v>
      </c>
      <c r="P2164">
        <v>54.761904761904702</v>
      </c>
      <c r="Q2164">
        <v>1.856810433999E-2</v>
      </c>
    </row>
    <row r="2165" spans="1:17" hidden="1" x14ac:dyDescent="0.3">
      <c r="A2165" t="s">
        <v>4521</v>
      </c>
      <c r="B2165" t="s">
        <v>4522</v>
      </c>
      <c r="C2165" t="s">
        <v>10328</v>
      </c>
      <c r="D2165" t="s">
        <v>276</v>
      </c>
      <c r="E2165">
        <v>298.19902215500002</v>
      </c>
      <c r="F2165">
        <v>150.46</v>
      </c>
      <c r="G2165">
        <v>-43.749395477934499</v>
      </c>
      <c r="H2165">
        <v>-1.42806816123015</v>
      </c>
      <c r="I2165">
        <v>7.3063784342347198</v>
      </c>
      <c r="J2165">
        <v>2.6560475395802201</v>
      </c>
      <c r="K2165">
        <v>136.69704716937301</v>
      </c>
      <c r="L2165">
        <v>138.641324716296</v>
      </c>
      <c r="M2165">
        <v>42.541483263054602</v>
      </c>
      <c r="N2165">
        <v>1.9756106896101699</v>
      </c>
      <c r="O2165">
        <v>23.953210155522999</v>
      </c>
      <c r="P2165">
        <v>65.3406593406593</v>
      </c>
      <c r="Q2165">
        <v>9.9416413082425006E-2</v>
      </c>
    </row>
    <row r="2166" spans="1:17" hidden="1" x14ac:dyDescent="0.3">
      <c r="A2166" t="s">
        <v>4523</v>
      </c>
      <c r="B2166" t="s">
        <v>4524</v>
      </c>
      <c r="C2166" t="s">
        <v>10328</v>
      </c>
      <c r="D2166" t="s">
        <v>51</v>
      </c>
      <c r="E2166">
        <v>297.17424</v>
      </c>
      <c r="F2166">
        <v>966.5</v>
      </c>
      <c r="G2166">
        <v>17.039970813285901</v>
      </c>
      <c r="H2166">
        <v>18.356665236509599</v>
      </c>
      <c r="I2166">
        <v>-7.4004431872731598</v>
      </c>
      <c r="J2166">
        <v>-8.3938100102773099</v>
      </c>
      <c r="K2166">
        <v>899.21500843142996</v>
      </c>
      <c r="L2166">
        <v>894.63724913134104</v>
      </c>
      <c r="M2166">
        <v>49.763463617791103</v>
      </c>
      <c r="N2166">
        <v>2.3757957904164799</v>
      </c>
      <c r="O2166">
        <v>53.1195033626487</v>
      </c>
      <c r="P2166">
        <v>64.547982520855797</v>
      </c>
      <c r="Q2166">
        <v>6.2946709653204994E-2</v>
      </c>
    </row>
    <row r="2167" spans="1:17" hidden="1" x14ac:dyDescent="0.3">
      <c r="A2167" t="s">
        <v>4525</v>
      </c>
      <c r="B2167" t="s">
        <v>4526</v>
      </c>
      <c r="C2167" t="s">
        <v>10328</v>
      </c>
      <c r="D2167" t="s">
        <v>54</v>
      </c>
      <c r="E2167">
        <v>296.90519575000002</v>
      </c>
      <c r="F2167">
        <v>294.8</v>
      </c>
      <c r="G2167">
        <v>-39.822325539788203</v>
      </c>
      <c r="H2167">
        <v>9.7634546659368109</v>
      </c>
      <c r="I2167">
        <v>-25.3837047933009</v>
      </c>
      <c r="J2167">
        <v>-5.5507118090253602</v>
      </c>
      <c r="K2167">
        <v>280.544619114032</v>
      </c>
      <c r="L2167">
        <v>312.398209151017</v>
      </c>
      <c r="M2167">
        <v>57.457191935061402</v>
      </c>
      <c r="N2167">
        <v>2.7321744987407501</v>
      </c>
      <c r="O2167">
        <v>59.023066485752999</v>
      </c>
      <c r="P2167">
        <v>22.8333333333333</v>
      </c>
      <c r="Q2167">
        <v>-0.148695819555517</v>
      </c>
    </row>
    <row r="2168" spans="1:17" hidden="1" x14ac:dyDescent="0.3">
      <c r="A2168" t="s">
        <v>4527</v>
      </c>
      <c r="B2168" t="s">
        <v>4528</v>
      </c>
      <c r="C2168" t="s">
        <v>10328</v>
      </c>
      <c r="D2168" t="s">
        <v>138</v>
      </c>
      <c r="E2168">
        <v>296.02362577500003</v>
      </c>
      <c r="F2168">
        <v>26.85</v>
      </c>
      <c r="G2168">
        <v>-15.5240464954614</v>
      </c>
      <c r="H2168">
        <v>2.7277037315288801</v>
      </c>
      <c r="I2168">
        <v>-2.5170289854486101</v>
      </c>
      <c r="J2168">
        <v>-7.7824939638413797</v>
      </c>
      <c r="K2168">
        <v>25.729245591510399</v>
      </c>
      <c r="L2168">
        <v>24.022496374302399</v>
      </c>
      <c r="M2168">
        <v>51.183303289237003</v>
      </c>
      <c r="N2168">
        <v>0.54435340966305501</v>
      </c>
      <c r="O2168">
        <v>38.3240223463687</v>
      </c>
      <c r="P2168">
        <v>41.315789473684198</v>
      </c>
      <c r="Q2168">
        <v>5.7440777645738003E-2</v>
      </c>
    </row>
    <row r="2169" spans="1:17" hidden="1" x14ac:dyDescent="0.3">
      <c r="A2169" t="s">
        <v>4529</v>
      </c>
      <c r="B2169" t="s">
        <v>4530</v>
      </c>
      <c r="C2169" t="s">
        <v>10328</v>
      </c>
      <c r="D2169" t="s">
        <v>405</v>
      </c>
      <c r="E2169">
        <v>295.55136499999998</v>
      </c>
      <c r="F2169">
        <v>150.15</v>
      </c>
      <c r="G2169">
        <v>240.85208497804999</v>
      </c>
      <c r="H2169">
        <v>46.193151767071697</v>
      </c>
      <c r="I2169">
        <v>209.31405497169101</v>
      </c>
      <c r="J2169">
        <v>7.1846113845718502</v>
      </c>
      <c r="K2169">
        <v>103.096814841392</v>
      </c>
      <c r="L2169">
        <v>66.848897271666502</v>
      </c>
      <c r="M2169">
        <v>99.993974145049606</v>
      </c>
      <c r="N2169">
        <v>0.96435607103240895</v>
      </c>
      <c r="O2169">
        <v>0</v>
      </c>
      <c r="P2169">
        <v>396.36363636363598</v>
      </c>
      <c r="Q2169">
        <v>0.13761995199339899</v>
      </c>
    </row>
    <row r="2170" spans="1:17" hidden="1" x14ac:dyDescent="0.3">
      <c r="A2170" t="s">
        <v>4531</v>
      </c>
      <c r="B2170" t="s">
        <v>4532</v>
      </c>
      <c r="C2170" t="s">
        <v>10328</v>
      </c>
      <c r="D2170" t="s">
        <v>2408</v>
      </c>
      <c r="E2170">
        <v>294.44764199999997</v>
      </c>
      <c r="F2170">
        <v>648.85</v>
      </c>
      <c r="G2170">
        <v>34.277209421907997</v>
      </c>
      <c r="H2170">
        <v>22.355137288944</v>
      </c>
      <c r="I2170">
        <v>1.80420760523063</v>
      </c>
      <c r="J2170">
        <v>0.61100140834590699</v>
      </c>
      <c r="K2170">
        <v>572.32274303116697</v>
      </c>
      <c r="L2170">
        <v>496.77549261193099</v>
      </c>
      <c r="M2170">
        <v>56.989519914429103</v>
      </c>
      <c r="N2170">
        <v>0.80550690568671501</v>
      </c>
      <c r="O2170">
        <v>28.5351005625337</v>
      </c>
      <c r="P2170">
        <v>82.774647887323894</v>
      </c>
      <c r="Q2170">
        <v>0.17874054213069801</v>
      </c>
    </row>
    <row r="2171" spans="1:17" hidden="1" x14ac:dyDescent="0.3">
      <c r="A2171" t="s">
        <v>4533</v>
      </c>
      <c r="B2171" t="s">
        <v>4534</v>
      </c>
      <c r="C2171" t="s">
        <v>10328</v>
      </c>
      <c r="D2171" t="s">
        <v>627</v>
      </c>
      <c r="E2171">
        <v>293.6212524</v>
      </c>
      <c r="F2171">
        <v>73.89</v>
      </c>
      <c r="G2171">
        <v>-13.617927356207399</v>
      </c>
      <c r="H2171">
        <v>1.99714738830878</v>
      </c>
      <c r="I2171">
        <v>-10.2405327369534</v>
      </c>
      <c r="J2171">
        <v>1.4519927615892101</v>
      </c>
      <c r="K2171">
        <v>70.874633683024697</v>
      </c>
      <c r="L2171">
        <v>67.479507085456802</v>
      </c>
      <c r="M2171">
        <v>56.180131448881298</v>
      </c>
      <c r="N2171">
        <v>1.03536787608478</v>
      </c>
      <c r="O2171">
        <v>6.9156854784138497</v>
      </c>
      <c r="P2171">
        <v>36.529933481153002</v>
      </c>
      <c r="Q2171">
        <v>5.0996381509386998E-2</v>
      </c>
    </row>
    <row r="2172" spans="1:17" hidden="1" x14ac:dyDescent="0.3">
      <c r="A2172" t="s">
        <v>4535</v>
      </c>
      <c r="B2172" t="s">
        <v>4536</v>
      </c>
      <c r="C2172" t="s">
        <v>10328</v>
      </c>
      <c r="D2172" t="s">
        <v>410</v>
      </c>
      <c r="E2172">
        <v>292.98353980500002</v>
      </c>
      <c r="F2172">
        <v>127.55</v>
      </c>
      <c r="G2172">
        <v>9.5559770796191899</v>
      </c>
      <c r="H2172">
        <v>-8.1298726979428901E-2</v>
      </c>
      <c r="I2172">
        <v>26.662401005340399</v>
      </c>
      <c r="J2172">
        <v>-7.4733589753684297</v>
      </c>
      <c r="K2172">
        <v>126.35415210261399</v>
      </c>
      <c r="M2172">
        <v>48.387599030937999</v>
      </c>
      <c r="N2172">
        <v>0.80975893116468101</v>
      </c>
      <c r="O2172">
        <v>37.1226969815758</v>
      </c>
      <c r="P2172">
        <v>85.797523670793794</v>
      </c>
    </row>
    <row r="2173" spans="1:17" hidden="1" x14ac:dyDescent="0.3">
      <c r="A2173" t="s">
        <v>4537</v>
      </c>
      <c r="B2173" t="s">
        <v>4538</v>
      </c>
      <c r="C2173" t="s">
        <v>10328</v>
      </c>
      <c r="D2173" t="s">
        <v>4539</v>
      </c>
      <c r="E2173">
        <v>292.68135000000001</v>
      </c>
      <c r="F2173">
        <v>147.94999999999999</v>
      </c>
      <c r="G2173">
        <v>10.832933839334499</v>
      </c>
      <c r="H2173">
        <v>54.588463914919402</v>
      </c>
      <c r="I2173">
        <v>33.519744375145301</v>
      </c>
      <c r="J2173">
        <v>10.0634549469876</v>
      </c>
      <c r="K2173">
        <v>115.377629274594</v>
      </c>
      <c r="M2173">
        <v>79.555133027849905</v>
      </c>
      <c r="N2173">
        <v>1.7890500775406799</v>
      </c>
      <c r="O2173">
        <v>10.037174721189601</v>
      </c>
      <c r="P2173">
        <v>89.679487179487097</v>
      </c>
    </row>
    <row r="2174" spans="1:17" hidden="1" x14ac:dyDescent="0.3">
      <c r="A2174" t="s">
        <v>4540</v>
      </c>
      <c r="B2174" t="s">
        <v>4541</v>
      </c>
      <c r="C2174" t="s">
        <v>10328</v>
      </c>
      <c r="D2174" t="s">
        <v>1401</v>
      </c>
      <c r="E2174">
        <v>291.319886</v>
      </c>
      <c r="F2174">
        <v>174.95</v>
      </c>
      <c r="G2174">
        <v>5.1290992916051001</v>
      </c>
      <c r="H2174">
        <v>-2.6981382827261999</v>
      </c>
      <c r="I2174">
        <v>-0.63795630664032599</v>
      </c>
      <c r="J2174">
        <v>-13.550981516610801</v>
      </c>
      <c r="K2174">
        <v>162.22893618011801</v>
      </c>
      <c r="L2174">
        <v>143.66271786416499</v>
      </c>
      <c r="M2174">
        <v>32.944994848998803</v>
      </c>
      <c r="N2174">
        <v>0.79902621363875903</v>
      </c>
      <c r="O2174">
        <v>15.4615604458416</v>
      </c>
      <c r="P2174">
        <v>80.267903142709898</v>
      </c>
      <c r="Q2174">
        <v>5.9885935477936997E-2</v>
      </c>
    </row>
    <row r="2175" spans="1:17" hidden="1" x14ac:dyDescent="0.3">
      <c r="A2175" t="s">
        <v>4542</v>
      </c>
      <c r="B2175" t="s">
        <v>4543</v>
      </c>
      <c r="C2175" t="s">
        <v>10328</v>
      </c>
      <c r="D2175" t="s">
        <v>1799</v>
      </c>
      <c r="E2175">
        <v>290.48553600000002</v>
      </c>
      <c r="F2175">
        <v>445</v>
      </c>
      <c r="G2175">
        <v>26.894662234396201</v>
      </c>
      <c r="H2175">
        <v>-4.6709843606493298</v>
      </c>
      <c r="I2175">
        <v>-29.780059714993499</v>
      </c>
      <c r="J2175">
        <v>-7.8606609270143304</v>
      </c>
      <c r="K2175">
        <v>469.282512388415</v>
      </c>
      <c r="L2175">
        <v>440.515066981958</v>
      </c>
      <c r="M2175">
        <v>42.699540489591598</v>
      </c>
      <c r="N2175">
        <v>0.683995250032985</v>
      </c>
      <c r="O2175">
        <v>49.662921348314597</v>
      </c>
      <c r="P2175">
        <v>73.896053145760007</v>
      </c>
    </row>
    <row r="2176" spans="1:17" hidden="1" x14ac:dyDescent="0.3">
      <c r="A2176" t="s">
        <v>4544</v>
      </c>
      <c r="B2176" t="s">
        <v>4545</v>
      </c>
      <c r="C2176" t="s">
        <v>10328</v>
      </c>
      <c r="D2176" t="s">
        <v>706</v>
      </c>
      <c r="E2176">
        <v>290.17175476</v>
      </c>
      <c r="F2176">
        <v>297</v>
      </c>
      <c r="G2176">
        <v>39.207168799776397</v>
      </c>
      <c r="H2176">
        <v>-1.20935504090062</v>
      </c>
      <c r="I2176">
        <v>-26.262732996807198</v>
      </c>
      <c r="J2176">
        <v>0.40061969794549501</v>
      </c>
      <c r="K2176">
        <v>289.80925837583698</v>
      </c>
      <c r="L2176">
        <v>262.641068027269</v>
      </c>
      <c r="M2176">
        <v>54.094458908671797</v>
      </c>
      <c r="N2176">
        <v>0.850912402054956</v>
      </c>
      <c r="O2176">
        <v>24.511784511784501</v>
      </c>
      <c r="P2176">
        <v>96.6236345580933</v>
      </c>
      <c r="Q2176">
        <v>0.105047568224179</v>
      </c>
    </row>
    <row r="2177" spans="1:17" hidden="1" x14ac:dyDescent="0.3">
      <c r="A2177" t="s">
        <v>4546</v>
      </c>
      <c r="B2177" t="s">
        <v>4547</v>
      </c>
      <c r="C2177" t="s">
        <v>10328</v>
      </c>
      <c r="D2177" t="s">
        <v>21</v>
      </c>
      <c r="E2177">
        <v>289.79328149999998</v>
      </c>
      <c r="F2177">
        <v>122.9</v>
      </c>
      <c r="G2177">
        <v>-43.369888030153902</v>
      </c>
      <c r="H2177">
        <v>-2.6380645299265701</v>
      </c>
      <c r="I2177">
        <v>-18.5721629722714</v>
      </c>
      <c r="J2177">
        <v>-5.50502050520873</v>
      </c>
      <c r="K2177">
        <v>128.08046063219601</v>
      </c>
      <c r="M2177">
        <v>50.0150627983069</v>
      </c>
      <c r="N2177">
        <v>0.64071190211345896</v>
      </c>
      <c r="O2177">
        <v>69.243287225386396</v>
      </c>
      <c r="P2177">
        <v>22.715926110833699</v>
      </c>
    </row>
    <row r="2178" spans="1:17" hidden="1" x14ac:dyDescent="0.3">
      <c r="A2178" t="s">
        <v>4548</v>
      </c>
      <c r="B2178" t="s">
        <v>4549</v>
      </c>
      <c r="C2178" t="s">
        <v>10328</v>
      </c>
      <c r="D2178" t="s">
        <v>204</v>
      </c>
      <c r="E2178">
        <v>288.31311124000001</v>
      </c>
      <c r="F2178">
        <v>133.51</v>
      </c>
      <c r="G2178">
        <v>104.15624211001099</v>
      </c>
      <c r="H2178">
        <v>-0.74397815281674096</v>
      </c>
      <c r="I2178">
        <v>7.5853859280139497</v>
      </c>
      <c r="J2178">
        <v>-7.9458847157038601</v>
      </c>
      <c r="K2178">
        <v>140.66138036132</v>
      </c>
      <c r="L2178">
        <v>118.01170500991</v>
      </c>
      <c r="M2178">
        <v>41.1449606254264</v>
      </c>
      <c r="N2178">
        <v>1.09412974969082</v>
      </c>
      <c r="O2178">
        <v>25.833270916036199</v>
      </c>
      <c r="P2178">
        <v>153.58024691358</v>
      </c>
      <c r="Q2178">
        <v>0.101426592897274</v>
      </c>
    </row>
    <row r="2179" spans="1:17" hidden="1" x14ac:dyDescent="0.3">
      <c r="A2179" t="s">
        <v>4550</v>
      </c>
      <c r="B2179" t="s">
        <v>4551</v>
      </c>
      <c r="C2179" t="s">
        <v>10328</v>
      </c>
      <c r="D2179" t="s">
        <v>204</v>
      </c>
      <c r="E2179">
        <v>288.11779749999999</v>
      </c>
      <c r="F2179">
        <v>731.9</v>
      </c>
      <c r="G2179">
        <v>-40.8157305044517</v>
      </c>
      <c r="H2179">
        <v>-6.56824780699655</v>
      </c>
      <c r="I2179">
        <v>-11.874243918711599</v>
      </c>
      <c r="J2179">
        <v>2.0142736119340299</v>
      </c>
      <c r="K2179">
        <v>749.10227230143198</v>
      </c>
      <c r="L2179">
        <v>737.93194524421699</v>
      </c>
      <c r="M2179">
        <v>48.896292697874799</v>
      </c>
      <c r="N2179">
        <v>0.73259904896768702</v>
      </c>
      <c r="O2179">
        <v>16.136084164503298</v>
      </c>
      <c r="P2179">
        <v>12.5999999999999</v>
      </c>
      <c r="Q2179">
        <v>3.9111751697305998E-2</v>
      </c>
    </row>
    <row r="2180" spans="1:17" hidden="1" x14ac:dyDescent="0.3">
      <c r="A2180" t="s">
        <v>4552</v>
      </c>
      <c r="B2180" t="s">
        <v>4553</v>
      </c>
      <c r="C2180" t="s">
        <v>10328</v>
      </c>
      <c r="D2180" t="s">
        <v>138</v>
      </c>
      <c r="E2180">
        <v>288.02256</v>
      </c>
      <c r="F2180">
        <v>177.8</v>
      </c>
      <c r="G2180">
        <v>4.37051597994129</v>
      </c>
      <c r="H2180">
        <v>-8.3967301627116093</v>
      </c>
      <c r="I2180">
        <v>-47.633785547018199</v>
      </c>
      <c r="J2180">
        <v>-6.6886818051491002</v>
      </c>
      <c r="K2180">
        <v>190.33620079067401</v>
      </c>
      <c r="L2180">
        <v>188.798121164002</v>
      </c>
      <c r="M2180">
        <v>50.557479496779202</v>
      </c>
      <c r="N2180">
        <v>1.26807139854425</v>
      </c>
      <c r="O2180">
        <v>59.139482564679398</v>
      </c>
      <c r="P2180">
        <v>39.341692789968597</v>
      </c>
      <c r="Q2180">
        <v>0.234009871030776</v>
      </c>
    </row>
    <row r="2181" spans="1:17" hidden="1" x14ac:dyDescent="0.3">
      <c r="A2181" t="s">
        <v>4554</v>
      </c>
      <c r="B2181" t="s">
        <v>4555</v>
      </c>
      <c r="C2181" t="s">
        <v>10328</v>
      </c>
      <c r="D2181" t="s">
        <v>54</v>
      </c>
      <c r="E2181">
        <v>287.59921619199997</v>
      </c>
      <c r="F2181">
        <v>65.02</v>
      </c>
      <c r="G2181">
        <v>44.3614381988248</v>
      </c>
      <c r="H2181">
        <v>-18.530815672473299</v>
      </c>
      <c r="I2181">
        <v>-35.422172177869498</v>
      </c>
      <c r="J2181">
        <v>-8.0033156059707409</v>
      </c>
      <c r="K2181">
        <v>78.8944811212735</v>
      </c>
      <c r="L2181">
        <v>72.075416557910799</v>
      </c>
      <c r="M2181">
        <v>44.032741991695403</v>
      </c>
      <c r="N2181">
        <v>1.3483820068560299</v>
      </c>
      <c r="O2181">
        <v>99.784681636419506</v>
      </c>
      <c r="P2181">
        <v>218.33537331701299</v>
      </c>
      <c r="Q2181">
        <v>0.18307568338205199</v>
      </c>
    </row>
    <row r="2182" spans="1:17" hidden="1" x14ac:dyDescent="0.3">
      <c r="A2182" t="s">
        <v>4556</v>
      </c>
      <c r="B2182" t="s">
        <v>4557</v>
      </c>
      <c r="C2182" t="s">
        <v>10328</v>
      </c>
      <c r="D2182" t="s">
        <v>741</v>
      </c>
      <c r="E2182">
        <v>286.83496256799998</v>
      </c>
      <c r="F2182">
        <v>268.86</v>
      </c>
      <c r="G2182">
        <v>0.74755690927098595</v>
      </c>
      <c r="H2182">
        <v>1.8944782342584301</v>
      </c>
      <c r="I2182">
        <v>0.48720789506474499</v>
      </c>
      <c r="J2182">
        <v>0.16105254458525201</v>
      </c>
      <c r="K2182">
        <v>259.755139135337</v>
      </c>
      <c r="L2182">
        <v>240.48069901578299</v>
      </c>
      <c r="M2182">
        <v>58.2466499100683</v>
      </c>
      <c r="N2182">
        <v>0.30104752996276501</v>
      </c>
      <c r="O2182">
        <v>0.97448486200997197</v>
      </c>
      <c r="P2182">
        <v>35.146275258872002</v>
      </c>
      <c r="Q2182">
        <v>4.1697795445031001E-2</v>
      </c>
    </row>
    <row r="2183" spans="1:17" hidden="1" x14ac:dyDescent="0.3">
      <c r="A2183" t="s">
        <v>4558</v>
      </c>
      <c r="B2183" t="s">
        <v>4559</v>
      </c>
      <c r="C2183" t="s">
        <v>10328</v>
      </c>
      <c r="D2183" t="s">
        <v>4560</v>
      </c>
      <c r="E2183">
        <v>286.82454595199999</v>
      </c>
      <c r="F2183">
        <v>179.31</v>
      </c>
      <c r="G2183">
        <v>10.6186387843176</v>
      </c>
      <c r="H2183">
        <v>38.330228652159199</v>
      </c>
      <c r="I2183">
        <v>3.7348887337074599</v>
      </c>
      <c r="J2183">
        <v>29.204195687728301</v>
      </c>
      <c r="K2183">
        <v>135.398537011294</v>
      </c>
      <c r="L2183">
        <v>132.82026421583899</v>
      </c>
      <c r="M2183">
        <v>84.030595756728005</v>
      </c>
      <c r="N2183">
        <v>4.1960634197718703</v>
      </c>
      <c r="O2183">
        <v>6.9377056494339397</v>
      </c>
      <c r="P2183">
        <v>66.8</v>
      </c>
      <c r="Q2183">
        <v>1.4283959207305999E-2</v>
      </c>
    </row>
    <row r="2184" spans="1:17" hidden="1" x14ac:dyDescent="0.3">
      <c r="A2184" t="s">
        <v>4561</v>
      </c>
      <c r="B2184" t="s">
        <v>4562</v>
      </c>
      <c r="C2184" t="s">
        <v>10328</v>
      </c>
      <c r="D2184" t="s">
        <v>204</v>
      </c>
      <c r="E2184">
        <v>286.74799999999999</v>
      </c>
      <c r="F2184">
        <v>28.66</v>
      </c>
      <c r="G2184">
        <v>215.22937675384901</v>
      </c>
      <c r="H2184">
        <v>16.235236840371499</v>
      </c>
      <c r="I2184">
        <v>43.6466177182173</v>
      </c>
      <c r="J2184">
        <v>1.3316300500122999</v>
      </c>
      <c r="K2184">
        <v>26.083202915008702</v>
      </c>
      <c r="L2184">
        <v>20.339788209561899</v>
      </c>
      <c r="M2184">
        <v>60.769154685125997</v>
      </c>
      <c r="N2184">
        <v>0.51009815910143197</v>
      </c>
      <c r="O2184">
        <v>14.166085136078101</v>
      </c>
      <c r="P2184">
        <v>245.30120481927699</v>
      </c>
      <c r="Q2184">
        <v>0.10057752813528099</v>
      </c>
    </row>
    <row r="2185" spans="1:17" hidden="1" x14ac:dyDescent="0.3">
      <c r="A2185" t="s">
        <v>4563</v>
      </c>
      <c r="B2185" t="s">
        <v>4564</v>
      </c>
      <c r="C2185" t="s">
        <v>10328</v>
      </c>
      <c r="D2185" t="s">
        <v>538</v>
      </c>
      <c r="E2185">
        <v>286.3347291</v>
      </c>
      <c r="F2185">
        <v>194.15</v>
      </c>
      <c r="G2185">
        <v>6.8946622343963</v>
      </c>
      <c r="H2185">
        <v>-6.3608196446582399</v>
      </c>
      <c r="I2185">
        <v>11.330370508181201</v>
      </c>
      <c r="J2185">
        <v>-6.0476561641234596</v>
      </c>
      <c r="K2185">
        <v>210.290071641776</v>
      </c>
      <c r="M2185">
        <v>38.798560309212803</v>
      </c>
      <c r="N2185">
        <v>0.51925585717604505</v>
      </c>
      <c r="O2185">
        <v>41.127993819211902</v>
      </c>
      <c r="P2185">
        <v>43.814814814814802</v>
      </c>
    </row>
    <row r="2186" spans="1:17" hidden="1" x14ac:dyDescent="0.3">
      <c r="A2186" t="s">
        <v>4565</v>
      </c>
      <c r="B2186" t="s">
        <v>4566</v>
      </c>
      <c r="C2186" t="s">
        <v>10328</v>
      </c>
      <c r="D2186" t="s">
        <v>1665</v>
      </c>
      <c r="E2186">
        <v>285.69404600000001</v>
      </c>
      <c r="F2186">
        <v>29.54</v>
      </c>
      <c r="G2186">
        <v>1132.32133432773</v>
      </c>
      <c r="H2186">
        <v>23.992999922871</v>
      </c>
      <c r="I2186">
        <v>985.17585980081401</v>
      </c>
      <c r="J2186">
        <v>-5.0298160876659903</v>
      </c>
      <c r="K2186">
        <v>23.668079697487201</v>
      </c>
      <c r="L2186">
        <v>12.4222268727572</v>
      </c>
      <c r="M2186">
        <v>61.260903858699201</v>
      </c>
      <c r="N2186">
        <v>1.0506659160546299</v>
      </c>
      <c r="O2186">
        <v>10.5280974949221</v>
      </c>
      <c r="P2186">
        <v>1162.3931623931601</v>
      </c>
      <c r="Q2186">
        <v>0.41534738528437498</v>
      </c>
    </row>
    <row r="2187" spans="1:17" hidden="1" x14ac:dyDescent="0.3">
      <c r="A2187" t="s">
        <v>4567</v>
      </c>
      <c r="B2187" t="s">
        <v>4568</v>
      </c>
      <c r="C2187" t="s">
        <v>10328</v>
      </c>
      <c r="D2187" t="s">
        <v>1518</v>
      </c>
      <c r="E2187">
        <v>285.18333765</v>
      </c>
      <c r="F2187">
        <v>8.74</v>
      </c>
      <c r="G2187">
        <v>75.575230758101995</v>
      </c>
      <c r="H2187">
        <v>-20.124569090989201</v>
      </c>
      <c r="I2187">
        <v>-5.7261403360251499</v>
      </c>
      <c r="J2187">
        <v>-5.4051980635647903</v>
      </c>
      <c r="K2187">
        <v>8.8959476813469305</v>
      </c>
      <c r="L2187">
        <v>7.5371719418856902</v>
      </c>
      <c r="M2187">
        <v>27.714023524945201</v>
      </c>
      <c r="N2187">
        <v>0.59616185793130505</v>
      </c>
      <c r="O2187">
        <v>28.604118993135</v>
      </c>
      <c r="P2187">
        <v>105.64705882352899</v>
      </c>
      <c r="Q2187">
        <v>-7.1058557879020001E-3</v>
      </c>
    </row>
    <row r="2188" spans="1:17" hidden="1" x14ac:dyDescent="0.3">
      <c r="A2188" t="s">
        <v>4569</v>
      </c>
      <c r="B2188" t="s">
        <v>4570</v>
      </c>
      <c r="C2188" t="s">
        <v>10328</v>
      </c>
      <c r="D2188" t="s">
        <v>2332</v>
      </c>
      <c r="E2188">
        <v>284.48993862999998</v>
      </c>
      <c r="F2188">
        <v>24.97</v>
      </c>
      <c r="G2188">
        <v>-5.2842218685258002</v>
      </c>
      <c r="H2188">
        <v>4.9926292373555397</v>
      </c>
      <c r="I2188">
        <v>-20.620729583493102</v>
      </c>
      <c r="J2188">
        <v>1.0402081246977599</v>
      </c>
      <c r="K2188">
        <v>22.313761205674101</v>
      </c>
      <c r="L2188">
        <v>23.407024776963201</v>
      </c>
      <c r="M2188">
        <v>65.366843021153898</v>
      </c>
      <c r="N2188">
        <v>2.2135500489462498</v>
      </c>
      <c r="O2188">
        <v>47.376852222667097</v>
      </c>
      <c r="P2188">
        <v>38.799332962756999</v>
      </c>
      <c r="Q2188">
        <v>5.7093008665943003E-2</v>
      </c>
    </row>
    <row r="2189" spans="1:17" hidden="1" x14ac:dyDescent="0.3">
      <c r="A2189" t="s">
        <v>4571</v>
      </c>
      <c r="B2189" t="s">
        <v>4572</v>
      </c>
      <c r="C2189" t="s">
        <v>10328</v>
      </c>
      <c r="D2189" t="s">
        <v>627</v>
      </c>
      <c r="E2189">
        <v>283.321443875</v>
      </c>
      <c r="F2189">
        <v>203.65</v>
      </c>
      <c r="G2189">
        <v>379.05317193457199</v>
      </c>
      <c r="H2189">
        <v>36.830910073710797</v>
      </c>
      <c r="I2189">
        <v>130.926811429156</v>
      </c>
      <c r="J2189">
        <v>0.77734383587653599</v>
      </c>
      <c r="K2189">
        <v>158.57177926993501</v>
      </c>
      <c r="L2189">
        <v>111.413363847795</v>
      </c>
      <c r="M2189">
        <v>84.679892187980897</v>
      </c>
      <c r="N2189">
        <v>1.1324380165289201</v>
      </c>
      <c r="O2189">
        <v>2.2096734593665501</v>
      </c>
      <c r="P2189">
        <v>409.125</v>
      </c>
    </row>
    <row r="2190" spans="1:17" hidden="1" x14ac:dyDescent="0.3">
      <c r="A2190" t="s">
        <v>4573</v>
      </c>
      <c r="B2190" t="s">
        <v>4574</v>
      </c>
      <c r="C2190" t="s">
        <v>10328</v>
      </c>
      <c r="D2190" t="s">
        <v>4575</v>
      </c>
      <c r="E2190">
        <v>283.14</v>
      </c>
      <c r="F2190">
        <v>121</v>
      </c>
      <c r="G2190">
        <v>61.232519760659599</v>
      </c>
      <c r="H2190">
        <v>6.24589818907753</v>
      </c>
      <c r="I2190">
        <v>32.817728390414302</v>
      </c>
      <c r="J2190">
        <v>15.3544602379929</v>
      </c>
      <c r="K2190">
        <v>106.50175202527799</v>
      </c>
      <c r="L2190">
        <v>85.732408177490498</v>
      </c>
      <c r="M2190">
        <v>76.634807603966394</v>
      </c>
      <c r="N2190">
        <v>0.95552427867698797</v>
      </c>
      <c r="O2190">
        <v>4.5867768595041198</v>
      </c>
      <c r="P2190">
        <v>163.55913744282199</v>
      </c>
      <c r="Q2190">
        <v>4.1747136625355001E-2</v>
      </c>
    </row>
    <row r="2191" spans="1:17" hidden="1" x14ac:dyDescent="0.3">
      <c r="A2191" t="s">
        <v>4576</v>
      </c>
      <c r="B2191" t="s">
        <v>4577</v>
      </c>
      <c r="C2191" t="s">
        <v>10328</v>
      </c>
      <c r="D2191" t="s">
        <v>98</v>
      </c>
      <c r="E2191">
        <v>282.86502419999999</v>
      </c>
      <c r="F2191">
        <v>51.15</v>
      </c>
      <c r="G2191">
        <v>-45.943538591743099</v>
      </c>
      <c r="H2191">
        <v>5.1837020101575204</v>
      </c>
      <c r="I2191">
        <v>-28.8371146660219</v>
      </c>
      <c r="J2191">
        <v>-3.6190847355520401</v>
      </c>
      <c r="M2191">
        <v>49.305762957469199</v>
      </c>
      <c r="O2191">
        <v>25.122189638318599</v>
      </c>
      <c r="P2191">
        <v>14.6860986547085</v>
      </c>
    </row>
    <row r="2192" spans="1:17" hidden="1" x14ac:dyDescent="0.3">
      <c r="A2192" t="s">
        <v>4578</v>
      </c>
      <c r="B2192" t="s">
        <v>4579</v>
      </c>
      <c r="C2192" t="s">
        <v>10328</v>
      </c>
      <c r="D2192" t="s">
        <v>46</v>
      </c>
      <c r="E2192">
        <v>282.82033880400002</v>
      </c>
      <c r="F2192">
        <v>42.45</v>
      </c>
      <c r="G2192">
        <v>151.05399974914201</v>
      </c>
      <c r="H2192">
        <v>10.7497545910557</v>
      </c>
      <c r="I2192">
        <v>62.810993375821802</v>
      </c>
      <c r="J2192">
        <v>-2.3894468447772899</v>
      </c>
      <c r="K2192">
        <v>36.734514860176802</v>
      </c>
      <c r="L2192">
        <v>28.620888711885598</v>
      </c>
      <c r="M2192">
        <v>51.250213919329497</v>
      </c>
      <c r="N2192">
        <v>0.88869497450402102</v>
      </c>
      <c r="O2192">
        <v>8.8339222614840907</v>
      </c>
      <c r="P2192">
        <v>226.53846153846101</v>
      </c>
      <c r="Q2192">
        <v>7.6352477226929005E-2</v>
      </c>
    </row>
    <row r="2193" spans="1:17" hidden="1" x14ac:dyDescent="0.3">
      <c r="A2193" t="s">
        <v>4580</v>
      </c>
      <c r="B2193" t="s">
        <v>4581</v>
      </c>
      <c r="C2193" t="s">
        <v>10328</v>
      </c>
      <c r="D2193" t="s">
        <v>517</v>
      </c>
      <c r="E2193">
        <v>282.65224296599899</v>
      </c>
      <c r="F2193">
        <v>20.86</v>
      </c>
      <c r="G2193">
        <v>47.460086828189603</v>
      </c>
      <c r="H2193">
        <v>-15.524281183119699</v>
      </c>
      <c r="I2193">
        <v>2.9234847491827498</v>
      </c>
      <c r="J2193">
        <v>-4.1653853404845496</v>
      </c>
      <c r="K2193">
        <v>22.571234084583601</v>
      </c>
      <c r="L2193">
        <v>18.7825785806582</v>
      </c>
      <c r="M2193">
        <v>28.774940786640201</v>
      </c>
      <c r="N2193">
        <v>0.29137040738991399</v>
      </c>
      <c r="O2193">
        <v>41.898370086289503</v>
      </c>
      <c r="P2193">
        <v>120.74074074073999</v>
      </c>
      <c r="Q2193">
        <v>0.107817796683638</v>
      </c>
    </row>
    <row r="2194" spans="1:17" hidden="1" x14ac:dyDescent="0.3">
      <c r="A2194" t="s">
        <v>4582</v>
      </c>
      <c r="B2194" t="s">
        <v>4583</v>
      </c>
      <c r="C2194" t="s">
        <v>10328</v>
      </c>
      <c r="D2194" t="s">
        <v>163</v>
      </c>
      <c r="E2194">
        <v>282.62035441500001</v>
      </c>
      <c r="F2194">
        <v>265.8</v>
      </c>
      <c r="G2194">
        <v>-31.444740866911499</v>
      </c>
      <c r="H2194">
        <v>-2.84539393183015</v>
      </c>
      <c r="I2194">
        <v>-21.8287677604844</v>
      </c>
      <c r="J2194">
        <v>-2.4543057804917399</v>
      </c>
      <c r="K2194">
        <v>269.47095594103803</v>
      </c>
      <c r="L2194">
        <v>263.04847405290798</v>
      </c>
      <c r="M2194">
        <v>45.127946265619798</v>
      </c>
      <c r="N2194">
        <v>0.67698345261670301</v>
      </c>
      <c r="O2194">
        <v>22.7990970654627</v>
      </c>
      <c r="P2194">
        <v>9.8347107438016597</v>
      </c>
      <c r="Q2194">
        <v>9.9957567705803996E-2</v>
      </c>
    </row>
    <row r="2195" spans="1:17" hidden="1" x14ac:dyDescent="0.3">
      <c r="A2195" t="s">
        <v>4584</v>
      </c>
      <c r="B2195" t="s">
        <v>4585</v>
      </c>
      <c r="C2195" t="s">
        <v>10328</v>
      </c>
      <c r="D2195" t="s">
        <v>1054</v>
      </c>
      <c r="E2195">
        <v>282.48462323199999</v>
      </c>
      <c r="F2195">
        <v>7.92</v>
      </c>
      <c r="G2195">
        <v>70.434501048496699</v>
      </c>
      <c r="H2195">
        <v>33.427918478470701</v>
      </c>
      <c r="I2195">
        <v>-18.6796898539918</v>
      </c>
      <c r="J2195">
        <v>-3.2427781153429698</v>
      </c>
      <c r="K2195">
        <v>6.8367477841837996</v>
      </c>
      <c r="L2195">
        <v>6.2321490236926902</v>
      </c>
      <c r="M2195">
        <v>63.956153724031999</v>
      </c>
      <c r="N2195">
        <v>0.96847865175211501</v>
      </c>
      <c r="O2195">
        <v>16.792929292929301</v>
      </c>
      <c r="Q2195">
        <v>-4.3700663596512E-2</v>
      </c>
    </row>
    <row r="2196" spans="1:17" hidden="1" x14ac:dyDescent="0.3">
      <c r="A2196" t="s">
        <v>4586</v>
      </c>
      <c r="B2196" t="s">
        <v>4587</v>
      </c>
      <c r="C2196" t="s">
        <v>10328</v>
      </c>
      <c r="D2196" t="s">
        <v>46</v>
      </c>
      <c r="E2196">
        <v>281.23750000000001</v>
      </c>
      <c r="F2196">
        <v>185</v>
      </c>
      <c r="G2196">
        <v>-46.171601308057703</v>
      </c>
      <c r="H2196">
        <v>2.72571881688022</v>
      </c>
      <c r="I2196">
        <v>-24.469828918467101</v>
      </c>
      <c r="J2196">
        <v>-6.5240252563965297</v>
      </c>
      <c r="K2196">
        <v>186.43943259375999</v>
      </c>
      <c r="M2196">
        <v>48.713683496514399</v>
      </c>
      <c r="N2196">
        <v>1.35366273071191</v>
      </c>
      <c r="O2196">
        <v>74.486486486486498</v>
      </c>
      <c r="P2196">
        <v>27.542226818338399</v>
      </c>
    </row>
    <row r="2197" spans="1:17" hidden="1" x14ac:dyDescent="0.3">
      <c r="A2197" t="s">
        <v>4588</v>
      </c>
      <c r="B2197" t="s">
        <v>4589</v>
      </c>
      <c r="C2197" t="s">
        <v>10328</v>
      </c>
      <c r="D2197" t="s">
        <v>1852</v>
      </c>
      <c r="E2197">
        <v>280.49528169000001</v>
      </c>
      <c r="F2197">
        <v>441.1</v>
      </c>
      <c r="G2197">
        <v>19.631209436693801</v>
      </c>
      <c r="H2197">
        <v>-4.5580949303481599</v>
      </c>
      <c r="I2197">
        <v>2.4906879948312302</v>
      </c>
      <c r="J2197">
        <v>-5.69932210960161</v>
      </c>
      <c r="K2197">
        <v>439.590889346479</v>
      </c>
      <c r="L2197">
        <v>379.18915392929102</v>
      </c>
      <c r="M2197">
        <v>37.813353315605397</v>
      </c>
      <c r="N2197">
        <v>0.17664620893738101</v>
      </c>
      <c r="O2197">
        <v>18.295171163001498</v>
      </c>
      <c r="P2197">
        <v>64.774000747104907</v>
      </c>
      <c r="Q2197">
        <v>-7.6911546429650002E-3</v>
      </c>
    </row>
    <row r="2198" spans="1:17" hidden="1" x14ac:dyDescent="0.3">
      <c r="A2198" t="s">
        <v>4590</v>
      </c>
      <c r="B2198" t="s">
        <v>4591</v>
      </c>
      <c r="C2198" t="s">
        <v>10328</v>
      </c>
      <c r="D2198" t="s">
        <v>538</v>
      </c>
      <c r="E2198">
        <v>280.0671256</v>
      </c>
      <c r="F2198">
        <v>278.05</v>
      </c>
      <c r="G2198">
        <v>5.8939421057218002</v>
      </c>
      <c r="H2198">
        <v>-7.2561353566598701</v>
      </c>
      <c r="I2198">
        <v>16.149989405685101</v>
      </c>
      <c r="J2198">
        <v>3.2434899521177099</v>
      </c>
      <c r="K2198">
        <v>274.58590126875202</v>
      </c>
      <c r="L2198">
        <v>236.85933994616599</v>
      </c>
      <c r="M2198">
        <v>52.730652847712001</v>
      </c>
      <c r="N2198">
        <v>0.15755231229118999</v>
      </c>
      <c r="O2198">
        <v>21.866570760654501</v>
      </c>
      <c r="P2198">
        <v>81.732026143790804</v>
      </c>
    </row>
    <row r="2199" spans="1:17" hidden="1" x14ac:dyDescent="0.3">
      <c r="A2199" t="s">
        <v>4592</v>
      </c>
      <c r="B2199" t="s">
        <v>4593</v>
      </c>
      <c r="C2199" t="s">
        <v>10328</v>
      </c>
      <c r="D2199" t="s">
        <v>1105</v>
      </c>
      <c r="E2199">
        <v>279.88832351999997</v>
      </c>
      <c r="F2199">
        <v>127.25</v>
      </c>
      <c r="G2199">
        <v>-43.6248171958621</v>
      </c>
      <c r="H2199">
        <v>18.925718816880199</v>
      </c>
      <c r="I2199">
        <v>17.882924909137</v>
      </c>
      <c r="J2199">
        <v>4.3436481837026202</v>
      </c>
      <c r="K2199">
        <v>108.307488813947</v>
      </c>
      <c r="L2199">
        <v>108.361203542938</v>
      </c>
      <c r="M2199">
        <v>61.619625564124497</v>
      </c>
      <c r="N2199">
        <v>1.1580377080503601</v>
      </c>
      <c r="O2199">
        <v>28.880157170923301</v>
      </c>
      <c r="P2199">
        <v>73.011556764106004</v>
      </c>
    </row>
    <row r="2200" spans="1:17" hidden="1" x14ac:dyDescent="0.3">
      <c r="A2200" t="s">
        <v>4594</v>
      </c>
      <c r="B2200" t="s">
        <v>4595</v>
      </c>
      <c r="C2200" t="s">
        <v>10328</v>
      </c>
      <c r="D2200" t="s">
        <v>138</v>
      </c>
      <c r="E2200">
        <v>279.72000000000003</v>
      </c>
      <c r="F2200">
        <v>315</v>
      </c>
      <c r="G2200">
        <v>230.340071248073</v>
      </c>
      <c r="H2200">
        <v>61.745505330808797</v>
      </c>
      <c r="I2200">
        <v>247.446495173795</v>
      </c>
      <c r="J2200">
        <v>6.4608762590847197</v>
      </c>
      <c r="K2200">
        <v>218.46413306326701</v>
      </c>
      <c r="M2200">
        <v>98.289324497437505</v>
      </c>
      <c r="N2200">
        <v>0.54821564160971903</v>
      </c>
      <c r="O2200">
        <v>2.8571428571428399</v>
      </c>
      <c r="P2200">
        <v>271.90082644628097</v>
      </c>
    </row>
    <row r="2201" spans="1:17" hidden="1" x14ac:dyDescent="0.3">
      <c r="A2201" t="s">
        <v>4596</v>
      </c>
      <c r="B2201" t="s">
        <v>4597</v>
      </c>
      <c r="C2201" t="s">
        <v>10328</v>
      </c>
      <c r="D2201" t="s">
        <v>127</v>
      </c>
      <c r="E2201">
        <v>279.6970536</v>
      </c>
      <c r="F2201">
        <v>174.48</v>
      </c>
      <c r="G2201">
        <v>120.078709568981</v>
      </c>
      <c r="H2201">
        <v>64.890044521624304</v>
      </c>
      <c r="I2201">
        <v>55.532905855465202</v>
      </c>
      <c r="J2201">
        <v>-4.6227269856532098</v>
      </c>
      <c r="K2201">
        <v>129.505246185549</v>
      </c>
      <c r="L2201">
        <v>107.90623983413001</v>
      </c>
      <c r="M2201">
        <v>68.410787226907402</v>
      </c>
      <c r="N2201">
        <v>3.36550055109339</v>
      </c>
      <c r="O2201">
        <v>6.6024759284731802</v>
      </c>
      <c r="P2201">
        <v>163.96369137670101</v>
      </c>
      <c r="Q2201">
        <v>5.5989258522227997E-2</v>
      </c>
    </row>
    <row r="2202" spans="1:17" hidden="1" x14ac:dyDescent="0.3">
      <c r="A2202" t="s">
        <v>4598</v>
      </c>
      <c r="B2202" t="s">
        <v>4599</v>
      </c>
      <c r="C2202" t="s">
        <v>10328</v>
      </c>
      <c r="D2202" t="s">
        <v>410</v>
      </c>
      <c r="E2202">
        <v>278.10722625</v>
      </c>
      <c r="F2202">
        <v>208.95</v>
      </c>
      <c r="G2202">
        <v>-35.524316753210101</v>
      </c>
      <c r="H2202">
        <v>4.04725887931518</v>
      </c>
      <c r="I2202">
        <v>-23.460156763394199</v>
      </c>
      <c r="J2202">
        <v>-7.0504160537278802</v>
      </c>
      <c r="K2202">
        <v>201.15043759188299</v>
      </c>
      <c r="L2202">
        <v>203.893079776809</v>
      </c>
      <c r="M2202">
        <v>50.627042081363598</v>
      </c>
      <c r="N2202">
        <v>3.3685603387438201</v>
      </c>
      <c r="O2202">
        <v>40.894950945202098</v>
      </c>
      <c r="P2202">
        <v>40.376217668793998</v>
      </c>
    </row>
    <row r="2203" spans="1:17" hidden="1" x14ac:dyDescent="0.3">
      <c r="A2203" t="s">
        <v>4600</v>
      </c>
      <c r="B2203" t="s">
        <v>4601</v>
      </c>
      <c r="C2203" t="s">
        <v>10328</v>
      </c>
      <c r="D2203" t="s">
        <v>72</v>
      </c>
      <c r="E2203">
        <v>277.82553000000001</v>
      </c>
      <c r="F2203">
        <v>875.6</v>
      </c>
      <c r="G2203">
        <v>150.43433884150801</v>
      </c>
      <c r="H2203">
        <v>4.7251101741535004</v>
      </c>
      <c r="I2203">
        <v>227.337743936469</v>
      </c>
      <c r="J2203">
        <v>1.2211047433808899</v>
      </c>
      <c r="K2203">
        <v>783.74393638589595</v>
      </c>
      <c r="L2203">
        <v>553.64637381110595</v>
      </c>
      <c r="M2203">
        <v>72.741178178961206</v>
      </c>
      <c r="N2203">
        <v>0.97875791743284501</v>
      </c>
      <c r="O2203">
        <v>0.43398812243031698</v>
      </c>
      <c r="P2203">
        <v>308.58609426038203</v>
      </c>
      <c r="Q2203">
        <v>2.1320354521975001E-2</v>
      </c>
    </row>
    <row r="2204" spans="1:17" hidden="1" x14ac:dyDescent="0.3">
      <c r="A2204" t="s">
        <v>4602</v>
      </c>
      <c r="B2204" t="s">
        <v>4603</v>
      </c>
      <c r="C2204" t="s">
        <v>10328</v>
      </c>
      <c r="D2204" t="s">
        <v>21</v>
      </c>
      <c r="E2204">
        <v>277.22831600000001</v>
      </c>
      <c r="F2204">
        <v>18.53</v>
      </c>
      <c r="G2204">
        <v>-48.7998982408659</v>
      </c>
      <c r="H2204">
        <v>-6.1717170805556796</v>
      </c>
      <c r="I2204">
        <v>-45.827722980285799</v>
      </c>
      <c r="J2204">
        <v>-3.6970068134741201</v>
      </c>
      <c r="K2204">
        <v>19.8634991228245</v>
      </c>
      <c r="L2204">
        <v>21.668033093550601</v>
      </c>
      <c r="M2204">
        <v>32.667982279956199</v>
      </c>
      <c r="N2204">
        <v>0.82098149383974905</v>
      </c>
      <c r="O2204">
        <v>93.200215866162907</v>
      </c>
      <c r="P2204">
        <v>2.3756906077348101</v>
      </c>
      <c r="Q2204">
        <v>-9.3032688478700998E-2</v>
      </c>
    </row>
    <row r="2205" spans="1:17" hidden="1" x14ac:dyDescent="0.3">
      <c r="A2205" t="s">
        <v>4604</v>
      </c>
      <c r="B2205" t="s">
        <v>4605</v>
      </c>
      <c r="C2205" t="s">
        <v>10328</v>
      </c>
      <c r="D2205" t="s">
        <v>750</v>
      </c>
      <c r="E2205">
        <v>277.20591564</v>
      </c>
      <c r="F2205">
        <v>212.9</v>
      </c>
      <c r="G2205">
        <v>46.242871727533299</v>
      </c>
      <c r="H2205">
        <v>-2.2266621355007299</v>
      </c>
      <c r="I2205">
        <v>33.508624068068201</v>
      </c>
      <c r="J2205">
        <v>-7.25301330698061</v>
      </c>
      <c r="K2205">
        <v>205.74703281439801</v>
      </c>
      <c r="L2205">
        <v>174.45461313863399</v>
      </c>
      <c r="M2205">
        <v>54.270178307899499</v>
      </c>
      <c r="N2205">
        <v>0.73433362753751097</v>
      </c>
      <c r="O2205">
        <v>22.123062470643401</v>
      </c>
      <c r="P2205">
        <v>90.089285714285694</v>
      </c>
    </row>
    <row r="2206" spans="1:17" hidden="1" x14ac:dyDescent="0.3">
      <c r="A2206" t="s">
        <v>4606</v>
      </c>
      <c r="B2206" t="s">
        <v>4607</v>
      </c>
      <c r="C2206" t="s">
        <v>10328</v>
      </c>
      <c r="D2206" t="s">
        <v>89</v>
      </c>
      <c r="E2206">
        <v>276.53864125000001</v>
      </c>
      <c r="F2206">
        <v>164.75</v>
      </c>
      <c r="G2206">
        <v>151.552103558504</v>
      </c>
      <c r="H2206">
        <v>0.18218647857175499</v>
      </c>
      <c r="I2206">
        <v>80.403140461232795</v>
      </c>
      <c r="J2206">
        <v>-4.7026269243573804</v>
      </c>
      <c r="K2206">
        <v>105.20187672572401</v>
      </c>
      <c r="M2206">
        <v>49.4452423634486</v>
      </c>
      <c r="N2206">
        <v>0.86153846153846103</v>
      </c>
      <c r="O2206">
        <v>5.6145675265553798</v>
      </c>
      <c r="P2206">
        <v>181.62393162393101</v>
      </c>
    </row>
    <row r="2207" spans="1:17" hidden="1" x14ac:dyDescent="0.3">
      <c r="A2207" t="s">
        <v>4608</v>
      </c>
      <c r="B2207" t="s">
        <v>4609</v>
      </c>
      <c r="C2207" t="s">
        <v>10328</v>
      </c>
      <c r="D2207" t="s">
        <v>1570</v>
      </c>
      <c r="E2207">
        <v>276.46076799999997</v>
      </c>
      <c r="F2207">
        <v>22.11</v>
      </c>
      <c r="G2207">
        <v>-8.6550241115558393</v>
      </c>
      <c r="H2207">
        <v>-6.93548101048275</v>
      </c>
      <c r="I2207">
        <v>-36.007520394491998</v>
      </c>
      <c r="J2207">
        <v>-5.3785353325946597</v>
      </c>
      <c r="K2207">
        <v>22.115517085213501</v>
      </c>
      <c r="L2207">
        <v>22.118407922883499</v>
      </c>
      <c r="M2207">
        <v>44.7284851972708</v>
      </c>
      <c r="N2207">
        <v>1.01650354447347</v>
      </c>
      <c r="O2207">
        <v>75.938489371325105</v>
      </c>
      <c r="P2207">
        <v>27.435158501440899</v>
      </c>
      <c r="Q2207">
        <v>5.8394092738996997E-2</v>
      </c>
    </row>
    <row r="2208" spans="1:17" hidden="1" x14ac:dyDescent="0.3">
      <c r="A2208" t="s">
        <v>4610</v>
      </c>
      <c r="B2208" t="s">
        <v>4611</v>
      </c>
      <c r="C2208" t="s">
        <v>10328</v>
      </c>
      <c r="D2208" t="s">
        <v>817</v>
      </c>
      <c r="E2208">
        <v>276.18296199999997</v>
      </c>
      <c r="F2208">
        <v>175.25</v>
      </c>
      <c r="G2208">
        <v>126.70472871112899</v>
      </c>
      <c r="H2208">
        <v>16.4674406711848</v>
      </c>
      <c r="I2208">
        <v>55.382338415529198</v>
      </c>
      <c r="J2208">
        <v>-7.9047990212663102</v>
      </c>
      <c r="K2208">
        <v>166.98292614126299</v>
      </c>
      <c r="M2208">
        <v>49.105351948225298</v>
      </c>
      <c r="N2208">
        <v>1.72242215615709</v>
      </c>
      <c r="O2208">
        <v>22.681883024251</v>
      </c>
      <c r="P2208">
        <v>178.17460317460299</v>
      </c>
    </row>
    <row r="2209" spans="1:17" hidden="1" x14ac:dyDescent="0.3">
      <c r="A2209" t="s">
        <v>4612</v>
      </c>
      <c r="B2209" t="s">
        <v>4613</v>
      </c>
      <c r="C2209" t="s">
        <v>10328</v>
      </c>
      <c r="D2209" t="s">
        <v>1658</v>
      </c>
      <c r="E2209">
        <v>275.82156895999998</v>
      </c>
      <c r="F2209">
        <v>255.8</v>
      </c>
      <c r="G2209">
        <v>-20.380575921344899</v>
      </c>
      <c r="H2209">
        <v>-9.4263787621255108</v>
      </c>
      <c r="I2209">
        <v>-31.6687252901907</v>
      </c>
      <c r="J2209">
        <v>-7.9071296531853799</v>
      </c>
      <c r="K2209">
        <v>263.50566333068298</v>
      </c>
      <c r="L2209">
        <v>259.33279338979901</v>
      </c>
      <c r="M2209">
        <v>34.394953679081503</v>
      </c>
      <c r="N2209">
        <v>0.49737508903726801</v>
      </c>
      <c r="O2209">
        <v>43.510555121188403</v>
      </c>
      <c r="P2209">
        <v>26.633663366336599</v>
      </c>
      <c r="Q2209">
        <v>9.7537611141063005E-2</v>
      </c>
    </row>
    <row r="2210" spans="1:17" hidden="1" x14ac:dyDescent="0.3">
      <c r="A2210" t="s">
        <v>4614</v>
      </c>
      <c r="B2210" t="s">
        <v>4615</v>
      </c>
      <c r="C2210" t="s">
        <v>10328</v>
      </c>
      <c r="D2210" t="s">
        <v>138</v>
      </c>
      <c r="E2210">
        <v>275.70752122499999</v>
      </c>
      <c r="F2210">
        <v>72.209999999999994</v>
      </c>
      <c r="G2210">
        <v>43.509902703803398</v>
      </c>
      <c r="H2210">
        <v>27.931276487226601</v>
      </c>
      <c r="I2210">
        <v>26.976456325410101</v>
      </c>
      <c r="J2210">
        <v>12.590217590029299</v>
      </c>
      <c r="K2210">
        <v>55.198947495016803</v>
      </c>
      <c r="L2210">
        <v>49.900427725129802</v>
      </c>
      <c r="M2210">
        <v>81.955604314156801</v>
      </c>
      <c r="N2210">
        <v>3.38950786805212</v>
      </c>
      <c r="O2210">
        <v>7.8105525550477797</v>
      </c>
      <c r="P2210">
        <v>95.691056910569003</v>
      </c>
      <c r="Q2210">
        <v>3.4226415790606E-2</v>
      </c>
    </row>
    <row r="2211" spans="1:17" hidden="1" x14ac:dyDescent="0.3">
      <c r="A2211" t="s">
        <v>4616</v>
      </c>
      <c r="B2211" t="s">
        <v>4617</v>
      </c>
      <c r="C2211" t="s">
        <v>10328</v>
      </c>
      <c r="D2211" t="s">
        <v>2408</v>
      </c>
      <c r="E2211">
        <v>275.677030459999</v>
      </c>
      <c r="F2211">
        <v>2301.5</v>
      </c>
      <c r="G2211">
        <v>355.118432290849</v>
      </c>
      <c r="H2211">
        <v>19.180518154902501</v>
      </c>
      <c r="I2211">
        <v>138.56465050510201</v>
      </c>
      <c r="J2211">
        <v>2.9488897574069499</v>
      </c>
      <c r="K2211">
        <v>2054.6022825352302</v>
      </c>
      <c r="L2211">
        <v>1419.70684244011</v>
      </c>
      <c r="M2211">
        <v>61.625242519845401</v>
      </c>
      <c r="N2211">
        <v>0.66236012277067902</v>
      </c>
      <c r="O2211">
        <v>12.580925483380399</v>
      </c>
      <c r="P2211">
        <v>428.23043378471402</v>
      </c>
      <c r="Q2211">
        <v>0.17651968624328099</v>
      </c>
    </row>
    <row r="2212" spans="1:17" hidden="1" x14ac:dyDescent="0.3">
      <c r="A2212" t="s">
        <v>4618</v>
      </c>
      <c r="B2212" t="s">
        <v>4619</v>
      </c>
      <c r="C2212" t="s">
        <v>10328</v>
      </c>
      <c r="D2212" t="s">
        <v>627</v>
      </c>
      <c r="E2212">
        <v>275.49262857999997</v>
      </c>
      <c r="F2212">
        <v>479.55</v>
      </c>
      <c r="G2212">
        <v>-34.295914344636401</v>
      </c>
      <c r="H2212">
        <v>-7.4593235886710403</v>
      </c>
      <c r="I2212">
        <v>-21.474418734764701</v>
      </c>
      <c r="J2212">
        <v>-2.4309761320464802</v>
      </c>
      <c r="K2212">
        <v>510.04087519512302</v>
      </c>
      <c r="L2212">
        <v>512.22601115629595</v>
      </c>
      <c r="M2212">
        <v>41.566280523477097</v>
      </c>
      <c r="N2212">
        <v>0.57255196900106797</v>
      </c>
      <c r="O2212">
        <v>19.445313314565698</v>
      </c>
      <c r="P2212">
        <v>3.7874688886483998</v>
      </c>
      <c r="Q2212">
        <v>-9.9133808024417999E-2</v>
      </c>
    </row>
    <row r="2213" spans="1:17" hidden="1" x14ac:dyDescent="0.3">
      <c r="A2213" t="s">
        <v>4620</v>
      </c>
      <c r="B2213" t="s">
        <v>4621</v>
      </c>
      <c r="C2213" t="s">
        <v>10328</v>
      </c>
      <c r="D2213" t="s">
        <v>2256</v>
      </c>
      <c r="E2213">
        <v>275.41125</v>
      </c>
      <c r="F2213">
        <v>1218.95</v>
      </c>
      <c r="G2213">
        <v>182.47945398585401</v>
      </c>
      <c r="H2213">
        <v>-1.4173619724742099</v>
      </c>
      <c r="I2213">
        <v>51.668577491844303</v>
      </c>
      <c r="J2213">
        <v>-3.5137916222908001</v>
      </c>
      <c r="K2213">
        <v>1182.2427273128201</v>
      </c>
      <c r="L2213">
        <v>959.56249764919198</v>
      </c>
      <c r="M2213">
        <v>56.464942226352001</v>
      </c>
      <c r="N2213">
        <v>1.0009950947681401</v>
      </c>
      <c r="O2213">
        <v>18.113950531194799</v>
      </c>
      <c r="P2213">
        <v>250.27298850574701</v>
      </c>
      <c r="Q2213">
        <v>0.16302977005788599</v>
      </c>
    </row>
    <row r="2214" spans="1:17" hidden="1" x14ac:dyDescent="0.3">
      <c r="A2214" t="s">
        <v>4622</v>
      </c>
      <c r="B2214" t="s">
        <v>4623</v>
      </c>
      <c r="C2214" t="s">
        <v>10328</v>
      </c>
      <c r="D2214" t="s">
        <v>627</v>
      </c>
      <c r="E2214">
        <v>275.21172444000001</v>
      </c>
      <c r="F2214">
        <v>560.79999999999995</v>
      </c>
      <c r="G2214">
        <v>-44.453507454740297</v>
      </c>
      <c r="H2214">
        <v>-11.5542684816829</v>
      </c>
      <c r="I2214">
        <v>-19.240995348864601</v>
      </c>
      <c r="J2214">
        <v>-5.80638605828132</v>
      </c>
      <c r="K2214">
        <v>592.86853870116897</v>
      </c>
      <c r="L2214">
        <v>608.161271867849</v>
      </c>
      <c r="M2214">
        <v>37.776650839348903</v>
      </c>
      <c r="N2214">
        <v>0.69708095192256603</v>
      </c>
      <c r="O2214">
        <v>38.177603423680402</v>
      </c>
      <c r="P2214">
        <v>15.8199091284592</v>
      </c>
      <c r="Q2214">
        <v>-0.13862414590036301</v>
      </c>
    </row>
    <row r="2215" spans="1:17" hidden="1" x14ac:dyDescent="0.3">
      <c r="A2215" t="s">
        <v>4624</v>
      </c>
      <c r="B2215" t="s">
        <v>4625</v>
      </c>
      <c r="C2215" t="s">
        <v>10328</v>
      </c>
      <c r="D2215" t="s">
        <v>46</v>
      </c>
      <c r="E2215">
        <v>275.09341483899999</v>
      </c>
      <c r="F2215">
        <v>13.17</v>
      </c>
      <c r="G2215">
        <v>-17.5077255013247</v>
      </c>
      <c r="H2215">
        <v>11.6009240713958</v>
      </c>
      <c r="I2215">
        <v>-8.4415946158965998</v>
      </c>
      <c r="J2215">
        <v>5.8090464552909999</v>
      </c>
      <c r="K2215">
        <v>12.0810666305459</v>
      </c>
      <c r="L2215">
        <v>11.899444815211901</v>
      </c>
      <c r="M2215">
        <v>71.667474142916106</v>
      </c>
      <c r="N2215">
        <v>1.6970406165534999</v>
      </c>
      <c r="O2215">
        <v>15.413819286256601</v>
      </c>
      <c r="P2215">
        <v>42.378378378378301</v>
      </c>
    </row>
    <row r="2216" spans="1:17" hidden="1" x14ac:dyDescent="0.3">
      <c r="A2216" t="s">
        <v>4626</v>
      </c>
      <c r="B2216" t="s">
        <v>4627</v>
      </c>
      <c r="C2216" t="s">
        <v>10328</v>
      </c>
      <c r="D2216" t="s">
        <v>750</v>
      </c>
      <c r="E2216">
        <v>274.83749999999998</v>
      </c>
      <c r="F2216">
        <v>116.7</v>
      </c>
      <c r="G2216">
        <v>-61.018573627557501</v>
      </c>
      <c r="H2216">
        <v>-10.329610719328</v>
      </c>
      <c r="I2216">
        <v>-57.393975568277497</v>
      </c>
      <c r="J2216">
        <v>-7.8517798754636701</v>
      </c>
      <c r="K2216">
        <v>127.144276161674</v>
      </c>
      <c r="L2216">
        <v>144.02676312398901</v>
      </c>
      <c r="M2216">
        <v>16.204316777530298</v>
      </c>
      <c r="N2216">
        <v>0.96969696969696895</v>
      </c>
      <c r="O2216">
        <v>121.936589545844</v>
      </c>
      <c r="P2216">
        <v>9.4233473980309395</v>
      </c>
    </row>
    <row r="2217" spans="1:17" hidden="1" x14ac:dyDescent="0.3">
      <c r="A2217" t="s">
        <v>4628</v>
      </c>
      <c r="B2217" t="s">
        <v>4629</v>
      </c>
      <c r="C2217" t="s">
        <v>10328</v>
      </c>
      <c r="D2217" t="s">
        <v>535</v>
      </c>
      <c r="E2217">
        <v>274.81294189499999</v>
      </c>
      <c r="F2217">
        <v>214.55</v>
      </c>
      <c r="G2217">
        <v>77.323048686626706</v>
      </c>
      <c r="H2217">
        <v>4.7235167126472897</v>
      </c>
      <c r="I2217">
        <v>-13.1979082085273</v>
      </c>
      <c r="J2217">
        <v>3.0713914549241501</v>
      </c>
      <c r="K2217">
        <v>194.986419641309</v>
      </c>
      <c r="L2217">
        <v>169.24024230991401</v>
      </c>
      <c r="M2217">
        <v>55.389645079085298</v>
      </c>
      <c r="N2217">
        <v>1.32603541129661</v>
      </c>
      <c r="O2217">
        <v>25.3786996038219</v>
      </c>
      <c r="P2217">
        <v>142.621282370236</v>
      </c>
      <c r="Q2217">
        <v>5.6000881400982999E-2</v>
      </c>
    </row>
    <row r="2218" spans="1:17" hidden="1" x14ac:dyDescent="0.3">
      <c r="A2218" t="s">
        <v>4630</v>
      </c>
      <c r="B2218" t="s">
        <v>4631</v>
      </c>
      <c r="C2218" t="s">
        <v>10328</v>
      </c>
      <c r="D2218" t="s">
        <v>517</v>
      </c>
      <c r="E2218">
        <v>274.75410834000002</v>
      </c>
      <c r="F2218">
        <v>211.33</v>
      </c>
      <c r="G2218">
        <v>97.286966985675406</v>
      </c>
      <c r="H2218">
        <v>-3.2388664580498698</v>
      </c>
      <c r="I2218">
        <v>8.3143663050571401</v>
      </c>
      <c r="J2218">
        <v>-8.6392905830112401</v>
      </c>
      <c r="K2218">
        <v>221.171144399062</v>
      </c>
      <c r="L2218">
        <v>185.98457788299001</v>
      </c>
      <c r="M2218">
        <v>39.7682943337852</v>
      </c>
      <c r="N2218">
        <v>0.37955695621069402</v>
      </c>
      <c r="O2218">
        <v>31.547816211612101</v>
      </c>
      <c r="P2218">
        <v>132.230769230769</v>
      </c>
      <c r="Q2218">
        <v>0.125150019781995</v>
      </c>
    </row>
    <row r="2219" spans="1:17" hidden="1" x14ac:dyDescent="0.3">
      <c r="A2219" t="s">
        <v>4632</v>
      </c>
      <c r="B2219" t="s">
        <v>4633</v>
      </c>
      <c r="C2219" t="s">
        <v>10328</v>
      </c>
      <c r="D2219" t="s">
        <v>51</v>
      </c>
      <c r="E2219">
        <v>274.46940684999998</v>
      </c>
      <c r="F2219">
        <v>241.75</v>
      </c>
      <c r="G2219">
        <v>-67.132489351550703</v>
      </c>
      <c r="H2219">
        <v>6.8328219119592601</v>
      </c>
      <c r="I2219">
        <v>-17.2038672016986</v>
      </c>
      <c r="J2219">
        <v>2.77030222394382</v>
      </c>
      <c r="K2219">
        <v>222.22881369472799</v>
      </c>
      <c r="L2219">
        <v>252.82452069767999</v>
      </c>
      <c r="M2219">
        <v>68.928353687936294</v>
      </c>
      <c r="N2219">
        <v>1.3244597213204901</v>
      </c>
      <c r="O2219">
        <v>84.901758014477707</v>
      </c>
      <c r="P2219">
        <v>39.578521939953802</v>
      </c>
      <c r="Q2219">
        <v>-0.112417327403723</v>
      </c>
    </row>
    <row r="2220" spans="1:17" hidden="1" x14ac:dyDescent="0.3">
      <c r="A2220" t="s">
        <v>4634</v>
      </c>
      <c r="B2220" t="s">
        <v>4635</v>
      </c>
      <c r="C2220" t="s">
        <v>10328</v>
      </c>
      <c r="D2220" t="s">
        <v>4636</v>
      </c>
      <c r="E2220">
        <v>274.38714599999997</v>
      </c>
      <c r="F2220">
        <v>128.19999999999999</v>
      </c>
      <c r="G2220">
        <v>-64.499734566373505</v>
      </c>
      <c r="H2220">
        <v>-15.5838666753477</v>
      </c>
      <c r="I2220">
        <v>-47.393310640652302</v>
      </c>
      <c r="J2220">
        <v>-7.96698857024308</v>
      </c>
      <c r="K2220">
        <v>157.48312027581201</v>
      </c>
      <c r="M2220">
        <v>31.3385756501456</v>
      </c>
      <c r="N2220">
        <v>0.66134880348078295</v>
      </c>
      <c r="O2220">
        <v>105.928237129485</v>
      </c>
      <c r="P2220">
        <v>0.15624999999999101</v>
      </c>
    </row>
    <row r="2221" spans="1:17" hidden="1" x14ac:dyDescent="0.3">
      <c r="A2221" t="s">
        <v>4637</v>
      </c>
      <c r="B2221" t="s">
        <v>4638</v>
      </c>
      <c r="C2221" t="s">
        <v>10328</v>
      </c>
      <c r="D2221" t="s">
        <v>933</v>
      </c>
      <c r="E2221">
        <v>274.3125</v>
      </c>
      <c r="F2221">
        <v>279.05</v>
      </c>
      <c r="G2221">
        <v>17.847599445836899</v>
      </c>
      <c r="H2221">
        <v>-8.7368662171333806</v>
      </c>
      <c r="I2221">
        <v>51.860348961297902</v>
      </c>
      <c r="J2221">
        <v>6.3742188358765297</v>
      </c>
      <c r="K2221">
        <v>272.90534052015403</v>
      </c>
      <c r="L2221">
        <v>235.04579109164001</v>
      </c>
      <c r="M2221">
        <v>65.1042377384735</v>
      </c>
      <c r="N2221">
        <v>2.3412324320599098</v>
      </c>
      <c r="O2221">
        <v>24.099623723347001</v>
      </c>
      <c r="P2221">
        <v>76.613924050632903</v>
      </c>
      <c r="Q2221">
        <v>6.7710562750203998E-2</v>
      </c>
    </row>
    <row r="2222" spans="1:17" hidden="1" x14ac:dyDescent="0.3">
      <c r="A2222" t="s">
        <v>4639</v>
      </c>
      <c r="B2222" t="s">
        <v>4640</v>
      </c>
      <c r="C2222" t="s">
        <v>10328</v>
      </c>
      <c r="D2222" t="s">
        <v>46</v>
      </c>
      <c r="E2222">
        <v>273.25293399999998</v>
      </c>
      <c r="F2222">
        <v>110.55</v>
      </c>
      <c r="G2222">
        <v>14.061157592981999</v>
      </c>
      <c r="H2222">
        <v>-2.8069857504064699</v>
      </c>
      <c r="I2222">
        <v>-0.38902939428861999</v>
      </c>
      <c r="J2222">
        <v>-1.31035318689053</v>
      </c>
      <c r="K2222">
        <v>116.700784671064</v>
      </c>
      <c r="L2222">
        <v>98.936661503559606</v>
      </c>
      <c r="M2222">
        <v>37.205612762799603</v>
      </c>
      <c r="N2222">
        <v>0.287502956280482</v>
      </c>
      <c r="O2222">
        <v>34.328358208955201</v>
      </c>
      <c r="P2222">
        <v>82.727272727272705</v>
      </c>
      <c r="Q2222">
        <v>4.0708492419090997E-2</v>
      </c>
    </row>
    <row r="2223" spans="1:17" hidden="1" x14ac:dyDescent="0.3">
      <c r="A2223" t="s">
        <v>4641</v>
      </c>
      <c r="B2223" t="s">
        <v>4642</v>
      </c>
      <c r="C2223" t="s">
        <v>10328</v>
      </c>
      <c r="D2223" t="s">
        <v>474</v>
      </c>
      <c r="E2223">
        <v>272.12811263999998</v>
      </c>
      <c r="F2223">
        <v>61.2</v>
      </c>
      <c r="G2223">
        <v>-17.052437483709799</v>
      </c>
      <c r="H2223">
        <v>-11.4001501374164</v>
      </c>
      <c r="I2223">
        <v>-30.817753132994699</v>
      </c>
      <c r="J2223">
        <v>-5.0476561641234703</v>
      </c>
      <c r="K2223">
        <v>65.847879848609693</v>
      </c>
      <c r="L2223">
        <v>67.462338370020007</v>
      </c>
      <c r="M2223">
        <v>37.1151743445362</v>
      </c>
      <c r="N2223">
        <v>0.564757746873366</v>
      </c>
      <c r="O2223">
        <v>40.522875816993398</v>
      </c>
      <c r="P2223">
        <v>16.793893129771</v>
      </c>
      <c r="Q2223">
        <v>3.6033991169976E-2</v>
      </c>
    </row>
    <row r="2224" spans="1:17" hidden="1" x14ac:dyDescent="0.3">
      <c r="A2224" t="s">
        <v>4643</v>
      </c>
      <c r="B2224" t="s">
        <v>4644</v>
      </c>
      <c r="C2224" t="s">
        <v>10328</v>
      </c>
      <c r="D2224" t="s">
        <v>276</v>
      </c>
      <c r="E2224">
        <v>271.88332050000002</v>
      </c>
      <c r="F2224">
        <v>379.85</v>
      </c>
      <c r="G2224">
        <v>-37.639658701757703</v>
      </c>
      <c r="H2224">
        <v>-4.5183204538070001</v>
      </c>
      <c r="I2224">
        <v>-18.5340803361014</v>
      </c>
      <c r="J2224">
        <v>-2.28429148551982</v>
      </c>
      <c r="K2224">
        <v>385.65664036596002</v>
      </c>
      <c r="L2224">
        <v>383.47964517513299</v>
      </c>
      <c r="M2224">
        <v>54.249341812119802</v>
      </c>
      <c r="N2224">
        <v>0.99726632601280696</v>
      </c>
      <c r="O2224">
        <v>35.3034092404896</v>
      </c>
      <c r="P2224">
        <v>16.697388632872499</v>
      </c>
      <c r="Q2224">
        <v>0.109313120316815</v>
      </c>
    </row>
    <row r="2225" spans="1:17" hidden="1" x14ac:dyDescent="0.3">
      <c r="A2225" t="s">
        <v>4645</v>
      </c>
      <c r="B2225" t="s">
        <v>4646</v>
      </c>
      <c r="C2225" t="s">
        <v>10328</v>
      </c>
      <c r="D2225" t="s">
        <v>276</v>
      </c>
      <c r="E2225">
        <v>271.20793125</v>
      </c>
      <c r="F2225">
        <v>52.02</v>
      </c>
      <c r="G2225">
        <v>54.986869906824502</v>
      </c>
      <c r="H2225">
        <v>-5.59544906633145</v>
      </c>
      <c r="I2225">
        <v>-11.5618953677762</v>
      </c>
      <c r="J2225">
        <v>-7.6908279702908704</v>
      </c>
      <c r="K2225">
        <v>52.799387700616698</v>
      </c>
      <c r="L2225">
        <v>47.853934058521702</v>
      </c>
      <c r="M2225">
        <v>43.393014712252899</v>
      </c>
      <c r="N2225">
        <v>2.0626299938183301</v>
      </c>
      <c r="O2225">
        <v>33.986928104575099</v>
      </c>
      <c r="P2225">
        <v>122.78372591006401</v>
      </c>
      <c r="Q2225">
        <v>0.11045367884606901</v>
      </c>
    </row>
    <row r="2226" spans="1:17" hidden="1" x14ac:dyDescent="0.3">
      <c r="A2226" t="s">
        <v>4647</v>
      </c>
      <c r="B2226" t="s">
        <v>4648</v>
      </c>
      <c r="C2226" t="s">
        <v>10328</v>
      </c>
      <c r="D2226" t="s">
        <v>405</v>
      </c>
      <c r="E2226">
        <v>270.76902840000002</v>
      </c>
      <c r="F2226">
        <v>5.18</v>
      </c>
      <c r="G2226">
        <v>172.85214854275901</v>
      </c>
      <c r="H2226">
        <v>12.4316011698214</v>
      </c>
      <c r="I2226">
        <v>61.445370271068199</v>
      </c>
      <c r="J2226">
        <v>-4.4762275926948796</v>
      </c>
      <c r="K2226">
        <v>4.4765623423462699</v>
      </c>
      <c r="L2226">
        <v>3.5147459950930902</v>
      </c>
      <c r="M2226">
        <v>67.287269417333505</v>
      </c>
      <c r="N2226">
        <v>1.42345426713431</v>
      </c>
      <c r="O2226">
        <v>2.8957528957529002</v>
      </c>
      <c r="P2226">
        <v>264.78873239436598</v>
      </c>
      <c r="Q2226">
        <v>8.2264278128872007E-2</v>
      </c>
    </row>
    <row r="2227" spans="1:17" hidden="1" x14ac:dyDescent="0.3">
      <c r="A2227" t="s">
        <v>4649</v>
      </c>
      <c r="B2227" t="s">
        <v>4650</v>
      </c>
      <c r="C2227" t="s">
        <v>10328</v>
      </c>
      <c r="D2227" t="s">
        <v>1401</v>
      </c>
      <c r="E2227">
        <v>270.75422500000002</v>
      </c>
      <c r="F2227">
        <v>230.3</v>
      </c>
      <c r="G2227">
        <v>-33.1442186378179</v>
      </c>
      <c r="H2227">
        <v>12.6443671272682</v>
      </c>
      <c r="I2227">
        <v>0.59475365122088897</v>
      </c>
      <c r="J2227">
        <v>0.74835270505613904</v>
      </c>
      <c r="K2227">
        <v>206.48170437006601</v>
      </c>
      <c r="L2227">
        <v>198.50568280917199</v>
      </c>
      <c r="M2227">
        <v>69.364407516748003</v>
      </c>
      <c r="N2227">
        <v>2.4496300912648001</v>
      </c>
      <c r="O2227">
        <v>7.5553625705601304</v>
      </c>
      <c r="P2227">
        <v>43.668122270742302</v>
      </c>
      <c r="Q2227">
        <v>-8.3707029786249994E-3</v>
      </c>
    </row>
    <row r="2228" spans="1:17" hidden="1" x14ac:dyDescent="0.3">
      <c r="A2228" t="s">
        <v>4651</v>
      </c>
      <c r="B2228" t="s">
        <v>4652</v>
      </c>
      <c r="C2228" t="s">
        <v>10328</v>
      </c>
      <c r="D2228" t="s">
        <v>276</v>
      </c>
      <c r="E2228">
        <v>270.27689801999998</v>
      </c>
      <c r="F2228">
        <v>659.7</v>
      </c>
      <c r="G2228">
        <v>16.756571667490501</v>
      </c>
      <c r="H2228">
        <v>16.8754698701165</v>
      </c>
      <c r="I2228">
        <v>50.5492816949698</v>
      </c>
      <c r="J2228">
        <v>-6.77492889139618</v>
      </c>
      <c r="K2228">
        <v>552.94835917939497</v>
      </c>
      <c r="L2228">
        <v>472.62760584195303</v>
      </c>
      <c r="M2228">
        <v>49.521774507074802</v>
      </c>
      <c r="N2228">
        <v>1.1561344980222199</v>
      </c>
      <c r="O2228">
        <v>5.8056692435955499</v>
      </c>
      <c r="P2228">
        <v>89.568965517241296</v>
      </c>
      <c r="Q2228">
        <v>-5.3171021630031998E-2</v>
      </c>
    </row>
    <row r="2229" spans="1:17" hidden="1" x14ac:dyDescent="0.3">
      <c r="A2229" t="s">
        <v>4653</v>
      </c>
      <c r="B2229" t="s">
        <v>4654</v>
      </c>
      <c r="C2229" t="s">
        <v>10328</v>
      </c>
      <c r="D2229" t="s">
        <v>276</v>
      </c>
      <c r="E2229">
        <v>270.1814698</v>
      </c>
      <c r="F2229">
        <v>192</v>
      </c>
      <c r="G2229">
        <v>-56.7893853173357</v>
      </c>
      <c r="H2229">
        <v>3.0031207113321798</v>
      </c>
      <c r="I2229">
        <v>-30.720812149986699</v>
      </c>
      <c r="J2229">
        <v>0.73151704362117198</v>
      </c>
      <c r="K2229">
        <v>205.68782583218899</v>
      </c>
      <c r="L2229">
        <v>213.28521814750599</v>
      </c>
      <c r="M2229">
        <v>45.228145283001602</v>
      </c>
      <c r="N2229">
        <v>0.30955554709220401</v>
      </c>
      <c r="O2229">
        <v>64.4270833333333</v>
      </c>
      <c r="P2229">
        <v>7.8348778433024302</v>
      </c>
    </row>
    <row r="2230" spans="1:17" hidden="1" x14ac:dyDescent="0.3">
      <c r="A2230" t="s">
        <v>4655</v>
      </c>
      <c r="B2230" t="s">
        <v>4656</v>
      </c>
      <c r="C2230" t="s">
        <v>10328</v>
      </c>
      <c r="D2230" t="s">
        <v>1401</v>
      </c>
      <c r="E2230">
        <v>270.15677640000001</v>
      </c>
      <c r="F2230">
        <v>66.489999999999995</v>
      </c>
      <c r="G2230">
        <v>-23.670803901561101</v>
      </c>
      <c r="H2230">
        <v>-5.51911894123187</v>
      </c>
      <c r="I2230">
        <v>-28.854082191572001</v>
      </c>
      <c r="J2230">
        <v>5.3180471719774303E-2</v>
      </c>
      <c r="K2230">
        <v>69.757239419241898</v>
      </c>
      <c r="L2230">
        <v>72.243082309287004</v>
      </c>
      <c r="M2230">
        <v>49.457314193179698</v>
      </c>
      <c r="N2230">
        <v>0.71592718214280404</v>
      </c>
      <c r="O2230">
        <v>68.145585802376303</v>
      </c>
      <c r="P2230">
        <v>31.533135509396601</v>
      </c>
    </row>
    <row r="2231" spans="1:17" hidden="1" x14ac:dyDescent="0.3">
      <c r="A2231" t="s">
        <v>4657</v>
      </c>
      <c r="B2231" t="s">
        <v>4658</v>
      </c>
      <c r="C2231" t="s">
        <v>10328</v>
      </c>
      <c r="D2231" t="s">
        <v>21</v>
      </c>
      <c r="E2231">
        <v>269.96373560000001</v>
      </c>
      <c r="F2231">
        <v>47.05</v>
      </c>
      <c r="G2231">
        <v>-16.149309905620999</v>
      </c>
      <c r="H2231">
        <v>-2.37877439106127</v>
      </c>
      <c r="I2231">
        <v>13.174006047961401</v>
      </c>
      <c r="J2231">
        <v>-12.1174236059839</v>
      </c>
      <c r="K2231">
        <v>50.436410127805303</v>
      </c>
      <c r="L2231">
        <v>45.7895015470259</v>
      </c>
      <c r="M2231">
        <v>40.437590993018397</v>
      </c>
      <c r="N2231">
        <v>0.440137542982181</v>
      </c>
      <c r="O2231">
        <v>46.014877789585498</v>
      </c>
      <c r="P2231">
        <v>74.259259259259196</v>
      </c>
    </row>
    <row r="2232" spans="1:17" hidden="1" x14ac:dyDescent="0.3">
      <c r="A2232" t="s">
        <v>4659</v>
      </c>
      <c r="B2232" t="s">
        <v>4660</v>
      </c>
      <c r="C2232" t="s">
        <v>10328</v>
      </c>
      <c r="D2232" t="s">
        <v>51</v>
      </c>
      <c r="E2232">
        <v>269.88046800000001</v>
      </c>
      <c r="F2232">
        <v>1.56</v>
      </c>
      <c r="G2232">
        <v>-29.728774892185399</v>
      </c>
      <c r="H2232">
        <v>-4.77428118311978</v>
      </c>
      <c r="I2232">
        <v>-56.850296226037003</v>
      </c>
      <c r="J2232">
        <v>3.6503304130577399</v>
      </c>
      <c r="K2232">
        <v>1.5769562169149201</v>
      </c>
      <c r="L2232">
        <v>1.80409659814954</v>
      </c>
      <c r="M2232">
        <v>52.335194476189699</v>
      </c>
      <c r="N2232">
        <v>0.92749324873640804</v>
      </c>
      <c r="O2232">
        <v>125.641025641025</v>
      </c>
      <c r="P2232">
        <v>15.5555555555555</v>
      </c>
      <c r="Q2232">
        <v>0.256153375832323</v>
      </c>
    </row>
    <row r="2233" spans="1:17" hidden="1" x14ac:dyDescent="0.3">
      <c r="A2233" t="s">
        <v>4661</v>
      </c>
      <c r="B2233" t="s">
        <v>4662</v>
      </c>
      <c r="C2233" t="s">
        <v>10328</v>
      </c>
      <c r="D2233" t="s">
        <v>276</v>
      </c>
      <c r="E2233">
        <v>269.83238491999998</v>
      </c>
      <c r="F2233">
        <v>258.89999999999998</v>
      </c>
      <c r="G2233">
        <v>-5.4277737209454102</v>
      </c>
      <c r="H2233">
        <v>-12.2409478497864</v>
      </c>
      <c r="I2233">
        <v>26.310670861514399</v>
      </c>
      <c r="J2233">
        <v>-5.6901980882187804</v>
      </c>
      <c r="K2233">
        <v>270.58505726329099</v>
      </c>
      <c r="L2233">
        <v>223.40203244089301</v>
      </c>
      <c r="M2233">
        <v>33.109782927531498</v>
      </c>
      <c r="N2233">
        <v>0.13399395391640001</v>
      </c>
      <c r="O2233">
        <v>54.499806875241397</v>
      </c>
      <c r="P2233">
        <v>78.266306150039497</v>
      </c>
      <c r="Q2233">
        <v>-4.1187074910510003E-3</v>
      </c>
    </row>
    <row r="2234" spans="1:17" hidden="1" x14ac:dyDescent="0.3">
      <c r="A2234" t="s">
        <v>4663</v>
      </c>
      <c r="B2234" t="s">
        <v>4664</v>
      </c>
      <c r="C2234" t="s">
        <v>10328</v>
      </c>
      <c r="D2234" t="s">
        <v>603</v>
      </c>
      <c r="E2234">
        <v>269.74173542399899</v>
      </c>
      <c r="F2234">
        <v>51.01</v>
      </c>
      <c r="G2234">
        <v>-23.244602934537198</v>
      </c>
      <c r="H2234">
        <v>-20.528249437088</v>
      </c>
      <c r="I2234">
        <v>-27.378155817558401</v>
      </c>
      <c r="J2234">
        <v>-3.67575221252581</v>
      </c>
      <c r="K2234">
        <v>70.475329110043802</v>
      </c>
      <c r="L2234">
        <v>74.835971197825103</v>
      </c>
      <c r="M2234">
        <v>36.826911826721599</v>
      </c>
      <c r="N2234">
        <v>1.0957973417095599</v>
      </c>
      <c r="O2234">
        <v>175.044108998235</v>
      </c>
      <c r="P2234">
        <v>13.7346711259754</v>
      </c>
      <c r="Q2234">
        <v>4.2654372592793997E-2</v>
      </c>
    </row>
    <row r="2235" spans="1:17" hidden="1" x14ac:dyDescent="0.3">
      <c r="A2235" t="s">
        <v>4665</v>
      </c>
      <c r="B2235" t="s">
        <v>4666</v>
      </c>
      <c r="C2235" t="s">
        <v>10328</v>
      </c>
      <c r="D2235" t="s">
        <v>573</v>
      </c>
      <c r="E2235">
        <v>269.47030595500001</v>
      </c>
      <c r="F2235">
        <v>337.65</v>
      </c>
      <c r="G2235">
        <v>-7.0663635845530202</v>
      </c>
      <c r="H2235">
        <v>-3.6125164772374299</v>
      </c>
      <c r="I2235">
        <v>-10.6162074134254</v>
      </c>
      <c r="J2235">
        <v>-3.8157721061524499</v>
      </c>
      <c r="K2235">
        <v>321.46995159042899</v>
      </c>
      <c r="L2235">
        <v>293.55337353301701</v>
      </c>
      <c r="M2235">
        <v>49.740927491662298</v>
      </c>
      <c r="N2235">
        <v>0.75635900710130199</v>
      </c>
      <c r="O2235">
        <v>11.046942099807399</v>
      </c>
      <c r="P2235">
        <v>40.511860174781503</v>
      </c>
      <c r="Q2235">
        <v>-2.6491998949034E-2</v>
      </c>
    </row>
    <row r="2236" spans="1:17" hidden="1" x14ac:dyDescent="0.3">
      <c r="A2236" t="s">
        <v>4667</v>
      </c>
      <c r="B2236" t="s">
        <v>4668</v>
      </c>
      <c r="C2236" t="s">
        <v>10328</v>
      </c>
      <c r="D2236" t="s">
        <v>222</v>
      </c>
      <c r="E2236">
        <v>269.39134056500001</v>
      </c>
      <c r="F2236">
        <v>25.63</v>
      </c>
      <c r="G2236">
        <v>-21.470133150173101</v>
      </c>
      <c r="H2236">
        <v>-7.6320793482573901</v>
      </c>
      <c r="I2236">
        <v>-40.049330171000499</v>
      </c>
      <c r="J2236">
        <v>-6.4054543292610804</v>
      </c>
      <c r="K2236">
        <v>27.1922220651409</v>
      </c>
      <c r="L2236">
        <v>26.350849430035801</v>
      </c>
      <c r="M2236">
        <v>37.686816825992999</v>
      </c>
      <c r="N2236">
        <v>0.73556920202057896</v>
      </c>
      <c r="O2236">
        <v>47.678501755754901</v>
      </c>
      <c r="P2236">
        <v>47.723342939481199</v>
      </c>
      <c r="Q2236">
        <v>-7.2592688594300004E-3</v>
      </c>
    </row>
    <row r="2237" spans="1:17" hidden="1" x14ac:dyDescent="0.3">
      <c r="A2237" t="s">
        <v>4669</v>
      </c>
      <c r="B2237" t="s">
        <v>4670</v>
      </c>
      <c r="C2237" t="s">
        <v>10328</v>
      </c>
      <c r="E2237">
        <v>269.16878319</v>
      </c>
      <c r="F2237">
        <v>11.08</v>
      </c>
      <c r="G2237">
        <v>-17.584518420757199</v>
      </c>
      <c r="H2237">
        <v>5.3447664359278404</v>
      </c>
      <c r="I2237">
        <v>-13.1455843198863</v>
      </c>
      <c r="J2237">
        <v>-8.6519080038618092</v>
      </c>
      <c r="K2237">
        <v>11.1166709184663</v>
      </c>
      <c r="L2237">
        <v>10.867630386956799</v>
      </c>
      <c r="M2237">
        <v>53.054000809612397</v>
      </c>
      <c r="N2237">
        <v>0.19113962170725299</v>
      </c>
      <c r="O2237">
        <v>33.844765342960201</v>
      </c>
      <c r="P2237">
        <v>28.837209302325501</v>
      </c>
      <c r="Q2237">
        <v>4.7251397593883998E-2</v>
      </c>
    </row>
    <row r="2238" spans="1:17" hidden="1" x14ac:dyDescent="0.3">
      <c r="A2238" t="s">
        <v>4671</v>
      </c>
      <c r="B2238" t="s">
        <v>4672</v>
      </c>
      <c r="C2238" t="s">
        <v>10328</v>
      </c>
      <c r="D2238" t="s">
        <v>231</v>
      </c>
      <c r="E2238">
        <v>268.95600000000002</v>
      </c>
      <c r="F2238">
        <v>442.45</v>
      </c>
      <c r="G2238">
        <v>528.33591002980995</v>
      </c>
      <c r="H2238">
        <v>22.009426682048701</v>
      </c>
      <c r="I2238">
        <v>45.165403580093702</v>
      </c>
      <c r="J2238">
        <v>9.9812020541952204</v>
      </c>
      <c r="K2238">
        <v>352.43415141813801</v>
      </c>
      <c r="L2238">
        <v>258.48590174253599</v>
      </c>
      <c r="M2238">
        <v>81.276950421648706</v>
      </c>
      <c r="N2238">
        <v>0.79338490177807997</v>
      </c>
      <c r="O2238">
        <v>0</v>
      </c>
      <c r="Q2238">
        <v>0.31681418456916499</v>
      </c>
    </row>
    <row r="2239" spans="1:17" hidden="1" x14ac:dyDescent="0.3">
      <c r="A2239" t="s">
        <v>4673</v>
      </c>
      <c r="B2239" t="s">
        <v>4674</v>
      </c>
      <c r="C2239" t="s">
        <v>10328</v>
      </c>
      <c r="D2239" t="s">
        <v>135</v>
      </c>
      <c r="E2239">
        <v>268.83746736000001</v>
      </c>
      <c r="F2239">
        <v>2.2799999999999998</v>
      </c>
      <c r="G2239">
        <v>158.535766871281</v>
      </c>
      <c r="H2239">
        <v>2.7257188168802098</v>
      </c>
      <c r="I2239">
        <v>-49.278253301717299</v>
      </c>
      <c r="J2239">
        <v>-5.5931107095780002</v>
      </c>
      <c r="K2239">
        <v>2.3468039087348398</v>
      </c>
      <c r="L2239">
        <v>2.0969396587664502</v>
      </c>
      <c r="M2239">
        <v>40.324520029161199</v>
      </c>
      <c r="N2239">
        <v>0.52070616385930202</v>
      </c>
      <c r="O2239">
        <v>69.298245614035096</v>
      </c>
      <c r="P2239">
        <v>188.60759493670801</v>
      </c>
    </row>
    <row r="2240" spans="1:17" hidden="1" x14ac:dyDescent="0.3">
      <c r="A2240" t="s">
        <v>4675</v>
      </c>
      <c r="B2240" t="s">
        <v>4676</v>
      </c>
      <c r="C2240" t="s">
        <v>10328</v>
      </c>
      <c r="D2240" t="s">
        <v>750</v>
      </c>
      <c r="E2240">
        <v>267.53986250000003</v>
      </c>
      <c r="F2240">
        <v>11.3</v>
      </c>
      <c r="G2240">
        <v>291.82183979598199</v>
      </c>
      <c r="H2240">
        <v>-10.7423335310797</v>
      </c>
      <c r="I2240">
        <v>-35.515095709274298</v>
      </c>
      <c r="J2240">
        <v>-6.3066203075497604</v>
      </c>
      <c r="K2240">
        <v>12.175820713654501</v>
      </c>
      <c r="L2240">
        <v>11.209346805197301</v>
      </c>
      <c r="M2240">
        <v>48.247233114063199</v>
      </c>
      <c r="N2240">
        <v>2.8417765440666201</v>
      </c>
      <c r="O2240">
        <v>69.026548672566307</v>
      </c>
    </row>
    <row r="2241" spans="1:17" hidden="1" x14ac:dyDescent="0.3">
      <c r="A2241" t="s">
        <v>4677</v>
      </c>
      <c r="B2241" t="s">
        <v>4678</v>
      </c>
      <c r="C2241" t="s">
        <v>10328</v>
      </c>
      <c r="D2241" t="s">
        <v>43</v>
      </c>
      <c r="E2241">
        <v>267.42615999999998</v>
      </c>
      <c r="F2241">
        <v>219.45</v>
      </c>
      <c r="G2241">
        <v>100.321872721974</v>
      </c>
      <c r="H2241">
        <v>-6.20047727837831</v>
      </c>
      <c r="I2241">
        <v>64.9429866182995</v>
      </c>
      <c r="J2241">
        <v>-6.67463192808553</v>
      </c>
      <c r="K2241">
        <v>199.356414095476</v>
      </c>
      <c r="L2241">
        <v>142.34737848425701</v>
      </c>
      <c r="M2241">
        <v>35.868199921470399</v>
      </c>
      <c r="N2241">
        <v>0.43100623672065402</v>
      </c>
      <c r="O2241">
        <v>27.842333105491001</v>
      </c>
      <c r="P2241">
        <v>170.258620689655</v>
      </c>
      <c r="Q2241">
        <v>8.4329215513635994E-2</v>
      </c>
    </row>
    <row r="2242" spans="1:17" hidden="1" x14ac:dyDescent="0.3">
      <c r="A2242" t="s">
        <v>4679</v>
      </c>
      <c r="B2242" t="s">
        <v>4680</v>
      </c>
      <c r="C2242" t="s">
        <v>10328</v>
      </c>
      <c r="D2242" t="s">
        <v>113</v>
      </c>
      <c r="E2242">
        <v>267.24488153999999</v>
      </c>
      <c r="F2242">
        <v>239</v>
      </c>
      <c r="G2242">
        <v>170.93572860963499</v>
      </c>
      <c r="H2242">
        <v>-0.76009905473419104</v>
      </c>
      <c r="I2242">
        <v>-45.8022736071783</v>
      </c>
      <c r="J2242">
        <v>-2.3334297020745201</v>
      </c>
      <c r="K2242">
        <v>254.29851049032999</v>
      </c>
      <c r="L2242">
        <v>235.66714063727301</v>
      </c>
      <c r="M2242">
        <v>31.281988478657698</v>
      </c>
      <c r="N2242">
        <v>0.94625055489894705</v>
      </c>
      <c r="O2242">
        <v>50.7112970711297</v>
      </c>
      <c r="P2242">
        <v>214.06044678055099</v>
      </c>
      <c r="Q2242">
        <v>0.20570894528254099</v>
      </c>
    </row>
    <row r="2243" spans="1:17" hidden="1" x14ac:dyDescent="0.3">
      <c r="A2243" t="s">
        <v>4681</v>
      </c>
      <c r="B2243" t="s">
        <v>4682</v>
      </c>
      <c r="C2243" t="s">
        <v>10328</v>
      </c>
      <c r="D2243" t="s">
        <v>124</v>
      </c>
      <c r="E2243">
        <v>266.11249600000002</v>
      </c>
      <c r="F2243">
        <v>261.55</v>
      </c>
      <c r="G2243">
        <v>67.922115916404607</v>
      </c>
      <c r="H2243">
        <v>11.3640630434597</v>
      </c>
      <c r="I2243">
        <v>3.0470154655278501</v>
      </c>
      <c r="J2243">
        <v>1.6295091902072401</v>
      </c>
      <c r="K2243">
        <v>252.69209422414301</v>
      </c>
      <c r="L2243">
        <v>230.678278565254</v>
      </c>
      <c r="M2243">
        <v>61.56722433713</v>
      </c>
      <c r="N2243">
        <v>1.91445243268404</v>
      </c>
      <c r="O2243">
        <v>30.529535461670701</v>
      </c>
      <c r="P2243">
        <v>162.73229532898</v>
      </c>
      <c r="Q2243">
        <v>9.7750412024855002E-2</v>
      </c>
    </row>
    <row r="2244" spans="1:17" hidden="1" x14ac:dyDescent="0.3">
      <c r="A2244" t="s">
        <v>4683</v>
      </c>
      <c r="B2244" t="s">
        <v>4684</v>
      </c>
      <c r="C2244" t="s">
        <v>10328</v>
      </c>
      <c r="E2244">
        <v>265.77138200000002</v>
      </c>
      <c r="F2244">
        <v>156.69999999999999</v>
      </c>
      <c r="G2244">
        <v>15.0207645271652</v>
      </c>
      <c r="H2244">
        <v>-0.89587619460649104</v>
      </c>
      <c r="I2244">
        <v>46.932555043967298</v>
      </c>
      <c r="J2244">
        <v>-10.1679856728024</v>
      </c>
      <c r="K2244">
        <v>144.40140329490501</v>
      </c>
      <c r="L2244">
        <v>120.06344616928</v>
      </c>
      <c r="M2244">
        <v>69.308409120959794</v>
      </c>
      <c r="N2244">
        <v>0.92870242082897903</v>
      </c>
      <c r="O2244">
        <v>14.4862795149968</v>
      </c>
      <c r="P2244">
        <v>83.274853801169499</v>
      </c>
      <c r="Q2244">
        <v>0.246806290397724</v>
      </c>
    </row>
    <row r="2245" spans="1:17" hidden="1" x14ac:dyDescent="0.3">
      <c r="A2245" t="s">
        <v>4685</v>
      </c>
      <c r="B2245" t="s">
        <v>4686</v>
      </c>
      <c r="C2245" t="s">
        <v>10328</v>
      </c>
      <c r="D2245" t="s">
        <v>89</v>
      </c>
      <c r="E2245">
        <v>265.15255500000001</v>
      </c>
      <c r="F2245">
        <v>114.75</v>
      </c>
      <c r="G2245">
        <v>500.76929342989899</v>
      </c>
      <c r="H2245">
        <v>29.443316287902299</v>
      </c>
      <c r="I2245">
        <v>276.94285274102702</v>
      </c>
      <c r="J2245">
        <v>-1.5429683877215501</v>
      </c>
      <c r="K2245">
        <v>94.755905226884096</v>
      </c>
      <c r="L2245">
        <v>62.303246715466699</v>
      </c>
      <c r="M2245">
        <v>69.916539676975404</v>
      </c>
      <c r="N2245">
        <v>1.9480334660854199</v>
      </c>
      <c r="O2245">
        <v>0.11328976034858899</v>
      </c>
      <c r="P2245">
        <v>575</v>
      </c>
      <c r="Q2245">
        <v>0.18446477061226199</v>
      </c>
    </row>
    <row r="2246" spans="1:17" hidden="1" x14ac:dyDescent="0.3">
      <c r="A2246" t="s">
        <v>4687</v>
      </c>
      <c r="B2246" t="s">
        <v>4688</v>
      </c>
      <c r="C2246" t="s">
        <v>10328</v>
      </c>
      <c r="D2246" t="s">
        <v>627</v>
      </c>
      <c r="E2246">
        <v>264.74435091499998</v>
      </c>
      <c r="F2246">
        <v>30.85</v>
      </c>
      <c r="G2246">
        <v>-25.672504884378199</v>
      </c>
      <c r="H2246">
        <v>0.62185729890419195</v>
      </c>
      <c r="I2246">
        <v>-26.5508383133756</v>
      </c>
      <c r="J2246">
        <v>-2.3252032736731199</v>
      </c>
      <c r="K2246">
        <v>31.2782109743112</v>
      </c>
      <c r="L2246">
        <v>32.117744018155904</v>
      </c>
      <c r="M2246">
        <v>52.949286495146801</v>
      </c>
      <c r="N2246">
        <v>0.78058516934549904</v>
      </c>
      <c r="O2246">
        <v>46.515397082657998</v>
      </c>
      <c r="P2246">
        <v>26.434426229508201</v>
      </c>
      <c r="Q2246">
        <v>4.1391027448999998E-4</v>
      </c>
    </row>
    <row r="2247" spans="1:17" hidden="1" x14ac:dyDescent="0.3">
      <c r="A2247" t="s">
        <v>4689</v>
      </c>
      <c r="B2247" t="s">
        <v>4690</v>
      </c>
      <c r="C2247" t="s">
        <v>10328</v>
      </c>
      <c r="D2247" t="s">
        <v>231</v>
      </c>
      <c r="E2247">
        <v>264.35082240000003</v>
      </c>
      <c r="F2247">
        <v>208.8</v>
      </c>
      <c r="G2247">
        <v>113.597211495781</v>
      </c>
      <c r="H2247">
        <v>-11.9042314103433</v>
      </c>
      <c r="I2247">
        <v>48.3323942380459</v>
      </c>
      <c r="J2247">
        <v>-4.7820959981483604</v>
      </c>
      <c r="K2247">
        <v>213.08471168680401</v>
      </c>
      <c r="L2247">
        <v>168.685616687909</v>
      </c>
      <c r="M2247">
        <v>37.0269057704038</v>
      </c>
      <c r="N2247">
        <v>0.28661085148581</v>
      </c>
      <c r="O2247">
        <v>26.676245210727899</v>
      </c>
      <c r="P2247">
        <v>168.725868725868</v>
      </c>
      <c r="Q2247">
        <v>0.17074921547138699</v>
      </c>
    </row>
    <row r="2248" spans="1:17" hidden="1" x14ac:dyDescent="0.3">
      <c r="A2248" t="s">
        <v>4691</v>
      </c>
      <c r="B2248" t="s">
        <v>4692</v>
      </c>
      <c r="C2248" t="s">
        <v>10328</v>
      </c>
      <c r="D2248" t="s">
        <v>895</v>
      </c>
      <c r="E2248">
        <v>264.2045</v>
      </c>
      <c r="F2248">
        <v>134.31</v>
      </c>
      <c r="G2248">
        <v>63.041040374543897</v>
      </c>
      <c r="H2248">
        <v>18.634809725971099</v>
      </c>
      <c r="I2248">
        <v>31.221391351437099</v>
      </c>
      <c r="J2248">
        <v>-1.7939248208398799</v>
      </c>
      <c r="K2248">
        <v>122.16401384246601</v>
      </c>
      <c r="L2248">
        <v>104.243373460196</v>
      </c>
      <c r="M2248">
        <v>43.538291310537304</v>
      </c>
      <c r="N2248">
        <v>0.36222080964175701</v>
      </c>
      <c r="O2248">
        <v>13.9155684610229</v>
      </c>
      <c r="P2248">
        <v>109.859375</v>
      </c>
      <c r="Q2248">
        <v>0.12541263169826999</v>
      </c>
    </row>
    <row r="2249" spans="1:17" hidden="1" x14ac:dyDescent="0.3">
      <c r="A2249" t="s">
        <v>4693</v>
      </c>
      <c r="B2249" t="s">
        <v>4694</v>
      </c>
      <c r="C2249" t="s">
        <v>10328</v>
      </c>
      <c r="D2249" t="s">
        <v>138</v>
      </c>
      <c r="E2249">
        <v>263.54583688000002</v>
      </c>
      <c r="F2249">
        <v>130.47999999999999</v>
      </c>
      <c r="G2249">
        <v>169.53781602182801</v>
      </c>
      <c r="H2249">
        <v>-10.1629927629435</v>
      </c>
      <c r="I2249">
        <v>69.907756336817997</v>
      </c>
      <c r="J2249">
        <v>-6.5968878089726397</v>
      </c>
      <c r="K2249">
        <v>131.71381752500599</v>
      </c>
      <c r="L2249">
        <v>97.068820893813296</v>
      </c>
      <c r="M2249">
        <v>36.296818635415903</v>
      </c>
      <c r="N2249">
        <v>0.14809597502299701</v>
      </c>
      <c r="O2249">
        <v>32.204169221336599</v>
      </c>
      <c r="P2249">
        <v>217.46958637469501</v>
      </c>
      <c r="Q2249">
        <v>0.12183243109856499</v>
      </c>
    </row>
    <row r="2250" spans="1:17" hidden="1" x14ac:dyDescent="0.3">
      <c r="A2250" t="s">
        <v>4695</v>
      </c>
      <c r="B2250" t="s">
        <v>4696</v>
      </c>
      <c r="C2250" t="s">
        <v>10328</v>
      </c>
      <c r="D2250" t="s">
        <v>1401</v>
      </c>
      <c r="E2250">
        <v>263.50445445000003</v>
      </c>
      <c r="F2250">
        <v>124.1</v>
      </c>
      <c r="G2250">
        <v>-29.3413085849078</v>
      </c>
      <c r="H2250">
        <v>-1.74193065076924</v>
      </c>
      <c r="I2250">
        <v>6.41891524461324</v>
      </c>
      <c r="J2250">
        <v>-2.76903326580481</v>
      </c>
      <c r="K2250">
        <v>115.802266237148</v>
      </c>
      <c r="L2250">
        <v>111.658237396614</v>
      </c>
      <c r="M2250">
        <v>57.246234092066103</v>
      </c>
      <c r="N2250">
        <v>1.3742261300213501</v>
      </c>
      <c r="O2250">
        <v>20.467365028203002</v>
      </c>
      <c r="P2250">
        <v>41.183162684869103</v>
      </c>
      <c r="Q2250">
        <v>-4.9512625720653999E-2</v>
      </c>
    </row>
    <row r="2251" spans="1:17" hidden="1" x14ac:dyDescent="0.3">
      <c r="A2251" t="s">
        <v>4697</v>
      </c>
      <c r="B2251" t="s">
        <v>4698</v>
      </c>
      <c r="C2251" t="s">
        <v>10328</v>
      </c>
      <c r="D2251" t="s">
        <v>627</v>
      </c>
      <c r="E2251">
        <v>262.51268855000001</v>
      </c>
      <c r="F2251">
        <v>122.11</v>
      </c>
      <c r="G2251">
        <v>-4.1852301272829999</v>
      </c>
      <c r="H2251">
        <v>1.6933646236064801</v>
      </c>
      <c r="I2251">
        <v>-6.64411550235305</v>
      </c>
      <c r="J2251">
        <v>2.9642688784659601</v>
      </c>
      <c r="K2251">
        <v>117.248562152403</v>
      </c>
      <c r="L2251">
        <v>108.96607607184499</v>
      </c>
      <c r="M2251">
        <v>63.157304836197802</v>
      </c>
      <c r="N2251">
        <v>0.60810597124135102</v>
      </c>
      <c r="O2251">
        <v>10.285807878142601</v>
      </c>
      <c r="P2251">
        <v>43.912787271655802</v>
      </c>
      <c r="Q2251">
        <v>6.0018503387275997E-2</v>
      </c>
    </row>
    <row r="2252" spans="1:17" hidden="1" x14ac:dyDescent="0.3">
      <c r="A2252" t="s">
        <v>4699</v>
      </c>
      <c r="B2252" t="s">
        <v>4700</v>
      </c>
      <c r="C2252" t="s">
        <v>10328</v>
      </c>
      <c r="D2252" t="s">
        <v>4701</v>
      </c>
      <c r="E2252">
        <v>261.45337499999999</v>
      </c>
      <c r="F2252">
        <v>118.45</v>
      </c>
      <c r="G2252">
        <v>19.864880795332098</v>
      </c>
      <c r="H2252">
        <v>0.95553248147649805</v>
      </c>
      <c r="I2252">
        <v>11.6663298670278</v>
      </c>
      <c r="J2252">
        <v>0.29380725051068401</v>
      </c>
      <c r="K2252">
        <v>105.000562151422</v>
      </c>
      <c r="L2252">
        <v>85.205630228414705</v>
      </c>
      <c r="M2252">
        <v>57.7403618648055</v>
      </c>
      <c r="N2252">
        <v>0.926028288083238</v>
      </c>
      <c r="O2252">
        <v>14.9008020261713</v>
      </c>
      <c r="P2252">
        <v>111.10319016218099</v>
      </c>
    </row>
    <row r="2253" spans="1:17" hidden="1" x14ac:dyDescent="0.3">
      <c r="A2253" t="s">
        <v>4702</v>
      </c>
      <c r="B2253" t="s">
        <v>4703</v>
      </c>
      <c r="C2253" t="s">
        <v>10328</v>
      </c>
      <c r="D2253" t="s">
        <v>405</v>
      </c>
      <c r="E2253">
        <v>260.88275650000003</v>
      </c>
      <c r="F2253">
        <v>857.75</v>
      </c>
      <c r="G2253">
        <v>154.28089860455401</v>
      </c>
      <c r="H2253">
        <v>4.3162019174304298</v>
      </c>
      <c r="I2253">
        <v>54.7276554888373</v>
      </c>
      <c r="J2253">
        <v>5.15113901659943</v>
      </c>
      <c r="K2253">
        <v>813.41766095473997</v>
      </c>
      <c r="L2253">
        <v>658.19837746020301</v>
      </c>
      <c r="M2253">
        <v>67.295320402126706</v>
      </c>
      <c r="N2253">
        <v>1.48153574653066</v>
      </c>
      <c r="O2253">
        <v>7.8402798018070596</v>
      </c>
      <c r="P2253">
        <v>206.33928571428501</v>
      </c>
      <c r="Q2253">
        <v>0.20147802690290501</v>
      </c>
    </row>
    <row r="2254" spans="1:17" hidden="1" x14ac:dyDescent="0.3">
      <c r="A2254" t="s">
        <v>4704</v>
      </c>
      <c r="B2254" t="s">
        <v>4705</v>
      </c>
      <c r="C2254" t="s">
        <v>10328</v>
      </c>
      <c r="D2254" t="s">
        <v>603</v>
      </c>
      <c r="E2254">
        <v>259.63454999999999</v>
      </c>
      <c r="F2254">
        <v>146.5</v>
      </c>
      <c r="G2254">
        <v>-32.405161398760598</v>
      </c>
      <c r="H2254">
        <v>2.4674031763989599</v>
      </c>
      <c r="I2254">
        <v>2.982360007504</v>
      </c>
      <c r="J2254">
        <v>1.02130935311791</v>
      </c>
      <c r="K2254">
        <v>137.52787755733499</v>
      </c>
      <c r="L2254">
        <v>133.21501457820301</v>
      </c>
      <c r="M2254">
        <v>85.072633430609599</v>
      </c>
      <c r="N2254">
        <v>0.34166307626023201</v>
      </c>
      <c r="O2254">
        <v>12.559726962457299</v>
      </c>
      <c r="P2254">
        <v>22.0833333333333</v>
      </c>
    </row>
    <row r="2255" spans="1:17" hidden="1" x14ac:dyDescent="0.3">
      <c r="A2255" t="s">
        <v>4706</v>
      </c>
      <c r="B2255" t="s">
        <v>4707</v>
      </c>
      <c r="C2255" t="s">
        <v>10328</v>
      </c>
      <c r="D2255" t="s">
        <v>138</v>
      </c>
      <c r="E2255">
        <v>259.58103434999998</v>
      </c>
      <c r="F2255">
        <v>145</v>
      </c>
      <c r="G2255">
        <v>77.1302296653528</v>
      </c>
      <c r="H2255">
        <v>25.895361674023</v>
      </c>
      <c r="I2255">
        <v>4.4910559655996503</v>
      </c>
      <c r="J2255">
        <v>28.276668160200799</v>
      </c>
      <c r="K2255">
        <v>109.276973281867</v>
      </c>
      <c r="L2255">
        <v>98.116964394786507</v>
      </c>
      <c r="M2255">
        <v>87.201072580120993</v>
      </c>
      <c r="N2255">
        <v>2.8811639915549501</v>
      </c>
      <c r="O2255">
        <v>1.6551724137931101</v>
      </c>
      <c r="P2255">
        <v>122.665847665847</v>
      </c>
      <c r="Q2255">
        <v>6.2075956269403001E-2</v>
      </c>
    </row>
    <row r="2256" spans="1:17" hidden="1" x14ac:dyDescent="0.3">
      <c r="A2256" t="s">
        <v>4708</v>
      </c>
      <c r="B2256" t="s">
        <v>4709</v>
      </c>
      <c r="C2256" t="s">
        <v>10328</v>
      </c>
      <c r="D2256" t="s">
        <v>204</v>
      </c>
      <c r="E2256">
        <v>259.40375999999998</v>
      </c>
      <c r="F2256">
        <v>699.9</v>
      </c>
      <c r="G2256">
        <v>30.070032133634498</v>
      </c>
      <c r="H2256">
        <v>10.654117851473901</v>
      </c>
      <c r="I2256">
        <v>52.868027918106897</v>
      </c>
      <c r="J2256">
        <v>8.6335440234058396</v>
      </c>
      <c r="K2256">
        <v>606.62236007097295</v>
      </c>
      <c r="L2256">
        <v>507.68180232125201</v>
      </c>
      <c r="M2256">
        <v>63.508641075370498</v>
      </c>
      <c r="N2256">
        <v>0.60256646225730603</v>
      </c>
      <c r="O2256">
        <v>6.0151450207172497</v>
      </c>
      <c r="P2256">
        <v>88.576047420180501</v>
      </c>
      <c r="Q2256">
        <v>0.112848142697877</v>
      </c>
    </row>
    <row r="2257" spans="1:17" hidden="1" x14ac:dyDescent="0.3">
      <c r="A2257" t="s">
        <v>4710</v>
      </c>
      <c r="B2257" t="s">
        <v>4711</v>
      </c>
      <c r="C2257" t="s">
        <v>10328</v>
      </c>
      <c r="D2257" t="s">
        <v>21</v>
      </c>
      <c r="E2257">
        <v>259.31614999999999</v>
      </c>
      <c r="F2257">
        <v>270.85000000000002</v>
      </c>
      <c r="G2257">
        <v>-46.592093129381702</v>
      </c>
      <c r="H2257">
        <v>18.853378391348201</v>
      </c>
      <c r="I2257">
        <v>-7.0819014031932204</v>
      </c>
      <c r="J2257">
        <v>10.4923124879141</v>
      </c>
      <c r="K2257">
        <v>252.986557878036</v>
      </c>
      <c r="M2257">
        <v>77.611099571965795</v>
      </c>
      <c r="N2257">
        <v>1.2860576327461</v>
      </c>
      <c r="O2257">
        <v>24.053904375115302</v>
      </c>
      <c r="P2257">
        <v>47.161097527845698</v>
      </c>
    </row>
    <row r="2258" spans="1:17" hidden="1" x14ac:dyDescent="0.3">
      <c r="A2258" t="s">
        <v>4712</v>
      </c>
      <c r="B2258" t="s">
        <v>4713</v>
      </c>
      <c r="C2258" t="s">
        <v>10328</v>
      </c>
      <c r="D2258" t="s">
        <v>231</v>
      </c>
      <c r="E2258">
        <v>259.24650000000003</v>
      </c>
      <c r="F2258">
        <v>214.9</v>
      </c>
      <c r="G2258">
        <v>-34.687895531028701</v>
      </c>
      <c r="H2258">
        <v>7.5906181286314203</v>
      </c>
      <c r="I2258">
        <v>-11.1170629074786</v>
      </c>
      <c r="J2258">
        <v>-5.9881060979567202</v>
      </c>
      <c r="K2258">
        <v>196.59483305459</v>
      </c>
      <c r="L2258">
        <v>203.539622202922</v>
      </c>
      <c r="M2258">
        <v>54.607960812111401</v>
      </c>
      <c r="N2258">
        <v>1.83932186413446</v>
      </c>
      <c r="O2258">
        <v>46.067938576081801</v>
      </c>
      <c r="P2258">
        <v>52.844950213371199</v>
      </c>
      <c r="Q2258">
        <v>0.10230677359744</v>
      </c>
    </row>
    <row r="2259" spans="1:17" hidden="1" x14ac:dyDescent="0.3">
      <c r="A2259" t="s">
        <v>4714</v>
      </c>
      <c r="B2259" t="s">
        <v>4715</v>
      </c>
      <c r="C2259" t="s">
        <v>10328</v>
      </c>
      <c r="D2259" t="s">
        <v>357</v>
      </c>
      <c r="E2259">
        <v>258.03920212999998</v>
      </c>
      <c r="F2259">
        <v>115</v>
      </c>
      <c r="G2259">
        <v>19.960787720612998</v>
      </c>
      <c r="H2259">
        <v>-15.380341789180299</v>
      </c>
      <c r="I2259">
        <v>37.0672116463343</v>
      </c>
      <c r="J2259">
        <v>-8.5476561641234596</v>
      </c>
      <c r="K2259">
        <v>121.07506607133099</v>
      </c>
      <c r="M2259">
        <v>27.686262874535899</v>
      </c>
      <c r="N2259">
        <v>0.34562103780230102</v>
      </c>
      <c r="O2259">
        <v>27.826086956521699</v>
      </c>
      <c r="P2259">
        <v>74.958162178609399</v>
      </c>
    </row>
    <row r="2260" spans="1:17" hidden="1" x14ac:dyDescent="0.3">
      <c r="A2260" t="s">
        <v>4716</v>
      </c>
      <c r="B2260" t="s">
        <v>4717</v>
      </c>
      <c r="C2260" t="s">
        <v>10328</v>
      </c>
      <c r="D2260" t="s">
        <v>89</v>
      </c>
      <c r="E2260">
        <v>257.98555148399998</v>
      </c>
      <c r="F2260">
        <v>7.74</v>
      </c>
      <c r="G2260">
        <v>-42.632584795963297</v>
      </c>
      <c r="H2260">
        <v>0.65125073177384596</v>
      </c>
      <c r="I2260">
        <v>-42.665676619270101</v>
      </c>
      <c r="J2260">
        <v>-8.5745378845535605</v>
      </c>
      <c r="K2260">
        <v>8.2622021495064892</v>
      </c>
      <c r="L2260">
        <v>9.4009073063294792</v>
      </c>
      <c r="M2260">
        <v>39.7652918069329</v>
      </c>
      <c r="N2260">
        <v>0.36465261253724701</v>
      </c>
      <c r="O2260">
        <v>110.21399195218601</v>
      </c>
      <c r="P2260">
        <v>16.566265060240902</v>
      </c>
      <c r="Q2260">
        <v>8.3039820454992003E-2</v>
      </c>
    </row>
    <row r="2261" spans="1:17" hidden="1" x14ac:dyDescent="0.3">
      <c r="A2261" t="s">
        <v>4718</v>
      </c>
      <c r="B2261" t="s">
        <v>4719</v>
      </c>
      <c r="C2261" t="s">
        <v>10328</v>
      </c>
      <c r="D2261" t="s">
        <v>405</v>
      </c>
      <c r="E2261">
        <v>257.91633825000002</v>
      </c>
      <c r="F2261">
        <v>269.55</v>
      </c>
      <c r="G2261">
        <v>37.610909104090503</v>
      </c>
      <c r="H2261">
        <v>-1.3828083149027199</v>
      </c>
      <c r="I2261">
        <v>-34.573663555148897</v>
      </c>
      <c r="J2261">
        <v>-0.95152080553857898</v>
      </c>
      <c r="K2261">
        <v>266.52091740666799</v>
      </c>
      <c r="L2261">
        <v>255.76417522668399</v>
      </c>
      <c r="M2261">
        <v>48.461677582791097</v>
      </c>
      <c r="N2261">
        <v>0.326537606401891</v>
      </c>
      <c r="O2261">
        <v>52.958634761639701</v>
      </c>
      <c r="P2261">
        <v>82.993890020366507</v>
      </c>
      <c r="Q2261">
        <v>3.8589581880939999E-2</v>
      </c>
    </row>
    <row r="2262" spans="1:17" hidden="1" x14ac:dyDescent="0.3">
      <c r="A2262" t="s">
        <v>4720</v>
      </c>
      <c r="B2262" t="s">
        <v>4721</v>
      </c>
      <c r="C2262" t="s">
        <v>10328</v>
      </c>
      <c r="D2262" t="s">
        <v>127</v>
      </c>
      <c r="E2262">
        <v>257.4000585</v>
      </c>
      <c r="F2262">
        <v>22.23</v>
      </c>
      <c r="G2262">
        <v>33.384054287513798</v>
      </c>
      <c r="H2262">
        <v>2.6685222770694399E-2</v>
      </c>
      <c r="I2262">
        <v>8.1790100292311898</v>
      </c>
      <c r="J2262">
        <v>-1.0476561641234601</v>
      </c>
      <c r="K2262">
        <v>21.553808788341701</v>
      </c>
      <c r="L2262">
        <v>17.377937585486301</v>
      </c>
      <c r="M2262">
        <v>79.034208585965104</v>
      </c>
      <c r="N2262">
        <v>7.7819134402022501</v>
      </c>
      <c r="O2262">
        <v>26.450742240215899</v>
      </c>
      <c r="P2262">
        <v>80.731707317073102</v>
      </c>
      <c r="Q2262">
        <v>7.4220331627319003E-2</v>
      </c>
    </row>
    <row r="2263" spans="1:17" hidden="1" x14ac:dyDescent="0.3">
      <c r="A2263" t="s">
        <v>4722</v>
      </c>
      <c r="B2263" t="s">
        <v>4723</v>
      </c>
      <c r="C2263" t="s">
        <v>10328</v>
      </c>
      <c r="D2263" t="s">
        <v>185</v>
      </c>
      <c r="E2263">
        <v>257.23991783000002</v>
      </c>
      <c r="F2263">
        <v>29.14</v>
      </c>
      <c r="G2263">
        <v>-3.1096704063624498</v>
      </c>
      <c r="H2263">
        <v>31.9973899518221</v>
      </c>
      <c r="I2263">
        <v>10.248126515685</v>
      </c>
      <c r="J2263">
        <v>10.2898762552911</v>
      </c>
      <c r="K2263">
        <v>23.580422047593999</v>
      </c>
      <c r="L2263">
        <v>22.300497779513702</v>
      </c>
      <c r="M2263">
        <v>83.029470645083094</v>
      </c>
      <c r="N2263">
        <v>2.08587962387403</v>
      </c>
      <c r="O2263">
        <v>35.552505147563402</v>
      </c>
      <c r="P2263">
        <v>87.395498392282903</v>
      </c>
      <c r="Q2263">
        <v>1.0462489738699E-2</v>
      </c>
    </row>
    <row r="2264" spans="1:17" hidden="1" x14ac:dyDescent="0.3">
      <c r="A2264" t="s">
        <v>4724</v>
      </c>
      <c r="B2264" t="s">
        <v>4725</v>
      </c>
      <c r="C2264" t="s">
        <v>10328</v>
      </c>
      <c r="D2264" t="s">
        <v>21</v>
      </c>
      <c r="E2264">
        <v>256.77143086500001</v>
      </c>
      <c r="F2264">
        <v>186.85</v>
      </c>
      <c r="G2264">
        <v>28.679233956662699</v>
      </c>
      <c r="H2264">
        <v>56.892048238167099</v>
      </c>
      <c r="I2264">
        <v>45.785657882383902</v>
      </c>
      <c r="J2264">
        <v>-19.988299197923901</v>
      </c>
      <c r="M2264">
        <v>57.327569509575099</v>
      </c>
      <c r="O2264">
        <v>33.797163500133799</v>
      </c>
      <c r="P2264">
        <v>83.096521313081794</v>
      </c>
    </row>
    <row r="2265" spans="1:17" hidden="1" x14ac:dyDescent="0.3">
      <c r="A2265" t="s">
        <v>4726</v>
      </c>
      <c r="B2265" t="s">
        <v>4727</v>
      </c>
      <c r="C2265" t="s">
        <v>10328</v>
      </c>
      <c r="D2265" t="s">
        <v>1658</v>
      </c>
      <c r="E2265">
        <v>256.65590205000001</v>
      </c>
      <c r="F2265">
        <v>552.9</v>
      </c>
      <c r="G2265">
        <v>-13.043571107019</v>
      </c>
      <c r="H2265">
        <v>-1.93892361944715</v>
      </c>
      <c r="I2265">
        <v>23.5531143788123</v>
      </c>
      <c r="J2265">
        <v>-2.1730580933838999</v>
      </c>
      <c r="K2265">
        <v>514.19882651535204</v>
      </c>
      <c r="L2265">
        <v>451.23230625683698</v>
      </c>
      <c r="M2265">
        <v>46.704266027533599</v>
      </c>
      <c r="N2265">
        <v>0.223378455876932</v>
      </c>
      <c r="O2265">
        <v>17.381081569904101</v>
      </c>
      <c r="P2265">
        <v>53.5833333333333</v>
      </c>
      <c r="Q2265">
        <v>-6.9463648681537996E-2</v>
      </c>
    </row>
    <row r="2266" spans="1:17" hidden="1" x14ac:dyDescent="0.3">
      <c r="A2266" t="s">
        <v>4728</v>
      </c>
      <c r="B2266" t="s">
        <v>4729</v>
      </c>
      <c r="C2266" t="s">
        <v>10328</v>
      </c>
      <c r="D2266" t="s">
        <v>46</v>
      </c>
      <c r="E2266">
        <v>256.37708264600002</v>
      </c>
      <c r="F2266">
        <v>47.99</v>
      </c>
      <c r="G2266">
        <v>-29.040249118058899</v>
      </c>
      <c r="H2266">
        <v>-8.6828000601768807</v>
      </c>
      <c r="I2266">
        <v>-11.9338251923377</v>
      </c>
      <c r="J2266">
        <v>-8.0503495077171401</v>
      </c>
      <c r="K2266">
        <v>50.561714248100401</v>
      </c>
      <c r="L2266">
        <v>47.8196845235491</v>
      </c>
      <c r="M2266">
        <v>32.610987650468303</v>
      </c>
      <c r="N2266">
        <v>0.28305789871392001</v>
      </c>
      <c r="O2266">
        <v>47.884976036674203</v>
      </c>
      <c r="P2266">
        <v>38.900144717800302</v>
      </c>
      <c r="Q2266">
        <v>1.7523986678556001E-2</v>
      </c>
    </row>
    <row r="2267" spans="1:17" hidden="1" x14ac:dyDescent="0.3">
      <c r="A2267" t="s">
        <v>4730</v>
      </c>
      <c r="B2267" t="s">
        <v>4731</v>
      </c>
      <c r="C2267" t="s">
        <v>10328</v>
      </c>
      <c r="D2267" t="s">
        <v>51</v>
      </c>
      <c r="E2267">
        <v>256.21317938800001</v>
      </c>
      <c r="F2267">
        <v>75.75</v>
      </c>
      <c r="G2267">
        <v>-68.834964686284195</v>
      </c>
      <c r="H2267">
        <v>-12.9295384800369</v>
      </c>
      <c r="I2267">
        <v>-51.728540760563</v>
      </c>
      <c r="J2267">
        <v>-3.32970744617475</v>
      </c>
      <c r="K2267">
        <v>86.965997210508505</v>
      </c>
      <c r="M2267">
        <v>38.925247225405002</v>
      </c>
      <c r="O2267">
        <v>73.650165016501603</v>
      </c>
      <c r="P2267">
        <v>22.078968573730801</v>
      </c>
    </row>
    <row r="2268" spans="1:17" hidden="1" x14ac:dyDescent="0.3">
      <c r="A2268" t="s">
        <v>4732</v>
      </c>
      <c r="B2268" t="s">
        <v>4733</v>
      </c>
      <c r="C2268" t="s">
        <v>10328</v>
      </c>
      <c r="D2268" t="s">
        <v>121</v>
      </c>
      <c r="E2268">
        <v>255.75746156999901</v>
      </c>
      <c r="F2268">
        <v>169</v>
      </c>
      <c r="G2268">
        <v>10.527173598466099</v>
      </c>
      <c r="H2268">
        <v>-9.5530239457335</v>
      </c>
      <c r="I2268">
        <v>-31.0855591784658</v>
      </c>
      <c r="J2268">
        <v>-7.1615590116946501</v>
      </c>
      <c r="K2268">
        <v>178.874682686304</v>
      </c>
      <c r="L2268">
        <v>169.93152698350801</v>
      </c>
      <c r="M2268">
        <v>32.558468667681097</v>
      </c>
      <c r="N2268">
        <v>0.93439303211758296</v>
      </c>
      <c r="O2268">
        <v>112.54437869822399</v>
      </c>
      <c r="P2268">
        <v>55.117026158788399</v>
      </c>
      <c r="Q2268">
        <v>7.3237729772393997E-2</v>
      </c>
    </row>
    <row r="2269" spans="1:17" hidden="1" x14ac:dyDescent="0.3">
      <c r="A2269" t="s">
        <v>4734</v>
      </c>
      <c r="B2269" t="s">
        <v>4735</v>
      </c>
      <c r="C2269" t="s">
        <v>10328</v>
      </c>
      <c r="D2269" t="s">
        <v>222</v>
      </c>
      <c r="E2269">
        <v>255.13083498699999</v>
      </c>
      <c r="F2269">
        <v>254.72</v>
      </c>
      <c r="G2269">
        <v>-13.361633334614</v>
      </c>
      <c r="H2269">
        <v>12.0538099742396</v>
      </c>
      <c r="I2269">
        <v>3.6913396203121902</v>
      </c>
      <c r="J2269">
        <v>-8.6542010651889107</v>
      </c>
      <c r="K2269">
        <v>234.49677234231299</v>
      </c>
      <c r="L2269">
        <v>219.58604466462199</v>
      </c>
      <c r="M2269">
        <v>43.211390712671502</v>
      </c>
      <c r="N2269">
        <v>0.80877339730488895</v>
      </c>
      <c r="O2269">
        <v>14.203831658291399</v>
      </c>
      <c r="P2269">
        <v>45.637507146941097</v>
      </c>
      <c r="Q2269">
        <v>-4.3799796032943997E-2</v>
      </c>
    </row>
    <row r="2270" spans="1:17" hidden="1" x14ac:dyDescent="0.3">
      <c r="A2270" t="s">
        <v>4736</v>
      </c>
      <c r="B2270" t="s">
        <v>4737</v>
      </c>
      <c r="C2270" t="s">
        <v>10328</v>
      </c>
      <c r="D2270" t="s">
        <v>46</v>
      </c>
      <c r="E2270">
        <v>254.75253359999999</v>
      </c>
      <c r="F2270">
        <v>84.48</v>
      </c>
      <c r="G2270">
        <v>60.412952092407998</v>
      </c>
      <c r="H2270">
        <v>-9.1679072304206599</v>
      </c>
      <c r="I2270">
        <v>2.68141310875383</v>
      </c>
      <c r="J2270">
        <v>-4.56452614983617</v>
      </c>
      <c r="K2270">
        <v>89.731382773913595</v>
      </c>
      <c r="L2270">
        <v>77.566663857855602</v>
      </c>
      <c r="M2270">
        <v>36.624559841788901</v>
      </c>
      <c r="N2270">
        <v>0.50268174640994001</v>
      </c>
      <c r="O2270">
        <v>35.4166666666666</v>
      </c>
      <c r="P2270">
        <v>104.8</v>
      </c>
      <c r="Q2270">
        <v>0.13757282060183501</v>
      </c>
    </row>
    <row r="2271" spans="1:17" hidden="1" x14ac:dyDescent="0.3">
      <c r="A2271" t="s">
        <v>4738</v>
      </c>
      <c r="B2271" t="s">
        <v>4739</v>
      </c>
      <c r="C2271" t="s">
        <v>10328</v>
      </c>
      <c r="D2271" t="s">
        <v>4560</v>
      </c>
      <c r="E2271">
        <v>254.18754000000001</v>
      </c>
      <c r="F2271">
        <v>440.25</v>
      </c>
      <c r="G2271">
        <v>86.373599663186198</v>
      </c>
      <c r="H2271">
        <v>0.39884026499640302</v>
      </c>
      <c r="I2271">
        <v>42.435231229160699</v>
      </c>
      <c r="J2271">
        <v>4.0313994409328001E-2</v>
      </c>
      <c r="K2271">
        <v>464.31758707034197</v>
      </c>
      <c r="L2271">
        <v>335.10640647464999</v>
      </c>
      <c r="M2271">
        <v>35.558990245347999</v>
      </c>
      <c r="N2271">
        <v>0.55305910819218795</v>
      </c>
      <c r="O2271">
        <v>23.770584894946001</v>
      </c>
      <c r="P2271">
        <v>165.45070847151001</v>
      </c>
    </row>
    <row r="2272" spans="1:17" hidden="1" x14ac:dyDescent="0.3">
      <c r="A2272" t="s">
        <v>4740</v>
      </c>
      <c r="B2272" t="s">
        <v>4741</v>
      </c>
      <c r="C2272" t="s">
        <v>10328</v>
      </c>
      <c r="D2272" t="s">
        <v>305</v>
      </c>
      <c r="E2272">
        <v>254.1639255</v>
      </c>
      <c r="F2272">
        <v>181.7</v>
      </c>
      <c r="G2272">
        <v>86.237695744096399</v>
      </c>
      <c r="H2272">
        <v>28.3871134969664</v>
      </c>
      <c r="I2272">
        <v>76.502791897832907</v>
      </c>
      <c r="J2272">
        <v>2.2487348560527201</v>
      </c>
      <c r="K2272">
        <v>152.66664148614501</v>
      </c>
      <c r="L2272">
        <v>113.44671273139799</v>
      </c>
      <c r="M2272">
        <v>74.834733310285699</v>
      </c>
      <c r="N2272">
        <v>1.16065373043029</v>
      </c>
      <c r="O2272">
        <v>0.71546505228399204</v>
      </c>
      <c r="P2272">
        <v>195.447154471544</v>
      </c>
      <c r="Q2272">
        <v>0.19588122301529001</v>
      </c>
    </row>
    <row r="2273" spans="1:17" hidden="1" x14ac:dyDescent="0.3">
      <c r="A2273" t="s">
        <v>4742</v>
      </c>
      <c r="B2273" t="s">
        <v>4743</v>
      </c>
      <c r="C2273" t="s">
        <v>10328</v>
      </c>
      <c r="D2273" t="s">
        <v>51</v>
      </c>
      <c r="E2273">
        <v>253.59776041599901</v>
      </c>
      <c r="F2273">
        <v>179.28</v>
      </c>
      <c r="G2273">
        <v>10.0454052288282</v>
      </c>
      <c r="H2273">
        <v>13.7017451106225</v>
      </c>
      <c r="I2273">
        <v>21.176010001708001</v>
      </c>
      <c r="J2273">
        <v>-8.4279958450292796</v>
      </c>
      <c r="K2273">
        <v>172.64787508705101</v>
      </c>
      <c r="L2273">
        <v>152.46879964084599</v>
      </c>
      <c r="M2273">
        <v>43.628401540810501</v>
      </c>
      <c r="N2273">
        <v>0.36900344114362199</v>
      </c>
      <c r="O2273">
        <v>21.792726461401099</v>
      </c>
      <c r="P2273">
        <v>70.094876660341498</v>
      </c>
      <c r="Q2273">
        <v>6.3581753004537001E-2</v>
      </c>
    </row>
    <row r="2274" spans="1:17" hidden="1" x14ac:dyDescent="0.3">
      <c r="A2274" t="s">
        <v>4744</v>
      </c>
      <c r="B2274" t="s">
        <v>4745</v>
      </c>
      <c r="C2274" t="s">
        <v>10328</v>
      </c>
      <c r="D2274" t="s">
        <v>46</v>
      </c>
      <c r="E2274">
        <v>253.346</v>
      </c>
      <c r="F2274">
        <v>460</v>
      </c>
      <c r="G2274">
        <v>28.003773309143099</v>
      </c>
      <c r="H2274">
        <v>-6.7425196264431504</v>
      </c>
      <c r="I2274">
        <v>15.239724065421999</v>
      </c>
      <c r="J2274">
        <v>-4.7924694421317602</v>
      </c>
      <c r="K2274">
        <v>478.11174731033498</v>
      </c>
      <c r="L2274">
        <v>396.62064696685098</v>
      </c>
      <c r="M2274">
        <v>31.8912386477494</v>
      </c>
      <c r="N2274">
        <v>0.35829590969777803</v>
      </c>
      <c r="O2274">
        <v>31.956521739130402</v>
      </c>
      <c r="P2274">
        <v>121.153846153846</v>
      </c>
    </row>
    <row r="2275" spans="1:17" hidden="1" x14ac:dyDescent="0.3">
      <c r="A2275" t="s">
        <v>4746</v>
      </c>
      <c r="B2275" t="s">
        <v>4747</v>
      </c>
      <c r="C2275" t="s">
        <v>10328</v>
      </c>
      <c r="D2275" t="s">
        <v>170</v>
      </c>
      <c r="E2275">
        <v>253.26134999999999</v>
      </c>
      <c r="F2275">
        <v>320</v>
      </c>
      <c r="G2275">
        <v>-15.1705713329318</v>
      </c>
      <c r="H2275">
        <v>1.37897951228159</v>
      </c>
      <c r="I2275">
        <v>-7.2501745394418302</v>
      </c>
      <c r="J2275">
        <v>-1.2174092505432199</v>
      </c>
      <c r="K2275">
        <v>307.34677405582602</v>
      </c>
      <c r="L2275">
        <v>291.50659065044999</v>
      </c>
      <c r="M2275">
        <v>62.1456071323381</v>
      </c>
      <c r="N2275">
        <v>0.55454941546200098</v>
      </c>
      <c r="O2275">
        <v>5.7499999999999796</v>
      </c>
      <c r="P2275">
        <v>33.891213389121297</v>
      </c>
      <c r="Q2275">
        <v>8.0326055270515007E-2</v>
      </c>
    </row>
    <row r="2276" spans="1:17" hidden="1" x14ac:dyDescent="0.3">
      <c r="A2276" t="s">
        <v>4748</v>
      </c>
      <c r="B2276" t="s">
        <v>4749</v>
      </c>
      <c r="C2276" t="s">
        <v>10328</v>
      </c>
      <c r="D2276" t="s">
        <v>535</v>
      </c>
      <c r="E2276">
        <v>253.05</v>
      </c>
      <c r="F2276">
        <v>2.5099999999999998</v>
      </c>
      <c r="G2276">
        <v>-8.7626991901599798</v>
      </c>
      <c r="H2276">
        <v>-15.8943528677075</v>
      </c>
      <c r="I2276">
        <v>-21.451499900469301</v>
      </c>
      <c r="J2276">
        <v>-17.6566527039158</v>
      </c>
      <c r="K2276">
        <v>2.7670319771838399</v>
      </c>
      <c r="L2276">
        <v>2.5645334599181702</v>
      </c>
      <c r="M2276">
        <v>28.267536039743</v>
      </c>
      <c r="N2276">
        <v>2.8202927541763398</v>
      </c>
      <c r="O2276">
        <v>49.531490761691899</v>
      </c>
      <c r="P2276">
        <v>33.7510908111921</v>
      </c>
      <c r="Q2276">
        <v>5.3469531873560003E-3</v>
      </c>
    </row>
    <row r="2277" spans="1:17" hidden="1" x14ac:dyDescent="0.3">
      <c r="A2277" t="s">
        <v>4750</v>
      </c>
      <c r="B2277" t="s">
        <v>4751</v>
      </c>
      <c r="C2277" t="s">
        <v>10328</v>
      </c>
      <c r="D2277" t="s">
        <v>51</v>
      </c>
      <c r="E2277">
        <v>252.22965625000001</v>
      </c>
      <c r="F2277">
        <v>79.63</v>
      </c>
      <c r="G2277">
        <v>274.14136990411498</v>
      </c>
      <c r="H2277">
        <v>11.521237024163099</v>
      </c>
      <c r="I2277">
        <v>152.999859721349</v>
      </c>
      <c r="J2277">
        <v>0.148009547671269</v>
      </c>
      <c r="K2277">
        <v>63.617449721806601</v>
      </c>
      <c r="L2277">
        <v>41.834858580954098</v>
      </c>
      <c r="M2277">
        <v>71.913709636735504</v>
      </c>
      <c r="N2277">
        <v>0.33288694870755497</v>
      </c>
      <c r="O2277">
        <v>5.1739294235840703</v>
      </c>
      <c r="P2277">
        <v>341.163434903047</v>
      </c>
      <c r="Q2277">
        <v>0.120328550617673</v>
      </c>
    </row>
    <row r="2278" spans="1:17" hidden="1" x14ac:dyDescent="0.3">
      <c r="A2278" t="s">
        <v>4752</v>
      </c>
      <c r="B2278" t="s">
        <v>4753</v>
      </c>
      <c r="C2278" t="s">
        <v>10328</v>
      </c>
      <c r="D2278" t="s">
        <v>51</v>
      </c>
      <c r="E2278">
        <v>251.79290499999999</v>
      </c>
      <c r="F2278">
        <v>162.75</v>
      </c>
      <c r="G2278">
        <v>35.745798017099297</v>
      </c>
      <c r="H2278">
        <v>11.8874835227625</v>
      </c>
      <c r="I2278">
        <v>13.6390299326392</v>
      </c>
      <c r="J2278">
        <v>-7.7984069148742199</v>
      </c>
      <c r="K2278">
        <v>140.018831995375</v>
      </c>
      <c r="L2278">
        <v>120.379976368645</v>
      </c>
      <c r="M2278">
        <v>50.379714138255103</v>
      </c>
      <c r="N2278">
        <v>1.8622596934950599</v>
      </c>
      <c r="O2278">
        <v>13.671274961597501</v>
      </c>
      <c r="P2278">
        <v>86.961516369902299</v>
      </c>
      <c r="Q2278">
        <v>5.1372786627335999E-2</v>
      </c>
    </row>
    <row r="2279" spans="1:17" hidden="1" x14ac:dyDescent="0.3">
      <c r="A2279" t="s">
        <v>4754</v>
      </c>
      <c r="B2279" t="s">
        <v>4755</v>
      </c>
      <c r="C2279" t="s">
        <v>10328</v>
      </c>
      <c r="D2279" t="s">
        <v>1054</v>
      </c>
      <c r="E2279">
        <v>251.3632527</v>
      </c>
      <c r="F2279">
        <v>13.23</v>
      </c>
      <c r="G2279">
        <v>57.5877464026577</v>
      </c>
      <c r="H2279">
        <v>13.506164786005399</v>
      </c>
      <c r="I2279">
        <v>19.9994199808968</v>
      </c>
      <c r="J2279">
        <v>-9.8314399479072492</v>
      </c>
      <c r="K2279">
        <v>12.8292081584369</v>
      </c>
      <c r="L2279">
        <v>11.0136007190439</v>
      </c>
      <c r="M2279">
        <v>42.6979601998124</v>
      </c>
      <c r="N2279">
        <v>0.52365366219908005</v>
      </c>
      <c r="O2279">
        <v>16.402116402116299</v>
      </c>
      <c r="Q2279">
        <v>7.4072315911736006E-2</v>
      </c>
    </row>
    <row r="2280" spans="1:17" hidden="1" x14ac:dyDescent="0.3">
      <c r="A2280" t="s">
        <v>4756</v>
      </c>
      <c r="B2280" t="s">
        <v>4757</v>
      </c>
      <c r="C2280" t="s">
        <v>10328</v>
      </c>
      <c r="D2280" t="s">
        <v>54</v>
      </c>
      <c r="E2280">
        <v>250.18977440800001</v>
      </c>
      <c r="F2280">
        <v>51.05</v>
      </c>
      <c r="G2280">
        <v>20.8297385913861</v>
      </c>
      <c r="H2280">
        <v>-1.4544527751121501</v>
      </c>
      <c r="I2280">
        <v>26.897609558924</v>
      </c>
      <c r="J2280">
        <v>0.938843353716458</v>
      </c>
      <c r="K2280">
        <v>51.341445411604802</v>
      </c>
      <c r="L2280">
        <v>47.132611324949202</v>
      </c>
      <c r="M2280">
        <v>60.200675213217799</v>
      </c>
      <c r="N2280">
        <v>1.01789401210356</v>
      </c>
      <c r="O2280">
        <v>14.397649363369201</v>
      </c>
      <c r="P2280">
        <v>53.765060240963798</v>
      </c>
      <c r="Q2280">
        <v>1.8574506392100999E-2</v>
      </c>
    </row>
    <row r="2281" spans="1:17" hidden="1" x14ac:dyDescent="0.3">
      <c r="A2281" t="s">
        <v>4758</v>
      </c>
      <c r="B2281" t="s">
        <v>4759</v>
      </c>
      <c r="C2281" t="s">
        <v>10328</v>
      </c>
      <c r="D2281" t="s">
        <v>163</v>
      </c>
      <c r="E2281">
        <v>249.6124125</v>
      </c>
      <c r="F2281">
        <v>258.64999999999998</v>
      </c>
      <c r="G2281">
        <v>42.0745945635244</v>
      </c>
      <c r="H2281">
        <v>30.822761104829301</v>
      </c>
      <c r="I2281">
        <v>40.217894646198502</v>
      </c>
      <c r="J2281">
        <v>14.459344260144601</v>
      </c>
      <c r="K2281">
        <v>224.324025807005</v>
      </c>
      <c r="L2281">
        <v>198.26347915518301</v>
      </c>
      <c r="M2281">
        <v>77.030133712076605</v>
      </c>
      <c r="N2281">
        <v>2.5308806575772098</v>
      </c>
      <c r="O2281">
        <v>13.667117726657599</v>
      </c>
      <c r="P2281">
        <v>92.950391644908507</v>
      </c>
      <c r="Q2281">
        <v>0.121418583664094</v>
      </c>
    </row>
    <row r="2282" spans="1:17" hidden="1" x14ac:dyDescent="0.3">
      <c r="A2282" t="s">
        <v>4760</v>
      </c>
      <c r="B2282" t="s">
        <v>4761</v>
      </c>
      <c r="C2282" t="s">
        <v>10328</v>
      </c>
      <c r="D2282" t="s">
        <v>138</v>
      </c>
      <c r="E2282">
        <v>249.379927159</v>
      </c>
      <c r="F2282">
        <v>1.68</v>
      </c>
      <c r="G2282">
        <v>-74.071828065427297</v>
      </c>
      <c r="H2282">
        <v>-12.4893349465606</v>
      </c>
      <c r="I2282">
        <v>-34.825869255985197</v>
      </c>
      <c r="J2282">
        <v>-3.95463290830951</v>
      </c>
      <c r="K2282">
        <v>1.79717800562045</v>
      </c>
      <c r="L2282">
        <v>2.0350456355492299</v>
      </c>
      <c r="M2282">
        <v>33.1302391124715</v>
      </c>
      <c r="N2282">
        <v>0.174582024924471</v>
      </c>
      <c r="O2282">
        <v>81.547619047618994</v>
      </c>
      <c r="P2282">
        <v>7.0063694267515899</v>
      </c>
      <c r="Q2282">
        <v>-0.15235867655065699</v>
      </c>
    </row>
    <row r="2283" spans="1:17" hidden="1" x14ac:dyDescent="0.3">
      <c r="A2283" t="s">
        <v>4762</v>
      </c>
      <c r="B2283" t="s">
        <v>4763</v>
      </c>
      <c r="C2283" t="s">
        <v>10328</v>
      </c>
      <c r="D2283" t="s">
        <v>4764</v>
      </c>
      <c r="E2283">
        <v>248.769318</v>
      </c>
      <c r="F2283">
        <v>244.15</v>
      </c>
      <c r="G2283">
        <v>71.955478512975603</v>
      </c>
      <c r="H2283">
        <v>-11.8483552571938</v>
      </c>
      <c r="I2283">
        <v>9.9701447021871203</v>
      </c>
      <c r="J2283">
        <v>-10.6217302381975</v>
      </c>
      <c r="K2283">
        <v>276.17423050044601</v>
      </c>
      <c r="L2283">
        <v>225.65192384584401</v>
      </c>
      <c r="M2283">
        <v>20.981342014984701</v>
      </c>
      <c r="N2283">
        <v>0.44127423822714601</v>
      </c>
      <c r="O2283">
        <v>41.306573827565003</v>
      </c>
      <c r="P2283">
        <v>171.95767195767101</v>
      </c>
    </row>
    <row r="2284" spans="1:17" hidden="1" x14ac:dyDescent="0.3">
      <c r="A2284" t="s">
        <v>4765</v>
      </c>
      <c r="B2284" t="s">
        <v>4766</v>
      </c>
      <c r="C2284" t="s">
        <v>10328</v>
      </c>
      <c r="D2284" t="s">
        <v>989</v>
      </c>
      <c r="E2284">
        <v>248.68272303000001</v>
      </c>
      <c r="F2284">
        <v>74.02</v>
      </c>
      <c r="G2284">
        <v>-6.1889828771428199</v>
      </c>
      <c r="H2284">
        <v>-1.5495462482117199</v>
      </c>
      <c r="I2284">
        <v>-13.4761568278781</v>
      </c>
      <c r="J2284">
        <v>2.04300317653587</v>
      </c>
      <c r="K2284">
        <v>73.836366422164602</v>
      </c>
      <c r="L2284">
        <v>67.487571172317999</v>
      </c>
      <c r="M2284">
        <v>54.8394359065868</v>
      </c>
      <c r="N2284">
        <v>0.62039427896378796</v>
      </c>
      <c r="O2284">
        <v>37.665495811942698</v>
      </c>
      <c r="P2284">
        <v>61.792349726775903</v>
      </c>
      <c r="Q2284">
        <v>9.1663013094470003E-2</v>
      </c>
    </row>
    <row r="2285" spans="1:17" hidden="1" x14ac:dyDescent="0.3">
      <c r="A2285" t="s">
        <v>4767</v>
      </c>
      <c r="B2285" t="s">
        <v>4768</v>
      </c>
      <c r="C2285" t="s">
        <v>10328</v>
      </c>
      <c r="D2285" t="s">
        <v>127</v>
      </c>
      <c r="E2285">
        <v>248.58806920000001</v>
      </c>
      <c r="F2285">
        <v>101.25</v>
      </c>
      <c r="G2285">
        <v>3.6798231895264202</v>
      </c>
      <c r="H2285">
        <v>49.307764438660897</v>
      </c>
      <c r="I2285">
        <v>-10.7958784081218</v>
      </c>
      <c r="J2285">
        <v>-1.9138736809665899</v>
      </c>
      <c r="K2285">
        <v>79.568495812579101</v>
      </c>
      <c r="L2285">
        <v>75.761022750011705</v>
      </c>
      <c r="M2285">
        <v>72.068785966015</v>
      </c>
      <c r="N2285">
        <v>2.1752857920522501</v>
      </c>
      <c r="O2285">
        <v>13.234567901234501</v>
      </c>
      <c r="P2285">
        <v>71.610169491525397</v>
      </c>
    </row>
    <row r="2286" spans="1:17" hidden="1" x14ac:dyDescent="0.3">
      <c r="A2286" t="s">
        <v>4769</v>
      </c>
      <c r="B2286" t="s">
        <v>4770</v>
      </c>
      <c r="C2286" t="s">
        <v>10328</v>
      </c>
      <c r="D2286" t="s">
        <v>950</v>
      </c>
      <c r="E2286">
        <v>247.99908400000001</v>
      </c>
      <c r="F2286">
        <v>422.95</v>
      </c>
      <c r="G2286">
        <v>150.01932845134701</v>
      </c>
      <c r="H2286">
        <v>14.5936963449701</v>
      </c>
      <c r="I2286">
        <v>84.033414741502298</v>
      </c>
      <c r="J2286">
        <v>-4.516333658323</v>
      </c>
      <c r="K2286">
        <v>368.048527927718</v>
      </c>
      <c r="L2286">
        <v>260.12374619901999</v>
      </c>
      <c r="M2286">
        <v>44.124894390656898</v>
      </c>
      <c r="N2286">
        <v>0.47442801872124801</v>
      </c>
      <c r="O2286">
        <v>14.5289041257831</v>
      </c>
      <c r="P2286">
        <v>192.85436152659</v>
      </c>
    </row>
    <row r="2287" spans="1:17" hidden="1" x14ac:dyDescent="0.3">
      <c r="A2287" t="s">
        <v>4771</v>
      </c>
      <c r="B2287" t="s">
        <v>4772</v>
      </c>
      <c r="C2287" t="s">
        <v>10328</v>
      </c>
      <c r="D2287" t="s">
        <v>273</v>
      </c>
      <c r="E2287">
        <v>247.70969004</v>
      </c>
      <c r="F2287">
        <v>269.39999999999998</v>
      </c>
      <c r="G2287">
        <v>-12.635036435087301</v>
      </c>
      <c r="H2287">
        <v>4.2711014548078303</v>
      </c>
      <c r="I2287">
        <v>4.4713874906338704</v>
      </c>
      <c r="J2287">
        <v>-7.1800603453081404</v>
      </c>
      <c r="M2287">
        <v>44.783702057733599</v>
      </c>
      <c r="O2287">
        <v>22.847067557535201</v>
      </c>
      <c r="P2287">
        <v>23.2951945080091</v>
      </c>
    </row>
    <row r="2288" spans="1:17" hidden="1" x14ac:dyDescent="0.3">
      <c r="A2288" t="s">
        <v>4773</v>
      </c>
      <c r="B2288" t="s">
        <v>4774</v>
      </c>
      <c r="C2288" t="s">
        <v>10328</v>
      </c>
      <c r="E2288">
        <v>247.68704880000001</v>
      </c>
      <c r="F2288">
        <v>18.72</v>
      </c>
      <c r="G2288">
        <v>166.60012122141799</v>
      </c>
      <c r="H2288">
        <v>-7.3905602528872301</v>
      </c>
      <c r="I2288">
        <v>104.709014464945</v>
      </c>
      <c r="J2288">
        <v>-1.26504746847128</v>
      </c>
      <c r="K2288">
        <v>16.8688937073786</v>
      </c>
      <c r="L2288">
        <v>11.869787022505299</v>
      </c>
      <c r="M2288">
        <v>54.0750944871846</v>
      </c>
      <c r="N2288">
        <v>1.19437360291871</v>
      </c>
      <c r="O2288">
        <v>15.5982905982906</v>
      </c>
      <c r="P2288">
        <v>270.69306930693</v>
      </c>
      <c r="Q2288">
        <v>9.9136131146215001E-2</v>
      </c>
    </row>
    <row r="2289" spans="1:17" hidden="1" x14ac:dyDescent="0.3">
      <c r="A2289" t="s">
        <v>4775</v>
      </c>
      <c r="B2289" t="s">
        <v>4776</v>
      </c>
      <c r="C2289" t="s">
        <v>10328</v>
      </c>
      <c r="D2289" t="s">
        <v>276</v>
      </c>
      <c r="E2289">
        <v>247.65664000000001</v>
      </c>
      <c r="F2289">
        <v>180</v>
      </c>
      <c r="G2289">
        <v>-20.382614171460201</v>
      </c>
      <c r="H2289">
        <v>-3.8259130718303198</v>
      </c>
      <c r="I2289">
        <v>-14.037127140530499</v>
      </c>
      <c r="J2289">
        <v>2.90714609576353</v>
      </c>
      <c r="K2289">
        <v>184.376233532876</v>
      </c>
      <c r="L2289">
        <v>176.584860244662</v>
      </c>
      <c r="M2289">
        <v>59.477675685818397</v>
      </c>
      <c r="N2289">
        <v>1.1671030062291201</v>
      </c>
      <c r="O2289">
        <v>19.7222222222222</v>
      </c>
      <c r="P2289">
        <v>30.434782608695599</v>
      </c>
      <c r="Q2289">
        <v>0.18416443691697101</v>
      </c>
    </row>
    <row r="2290" spans="1:17" hidden="1" x14ac:dyDescent="0.3">
      <c r="A2290" t="s">
        <v>4777</v>
      </c>
      <c r="B2290" t="s">
        <v>4778</v>
      </c>
      <c r="C2290" t="s">
        <v>10328</v>
      </c>
      <c r="D2290" t="s">
        <v>950</v>
      </c>
      <c r="E2290">
        <v>247.10061999999999</v>
      </c>
      <c r="F2290">
        <v>184.9</v>
      </c>
      <c r="G2290">
        <v>10.804362410763099</v>
      </c>
      <c r="H2290">
        <v>3.6374835227625799</v>
      </c>
      <c r="I2290">
        <v>27.9107863364843</v>
      </c>
      <c r="J2290">
        <v>-6.7806404573171699</v>
      </c>
      <c r="K2290">
        <v>184.66936457161799</v>
      </c>
      <c r="M2290">
        <v>39.961294720294902</v>
      </c>
      <c r="N2290">
        <v>0.32130530279259401</v>
      </c>
      <c r="O2290">
        <v>35.154137371552103</v>
      </c>
      <c r="P2290">
        <v>60.642919200694998</v>
      </c>
    </row>
    <row r="2291" spans="1:17" hidden="1" x14ac:dyDescent="0.3">
      <c r="A2291" t="s">
        <v>4779</v>
      </c>
      <c r="B2291" t="s">
        <v>4780</v>
      </c>
      <c r="C2291" t="s">
        <v>10328</v>
      </c>
      <c r="D2291" t="s">
        <v>4484</v>
      </c>
      <c r="E2291">
        <v>246.77435249999999</v>
      </c>
      <c r="F2291">
        <v>326.39999999999998</v>
      </c>
      <c r="G2291">
        <v>33.5371944909636</v>
      </c>
      <c r="H2291">
        <v>20.614852443899299</v>
      </c>
      <c r="I2291">
        <v>91.098365788396407</v>
      </c>
      <c r="J2291">
        <v>-10.5502244258158</v>
      </c>
      <c r="K2291">
        <v>261.68189823571799</v>
      </c>
      <c r="M2291">
        <v>63.168263723868897</v>
      </c>
      <c r="N2291">
        <v>0.875978722132568</v>
      </c>
      <c r="O2291">
        <v>13.327205882352899</v>
      </c>
      <c r="P2291">
        <v>133.142857142857</v>
      </c>
    </row>
    <row r="2292" spans="1:17" hidden="1" x14ac:dyDescent="0.3">
      <c r="A2292" t="s">
        <v>4781</v>
      </c>
      <c r="B2292" t="s">
        <v>4782</v>
      </c>
      <c r="C2292" t="s">
        <v>10328</v>
      </c>
      <c r="D2292" t="s">
        <v>3256</v>
      </c>
      <c r="E2292">
        <v>246.32478645</v>
      </c>
      <c r="F2292">
        <v>331</v>
      </c>
      <c r="G2292">
        <v>232.27081013927901</v>
      </c>
      <c r="H2292">
        <v>19.052991544152899</v>
      </c>
      <c r="I2292">
        <v>26.992312562196599</v>
      </c>
      <c r="J2292">
        <v>3.5448203249047299</v>
      </c>
      <c r="K2292">
        <v>289.46863081173097</v>
      </c>
      <c r="L2292">
        <v>256.546835010461</v>
      </c>
      <c r="M2292">
        <v>69.572823548069195</v>
      </c>
      <c r="N2292">
        <v>0.50923050078520304</v>
      </c>
      <c r="O2292">
        <v>8.7613293051359502</v>
      </c>
      <c r="P2292">
        <v>284.43670150987202</v>
      </c>
    </row>
    <row r="2293" spans="1:17" hidden="1" x14ac:dyDescent="0.3">
      <c r="A2293" t="s">
        <v>4783</v>
      </c>
      <c r="B2293" t="s">
        <v>4784</v>
      </c>
      <c r="C2293" t="s">
        <v>10328</v>
      </c>
      <c r="D2293" t="s">
        <v>627</v>
      </c>
      <c r="E2293">
        <v>246.02654999999999</v>
      </c>
      <c r="F2293">
        <v>123.5</v>
      </c>
      <c r="G2293">
        <v>123.886633789394</v>
      </c>
      <c r="H2293">
        <v>11.1707165534125</v>
      </c>
      <c r="I2293">
        <v>97.390582915310006</v>
      </c>
      <c r="J2293">
        <v>-5.7624850614618701</v>
      </c>
      <c r="K2293">
        <v>106.708285597198</v>
      </c>
      <c r="L2293">
        <v>75.284576953750602</v>
      </c>
      <c r="M2293">
        <v>42.427091083638899</v>
      </c>
      <c r="N2293">
        <v>0.59634808315907895</v>
      </c>
      <c r="O2293">
        <v>10.3238866396761</v>
      </c>
      <c r="P2293">
        <v>216.666666666666</v>
      </c>
      <c r="Q2293">
        <v>0.124267103622268</v>
      </c>
    </row>
    <row r="2294" spans="1:17" hidden="1" x14ac:dyDescent="0.3">
      <c r="A2294" t="s">
        <v>4785</v>
      </c>
      <c r="B2294" t="s">
        <v>4786</v>
      </c>
      <c r="C2294" t="s">
        <v>10328</v>
      </c>
      <c r="D2294" t="s">
        <v>204</v>
      </c>
      <c r="E2294">
        <v>245.70121787799999</v>
      </c>
      <c r="F2294">
        <v>108.45</v>
      </c>
      <c r="G2294">
        <v>5.4059982930985901</v>
      </c>
      <c r="H2294">
        <v>-1.8354389795716901</v>
      </c>
      <c r="I2294">
        <v>-19.231609844114001</v>
      </c>
      <c r="J2294">
        <v>-1.50110795016826</v>
      </c>
      <c r="K2294">
        <v>107.149279170151</v>
      </c>
      <c r="L2294">
        <v>99.991450965901507</v>
      </c>
      <c r="M2294">
        <v>44.221442578235298</v>
      </c>
      <c r="N2294">
        <v>1.1058757050583501</v>
      </c>
      <c r="O2294">
        <v>29.737206085753702</v>
      </c>
      <c r="P2294">
        <v>51.255230125522999</v>
      </c>
      <c r="Q2294">
        <v>4.7757069660723003E-2</v>
      </c>
    </row>
    <row r="2295" spans="1:17" hidden="1" x14ac:dyDescent="0.3">
      <c r="A2295" t="s">
        <v>4787</v>
      </c>
      <c r="B2295" t="s">
        <v>4788</v>
      </c>
      <c r="C2295" t="s">
        <v>10328</v>
      </c>
      <c r="D2295" t="s">
        <v>231</v>
      </c>
      <c r="E2295">
        <v>245.61676912499999</v>
      </c>
      <c r="F2295">
        <v>79.73</v>
      </c>
      <c r="G2295">
        <v>19.562203839483502</v>
      </c>
      <c r="H2295">
        <v>1.3435127342655999</v>
      </c>
      <c r="I2295">
        <v>38.8530661871742</v>
      </c>
      <c r="J2295">
        <v>2.5607316354408098</v>
      </c>
      <c r="K2295">
        <v>71.687505252746405</v>
      </c>
      <c r="L2295">
        <v>61.742588431617399</v>
      </c>
      <c r="M2295">
        <v>62.689224765240198</v>
      </c>
      <c r="N2295">
        <v>3.0523603129672301</v>
      </c>
      <c r="O2295">
        <v>9.5363518541744892</v>
      </c>
      <c r="P2295">
        <v>87.968565815324197</v>
      </c>
    </row>
    <row r="2296" spans="1:17" hidden="1" x14ac:dyDescent="0.3">
      <c r="A2296" t="s">
        <v>4789</v>
      </c>
      <c r="B2296" t="s">
        <v>4790</v>
      </c>
      <c r="C2296" t="s">
        <v>10328</v>
      </c>
      <c r="D2296" t="s">
        <v>72</v>
      </c>
      <c r="E2296">
        <v>245.13687200000001</v>
      </c>
      <c r="F2296">
        <v>18.149999999999999</v>
      </c>
      <c r="G2296">
        <v>-13.9489873744484</v>
      </c>
      <c r="H2296">
        <v>-6.16761451645311</v>
      </c>
      <c r="I2296">
        <v>-45.917011084663599</v>
      </c>
      <c r="J2296">
        <v>-6.3550655177755999</v>
      </c>
      <c r="K2296">
        <v>18.720999882982301</v>
      </c>
      <c r="L2296">
        <v>19.2550139995246</v>
      </c>
      <c r="M2296">
        <v>31.903716603350901</v>
      </c>
      <c r="N2296">
        <v>0.43549514625914398</v>
      </c>
      <c r="O2296">
        <v>67.7685950413223</v>
      </c>
      <c r="P2296">
        <v>18.1640625</v>
      </c>
      <c r="Q2296">
        <v>5.7927020208063E-2</v>
      </c>
    </row>
    <row r="2297" spans="1:17" hidden="1" x14ac:dyDescent="0.3">
      <c r="A2297" t="s">
        <v>4791</v>
      </c>
      <c r="B2297" t="s">
        <v>4792</v>
      </c>
      <c r="C2297" t="s">
        <v>10328</v>
      </c>
      <c r="D2297" t="s">
        <v>2256</v>
      </c>
      <c r="E2297">
        <v>244.4736</v>
      </c>
      <c r="F2297">
        <v>280</v>
      </c>
      <c r="G2297">
        <v>10.279049127555099</v>
      </c>
      <c r="H2297">
        <v>24.594234590752698</v>
      </c>
      <c r="I2297">
        <v>28.914504651781002</v>
      </c>
      <c r="J2297">
        <v>-0.51074341244560595</v>
      </c>
      <c r="K2297">
        <v>251.417582436918</v>
      </c>
      <c r="M2297">
        <v>68.074095605400203</v>
      </c>
      <c r="N2297">
        <v>2.2436223596685698</v>
      </c>
      <c r="O2297">
        <v>22.857142857142801</v>
      </c>
      <c r="P2297">
        <v>113.740458015267</v>
      </c>
    </row>
    <row r="2298" spans="1:17" hidden="1" x14ac:dyDescent="0.3">
      <c r="A2298" t="s">
        <v>4793</v>
      </c>
      <c r="B2298" t="s">
        <v>4794</v>
      </c>
      <c r="C2298" t="s">
        <v>10328</v>
      </c>
      <c r="D2298" t="s">
        <v>3576</v>
      </c>
      <c r="E2298">
        <v>244.2114</v>
      </c>
      <c r="F2298">
        <v>18.100000000000001</v>
      </c>
      <c r="G2298">
        <v>82.120434537151795</v>
      </c>
      <c r="H2298">
        <v>-20.548536231841702</v>
      </c>
      <c r="I2298">
        <v>-13.350654552474399</v>
      </c>
      <c r="J2298">
        <v>-16.8118483038614</v>
      </c>
      <c r="K2298">
        <v>21.724729212097898</v>
      </c>
      <c r="L2298">
        <v>18.064764973688298</v>
      </c>
      <c r="M2298">
        <v>19.987477994547401</v>
      </c>
      <c r="N2298">
        <v>0.35981072368245198</v>
      </c>
      <c r="O2298">
        <v>37.2744014732965</v>
      </c>
      <c r="P2298">
        <v>128.15126050420099</v>
      </c>
      <c r="Q2298">
        <v>0.13936813830905301</v>
      </c>
    </row>
    <row r="2299" spans="1:17" hidden="1" x14ac:dyDescent="0.3">
      <c r="A2299" t="s">
        <v>4795</v>
      </c>
      <c r="B2299" t="s">
        <v>4796</v>
      </c>
      <c r="C2299" t="s">
        <v>10328</v>
      </c>
      <c r="D2299" t="s">
        <v>1518</v>
      </c>
      <c r="E2299">
        <v>244.022079792</v>
      </c>
      <c r="F2299">
        <v>31.89</v>
      </c>
      <c r="G2299">
        <v>7.9801199865207</v>
      </c>
      <c r="H2299">
        <v>-0.72670133458504504</v>
      </c>
      <c r="I2299">
        <v>-3.3777752737267499</v>
      </c>
      <c r="J2299">
        <v>-1.8517732435702301</v>
      </c>
      <c r="K2299">
        <v>30.488441162356899</v>
      </c>
      <c r="L2299">
        <v>28.9704505779561</v>
      </c>
      <c r="M2299">
        <v>47.532682190513903</v>
      </c>
      <c r="N2299">
        <v>2.0096146954731702</v>
      </c>
      <c r="O2299">
        <v>36.719974913766002</v>
      </c>
      <c r="P2299">
        <v>62.704081632653001</v>
      </c>
      <c r="Q2299">
        <v>7.5757990324774996E-2</v>
      </c>
    </row>
    <row r="2300" spans="1:17" hidden="1" x14ac:dyDescent="0.3">
      <c r="A2300" t="s">
        <v>4797</v>
      </c>
      <c r="B2300" t="s">
        <v>4798</v>
      </c>
      <c r="C2300" t="s">
        <v>10328</v>
      </c>
      <c r="D2300" t="s">
        <v>627</v>
      </c>
      <c r="E2300">
        <v>243.92514</v>
      </c>
      <c r="F2300">
        <v>248.85</v>
      </c>
      <c r="G2300">
        <v>132.56669436201301</v>
      </c>
      <c r="H2300">
        <v>-0.16543764570481001</v>
      </c>
      <c r="I2300">
        <v>-35.922060486455301</v>
      </c>
      <c r="J2300">
        <v>-1.8626341376917399</v>
      </c>
      <c r="K2300">
        <v>237.49783072309901</v>
      </c>
      <c r="L2300">
        <v>193.78188744638101</v>
      </c>
      <c r="M2300">
        <v>59.866219509117698</v>
      </c>
      <c r="N2300">
        <v>1.36363636363636</v>
      </c>
      <c r="O2300">
        <v>55.113522202129701</v>
      </c>
      <c r="P2300">
        <v>204.58996328029301</v>
      </c>
      <c r="Q2300">
        <v>0.13430577151280301</v>
      </c>
    </row>
    <row r="2301" spans="1:17" hidden="1" x14ac:dyDescent="0.3">
      <c r="A2301" t="s">
        <v>4799</v>
      </c>
      <c r="B2301" t="s">
        <v>4800</v>
      </c>
      <c r="C2301" t="s">
        <v>10328</v>
      </c>
      <c r="D2301" t="s">
        <v>474</v>
      </c>
      <c r="E2301">
        <v>243.88919999999999</v>
      </c>
      <c r="F2301">
        <v>166.17</v>
      </c>
      <c r="G2301">
        <v>-14.55566539598</v>
      </c>
      <c r="H2301">
        <v>6.4979960446029796</v>
      </c>
      <c r="I2301">
        <v>2.3503488096345899</v>
      </c>
      <c r="J2301">
        <v>-12.2360150970256</v>
      </c>
      <c r="K2301">
        <v>153.88402425712499</v>
      </c>
      <c r="L2301">
        <v>139.85578464472599</v>
      </c>
      <c r="M2301">
        <v>43.821772851855997</v>
      </c>
      <c r="N2301">
        <v>2.5530379698062702</v>
      </c>
      <c r="O2301">
        <v>16.507191430462701</v>
      </c>
      <c r="P2301">
        <v>54.218097447795799</v>
      </c>
      <c r="Q2301">
        <v>3.4936362317073998E-2</v>
      </c>
    </row>
    <row r="2302" spans="1:17" hidden="1" x14ac:dyDescent="0.3">
      <c r="A2302" t="s">
        <v>4801</v>
      </c>
      <c r="B2302" t="s">
        <v>4802</v>
      </c>
      <c r="C2302" t="s">
        <v>10328</v>
      </c>
      <c r="D2302" t="s">
        <v>4764</v>
      </c>
      <c r="E2302">
        <v>243.83160000000001</v>
      </c>
      <c r="F2302">
        <v>184.85</v>
      </c>
      <c r="G2302">
        <v>-9.2943043803571097</v>
      </c>
      <c r="H2302">
        <v>11.5064258270659</v>
      </c>
      <c r="I2302">
        <v>7.8121195453640899</v>
      </c>
      <c r="J2302">
        <v>-3.3121955362284599</v>
      </c>
      <c r="K2302">
        <v>178.12002849672601</v>
      </c>
      <c r="M2302">
        <v>50.637209874547501</v>
      </c>
      <c r="N2302">
        <v>0.304190654706118</v>
      </c>
      <c r="O2302">
        <v>19.285907492561499</v>
      </c>
      <c r="P2302">
        <v>75.213270142180093</v>
      </c>
    </row>
    <row r="2303" spans="1:17" hidden="1" x14ac:dyDescent="0.3">
      <c r="A2303" t="s">
        <v>4803</v>
      </c>
      <c r="B2303" t="s">
        <v>4804</v>
      </c>
      <c r="C2303" t="s">
        <v>10328</v>
      </c>
      <c r="D2303" t="s">
        <v>127</v>
      </c>
      <c r="E2303">
        <v>243.07718399999999</v>
      </c>
      <c r="F2303">
        <v>469.25</v>
      </c>
      <c r="G2303">
        <v>224.212807646161</v>
      </c>
      <c r="H2303">
        <v>-23.756734446484799</v>
      </c>
      <c r="I2303">
        <v>25.2525634597047</v>
      </c>
      <c r="J2303">
        <v>-8.6419821315074206</v>
      </c>
      <c r="K2303">
        <v>506.79842372092997</v>
      </c>
      <c r="L2303">
        <v>375.98790401971502</v>
      </c>
      <c r="M2303">
        <v>28.516390155139</v>
      </c>
      <c r="N2303">
        <v>0.34852554887125398</v>
      </c>
      <c r="O2303">
        <v>60.298348428343097</v>
      </c>
      <c r="P2303">
        <v>274.20255183413002</v>
      </c>
      <c r="Q2303">
        <v>0.140583166383347</v>
      </c>
    </row>
    <row r="2304" spans="1:17" hidden="1" x14ac:dyDescent="0.3">
      <c r="A2304" t="s">
        <v>4805</v>
      </c>
      <c r="B2304" t="s">
        <v>4806</v>
      </c>
      <c r="C2304" t="s">
        <v>10328</v>
      </c>
      <c r="D2304" t="s">
        <v>402</v>
      </c>
      <c r="E2304">
        <v>242.91938073</v>
      </c>
      <c r="F2304">
        <v>100</v>
      </c>
      <c r="G2304">
        <v>-43.491741485340697</v>
      </c>
      <c r="H2304">
        <v>-3.0099359158318899</v>
      </c>
      <c r="I2304">
        <v>0.67095949665750598</v>
      </c>
      <c r="J2304">
        <v>-6.0241819857197001</v>
      </c>
      <c r="K2304">
        <v>106.707600287104</v>
      </c>
      <c r="L2304">
        <v>98.731267008484707</v>
      </c>
      <c r="M2304">
        <v>41.508329980036002</v>
      </c>
      <c r="N2304">
        <v>0.652961778589919</v>
      </c>
      <c r="O2304">
        <v>54.099999999999902</v>
      </c>
      <c r="P2304">
        <v>48.038490007401897</v>
      </c>
    </row>
    <row r="2305" spans="1:17" hidden="1" x14ac:dyDescent="0.3">
      <c r="A2305" t="s">
        <v>4807</v>
      </c>
      <c r="B2305" t="s">
        <v>4808</v>
      </c>
      <c r="C2305" t="s">
        <v>10328</v>
      </c>
      <c r="D2305" t="s">
        <v>741</v>
      </c>
      <c r="E2305">
        <v>242.86609717499999</v>
      </c>
      <c r="F2305">
        <v>525.63</v>
      </c>
      <c r="G2305">
        <v>-13.3714883749231</v>
      </c>
      <c r="H2305">
        <v>-0.970396653428794</v>
      </c>
      <c r="I2305">
        <v>-3.2946480055048202</v>
      </c>
      <c r="J2305">
        <v>-0.50154432657250203</v>
      </c>
      <c r="K2305">
        <v>517.59523961786601</v>
      </c>
      <c r="L2305">
        <v>492.92511810888402</v>
      </c>
      <c r="M2305">
        <v>76.378610990004603</v>
      </c>
      <c r="N2305">
        <v>0.59516977627066603</v>
      </c>
      <c r="O2305">
        <v>5.4544070924414401</v>
      </c>
      <c r="P2305">
        <v>23.257122757650301</v>
      </c>
      <c r="Q2305">
        <v>-1.6014498322345E-2</v>
      </c>
    </row>
    <row r="2306" spans="1:17" hidden="1" x14ac:dyDescent="0.3">
      <c r="A2306" t="s">
        <v>4809</v>
      </c>
      <c r="B2306" t="s">
        <v>4810</v>
      </c>
      <c r="C2306" t="s">
        <v>10328</v>
      </c>
      <c r="D2306" t="s">
        <v>4133</v>
      </c>
      <c r="E2306">
        <v>242.23915199999999</v>
      </c>
      <c r="F2306">
        <v>16.38</v>
      </c>
      <c r="G2306">
        <v>-66.901754791227503</v>
      </c>
      <c r="H2306">
        <v>-8.5064138303467605</v>
      </c>
      <c r="I2306">
        <v>-22.866394238716001</v>
      </c>
      <c r="J2306">
        <v>-1.71391903511076</v>
      </c>
      <c r="K2306">
        <v>17.454634078109301</v>
      </c>
      <c r="L2306">
        <v>18.720233392506699</v>
      </c>
      <c r="M2306">
        <v>30.164262868510502</v>
      </c>
      <c r="N2306">
        <v>1.8206981057889</v>
      </c>
      <c r="O2306">
        <v>61.172161172161097</v>
      </c>
      <c r="P2306">
        <v>16.170212765957402</v>
      </c>
      <c r="Q2306">
        <v>0.20279627540075501</v>
      </c>
    </row>
    <row r="2307" spans="1:17" hidden="1" x14ac:dyDescent="0.3">
      <c r="A2307" t="s">
        <v>4811</v>
      </c>
      <c r="B2307" t="s">
        <v>4812</v>
      </c>
      <c r="C2307" t="s">
        <v>10328</v>
      </c>
      <c r="D2307" t="s">
        <v>46</v>
      </c>
      <c r="E2307">
        <v>242.055556</v>
      </c>
      <c r="F2307">
        <v>106.4</v>
      </c>
      <c r="G2307">
        <v>-21.278372032707399</v>
      </c>
      <c r="H2307">
        <v>15.066144348795101</v>
      </c>
      <c r="I2307">
        <v>-4.1719481069862798</v>
      </c>
      <c r="J2307">
        <v>-5.1346126858625896</v>
      </c>
      <c r="M2307">
        <v>42.078831769007699</v>
      </c>
      <c r="O2307">
        <v>31.578947368421002</v>
      </c>
      <c r="P2307">
        <v>16.2841530054644</v>
      </c>
    </row>
    <row r="2308" spans="1:17" hidden="1" x14ac:dyDescent="0.3">
      <c r="A2308" t="s">
        <v>4813</v>
      </c>
      <c r="B2308" t="s">
        <v>4814</v>
      </c>
      <c r="C2308" t="s">
        <v>10328</v>
      </c>
      <c r="D2308" t="s">
        <v>576</v>
      </c>
      <c r="E2308">
        <v>241.60185000000001</v>
      </c>
      <c r="F2308">
        <v>219.9</v>
      </c>
      <c r="G2308">
        <v>-30.3439369089647</v>
      </c>
      <c r="H2308">
        <v>-5.3096794132082801</v>
      </c>
      <c r="I2308">
        <v>-13.1243144688775</v>
      </c>
      <c r="J2308">
        <v>-3.9068254535423299</v>
      </c>
      <c r="K2308">
        <v>222.27428766760301</v>
      </c>
      <c r="L2308">
        <v>222.450858682568</v>
      </c>
      <c r="M2308">
        <v>41.103443694051897</v>
      </c>
      <c r="N2308">
        <v>1.05760227921019</v>
      </c>
      <c r="O2308">
        <v>25.056844020008999</v>
      </c>
      <c r="P2308">
        <v>15.736842105263101</v>
      </c>
      <c r="Q2308">
        <v>1.7390608420081E-2</v>
      </c>
    </row>
    <row r="2309" spans="1:17" hidden="1" x14ac:dyDescent="0.3">
      <c r="A2309" t="s">
        <v>4815</v>
      </c>
      <c r="B2309" t="s">
        <v>4816</v>
      </c>
      <c r="C2309" t="s">
        <v>10328</v>
      </c>
      <c r="D2309" t="s">
        <v>1852</v>
      </c>
      <c r="E2309">
        <v>240.89075366999899</v>
      </c>
      <c r="F2309">
        <v>54.4</v>
      </c>
      <c r="G2309">
        <v>154.001278984181</v>
      </c>
      <c r="H2309">
        <v>16.559015736259699</v>
      </c>
      <c r="I2309">
        <v>47.981341422424002</v>
      </c>
      <c r="J2309">
        <v>-2.1926943320624002</v>
      </c>
      <c r="K2309">
        <v>46.215090337587299</v>
      </c>
      <c r="L2309">
        <v>38.508151387455797</v>
      </c>
      <c r="M2309">
        <v>68.417484880551399</v>
      </c>
      <c r="N2309">
        <v>0.69512071235166295</v>
      </c>
      <c r="O2309">
        <v>7.7205882352941098</v>
      </c>
      <c r="P2309">
        <v>209.09090909090901</v>
      </c>
      <c r="Q2309">
        <v>0.157639166817542</v>
      </c>
    </row>
    <row r="2310" spans="1:17" hidden="1" x14ac:dyDescent="0.3">
      <c r="A2310" t="s">
        <v>4817</v>
      </c>
      <c r="B2310" t="s">
        <v>4818</v>
      </c>
      <c r="C2310" t="s">
        <v>10328</v>
      </c>
      <c r="D2310" t="s">
        <v>706</v>
      </c>
      <c r="E2310">
        <v>240.83227500000001</v>
      </c>
      <c r="F2310">
        <v>489.9</v>
      </c>
      <c r="G2310">
        <v>127.77027719773</v>
      </c>
      <c r="H2310">
        <v>67.718716015759696</v>
      </c>
      <c r="I2310">
        <v>101.903016912925</v>
      </c>
      <c r="J2310">
        <v>-0.71700933626646601</v>
      </c>
      <c r="K2310">
        <v>347.05604566951502</v>
      </c>
      <c r="L2310">
        <v>268.40368645380602</v>
      </c>
      <c r="M2310">
        <v>70.831111477271605</v>
      </c>
      <c r="N2310">
        <v>1.4789961881101401</v>
      </c>
      <c r="O2310">
        <v>8.8793631353337492</v>
      </c>
      <c r="P2310">
        <v>169.101895083768</v>
      </c>
      <c r="Q2310">
        <v>7.1795784957124006E-2</v>
      </c>
    </row>
    <row r="2311" spans="1:17" hidden="1" x14ac:dyDescent="0.3">
      <c r="A2311" t="s">
        <v>4819</v>
      </c>
      <c r="B2311" t="s">
        <v>4820</v>
      </c>
      <c r="C2311" t="s">
        <v>10328</v>
      </c>
      <c r="D2311" t="s">
        <v>89</v>
      </c>
      <c r="E2311">
        <v>240.038254865</v>
      </c>
      <c r="F2311">
        <v>235</v>
      </c>
      <c r="G2311">
        <v>8.9814263724424794</v>
      </c>
      <c r="H2311">
        <v>46.5419181938272</v>
      </c>
      <c r="I2311">
        <v>1.8928558798442101</v>
      </c>
      <c r="J2311">
        <v>-16.930734170814699</v>
      </c>
      <c r="K2311">
        <v>198.05257313900901</v>
      </c>
      <c r="L2311">
        <v>188.05391748448</v>
      </c>
      <c r="M2311">
        <v>55.657840767236301</v>
      </c>
      <c r="N2311">
        <v>5.2023920998570103</v>
      </c>
      <c r="O2311">
        <v>33.595744680850999</v>
      </c>
      <c r="P2311">
        <v>63.1944444444444</v>
      </c>
      <c r="Q2311">
        <v>9.3364423260301005E-2</v>
      </c>
    </row>
    <row r="2312" spans="1:17" hidden="1" x14ac:dyDescent="0.3">
      <c r="A2312" t="s">
        <v>4821</v>
      </c>
      <c r="B2312" t="s">
        <v>4822</v>
      </c>
      <c r="C2312" t="s">
        <v>10328</v>
      </c>
      <c r="D2312" t="s">
        <v>231</v>
      </c>
      <c r="E2312">
        <v>239.4337275</v>
      </c>
      <c r="F2312">
        <v>174.96</v>
      </c>
      <c r="G2312">
        <v>-62.4936125381967</v>
      </c>
      <c r="H2312">
        <v>-6.8284126257158997</v>
      </c>
      <c r="I2312">
        <v>-40.262308357449697</v>
      </c>
      <c r="J2312">
        <v>-5.9389605119495501</v>
      </c>
      <c r="K2312">
        <v>188.854416649634</v>
      </c>
      <c r="L2312">
        <v>214.653808759942</v>
      </c>
      <c r="M2312">
        <v>40.459938086885401</v>
      </c>
      <c r="N2312">
        <v>0.65519090654652801</v>
      </c>
      <c r="O2312">
        <v>156.05852766346499</v>
      </c>
      <c r="P2312">
        <v>5.6457943360908001</v>
      </c>
      <c r="Q2312">
        <v>3.98076231598E-2</v>
      </c>
    </row>
    <row r="2313" spans="1:17" hidden="1" x14ac:dyDescent="0.3">
      <c r="A2313" t="s">
        <v>4823</v>
      </c>
      <c r="B2313" t="s">
        <v>4824</v>
      </c>
      <c r="C2313" t="s">
        <v>10328</v>
      </c>
      <c r="D2313" t="s">
        <v>573</v>
      </c>
      <c r="E2313">
        <v>239.14017411</v>
      </c>
      <c r="F2313">
        <v>400</v>
      </c>
      <c r="G2313">
        <v>-41.605611102030203</v>
      </c>
      <c r="H2313">
        <v>-6.1760679826821896</v>
      </c>
      <c r="I2313">
        <v>-10.4144491339376</v>
      </c>
      <c r="J2313">
        <v>-0.92100976088131803</v>
      </c>
      <c r="K2313">
        <v>388.58363012069401</v>
      </c>
      <c r="L2313">
        <v>391.56531869472298</v>
      </c>
      <c r="M2313">
        <v>70.652982032151996</v>
      </c>
      <c r="N2313">
        <v>0.94298251675411604</v>
      </c>
      <c r="O2313">
        <v>19.487499999999901</v>
      </c>
      <c r="P2313">
        <v>25</v>
      </c>
      <c r="Q2313">
        <v>6.5236158574586006E-2</v>
      </c>
    </row>
    <row r="2314" spans="1:17" hidden="1" x14ac:dyDescent="0.3">
      <c r="A2314" t="s">
        <v>4825</v>
      </c>
      <c r="B2314" t="s">
        <v>4826</v>
      </c>
      <c r="C2314" t="s">
        <v>10328</v>
      </c>
      <c r="D2314" t="s">
        <v>1054</v>
      </c>
      <c r="E2314">
        <v>238.49601957499999</v>
      </c>
      <c r="F2314">
        <v>7.1</v>
      </c>
      <c r="G2314">
        <v>106.594838601239</v>
      </c>
      <c r="H2314">
        <v>12.798652366312901</v>
      </c>
      <c r="I2314">
        <v>24.898673530196699</v>
      </c>
      <c r="J2314">
        <v>-7.2563747902793496</v>
      </c>
      <c r="K2314">
        <v>6.4762527317688896</v>
      </c>
      <c r="L2314">
        <v>5.4513163132045301</v>
      </c>
      <c r="M2314">
        <v>62.613114744749403</v>
      </c>
      <c r="N2314">
        <v>0.87971860558182902</v>
      </c>
      <c r="O2314">
        <v>21.408450704225299</v>
      </c>
      <c r="Q2314">
        <v>6.9838717639412004E-2</v>
      </c>
    </row>
    <row r="2315" spans="1:17" hidden="1" x14ac:dyDescent="0.3">
      <c r="A2315" t="s">
        <v>4827</v>
      </c>
      <c r="B2315" t="s">
        <v>4828</v>
      </c>
      <c r="C2315" t="s">
        <v>10328</v>
      </c>
      <c r="D2315" t="s">
        <v>163</v>
      </c>
      <c r="E2315">
        <v>237.85585599999999</v>
      </c>
      <c r="F2315">
        <v>795</v>
      </c>
      <c r="G2315">
        <v>94.092841326931307</v>
      </c>
      <c r="H2315">
        <v>-12.0808795904007</v>
      </c>
      <c r="I2315">
        <v>2.3857276072468498</v>
      </c>
      <c r="J2315">
        <v>-7.1640632930239398</v>
      </c>
      <c r="K2315">
        <v>848.43588017460604</v>
      </c>
      <c r="L2315">
        <v>774.36620346854295</v>
      </c>
      <c r="M2315">
        <v>44.325161931157801</v>
      </c>
      <c r="N2315">
        <v>0.75679136598522201</v>
      </c>
      <c r="O2315">
        <v>72.955974842767304</v>
      </c>
      <c r="P2315">
        <v>144.389794036274</v>
      </c>
      <c r="Q2315">
        <v>0.16750576949184001</v>
      </c>
    </row>
    <row r="2316" spans="1:17" hidden="1" x14ac:dyDescent="0.3">
      <c r="A2316" t="s">
        <v>4829</v>
      </c>
      <c r="B2316" t="s">
        <v>4830</v>
      </c>
      <c r="C2316" t="s">
        <v>10328</v>
      </c>
      <c r="D2316" t="s">
        <v>138</v>
      </c>
      <c r="E2316">
        <v>236.80541640000001</v>
      </c>
      <c r="F2316">
        <v>133.01</v>
      </c>
      <c r="G2316">
        <v>-9.91825986307866</v>
      </c>
      <c r="H2316">
        <v>18.2129252662317</v>
      </c>
      <c r="I2316">
        <v>21.1172571506164</v>
      </c>
      <c r="J2316">
        <v>15.4678933655774</v>
      </c>
      <c r="K2316">
        <v>119.05382665620201</v>
      </c>
      <c r="L2316">
        <v>103.010717760891</v>
      </c>
      <c r="M2316">
        <v>67.857560664731295</v>
      </c>
      <c r="N2316">
        <v>0.23154253760517099</v>
      </c>
      <c r="O2316">
        <v>16.442372753928201</v>
      </c>
      <c r="P2316">
        <v>89.472934472934398</v>
      </c>
      <c r="Q2316">
        <v>7.0932974978916999E-2</v>
      </c>
    </row>
    <row r="2317" spans="1:17" hidden="1" x14ac:dyDescent="0.3">
      <c r="A2317" t="s">
        <v>4831</v>
      </c>
      <c r="B2317" t="s">
        <v>4832</v>
      </c>
      <c r="C2317" t="s">
        <v>10328</v>
      </c>
      <c r="D2317" t="s">
        <v>118</v>
      </c>
      <c r="E2317">
        <v>236.4463872</v>
      </c>
      <c r="F2317">
        <v>107.46</v>
      </c>
      <c r="G2317">
        <v>18.0467108732356</v>
      </c>
      <c r="H2317">
        <v>-16.306281183119701</v>
      </c>
      <c r="I2317">
        <v>-0.91118099059248203</v>
      </c>
      <c r="J2317">
        <v>-6.7844982693866296</v>
      </c>
      <c r="K2317">
        <v>114.058500672642</v>
      </c>
      <c r="L2317">
        <v>95.962247928071093</v>
      </c>
      <c r="M2317">
        <v>29.2180130238362</v>
      </c>
      <c r="N2317">
        <v>8.8099209349422697E-2</v>
      </c>
      <c r="O2317">
        <v>53.9177368323097</v>
      </c>
      <c r="P2317">
        <v>66.863354037267001</v>
      </c>
      <c r="Q2317">
        <v>2.7188269122887E-2</v>
      </c>
    </row>
    <row r="2318" spans="1:17" hidden="1" x14ac:dyDescent="0.3">
      <c r="A2318" t="s">
        <v>4833</v>
      </c>
      <c r="B2318" t="s">
        <v>4834</v>
      </c>
      <c r="C2318" t="s">
        <v>10328</v>
      </c>
      <c r="D2318" t="s">
        <v>365</v>
      </c>
      <c r="E2318">
        <v>236.2646871</v>
      </c>
      <c r="F2318">
        <v>380</v>
      </c>
      <c r="G2318">
        <v>71.894688012170306</v>
      </c>
      <c r="H2318">
        <v>-6.5589401341170799</v>
      </c>
      <c r="I2318">
        <v>-40.3562515649473</v>
      </c>
      <c r="J2318">
        <v>-4.1028999601080001</v>
      </c>
      <c r="K2318">
        <v>403.46920198821499</v>
      </c>
      <c r="L2318">
        <v>372.86488284665597</v>
      </c>
      <c r="M2318">
        <v>39.776364457391601</v>
      </c>
      <c r="N2318">
        <v>0.485927644425657</v>
      </c>
      <c r="O2318">
        <v>39.0263157894736</v>
      </c>
      <c r="P2318">
        <v>101.96651607759701</v>
      </c>
      <c r="Q2318">
        <v>0.14457819037415601</v>
      </c>
    </row>
    <row r="2319" spans="1:17" hidden="1" x14ac:dyDescent="0.3">
      <c r="A2319" t="s">
        <v>4835</v>
      </c>
      <c r="B2319" t="s">
        <v>4836</v>
      </c>
      <c r="C2319" t="s">
        <v>10328</v>
      </c>
      <c r="D2319" t="s">
        <v>231</v>
      </c>
      <c r="E2319">
        <v>235.94479999999999</v>
      </c>
      <c r="F2319">
        <v>131.80000000000001</v>
      </c>
      <c r="G2319">
        <v>24.080218718198399</v>
      </c>
      <c r="H2319">
        <v>5.0307126262074897</v>
      </c>
      <c r="I2319">
        <v>41.186642643919598</v>
      </c>
      <c r="J2319">
        <v>-5.8095609260282197</v>
      </c>
      <c r="K2319">
        <v>128.86664855390899</v>
      </c>
      <c r="M2319">
        <v>39.693993020750497</v>
      </c>
      <c r="N2319">
        <v>0.26597402597402597</v>
      </c>
      <c r="O2319">
        <v>38.467374810318603</v>
      </c>
      <c r="P2319">
        <v>71.168831168831105</v>
      </c>
    </row>
    <row r="2320" spans="1:17" hidden="1" x14ac:dyDescent="0.3">
      <c r="A2320" t="s">
        <v>4837</v>
      </c>
      <c r="B2320" t="s">
        <v>4838</v>
      </c>
      <c r="C2320" t="s">
        <v>10328</v>
      </c>
      <c r="D2320" t="s">
        <v>4839</v>
      </c>
      <c r="E2320">
        <v>235.4694939</v>
      </c>
      <c r="F2320">
        <v>22.82</v>
      </c>
      <c r="G2320">
        <v>-48.132869358066401</v>
      </c>
      <c r="H2320">
        <v>-9.0117250377543101</v>
      </c>
      <c r="I2320">
        <v>-31.026445432345199</v>
      </c>
      <c r="J2320">
        <v>-9.2838956177192902</v>
      </c>
      <c r="K2320">
        <v>24.572685361359198</v>
      </c>
      <c r="L2320">
        <v>27.9647464553187</v>
      </c>
      <c r="M2320">
        <v>33.800818165822697</v>
      </c>
      <c r="N2320">
        <v>0.62301944469934301</v>
      </c>
      <c r="O2320">
        <v>59.070990359333898</v>
      </c>
      <c r="P2320">
        <v>11.807937285644201</v>
      </c>
      <c r="Q2320">
        <v>-6.7963068797330002E-3</v>
      </c>
    </row>
    <row r="2321" spans="1:17" hidden="1" x14ac:dyDescent="0.3">
      <c r="A2321" t="s">
        <v>4840</v>
      </c>
      <c r="B2321" t="s">
        <v>4841</v>
      </c>
      <c r="C2321" t="s">
        <v>10328</v>
      </c>
      <c r="D2321" t="s">
        <v>118</v>
      </c>
      <c r="E2321">
        <v>235.3289</v>
      </c>
      <c r="F2321">
        <v>308.125</v>
      </c>
      <c r="G2321">
        <v>127.42817193457201</v>
      </c>
      <c r="H2321">
        <v>31.039139764709699</v>
      </c>
      <c r="I2321">
        <v>11.016077341775301</v>
      </c>
      <c r="J2321">
        <v>3.5944194845167399</v>
      </c>
      <c r="K2321">
        <v>265.43361920034403</v>
      </c>
      <c r="L2321">
        <v>229.134403692051</v>
      </c>
      <c r="M2321">
        <v>77.674816007718803</v>
      </c>
      <c r="N2321">
        <v>1.0576488188428399</v>
      </c>
      <c r="O2321">
        <v>24.854368932038799</v>
      </c>
      <c r="P2321">
        <v>225</v>
      </c>
    </row>
    <row r="2322" spans="1:17" hidden="1" x14ac:dyDescent="0.3">
      <c r="A2322" t="s">
        <v>4842</v>
      </c>
      <c r="B2322" t="s">
        <v>4843</v>
      </c>
      <c r="C2322" t="s">
        <v>10328</v>
      </c>
      <c r="D2322" t="s">
        <v>741</v>
      </c>
      <c r="E2322">
        <v>235.24006722999999</v>
      </c>
      <c r="F2322">
        <v>22.66</v>
      </c>
      <c r="G2322">
        <v>9.6839385560109399</v>
      </c>
      <c r="H2322">
        <v>2.3489273235838701</v>
      </c>
      <c r="I2322">
        <v>1.94331796982734</v>
      </c>
      <c r="J2322">
        <v>-2.0870449837750299E-2</v>
      </c>
      <c r="K2322">
        <v>21.6252482810769</v>
      </c>
      <c r="L2322">
        <v>19.756670136103999</v>
      </c>
      <c r="M2322">
        <v>52.769297021364501</v>
      </c>
      <c r="N2322">
        <v>1.51894524085988</v>
      </c>
      <c r="O2322">
        <v>2.8243601059135099</v>
      </c>
      <c r="P2322">
        <v>45.639179895880197</v>
      </c>
      <c r="Q2322">
        <v>2.7288076423579999E-3</v>
      </c>
    </row>
    <row r="2323" spans="1:17" hidden="1" x14ac:dyDescent="0.3">
      <c r="A2323" t="s">
        <v>4844</v>
      </c>
      <c r="B2323" t="s">
        <v>4845</v>
      </c>
      <c r="C2323" t="s">
        <v>10328</v>
      </c>
      <c r="D2323" t="s">
        <v>204</v>
      </c>
      <c r="E2323">
        <v>235.0692588</v>
      </c>
      <c r="F2323">
        <v>2</v>
      </c>
      <c r="G2323">
        <v>42.341965038020902</v>
      </c>
      <c r="H2323">
        <v>-7.0136176760107798</v>
      </c>
      <c r="I2323">
        <v>-15.8780254989294</v>
      </c>
      <c r="J2323">
        <v>-2.5182443994175898</v>
      </c>
      <c r="K2323">
        <v>2.0865324113989701</v>
      </c>
      <c r="L2323">
        <v>2.01367990052319</v>
      </c>
      <c r="M2323">
        <v>37.613856731328198</v>
      </c>
      <c r="N2323">
        <v>0.51423523696340501</v>
      </c>
      <c r="O2323">
        <v>48.5</v>
      </c>
      <c r="P2323">
        <v>75.438596491227997</v>
      </c>
      <c r="Q2323">
        <v>-4.0677744401848001E-2</v>
      </c>
    </row>
    <row r="2324" spans="1:17" hidden="1" x14ac:dyDescent="0.3">
      <c r="A2324" t="s">
        <v>4846</v>
      </c>
      <c r="B2324" t="s">
        <v>4847</v>
      </c>
      <c r="C2324" t="s">
        <v>10328</v>
      </c>
      <c r="D2324" t="s">
        <v>138</v>
      </c>
      <c r="E2324">
        <v>234.64113750000001</v>
      </c>
      <c r="F2324">
        <v>14.82</v>
      </c>
      <c r="G2324">
        <v>-109.930485309243</v>
      </c>
      <c r="H2324">
        <v>-2.4758940863455901</v>
      </c>
      <c r="I2324">
        <v>-41.8521603777099</v>
      </c>
      <c r="J2324">
        <v>-1.2492690673492799</v>
      </c>
      <c r="K2324">
        <v>15.076110888999599</v>
      </c>
      <c r="L2324">
        <v>27.4933953813226</v>
      </c>
      <c r="M2324">
        <v>55.932603920917302</v>
      </c>
      <c r="N2324">
        <v>1.1133652357944299</v>
      </c>
      <c r="O2324">
        <v>513.495276653171</v>
      </c>
      <c r="P2324">
        <v>44.023323615160301</v>
      </c>
      <c r="Q2324">
        <v>-1.3188531191704E-2</v>
      </c>
    </row>
    <row r="2325" spans="1:17" hidden="1" x14ac:dyDescent="0.3">
      <c r="A2325" t="s">
        <v>4848</v>
      </c>
      <c r="B2325" t="s">
        <v>4849</v>
      </c>
      <c r="C2325" t="s">
        <v>10328</v>
      </c>
      <c r="D2325" t="s">
        <v>204</v>
      </c>
      <c r="E2325">
        <v>234.19797819999999</v>
      </c>
      <c r="F2325">
        <v>253</v>
      </c>
      <c r="G2325">
        <v>75.702877099273707</v>
      </c>
      <c r="H2325">
        <v>8.6520846126046802</v>
      </c>
      <c r="I2325">
        <v>75.770142298190095</v>
      </c>
      <c r="J2325">
        <v>-8.7551660455463907</v>
      </c>
      <c r="K2325">
        <v>223.45673162754699</v>
      </c>
      <c r="L2325">
        <v>183.481496526749</v>
      </c>
      <c r="M2325">
        <v>44.757536013398102</v>
      </c>
      <c r="N2325">
        <v>0.76594932799054605</v>
      </c>
      <c r="O2325">
        <v>14.624505928853701</v>
      </c>
      <c r="P2325">
        <v>121.638195356986</v>
      </c>
      <c r="Q2325">
        <v>0.137273748943222</v>
      </c>
    </row>
    <row r="2326" spans="1:17" hidden="1" x14ac:dyDescent="0.3">
      <c r="A2326" t="s">
        <v>4850</v>
      </c>
      <c r="B2326" t="s">
        <v>4851</v>
      </c>
      <c r="C2326" t="s">
        <v>10328</v>
      </c>
      <c r="D2326" t="s">
        <v>357</v>
      </c>
      <c r="E2326">
        <v>233.8125</v>
      </c>
      <c r="F2326">
        <v>178</v>
      </c>
      <c r="G2326">
        <v>26.0685228117656</v>
      </c>
      <c r="H2326">
        <v>-2.4397527771627998</v>
      </c>
      <c r="I2326">
        <v>47.394956220654201</v>
      </c>
      <c r="J2326">
        <v>-8.7007173886132598</v>
      </c>
      <c r="K2326">
        <v>175.493221588995</v>
      </c>
      <c r="L2326">
        <v>143.02292072984301</v>
      </c>
      <c r="M2326">
        <v>40.331532063782198</v>
      </c>
      <c r="N2326">
        <v>0.39049798165820199</v>
      </c>
      <c r="O2326">
        <v>17.808988764044901</v>
      </c>
      <c r="P2326">
        <v>85.4166666666666</v>
      </c>
    </row>
    <row r="2327" spans="1:17" hidden="1" x14ac:dyDescent="0.3">
      <c r="A2327" t="s">
        <v>4852</v>
      </c>
      <c r="B2327" t="s">
        <v>4853</v>
      </c>
      <c r="C2327" t="s">
        <v>10328</v>
      </c>
      <c r="D2327" t="s">
        <v>1401</v>
      </c>
      <c r="E2327">
        <v>233.68087700999999</v>
      </c>
      <c r="F2327">
        <v>229.35</v>
      </c>
      <c r="G2327">
        <v>61.852858127041202</v>
      </c>
      <c r="H2327">
        <v>6.5919978866476496</v>
      </c>
      <c r="I2327">
        <v>6.36342000181312</v>
      </c>
      <c r="J2327">
        <v>7.1111886012194798</v>
      </c>
      <c r="K2327">
        <v>193.77197295688799</v>
      </c>
      <c r="L2327">
        <v>175.64966491039701</v>
      </c>
      <c r="M2327">
        <v>75.4003363793788</v>
      </c>
      <c r="N2327">
        <v>1.21926483251498</v>
      </c>
      <c r="O2327">
        <v>8.50228907782863</v>
      </c>
      <c r="P2327">
        <v>107.368896925858</v>
      </c>
      <c r="Q2327">
        <v>4.8223566221398999E-2</v>
      </c>
    </row>
    <row r="2328" spans="1:17" hidden="1" x14ac:dyDescent="0.3">
      <c r="A2328" t="s">
        <v>4854</v>
      </c>
      <c r="B2328" t="s">
        <v>4855</v>
      </c>
      <c r="C2328" t="s">
        <v>10328</v>
      </c>
      <c r="D2328" t="s">
        <v>750</v>
      </c>
      <c r="E2328">
        <v>233.54955649999999</v>
      </c>
      <c r="F2328">
        <v>101.9</v>
      </c>
      <c r="G2328">
        <v>-56.097236413884602</v>
      </c>
      <c r="H2328">
        <v>-0.20357411241271101</v>
      </c>
      <c r="I2328">
        <v>-5.58921868132889</v>
      </c>
      <c r="J2328">
        <v>-15.412062943784401</v>
      </c>
      <c r="K2328">
        <v>101.88220479444099</v>
      </c>
      <c r="M2328">
        <v>38.8838014721318</v>
      </c>
      <c r="N2328">
        <v>0.80466919890416699</v>
      </c>
      <c r="O2328">
        <v>42.296368989205099</v>
      </c>
      <c r="P2328">
        <v>55.453852021357697</v>
      </c>
    </row>
    <row r="2329" spans="1:17" hidden="1" x14ac:dyDescent="0.3">
      <c r="A2329" t="s">
        <v>4856</v>
      </c>
      <c r="B2329" t="s">
        <v>4857</v>
      </c>
      <c r="C2329" t="s">
        <v>10328</v>
      </c>
      <c r="D2329" t="s">
        <v>895</v>
      </c>
      <c r="E2329">
        <v>233.500428</v>
      </c>
      <c r="F2329">
        <v>35.76</v>
      </c>
      <c r="G2329">
        <v>-13.8169516024884</v>
      </c>
      <c r="H2329">
        <v>-8.3231872320258304</v>
      </c>
      <c r="I2329">
        <v>-7.8507656917343596</v>
      </c>
      <c r="J2329">
        <v>-8.6425928729842205</v>
      </c>
      <c r="K2329">
        <v>34.693918634346502</v>
      </c>
      <c r="L2329">
        <v>32.351852362770003</v>
      </c>
      <c r="M2329">
        <v>49.382517665357099</v>
      </c>
      <c r="N2329">
        <v>0.61072766912649201</v>
      </c>
      <c r="O2329">
        <v>13.786353467561501</v>
      </c>
      <c r="P2329">
        <v>34.740015071590001</v>
      </c>
      <c r="Q2329">
        <v>-8.4778503807770005E-3</v>
      </c>
    </row>
    <row r="2330" spans="1:17" hidden="1" x14ac:dyDescent="0.3">
      <c r="A2330" t="s">
        <v>4858</v>
      </c>
      <c r="B2330" t="s">
        <v>4859</v>
      </c>
      <c r="C2330" t="s">
        <v>10328</v>
      </c>
      <c r="D2330" t="s">
        <v>538</v>
      </c>
      <c r="E2330">
        <v>232.24827659499999</v>
      </c>
      <c r="F2330">
        <v>224.37</v>
      </c>
      <c r="G2330">
        <v>154.30079550871699</v>
      </c>
      <c r="H2330">
        <v>-2.1646320603127598</v>
      </c>
      <c r="I2330">
        <v>67.034595860293805</v>
      </c>
      <c r="J2330">
        <v>5.1398292976118203</v>
      </c>
      <c r="K2330">
        <v>199.78293877678601</v>
      </c>
      <c r="L2330">
        <v>158.27762061745199</v>
      </c>
      <c r="M2330">
        <v>81.2031880008347</v>
      </c>
      <c r="N2330">
        <v>0.35160391813237601</v>
      </c>
      <c r="O2330">
        <v>2.6652404510406802</v>
      </c>
      <c r="P2330">
        <v>196.00263852242699</v>
      </c>
      <c r="Q2330">
        <v>0.135299565153644</v>
      </c>
    </row>
    <row r="2331" spans="1:17" hidden="1" x14ac:dyDescent="0.3">
      <c r="A2331" t="s">
        <v>4860</v>
      </c>
      <c r="B2331" t="s">
        <v>4861</v>
      </c>
      <c r="C2331" t="s">
        <v>10328</v>
      </c>
      <c r="D2331" t="s">
        <v>305</v>
      </c>
      <c r="E2331">
        <v>232.22747727999999</v>
      </c>
      <c r="F2331">
        <v>135.80000000000001</v>
      </c>
      <c r="G2331">
        <v>-43.381754653362201</v>
      </c>
      <c r="H2331">
        <v>-0.77815307245140097</v>
      </c>
      <c r="I2331">
        <v>-33.433925369574297</v>
      </c>
      <c r="J2331">
        <v>-0.79516841720529896</v>
      </c>
      <c r="K2331">
        <v>135.35757284667301</v>
      </c>
      <c r="L2331">
        <v>140.55522538426601</v>
      </c>
      <c r="M2331">
        <v>55.827397135527697</v>
      </c>
      <c r="N2331">
        <v>0.88344980959786701</v>
      </c>
      <c r="O2331">
        <v>34.683357879234102</v>
      </c>
      <c r="P2331">
        <v>9.7817299919159293</v>
      </c>
      <c r="Q2331">
        <v>1.4987924405584E-2</v>
      </c>
    </row>
    <row r="2332" spans="1:17" hidden="1" x14ac:dyDescent="0.3">
      <c r="A2332" t="s">
        <v>4862</v>
      </c>
      <c r="B2332" t="s">
        <v>4863</v>
      </c>
      <c r="C2332" t="s">
        <v>10328</v>
      </c>
      <c r="D2332" t="s">
        <v>54</v>
      </c>
      <c r="E2332">
        <v>232.22603898</v>
      </c>
      <c r="F2332">
        <v>166.4</v>
      </c>
      <c r="G2332">
        <v>14.372616379017099</v>
      </c>
      <c r="H2332">
        <v>-10.424665376314</v>
      </c>
      <c r="I2332">
        <v>5.5953368649251498</v>
      </c>
      <c r="J2332">
        <v>-1.87728579375309</v>
      </c>
      <c r="K2332">
        <v>175.097723469074</v>
      </c>
      <c r="L2332">
        <v>157.59887570760901</v>
      </c>
      <c r="M2332">
        <v>45.4867620013056</v>
      </c>
      <c r="N2332">
        <v>0.79362118286038796</v>
      </c>
      <c r="O2332">
        <v>39.963942307692299</v>
      </c>
      <c r="P2332">
        <v>79.989183342347204</v>
      </c>
      <c r="Q2332">
        <v>8.0132868301665994E-2</v>
      </c>
    </row>
    <row r="2333" spans="1:17" hidden="1" x14ac:dyDescent="0.3">
      <c r="A2333" t="s">
        <v>4864</v>
      </c>
      <c r="B2333" t="s">
        <v>4865</v>
      </c>
      <c r="C2333" t="s">
        <v>10328</v>
      </c>
      <c r="D2333" t="s">
        <v>177</v>
      </c>
      <c r="E2333">
        <v>232.03440000000001</v>
      </c>
      <c r="F2333">
        <v>17.079999999999998</v>
      </c>
      <c r="G2333">
        <v>-4.9436229372222202</v>
      </c>
      <c r="H2333">
        <v>63.630480721642101</v>
      </c>
      <c r="I2333">
        <v>45.918316790526397</v>
      </c>
      <c r="J2333">
        <v>-8.6828629509739308</v>
      </c>
      <c r="K2333">
        <v>13.828289610693901</v>
      </c>
      <c r="L2333">
        <v>10.9974330142059</v>
      </c>
      <c r="M2333">
        <v>53.023497136304897</v>
      </c>
      <c r="N2333">
        <v>0.61911650583175704</v>
      </c>
      <c r="O2333">
        <v>14.929742388758701</v>
      </c>
      <c r="P2333">
        <v>123.560209424083</v>
      </c>
      <c r="Q2333">
        <v>0.163347853690475</v>
      </c>
    </row>
    <row r="2334" spans="1:17" hidden="1" x14ac:dyDescent="0.3">
      <c r="A2334" t="s">
        <v>4866</v>
      </c>
      <c r="B2334" t="s">
        <v>4867</v>
      </c>
      <c r="C2334" t="s">
        <v>10328</v>
      </c>
      <c r="D2334" t="s">
        <v>138</v>
      </c>
      <c r="E2334">
        <v>231.78795600000001</v>
      </c>
      <c r="F2334">
        <v>4.8899999999999997</v>
      </c>
      <c r="G2334">
        <v>65.528171934572597</v>
      </c>
      <c r="H2334">
        <v>14.7113647498945</v>
      </c>
      <c r="I2334">
        <v>-16.133720971389302</v>
      </c>
      <c r="J2334">
        <v>-1.0476561641234601</v>
      </c>
      <c r="K2334">
        <v>4.3226292872465901</v>
      </c>
      <c r="L2334">
        <v>4.2694130216893802</v>
      </c>
      <c r="M2334">
        <v>58.850296388656901</v>
      </c>
      <c r="N2334">
        <v>1.05041992484545</v>
      </c>
      <c r="O2334">
        <v>18.609406952965202</v>
      </c>
      <c r="P2334">
        <v>108.085106382978</v>
      </c>
      <c r="Q2334">
        <v>3.4356849399836999E-2</v>
      </c>
    </row>
    <row r="2335" spans="1:17" hidden="1" x14ac:dyDescent="0.3">
      <c r="A2335" t="s">
        <v>4868</v>
      </c>
      <c r="B2335" t="s">
        <v>4869</v>
      </c>
      <c r="C2335" t="s">
        <v>10328</v>
      </c>
      <c r="D2335" t="s">
        <v>1401</v>
      </c>
      <c r="E2335">
        <v>231.69300277199901</v>
      </c>
      <c r="F2335">
        <v>76.89</v>
      </c>
      <c r="G2335">
        <v>81.164435670836397</v>
      </c>
      <c r="H2335">
        <v>-2.7721283305901601</v>
      </c>
      <c r="I2335">
        <v>82.683450822125906</v>
      </c>
      <c r="J2335">
        <v>-6.9876205497759702</v>
      </c>
      <c r="K2335">
        <v>61.845273817570302</v>
      </c>
      <c r="L2335">
        <v>46.612925718065902</v>
      </c>
      <c r="M2335">
        <v>54.335840388137399</v>
      </c>
      <c r="N2335">
        <v>0.51115775673101704</v>
      </c>
      <c r="O2335">
        <v>4.2658343087527504</v>
      </c>
      <c r="P2335">
        <v>173.532550693703</v>
      </c>
      <c r="Q2335">
        <v>0.12554697339529</v>
      </c>
    </row>
    <row r="2336" spans="1:17" hidden="1" x14ac:dyDescent="0.3">
      <c r="A2336" t="s">
        <v>4870</v>
      </c>
      <c r="B2336" t="s">
        <v>4871</v>
      </c>
      <c r="C2336" t="s">
        <v>10328</v>
      </c>
      <c r="D2336" t="s">
        <v>1665</v>
      </c>
      <c r="E2336">
        <v>231.63076864000001</v>
      </c>
      <c r="F2336">
        <v>82.9</v>
      </c>
      <c r="G2336">
        <v>285.46701905236699</v>
      </c>
      <c r="H2336">
        <v>46.101038276536997</v>
      </c>
      <c r="I2336">
        <v>1.5531757746466801</v>
      </c>
      <c r="J2336">
        <v>7.1813717985929202</v>
      </c>
      <c r="K2336">
        <v>58.7389641451174</v>
      </c>
      <c r="L2336">
        <v>49.026255650579699</v>
      </c>
      <c r="M2336">
        <v>99.768565700617103</v>
      </c>
      <c r="N2336">
        <v>0.69768175498449303</v>
      </c>
      <c r="O2336">
        <v>0</v>
      </c>
      <c r="P2336">
        <v>358.011049723756</v>
      </c>
      <c r="Q2336">
        <v>9.7547601850199006E-2</v>
      </c>
    </row>
    <row r="2337" spans="1:17" hidden="1" x14ac:dyDescent="0.3">
      <c r="A2337" t="s">
        <v>4872</v>
      </c>
      <c r="B2337" t="s">
        <v>4873</v>
      </c>
      <c r="C2337" t="s">
        <v>10328</v>
      </c>
      <c r="E2337">
        <v>231.52502132500001</v>
      </c>
      <c r="F2337">
        <v>45.35</v>
      </c>
      <c r="G2337">
        <v>6.5245574767413199</v>
      </c>
      <c r="H2337">
        <v>0.75116002705670404</v>
      </c>
      <c r="I2337">
        <v>-8.37592074487217</v>
      </c>
      <c r="J2337">
        <v>1.46089571729044</v>
      </c>
      <c r="K2337">
        <v>43.294826674141802</v>
      </c>
      <c r="L2337">
        <v>38.986092054407202</v>
      </c>
      <c r="M2337">
        <v>53.787883682307402</v>
      </c>
      <c r="N2337">
        <v>3.0277652839306302</v>
      </c>
      <c r="O2337">
        <v>21.675854465270099</v>
      </c>
      <c r="P2337">
        <v>193.148028442146</v>
      </c>
    </row>
    <row r="2338" spans="1:17" hidden="1" x14ac:dyDescent="0.3">
      <c r="A2338" t="s">
        <v>4874</v>
      </c>
      <c r="B2338" t="s">
        <v>4875</v>
      </c>
      <c r="C2338" t="s">
        <v>10328</v>
      </c>
      <c r="D2338" t="s">
        <v>627</v>
      </c>
      <c r="E2338">
        <v>231.436277902</v>
      </c>
      <c r="F2338">
        <v>175.92</v>
      </c>
      <c r="G2338">
        <v>-18.976153925862999</v>
      </c>
      <c r="H2338">
        <v>-5.7205145577361201</v>
      </c>
      <c r="I2338">
        <v>-6.1854344887197898</v>
      </c>
      <c r="J2338">
        <v>-0.930403232800179</v>
      </c>
      <c r="K2338">
        <v>180.14393664671201</v>
      </c>
      <c r="L2338">
        <v>166.26039327961399</v>
      </c>
      <c r="M2338">
        <v>44.343529329420001</v>
      </c>
      <c r="N2338">
        <v>0.88060296673937299</v>
      </c>
      <c r="O2338">
        <v>16.530241018644801</v>
      </c>
      <c r="P2338">
        <v>44.255842558425499</v>
      </c>
      <c r="Q2338">
        <v>-8.484730246865E-3</v>
      </c>
    </row>
    <row r="2339" spans="1:17" hidden="1" x14ac:dyDescent="0.3">
      <c r="A2339" t="s">
        <v>4876</v>
      </c>
      <c r="B2339" t="s">
        <v>4877</v>
      </c>
      <c r="C2339" t="s">
        <v>10328</v>
      </c>
      <c r="D2339" t="s">
        <v>1210</v>
      </c>
      <c r="E2339">
        <v>231.42570200999899</v>
      </c>
      <c r="F2339">
        <v>536.6</v>
      </c>
      <c r="G2339">
        <v>-30.756632803535702</v>
      </c>
      <c r="H2339">
        <v>14.762675574222801</v>
      </c>
      <c r="I2339">
        <v>-40.569289730639703</v>
      </c>
      <c r="J2339">
        <v>-0.291918153300539</v>
      </c>
      <c r="K2339">
        <v>545.85670794208704</v>
      </c>
      <c r="L2339">
        <v>590.27885488397305</v>
      </c>
      <c r="M2339">
        <v>48.468777358438899</v>
      </c>
      <c r="N2339">
        <v>0.54885270086388804</v>
      </c>
      <c r="O2339">
        <v>85.408125232948095</v>
      </c>
      <c r="P2339">
        <v>18.980044345898001</v>
      </c>
    </row>
    <row r="2340" spans="1:17" hidden="1" x14ac:dyDescent="0.3">
      <c r="A2340" t="s">
        <v>4878</v>
      </c>
      <c r="B2340" t="s">
        <v>4879</v>
      </c>
      <c r="C2340" t="s">
        <v>10328</v>
      </c>
      <c r="D2340" t="s">
        <v>535</v>
      </c>
      <c r="E2340">
        <v>231.425442812</v>
      </c>
      <c r="F2340">
        <v>54.79</v>
      </c>
      <c r="G2340">
        <v>37.789691542415703</v>
      </c>
      <c r="H2340">
        <v>10.230852287106</v>
      </c>
      <c r="I2340">
        <v>64.8087684754788</v>
      </c>
      <c r="J2340">
        <v>8.5323438358765298</v>
      </c>
      <c r="K2340">
        <v>47.138856185136603</v>
      </c>
      <c r="L2340">
        <v>38.355297447649697</v>
      </c>
      <c r="M2340">
        <v>77.0269340956674</v>
      </c>
      <c r="N2340">
        <v>0.38555431655640499</v>
      </c>
      <c r="O2340">
        <v>1.29585690819493</v>
      </c>
      <c r="P2340">
        <v>122.723577235772</v>
      </c>
      <c r="Q2340">
        <v>6.1796759607899996E-3</v>
      </c>
    </row>
    <row r="2341" spans="1:17" hidden="1" x14ac:dyDescent="0.3">
      <c r="A2341" t="s">
        <v>4880</v>
      </c>
      <c r="B2341" t="s">
        <v>4881</v>
      </c>
      <c r="C2341" t="s">
        <v>10328</v>
      </c>
      <c r="D2341" t="s">
        <v>135</v>
      </c>
      <c r="E2341">
        <v>230.755168317</v>
      </c>
      <c r="F2341">
        <v>39.53</v>
      </c>
      <c r="G2341">
        <v>75.278821285221994</v>
      </c>
      <c r="H2341">
        <v>25.974670767863699</v>
      </c>
      <c r="I2341">
        <v>82.727665167224501</v>
      </c>
      <c r="J2341">
        <v>0.27718460020775099</v>
      </c>
      <c r="K2341">
        <v>34.043421806037799</v>
      </c>
      <c r="L2341">
        <v>26.496811991566101</v>
      </c>
      <c r="M2341">
        <v>73.442774747384206</v>
      </c>
      <c r="N2341">
        <v>1.0307584253761399</v>
      </c>
      <c r="O2341">
        <v>5.00885403491018</v>
      </c>
      <c r="P2341">
        <v>119.00277008310201</v>
      </c>
      <c r="Q2341">
        <v>0.123610938294293</v>
      </c>
    </row>
    <row r="2342" spans="1:17" hidden="1" x14ac:dyDescent="0.3">
      <c r="A2342" t="s">
        <v>4882</v>
      </c>
      <c r="B2342" t="s">
        <v>4883</v>
      </c>
      <c r="C2342" t="s">
        <v>10328</v>
      </c>
      <c r="D2342" t="s">
        <v>132</v>
      </c>
      <c r="E2342">
        <v>230.36047199999999</v>
      </c>
      <c r="F2342">
        <v>235.95</v>
      </c>
      <c r="G2342">
        <v>88.5015855519881</v>
      </c>
      <c r="H2342">
        <v>-22.699210361590001</v>
      </c>
      <c r="I2342">
        <v>19.404862339957202</v>
      </c>
      <c r="J2342">
        <v>-1.2608000362371301</v>
      </c>
      <c r="K2342">
        <v>251.32194731452799</v>
      </c>
      <c r="L2342">
        <v>203.220949128569</v>
      </c>
      <c r="M2342">
        <v>39.192761090733804</v>
      </c>
      <c r="N2342">
        <v>2.4089284073888901</v>
      </c>
      <c r="O2342">
        <v>28.4170375079465</v>
      </c>
      <c r="P2342">
        <v>141.13438937148601</v>
      </c>
      <c r="Q2342">
        <v>0.143514201953298</v>
      </c>
    </row>
    <row r="2343" spans="1:17" hidden="1" x14ac:dyDescent="0.3">
      <c r="A2343" t="s">
        <v>4884</v>
      </c>
      <c r="B2343" t="s">
        <v>4885</v>
      </c>
      <c r="C2343" t="s">
        <v>10328</v>
      </c>
      <c r="D2343" t="s">
        <v>21</v>
      </c>
      <c r="E2343">
        <v>230.35845599999999</v>
      </c>
      <c r="F2343">
        <v>98.9</v>
      </c>
      <c r="G2343">
        <v>-21.5098083069201</v>
      </c>
      <c r="H2343">
        <v>-6.9179961550973603</v>
      </c>
      <c r="I2343">
        <v>-19.6194862539109</v>
      </c>
      <c r="J2343">
        <v>-5.6531827960818104</v>
      </c>
      <c r="K2343">
        <v>100.195022488532</v>
      </c>
      <c r="L2343">
        <v>101.757984151608</v>
      </c>
      <c r="M2343">
        <v>43.580391564441399</v>
      </c>
      <c r="N2343">
        <v>0.343903577423402</v>
      </c>
      <c r="O2343">
        <v>32.305358948432698</v>
      </c>
      <c r="P2343">
        <v>20.316301703162999</v>
      </c>
      <c r="Q2343">
        <v>9.1889437724963996E-2</v>
      </c>
    </row>
    <row r="2344" spans="1:17" hidden="1" x14ac:dyDescent="0.3">
      <c r="A2344" t="s">
        <v>4886</v>
      </c>
      <c r="B2344" t="s">
        <v>4887</v>
      </c>
      <c r="C2344" t="s">
        <v>10328</v>
      </c>
      <c r="D2344" t="s">
        <v>54</v>
      </c>
      <c r="E2344">
        <v>230.32007999999999</v>
      </c>
      <c r="F2344">
        <v>93</v>
      </c>
      <c r="G2344">
        <v>-29.748203469958</v>
      </c>
      <c r="H2344">
        <v>-2.8059132936992501</v>
      </c>
      <c r="I2344">
        <v>-12.641779544236799</v>
      </c>
      <c r="J2344">
        <v>-9.33196988961366</v>
      </c>
      <c r="K2344">
        <v>97.843716779299299</v>
      </c>
      <c r="M2344">
        <v>32.755330646259999</v>
      </c>
      <c r="N2344">
        <v>0.94501992031872495</v>
      </c>
      <c r="O2344">
        <v>31.021505376343999</v>
      </c>
      <c r="P2344">
        <v>13.483831604636899</v>
      </c>
    </row>
    <row r="2345" spans="1:17" hidden="1" x14ac:dyDescent="0.3">
      <c r="A2345" t="s">
        <v>4888</v>
      </c>
      <c r="B2345" t="s">
        <v>3620</v>
      </c>
      <c r="C2345" t="s">
        <v>10328</v>
      </c>
      <c r="D2345" t="s">
        <v>1401</v>
      </c>
      <c r="E2345">
        <v>229.83859200000001</v>
      </c>
      <c r="F2345">
        <v>145.91999999999999</v>
      </c>
      <c r="G2345">
        <v>-2.01566308078496</v>
      </c>
      <c r="H2345">
        <v>10.7543787704046</v>
      </c>
      <c r="I2345">
        <v>19.208508903772099</v>
      </c>
      <c r="J2345">
        <v>1.71290721615821</v>
      </c>
      <c r="K2345">
        <v>129.27404678126101</v>
      </c>
      <c r="L2345">
        <v>118.63730068514199</v>
      </c>
      <c r="M2345">
        <v>68.269931849750094</v>
      </c>
      <c r="N2345">
        <v>1.31560752404113</v>
      </c>
      <c r="O2345">
        <v>4.5093201754386101</v>
      </c>
      <c r="P2345">
        <v>47.617602427921</v>
      </c>
      <c r="Q2345">
        <v>3.0864767757988999E-2</v>
      </c>
    </row>
    <row r="2346" spans="1:17" hidden="1" x14ac:dyDescent="0.3">
      <c r="A2346" t="s">
        <v>4889</v>
      </c>
      <c r="B2346" t="s">
        <v>4890</v>
      </c>
      <c r="C2346" t="s">
        <v>10328</v>
      </c>
      <c r="D2346" t="s">
        <v>2408</v>
      </c>
      <c r="E2346">
        <v>229.72224059999999</v>
      </c>
      <c r="F2346">
        <v>130.25</v>
      </c>
      <c r="G2346">
        <v>70.004976850087203</v>
      </c>
      <c r="H2346">
        <v>4.5272685370696202</v>
      </c>
      <c r="I2346">
        <v>9.73831700961086</v>
      </c>
      <c r="J2346">
        <v>1.47300499290132</v>
      </c>
      <c r="K2346">
        <v>122.479158216931</v>
      </c>
      <c r="M2346">
        <v>58.493316950914704</v>
      </c>
      <c r="N2346">
        <v>0.26901131033362402</v>
      </c>
      <c r="O2346">
        <v>47.332053742802302</v>
      </c>
      <c r="P2346">
        <v>110.08064516128999</v>
      </c>
    </row>
    <row r="2347" spans="1:17" hidden="1" x14ac:dyDescent="0.3">
      <c r="A2347" t="s">
        <v>4891</v>
      </c>
      <c r="B2347" t="s">
        <v>4892</v>
      </c>
      <c r="C2347" t="s">
        <v>10328</v>
      </c>
      <c r="D2347" t="s">
        <v>357</v>
      </c>
      <c r="E2347">
        <v>229.635232</v>
      </c>
      <c r="F2347">
        <v>94</v>
      </c>
      <c r="G2347">
        <v>-42.816653090954098</v>
      </c>
      <c r="H2347">
        <v>-12.149640722908799</v>
      </c>
      <c r="I2347">
        <v>-25.710229165232899</v>
      </c>
      <c r="J2347">
        <v>-7.9322524989426801</v>
      </c>
      <c r="M2347">
        <v>36.127314093485602</v>
      </c>
      <c r="O2347">
        <v>53.404255319148902</v>
      </c>
      <c r="P2347">
        <v>1.5118790496760199</v>
      </c>
    </row>
    <row r="2348" spans="1:17" hidden="1" x14ac:dyDescent="0.3">
      <c r="A2348" t="s">
        <v>4893</v>
      </c>
      <c r="B2348" t="s">
        <v>4894</v>
      </c>
      <c r="C2348" t="s">
        <v>10328</v>
      </c>
      <c r="D2348" t="s">
        <v>51</v>
      </c>
      <c r="E2348">
        <v>229.58337570999899</v>
      </c>
      <c r="F2348">
        <v>143.75</v>
      </c>
      <c r="G2348">
        <v>6.1195504281775897</v>
      </c>
      <c r="H2348">
        <v>14.098149288464199</v>
      </c>
      <c r="I2348">
        <v>17.716414042112</v>
      </c>
      <c r="J2348">
        <v>-3.4411652919125002</v>
      </c>
      <c r="K2348">
        <v>128.70084052112</v>
      </c>
      <c r="L2348">
        <v>114.933912070236</v>
      </c>
      <c r="N2348">
        <v>0.99042733834530805</v>
      </c>
      <c r="O2348">
        <v>17.565217391304301</v>
      </c>
      <c r="P2348">
        <v>59.7222222222222</v>
      </c>
    </row>
    <row r="2349" spans="1:17" hidden="1" x14ac:dyDescent="0.3">
      <c r="A2349" t="s">
        <v>4895</v>
      </c>
      <c r="B2349" t="s">
        <v>4896</v>
      </c>
      <c r="C2349" t="s">
        <v>10328</v>
      </c>
      <c r="D2349" t="s">
        <v>338</v>
      </c>
      <c r="E2349">
        <v>229.26599999999999</v>
      </c>
      <c r="F2349">
        <v>131.44999999999999</v>
      </c>
      <c r="G2349">
        <v>88.465162790765405</v>
      </c>
      <c r="H2349">
        <v>-3.01502192386052</v>
      </c>
      <c r="I2349">
        <v>-13.3820708063728</v>
      </c>
      <c r="J2349">
        <v>-3.4155978763274701</v>
      </c>
      <c r="K2349">
        <v>139.67255653233099</v>
      </c>
      <c r="L2349">
        <v>123.42083212094801</v>
      </c>
      <c r="M2349">
        <v>41.610140250019903</v>
      </c>
      <c r="N2349">
        <v>0.66923076923076896</v>
      </c>
      <c r="O2349">
        <v>43.020159756561398</v>
      </c>
      <c r="P2349">
        <v>171.03092783505099</v>
      </c>
    </row>
    <row r="2350" spans="1:17" hidden="1" x14ac:dyDescent="0.3">
      <c r="A2350" t="s">
        <v>4897</v>
      </c>
      <c r="B2350" t="s">
        <v>4898</v>
      </c>
      <c r="C2350" t="s">
        <v>10328</v>
      </c>
      <c r="D2350" t="s">
        <v>54</v>
      </c>
      <c r="E2350">
        <v>229.202427548</v>
      </c>
      <c r="F2350">
        <v>187.96</v>
      </c>
      <c r="G2350">
        <v>18.161610420376999</v>
      </c>
      <c r="H2350">
        <v>18.212898304059699</v>
      </c>
      <c r="I2350">
        <v>11.8834832731135</v>
      </c>
      <c r="J2350">
        <v>6.4501991404232903</v>
      </c>
      <c r="K2350">
        <v>164.730131468065</v>
      </c>
      <c r="L2350">
        <v>155.746863254028</v>
      </c>
      <c r="M2350">
        <v>68.503966211820099</v>
      </c>
      <c r="N2350">
        <v>2.82623327176039</v>
      </c>
      <c r="O2350">
        <v>8.3209193445413696</v>
      </c>
      <c r="P2350">
        <v>59.085907744392699</v>
      </c>
      <c r="Q2350">
        <v>0.1481364306811</v>
      </c>
    </row>
    <row r="2351" spans="1:17" hidden="1" x14ac:dyDescent="0.3">
      <c r="A2351" t="s">
        <v>4899</v>
      </c>
      <c r="B2351" t="s">
        <v>4900</v>
      </c>
      <c r="C2351" t="s">
        <v>10328</v>
      </c>
      <c r="D2351" t="s">
        <v>138</v>
      </c>
      <c r="E2351">
        <v>229.01499999999999</v>
      </c>
      <c r="F2351">
        <v>8977.4</v>
      </c>
      <c r="G2351">
        <v>108.435079479737</v>
      </c>
      <c r="H2351">
        <v>56.743207859105603</v>
      </c>
      <c r="I2351">
        <v>117.22433945003699</v>
      </c>
      <c r="J2351">
        <v>-8.8102914023289696</v>
      </c>
      <c r="K2351">
        <v>7011.32200329017</v>
      </c>
      <c r="L2351">
        <v>4956.4851856826399</v>
      </c>
      <c r="M2351">
        <v>50.2908477095121</v>
      </c>
      <c r="N2351">
        <v>0.708526107072042</v>
      </c>
      <c r="O2351">
        <v>19.733998707866402</v>
      </c>
      <c r="P2351">
        <v>159.08802308802299</v>
      </c>
      <c r="Q2351">
        <v>1.7313157348484001E-2</v>
      </c>
    </row>
    <row r="2352" spans="1:17" hidden="1" x14ac:dyDescent="0.3">
      <c r="A2352" t="s">
        <v>4901</v>
      </c>
      <c r="B2352" t="s">
        <v>4902</v>
      </c>
      <c r="C2352" t="s">
        <v>10328</v>
      </c>
      <c r="D2352" t="s">
        <v>222</v>
      </c>
      <c r="E2352">
        <v>228.33310104</v>
      </c>
      <c r="F2352">
        <v>288.7</v>
      </c>
      <c r="G2352">
        <v>-7.5076166453466797</v>
      </c>
      <c r="H2352">
        <v>1.7321290732904699</v>
      </c>
      <c r="I2352">
        <v>-16.0211462485039</v>
      </c>
      <c r="J2352">
        <v>-2.8795889372326999</v>
      </c>
      <c r="K2352">
        <v>287.90293899236099</v>
      </c>
      <c r="L2352">
        <v>271.733538267021</v>
      </c>
      <c r="M2352">
        <v>46.003116096388503</v>
      </c>
      <c r="N2352">
        <v>1.4098736693654501</v>
      </c>
      <c r="O2352">
        <v>24.3505368895046</v>
      </c>
      <c r="P2352">
        <v>29.0567724631202</v>
      </c>
      <c r="Q2352">
        <v>4.2758825448945999E-2</v>
      </c>
    </row>
    <row r="2353" spans="1:17" hidden="1" x14ac:dyDescent="0.3">
      <c r="A2353" t="s">
        <v>4903</v>
      </c>
      <c r="B2353" t="s">
        <v>4904</v>
      </c>
      <c r="C2353" t="s">
        <v>10328</v>
      </c>
      <c r="D2353" t="s">
        <v>4905</v>
      </c>
      <c r="E2353">
        <v>227.42413335000001</v>
      </c>
      <c r="F2353">
        <v>474</v>
      </c>
      <c r="G2353">
        <v>910.542881045439</v>
      </c>
      <c r="H2353">
        <v>155.49146404344</v>
      </c>
      <c r="I2353">
        <v>637.03459586029305</v>
      </c>
      <c r="J2353">
        <v>18.547742487205301</v>
      </c>
      <c r="K2353">
        <v>245.76659790273499</v>
      </c>
      <c r="L2353">
        <v>125.58146918123001</v>
      </c>
      <c r="M2353">
        <v>99.010275430993005</v>
      </c>
      <c r="N2353">
        <v>0.84807395993836598</v>
      </c>
      <c r="O2353">
        <v>0.17932489451477601</v>
      </c>
      <c r="P2353">
        <v>1095.4602774274899</v>
      </c>
    </row>
    <row r="2354" spans="1:17" hidden="1" x14ac:dyDescent="0.3">
      <c r="A2354" t="s">
        <v>4906</v>
      </c>
      <c r="B2354" t="s">
        <v>4907</v>
      </c>
      <c r="C2354" t="s">
        <v>10328</v>
      </c>
      <c r="D2354" t="s">
        <v>415</v>
      </c>
      <c r="E2354">
        <v>227.22479999999999</v>
      </c>
      <c r="F2354">
        <v>396</v>
      </c>
      <c r="G2354">
        <v>380.56646980691301</v>
      </c>
      <c r="H2354">
        <v>5.5248204910329299</v>
      </c>
      <c r="I2354">
        <v>54.193734737457198</v>
      </c>
      <c r="J2354">
        <v>0.77800595981585496</v>
      </c>
      <c r="K2354">
        <v>364.03992052960302</v>
      </c>
      <c r="L2354">
        <v>231.005423106622</v>
      </c>
      <c r="M2354">
        <v>60.365781268131798</v>
      </c>
      <c r="N2354">
        <v>0.88043478260869501</v>
      </c>
      <c r="O2354">
        <v>6.0606060606060499</v>
      </c>
      <c r="P2354">
        <v>410.63829787233999</v>
      </c>
    </row>
    <row r="2355" spans="1:17" hidden="1" x14ac:dyDescent="0.3">
      <c r="A2355" t="s">
        <v>4908</v>
      </c>
      <c r="B2355" t="s">
        <v>4909</v>
      </c>
      <c r="C2355" t="s">
        <v>10328</v>
      </c>
      <c r="D2355" t="s">
        <v>281</v>
      </c>
      <c r="E2355">
        <v>226.07129535999999</v>
      </c>
      <c r="F2355">
        <v>146.80000000000001</v>
      </c>
      <c r="G2355">
        <v>-19.695888215803201</v>
      </c>
      <c r="H2355">
        <v>21.981037965816299</v>
      </c>
      <c r="I2355">
        <v>-15.131348824811001</v>
      </c>
      <c r="J2355">
        <v>-2.3990075154748101</v>
      </c>
      <c r="K2355">
        <v>129.480065276212</v>
      </c>
      <c r="L2355">
        <v>132.45806941251001</v>
      </c>
      <c r="M2355">
        <v>67.291044780557201</v>
      </c>
      <c r="N2355">
        <v>2.7451564828613999</v>
      </c>
      <c r="O2355">
        <v>13.0108991825613</v>
      </c>
      <c r="P2355">
        <v>34.678899082568797</v>
      </c>
    </row>
    <row r="2356" spans="1:17" hidden="1" x14ac:dyDescent="0.3">
      <c r="A2356" t="s">
        <v>4910</v>
      </c>
      <c r="B2356" t="s">
        <v>4911</v>
      </c>
      <c r="C2356" t="s">
        <v>10328</v>
      </c>
      <c r="D2356" t="s">
        <v>1401</v>
      </c>
      <c r="E2356">
        <v>225.26764349999999</v>
      </c>
      <c r="F2356">
        <v>128.46</v>
      </c>
      <c r="G2356">
        <v>12.4240122007956</v>
      </c>
      <c r="H2356">
        <v>16.7239432818834</v>
      </c>
      <c r="I2356">
        <v>10.0805728717881</v>
      </c>
      <c r="J2356">
        <v>2.3127334462661402</v>
      </c>
      <c r="K2356">
        <v>112.010508251299</v>
      </c>
      <c r="L2356">
        <v>106.539719851809</v>
      </c>
      <c r="M2356">
        <v>85.789604019211296</v>
      </c>
      <c r="N2356">
        <v>2.1318720227393602</v>
      </c>
      <c r="O2356">
        <v>8.0491981939903408</v>
      </c>
      <c r="P2356">
        <v>46.727584237578498</v>
      </c>
      <c r="Q2356">
        <v>3.8026888737310001E-3</v>
      </c>
    </row>
    <row r="2357" spans="1:17" hidden="1" x14ac:dyDescent="0.3">
      <c r="A2357" t="s">
        <v>4912</v>
      </c>
      <c r="B2357" t="s">
        <v>4913</v>
      </c>
      <c r="C2357" t="s">
        <v>10328</v>
      </c>
      <c r="D2357" t="s">
        <v>627</v>
      </c>
      <c r="E2357">
        <v>224.88387080000001</v>
      </c>
      <c r="F2357">
        <v>217.58</v>
      </c>
      <c r="G2357">
        <v>-2.1964240101819601</v>
      </c>
      <c r="H2357">
        <v>-6.4409478497864399</v>
      </c>
      <c r="I2357">
        <v>4.2336262939055</v>
      </c>
      <c r="J2357">
        <v>-5.5911249277757102</v>
      </c>
      <c r="K2357">
        <v>211.35724408830299</v>
      </c>
      <c r="L2357">
        <v>195.169681414601</v>
      </c>
      <c r="M2357">
        <v>45.788333636415999</v>
      </c>
      <c r="N2357">
        <v>0.59746232382831399</v>
      </c>
      <c r="O2357">
        <v>18.471366853570999</v>
      </c>
      <c r="P2357">
        <v>36.842767295597497</v>
      </c>
      <c r="Q2357">
        <v>0.10716216818800101</v>
      </c>
    </row>
    <row r="2358" spans="1:17" hidden="1" x14ac:dyDescent="0.3">
      <c r="A2358" t="s">
        <v>4914</v>
      </c>
      <c r="B2358" t="s">
        <v>4915</v>
      </c>
      <c r="C2358" t="s">
        <v>10328</v>
      </c>
      <c r="D2358" t="s">
        <v>538</v>
      </c>
      <c r="E2358">
        <v>224.56692000000001</v>
      </c>
      <c r="F2358">
        <v>205.95</v>
      </c>
      <c r="G2358">
        <v>43.359750881940997</v>
      </c>
      <c r="H2358">
        <v>48.873866965028299</v>
      </c>
      <c r="I2358">
        <v>60.466174807662199</v>
      </c>
      <c r="J2358">
        <v>-12.3302648597756</v>
      </c>
      <c r="K2358">
        <v>164.14929104409899</v>
      </c>
      <c r="M2358">
        <v>57.8614670764726</v>
      </c>
      <c r="N2358">
        <v>1.62378778712717</v>
      </c>
      <c r="O2358">
        <v>24.787569798494701</v>
      </c>
      <c r="P2358">
        <v>157.4375</v>
      </c>
    </row>
    <row r="2359" spans="1:17" hidden="1" x14ac:dyDescent="0.3">
      <c r="A2359" t="s">
        <v>4916</v>
      </c>
      <c r="B2359" t="s">
        <v>4917</v>
      </c>
      <c r="C2359" t="s">
        <v>10328</v>
      </c>
      <c r="D2359" t="s">
        <v>127</v>
      </c>
      <c r="E2359">
        <v>224.5595275</v>
      </c>
      <c r="F2359">
        <v>47.62</v>
      </c>
      <c r="G2359">
        <v>31.3519007481319</v>
      </c>
      <c r="H2359">
        <v>2.0943343352457999</v>
      </c>
      <c r="I2359">
        <v>3.7502821348036699</v>
      </c>
      <c r="J2359">
        <v>-2.6258484166342102</v>
      </c>
      <c r="K2359">
        <v>47.129216871093099</v>
      </c>
      <c r="L2359">
        <v>41.563305421072897</v>
      </c>
      <c r="M2359">
        <v>42.774328010831198</v>
      </c>
      <c r="N2359">
        <v>0.19970900049956</v>
      </c>
      <c r="O2359">
        <v>33.599328013439703</v>
      </c>
      <c r="Q2359">
        <v>5.3316104300218999E-2</v>
      </c>
    </row>
    <row r="2360" spans="1:17" hidden="1" x14ac:dyDescent="0.3">
      <c r="A2360" t="s">
        <v>4918</v>
      </c>
      <c r="B2360" t="s">
        <v>4919</v>
      </c>
      <c r="C2360" t="s">
        <v>10328</v>
      </c>
      <c r="D2360" t="s">
        <v>127</v>
      </c>
      <c r="E2360">
        <v>223.875</v>
      </c>
      <c r="F2360">
        <v>242.5</v>
      </c>
      <c r="G2360">
        <v>-26.858378395284699</v>
      </c>
      <c r="H2360">
        <v>-10.9731250076747</v>
      </c>
      <c r="I2360">
        <v>-26.789142590310199</v>
      </c>
      <c r="J2360">
        <v>-2.2981523927856302</v>
      </c>
      <c r="K2360">
        <v>262.38396099788503</v>
      </c>
      <c r="L2360">
        <v>265.52828992223198</v>
      </c>
      <c r="M2360">
        <v>39.627562276222697</v>
      </c>
      <c r="N2360">
        <v>0.437284313306807</v>
      </c>
      <c r="O2360">
        <v>45.567010309278302</v>
      </c>
      <c r="P2360">
        <v>16.642616642616598</v>
      </c>
      <c r="Q2360">
        <v>1.2217180537399E-2</v>
      </c>
    </row>
    <row r="2361" spans="1:17" hidden="1" x14ac:dyDescent="0.3">
      <c r="A2361" t="s">
        <v>4920</v>
      </c>
      <c r="B2361" t="s">
        <v>4921</v>
      </c>
      <c r="C2361" t="s">
        <v>10328</v>
      </c>
      <c r="D2361" t="s">
        <v>2643</v>
      </c>
      <c r="E2361">
        <v>223.63776234899899</v>
      </c>
      <c r="F2361">
        <v>17.78</v>
      </c>
      <c r="G2361">
        <v>26.300625768365101</v>
      </c>
      <c r="H2361">
        <v>-5.1885668974054999</v>
      </c>
      <c r="I2361">
        <v>-10.663908167323999</v>
      </c>
      <c r="J2361">
        <v>-3.96194187840918</v>
      </c>
      <c r="K2361">
        <v>15.9971612143281</v>
      </c>
      <c r="L2361">
        <v>15.475825457165101</v>
      </c>
      <c r="M2361">
        <v>60.077551697830998</v>
      </c>
      <c r="N2361">
        <v>0.89913691832142695</v>
      </c>
      <c r="O2361">
        <v>10.2362204724409</v>
      </c>
      <c r="P2361">
        <v>62.645601142952501</v>
      </c>
      <c r="Q2361">
        <v>7.4000226248455994E-2</v>
      </c>
    </row>
    <row r="2362" spans="1:17" hidden="1" x14ac:dyDescent="0.3">
      <c r="A2362" t="s">
        <v>4922</v>
      </c>
      <c r="B2362" t="s">
        <v>4923</v>
      </c>
      <c r="C2362" t="s">
        <v>10328</v>
      </c>
      <c r="D2362" t="s">
        <v>2686</v>
      </c>
      <c r="E2362">
        <v>222.52500000000001</v>
      </c>
      <c r="F2362">
        <v>98.8</v>
      </c>
      <c r="G2362">
        <v>202.029012270707</v>
      </c>
      <c r="H2362">
        <v>23.6994286513495</v>
      </c>
      <c r="I2362">
        <v>-35.535937055066597</v>
      </c>
      <c r="J2362">
        <v>22.210650373925802</v>
      </c>
      <c r="K2362">
        <v>90.345178915244901</v>
      </c>
      <c r="L2362">
        <v>92.460364252457197</v>
      </c>
      <c r="M2362">
        <v>60.450046236164503</v>
      </c>
      <c r="N2362">
        <v>3.3781134530079702</v>
      </c>
      <c r="O2362">
        <v>40.253036437246898</v>
      </c>
      <c r="P2362">
        <v>232.10084033613401</v>
      </c>
      <c r="Q2362">
        <v>7.9989882234618004E-2</v>
      </c>
    </row>
    <row r="2363" spans="1:17" hidden="1" x14ac:dyDescent="0.3">
      <c r="A2363" t="s">
        <v>4924</v>
      </c>
      <c r="B2363" t="s">
        <v>4925</v>
      </c>
      <c r="C2363" t="s">
        <v>10328</v>
      </c>
      <c r="D2363" t="s">
        <v>46</v>
      </c>
      <c r="E2363">
        <v>221.950638</v>
      </c>
      <c r="F2363">
        <v>195.3</v>
      </c>
      <c r="G2363">
        <v>64.159897444269305</v>
      </c>
      <c r="H2363">
        <v>2.72571881688022</v>
      </c>
      <c r="I2363">
        <v>25.1534077414819</v>
      </c>
      <c r="J2363">
        <v>-5.5604415745766902</v>
      </c>
      <c r="K2363">
        <v>194.09609691606701</v>
      </c>
      <c r="L2363">
        <v>162.88368302300699</v>
      </c>
      <c r="M2363">
        <v>40.564442311779999</v>
      </c>
      <c r="N2363">
        <v>2.2207108679994598</v>
      </c>
      <c r="O2363">
        <v>22.652329749103899</v>
      </c>
      <c r="P2363">
        <v>114.144736842105</v>
      </c>
      <c r="Q2363">
        <v>0.118937433885088</v>
      </c>
    </row>
    <row r="2364" spans="1:17" hidden="1" x14ac:dyDescent="0.3">
      <c r="A2364" t="s">
        <v>4926</v>
      </c>
      <c r="B2364" t="s">
        <v>4927</v>
      </c>
      <c r="C2364" t="s">
        <v>10328</v>
      </c>
      <c r="D2364" t="s">
        <v>365</v>
      </c>
      <c r="E2364">
        <v>221.47327000000001</v>
      </c>
      <c r="F2364">
        <v>74.819999999999993</v>
      </c>
      <c r="G2364">
        <v>-32.3317888753554</v>
      </c>
      <c r="H2364">
        <v>3.1307486904386401</v>
      </c>
      <c r="I2364">
        <v>-32.035171581566601</v>
      </c>
      <c r="J2364">
        <v>-7.9679015628964702</v>
      </c>
      <c r="K2364">
        <v>75.146155780219104</v>
      </c>
      <c r="L2364">
        <v>76.674026447679694</v>
      </c>
      <c r="M2364">
        <v>51.880021311140403</v>
      </c>
      <c r="N2364">
        <v>1.71247919933184</v>
      </c>
      <c r="O2364">
        <v>44.212777332264103</v>
      </c>
      <c r="P2364">
        <v>12.5112781954887</v>
      </c>
      <c r="Q2364">
        <v>4.2299388729219997E-2</v>
      </c>
    </row>
    <row r="2365" spans="1:17" hidden="1" x14ac:dyDescent="0.3">
      <c r="A2365" t="s">
        <v>4928</v>
      </c>
      <c r="B2365" t="s">
        <v>4929</v>
      </c>
      <c r="C2365" t="s">
        <v>10328</v>
      </c>
      <c r="D2365" t="s">
        <v>410</v>
      </c>
      <c r="E2365">
        <v>220.66420395</v>
      </c>
      <c r="F2365">
        <v>146.5</v>
      </c>
      <c r="G2365">
        <v>-33.116169561125503</v>
      </c>
      <c r="H2365">
        <v>55.715914895311599</v>
      </c>
      <c r="I2365">
        <v>-16.0097456354043</v>
      </c>
      <c r="J2365">
        <v>8.9523438358765297</v>
      </c>
      <c r="K2365">
        <v>110.87907829676701</v>
      </c>
      <c r="L2365">
        <v>88.891981109239495</v>
      </c>
      <c r="M2365">
        <v>91.810190533472195</v>
      </c>
      <c r="N2365">
        <v>4.2065217391304301</v>
      </c>
      <c r="O2365">
        <v>10</v>
      </c>
      <c r="P2365">
        <v>92.763157894736807</v>
      </c>
    </row>
    <row r="2366" spans="1:17" hidden="1" x14ac:dyDescent="0.3">
      <c r="A2366" t="s">
        <v>4930</v>
      </c>
      <c r="B2366" t="s">
        <v>4931</v>
      </c>
      <c r="C2366" t="s">
        <v>10328</v>
      </c>
      <c r="D2366" t="s">
        <v>72</v>
      </c>
      <c r="E2366">
        <v>220.50144626999901</v>
      </c>
      <c r="F2366">
        <v>77.22</v>
      </c>
      <c r="G2366">
        <v>69.205591289411302</v>
      </c>
      <c r="H2366">
        <v>7.4632878776536904</v>
      </c>
      <c r="I2366">
        <v>44.7874048490579</v>
      </c>
      <c r="J2366">
        <v>2.4028646692098699</v>
      </c>
      <c r="K2366">
        <v>67.241707537203595</v>
      </c>
      <c r="L2366">
        <v>55.100583223254901</v>
      </c>
      <c r="M2366">
        <v>74.871762976461696</v>
      </c>
      <c r="N2366">
        <v>0.59363040582325</v>
      </c>
      <c r="O2366">
        <v>8.2621082621082405</v>
      </c>
      <c r="P2366">
        <v>126.451612903225</v>
      </c>
      <c r="Q2366">
        <v>0.123623731505925</v>
      </c>
    </row>
    <row r="2367" spans="1:17" hidden="1" x14ac:dyDescent="0.3">
      <c r="A2367" t="s">
        <v>4932</v>
      </c>
      <c r="B2367" t="s">
        <v>4933</v>
      </c>
      <c r="C2367" t="s">
        <v>10328</v>
      </c>
      <c r="D2367" t="s">
        <v>72</v>
      </c>
      <c r="E2367">
        <v>220.30234200000001</v>
      </c>
      <c r="F2367">
        <v>118.2</v>
      </c>
      <c r="G2367">
        <v>318.479141944601</v>
      </c>
      <c r="H2367">
        <v>77.497581934750897</v>
      </c>
      <c r="I2367">
        <v>161.91831679052601</v>
      </c>
      <c r="J2367">
        <v>-1.54433096839992</v>
      </c>
      <c r="K2367">
        <v>85.889187570211604</v>
      </c>
      <c r="L2367">
        <v>63.119696276025699</v>
      </c>
      <c r="M2367">
        <v>67.043933272309999</v>
      </c>
      <c r="N2367">
        <v>1.9179272498017801</v>
      </c>
      <c r="O2367">
        <v>16.3197969543147</v>
      </c>
      <c r="P2367">
        <v>368.313119373669</v>
      </c>
      <c r="Q2367">
        <v>0.25875009858413101</v>
      </c>
    </row>
    <row r="2368" spans="1:17" hidden="1" x14ac:dyDescent="0.3">
      <c r="A2368" t="s">
        <v>4934</v>
      </c>
      <c r="B2368" t="s">
        <v>4935</v>
      </c>
      <c r="C2368" t="s">
        <v>10328</v>
      </c>
      <c r="D2368" t="s">
        <v>405</v>
      </c>
      <c r="E2368">
        <v>219.89596280000001</v>
      </c>
      <c r="F2368">
        <v>166.5</v>
      </c>
      <c r="G2368">
        <v>72.976952422377494</v>
      </c>
      <c r="H2368">
        <v>13.387959198221701</v>
      </c>
      <c r="I2368">
        <v>57.175613640796598</v>
      </c>
      <c r="J2368">
        <v>-5.0329585948753097</v>
      </c>
      <c r="K2368">
        <v>147.46827421872601</v>
      </c>
      <c r="L2368">
        <v>116.320032163062</v>
      </c>
      <c r="M2368">
        <v>59.7217197558086</v>
      </c>
      <c r="N2368">
        <v>0.40279147941101201</v>
      </c>
      <c r="O2368">
        <v>38.138138138138103</v>
      </c>
      <c r="P2368">
        <v>119.078947368421</v>
      </c>
      <c r="Q2368">
        <v>0.122650749538936</v>
      </c>
    </row>
    <row r="2369" spans="1:17" hidden="1" x14ac:dyDescent="0.3">
      <c r="A2369" t="s">
        <v>4936</v>
      </c>
      <c r="B2369" t="s">
        <v>4937</v>
      </c>
      <c r="C2369" t="s">
        <v>10328</v>
      </c>
      <c r="D2369" t="s">
        <v>215</v>
      </c>
      <c r="E2369">
        <v>219.82986</v>
      </c>
      <c r="F2369">
        <v>177.48</v>
      </c>
      <c r="G2369">
        <v>338.21313235673603</v>
      </c>
      <c r="H2369">
        <v>46.232119954860202</v>
      </c>
      <c r="I2369">
        <v>139.31604575368399</v>
      </c>
      <c r="J2369">
        <v>9.3460740094163501</v>
      </c>
      <c r="K2369">
        <v>122.07115599039</v>
      </c>
      <c r="L2369">
        <v>84.007850517774301</v>
      </c>
      <c r="M2369">
        <v>99.818707094099295</v>
      </c>
      <c r="N2369">
        <v>1.11277777016902</v>
      </c>
      <c r="O2369">
        <v>0</v>
      </c>
      <c r="P2369">
        <v>389.599999999999</v>
      </c>
      <c r="Q2369">
        <v>0.10845204914263699</v>
      </c>
    </row>
    <row r="2370" spans="1:17" hidden="1" x14ac:dyDescent="0.3">
      <c r="A2370" t="s">
        <v>4938</v>
      </c>
      <c r="B2370" t="s">
        <v>4939</v>
      </c>
      <c r="C2370" t="s">
        <v>10328</v>
      </c>
      <c r="D2370" t="s">
        <v>138</v>
      </c>
      <c r="E2370">
        <v>219.80099999999999</v>
      </c>
      <c r="F2370">
        <v>54.68</v>
      </c>
      <c r="G2370">
        <v>29.8112128702451</v>
      </c>
      <c r="H2370">
        <v>-1.31382920571865</v>
      </c>
      <c r="I2370">
        <v>19.753042462235602</v>
      </c>
      <c r="J2370">
        <v>-8.6484834650541806</v>
      </c>
      <c r="K2370">
        <v>51.524074276640199</v>
      </c>
      <c r="L2370">
        <v>42.909215662369398</v>
      </c>
      <c r="M2370">
        <v>44.350012690965102</v>
      </c>
      <c r="N2370">
        <v>0.105728866165567</v>
      </c>
      <c r="O2370">
        <v>19.440380395025599</v>
      </c>
      <c r="P2370">
        <v>86.621160409556296</v>
      </c>
      <c r="Q2370">
        <v>5.2947791918817003E-2</v>
      </c>
    </row>
    <row r="2371" spans="1:17" hidden="1" x14ac:dyDescent="0.3">
      <c r="A2371" t="s">
        <v>4940</v>
      </c>
      <c r="B2371" t="s">
        <v>4941</v>
      </c>
      <c r="C2371" t="s">
        <v>10328</v>
      </c>
      <c r="D2371" t="s">
        <v>54</v>
      </c>
      <c r="E2371">
        <v>219.66496642800001</v>
      </c>
      <c r="F2371">
        <v>132.04</v>
      </c>
      <c r="G2371">
        <v>8.0453267462881399</v>
      </c>
      <c r="H2371">
        <v>13.8410070374316</v>
      </c>
      <c r="I2371">
        <v>5.1383525687017304</v>
      </c>
      <c r="J2371">
        <v>-6.6122709215633302</v>
      </c>
      <c r="K2371">
        <v>124.389462959337</v>
      </c>
      <c r="L2371">
        <v>111.63859358544499</v>
      </c>
      <c r="M2371">
        <v>54.357130966685197</v>
      </c>
      <c r="N2371">
        <v>3.9116976868570901</v>
      </c>
      <c r="O2371">
        <v>19.645561950923899</v>
      </c>
      <c r="P2371">
        <v>62.610837438423601</v>
      </c>
      <c r="Q2371">
        <v>2.5344315374997001E-2</v>
      </c>
    </row>
    <row r="2372" spans="1:17" hidden="1" x14ac:dyDescent="0.3">
      <c r="A2372" t="s">
        <v>4942</v>
      </c>
      <c r="B2372" t="s">
        <v>4943</v>
      </c>
      <c r="C2372" t="s">
        <v>10328</v>
      </c>
      <c r="D2372" t="s">
        <v>138</v>
      </c>
      <c r="E2372">
        <v>219.2</v>
      </c>
      <c r="F2372">
        <v>161</v>
      </c>
      <c r="G2372">
        <v>-1.5802079536954801</v>
      </c>
      <c r="H2372">
        <v>23.215914895311499</v>
      </c>
      <c r="I2372">
        <v>8.0872274392412393</v>
      </c>
      <c r="J2372">
        <v>2.7810265094651099</v>
      </c>
      <c r="K2372">
        <v>145.83007944260399</v>
      </c>
      <c r="L2372">
        <v>134.927588090212</v>
      </c>
      <c r="M2372">
        <v>70.515006825654496</v>
      </c>
      <c r="N2372">
        <v>2.33726436995078</v>
      </c>
      <c r="O2372">
        <v>11.8012422360248</v>
      </c>
      <c r="P2372">
        <v>74.242424242424207</v>
      </c>
      <c r="Q2372">
        <v>9.2473668250161997E-2</v>
      </c>
    </row>
    <row r="2373" spans="1:17" hidden="1" x14ac:dyDescent="0.3">
      <c r="A2373" t="s">
        <v>4944</v>
      </c>
      <c r="B2373" t="s">
        <v>4945</v>
      </c>
      <c r="C2373" t="s">
        <v>10328</v>
      </c>
      <c r="D2373" t="s">
        <v>627</v>
      </c>
      <c r="E2373">
        <v>219.06026199999999</v>
      </c>
      <c r="F2373">
        <v>121.72</v>
      </c>
      <c r="G2373">
        <v>46.590000671873</v>
      </c>
      <c r="H2373">
        <v>-16.616746936544398</v>
      </c>
      <c r="I2373">
        <v>-13.4396478028295</v>
      </c>
      <c r="J2373">
        <v>-3.3445311641234601</v>
      </c>
      <c r="K2373">
        <v>139.71288098758001</v>
      </c>
      <c r="L2373">
        <v>123.11812117557299</v>
      </c>
      <c r="M2373">
        <v>23.012236446233199</v>
      </c>
      <c r="N2373">
        <v>0.88300382704043401</v>
      </c>
      <c r="O2373">
        <v>44.396976667761997</v>
      </c>
      <c r="P2373">
        <v>93.976095617529893</v>
      </c>
      <c r="Q2373">
        <v>0.104173799421294</v>
      </c>
    </row>
    <row r="2374" spans="1:17" hidden="1" x14ac:dyDescent="0.3">
      <c r="A2374" t="s">
        <v>4946</v>
      </c>
      <c r="B2374" t="s">
        <v>4947</v>
      </c>
      <c r="C2374" t="s">
        <v>10328</v>
      </c>
      <c r="D2374" t="s">
        <v>21</v>
      </c>
      <c r="E2374">
        <v>218.55517942500001</v>
      </c>
      <c r="F2374">
        <v>263.25</v>
      </c>
      <c r="G2374">
        <v>245.46312200589901</v>
      </c>
      <c r="H2374">
        <v>5.9709163131029603</v>
      </c>
      <c r="I2374">
        <v>262.56954593161998</v>
      </c>
      <c r="J2374">
        <v>1.7187372784994801</v>
      </c>
      <c r="K2374">
        <v>211.27479182584099</v>
      </c>
      <c r="M2374">
        <v>64.678152642750305</v>
      </c>
      <c r="N2374">
        <v>0.436787702093824</v>
      </c>
      <c r="O2374">
        <v>0</v>
      </c>
      <c r="P2374">
        <v>324.59677419354801</v>
      </c>
    </row>
    <row r="2375" spans="1:17" hidden="1" x14ac:dyDescent="0.3">
      <c r="A2375" t="s">
        <v>4948</v>
      </c>
      <c r="B2375" t="s">
        <v>4949</v>
      </c>
      <c r="C2375" t="s">
        <v>10328</v>
      </c>
      <c r="D2375" t="s">
        <v>89</v>
      </c>
      <c r="E2375">
        <v>217.33372800000001</v>
      </c>
      <c r="F2375">
        <v>54.65</v>
      </c>
      <c r="G2375">
        <v>47.796357451252803</v>
      </c>
      <c r="H2375">
        <v>0.84062859845666904</v>
      </c>
      <c r="I2375">
        <v>19.263001376867699</v>
      </c>
      <c r="J2375">
        <v>-2.3206148838907001</v>
      </c>
      <c r="K2375">
        <v>49.659790181698497</v>
      </c>
      <c r="L2375">
        <v>42.055702029706801</v>
      </c>
      <c r="M2375">
        <v>54.647692984898001</v>
      </c>
      <c r="N2375">
        <v>1.5158862730598901</v>
      </c>
      <c r="O2375">
        <v>8.6916742909423501</v>
      </c>
      <c r="P2375">
        <v>123.06122448979499</v>
      </c>
      <c r="Q2375">
        <v>0.11697360539808099</v>
      </c>
    </row>
    <row r="2376" spans="1:17" hidden="1" x14ac:dyDescent="0.3">
      <c r="A2376" t="s">
        <v>4950</v>
      </c>
      <c r="B2376" t="s">
        <v>4951</v>
      </c>
      <c r="C2376" t="s">
        <v>10328</v>
      </c>
      <c r="D2376" t="s">
        <v>305</v>
      </c>
      <c r="E2376">
        <v>217.2229365</v>
      </c>
      <c r="F2376">
        <v>748</v>
      </c>
      <c r="G2376">
        <v>687.86146881811499</v>
      </c>
      <c r="H2376">
        <v>-19.198254384401402</v>
      </c>
      <c r="I2376">
        <v>165.77504676396401</v>
      </c>
      <c r="J2376">
        <v>-8.3298408195200793</v>
      </c>
      <c r="K2376">
        <v>801.75113334784305</v>
      </c>
      <c r="M2376">
        <v>23.705807767876401</v>
      </c>
      <c r="N2376">
        <v>0.34125404760749101</v>
      </c>
      <c r="O2376">
        <v>31.016042780748599</v>
      </c>
      <c r="P2376">
        <v>758.78300803673903</v>
      </c>
    </row>
    <row r="2377" spans="1:17" hidden="1" x14ac:dyDescent="0.3">
      <c r="A2377" t="s">
        <v>4952</v>
      </c>
      <c r="B2377" t="s">
        <v>4953</v>
      </c>
      <c r="C2377" t="s">
        <v>10328</v>
      </c>
      <c r="D2377" t="s">
        <v>535</v>
      </c>
      <c r="E2377">
        <v>216.96501979999999</v>
      </c>
      <c r="F2377">
        <v>49.36</v>
      </c>
      <c r="G2377">
        <v>18.8271161276345</v>
      </c>
      <c r="H2377">
        <v>-4.2786908844627298</v>
      </c>
      <c r="I2377">
        <v>-7.94412754396145</v>
      </c>
      <c r="J2377">
        <v>-2.87496540107125</v>
      </c>
      <c r="K2377">
        <v>49.738235586585098</v>
      </c>
      <c r="L2377">
        <v>45.650385493791703</v>
      </c>
      <c r="M2377">
        <v>43.931238878896202</v>
      </c>
      <c r="N2377">
        <v>0.246748668191</v>
      </c>
      <c r="O2377">
        <v>22.872771474878402</v>
      </c>
      <c r="P2377">
        <v>69.331046312178302</v>
      </c>
      <c r="Q2377">
        <v>6.7789675973493002E-2</v>
      </c>
    </row>
    <row r="2378" spans="1:17" hidden="1" x14ac:dyDescent="0.3">
      <c r="A2378" t="s">
        <v>4954</v>
      </c>
      <c r="B2378" t="s">
        <v>4955</v>
      </c>
      <c r="C2378" t="s">
        <v>10328</v>
      </c>
      <c r="D2378" t="s">
        <v>276</v>
      </c>
      <c r="E2378">
        <v>216.737934107</v>
      </c>
      <c r="F2378">
        <v>212.63</v>
      </c>
      <c r="G2378">
        <v>-5.6540398852049902</v>
      </c>
      <c r="H2378">
        <v>6.4821955008180403</v>
      </c>
      <c r="I2378">
        <v>2.5316083535040801</v>
      </c>
      <c r="J2378">
        <v>3.12107832719167</v>
      </c>
      <c r="K2378">
        <v>195.505879390432</v>
      </c>
      <c r="L2378">
        <v>188.63674212454001</v>
      </c>
      <c r="M2378">
        <v>76.784020027771504</v>
      </c>
      <c r="N2378">
        <v>0.42698674891517902</v>
      </c>
      <c r="O2378">
        <v>36.387151389738001</v>
      </c>
      <c r="P2378">
        <v>45.836762688614499</v>
      </c>
      <c r="Q2378">
        <v>5.8151539958796003E-2</v>
      </c>
    </row>
    <row r="2379" spans="1:17" hidden="1" x14ac:dyDescent="0.3">
      <c r="A2379" t="s">
        <v>4956</v>
      </c>
      <c r="B2379" t="s">
        <v>4957</v>
      </c>
      <c r="C2379" t="s">
        <v>10328</v>
      </c>
      <c r="D2379" t="s">
        <v>474</v>
      </c>
      <c r="E2379">
        <v>216.58886720000001</v>
      </c>
      <c r="F2379">
        <v>146.19999999999999</v>
      </c>
      <c r="G2379">
        <v>223.495281970848</v>
      </c>
      <c r="H2379">
        <v>10.187257278418601</v>
      </c>
      <c r="I2379">
        <v>148.10602443172201</v>
      </c>
      <c r="J2379">
        <v>5.6676723030298097</v>
      </c>
      <c r="K2379">
        <v>120.932516614287</v>
      </c>
      <c r="M2379">
        <v>52.6639468374701</v>
      </c>
      <c r="N2379">
        <v>1.2791262135922301</v>
      </c>
      <c r="O2379">
        <v>9.6785225718194194</v>
      </c>
      <c r="P2379">
        <v>291.43239625167303</v>
      </c>
    </row>
    <row r="2380" spans="1:17" hidden="1" x14ac:dyDescent="0.3">
      <c r="A2380" t="s">
        <v>4958</v>
      </c>
      <c r="B2380" t="s">
        <v>4959</v>
      </c>
      <c r="C2380" t="s">
        <v>10328</v>
      </c>
      <c r="D2380" t="s">
        <v>1351</v>
      </c>
      <c r="E2380">
        <v>216.512</v>
      </c>
      <c r="F2380">
        <v>338.3</v>
      </c>
      <c r="G2380">
        <v>1674.19483860123</v>
      </c>
      <c r="H2380">
        <v>-2.4807708586360002</v>
      </c>
      <c r="I2380">
        <v>215.28998107279099</v>
      </c>
      <c r="J2380">
        <v>-1.2246995397504801</v>
      </c>
      <c r="K2380">
        <v>305.36067638695698</v>
      </c>
      <c r="L2380">
        <v>187.449451336773</v>
      </c>
      <c r="M2380">
        <v>56.161082199793903</v>
      </c>
      <c r="N2380">
        <v>1.1862934311722899</v>
      </c>
      <c r="O2380">
        <v>10.434525569021501</v>
      </c>
      <c r="P2380">
        <v>1704.2666666666601</v>
      </c>
      <c r="Q2380">
        <v>0.23783442423942699</v>
      </c>
    </row>
    <row r="2381" spans="1:17" hidden="1" x14ac:dyDescent="0.3">
      <c r="A2381" t="s">
        <v>4960</v>
      </c>
      <c r="B2381" t="s">
        <v>4961</v>
      </c>
      <c r="C2381" t="s">
        <v>10328</v>
      </c>
      <c r="D2381" t="s">
        <v>298</v>
      </c>
      <c r="E2381">
        <v>216.34756762500001</v>
      </c>
      <c r="F2381">
        <v>133.65</v>
      </c>
      <c r="G2381">
        <v>54.782943718805001</v>
      </c>
      <c r="H2381">
        <v>4.04150829056442</v>
      </c>
      <c r="I2381">
        <v>64.218740099986206</v>
      </c>
      <c r="J2381">
        <v>-1.0843130556190701</v>
      </c>
      <c r="K2381">
        <v>135.014417522385</v>
      </c>
      <c r="L2381">
        <v>110.211238004303</v>
      </c>
      <c r="M2381">
        <v>52.485402103058803</v>
      </c>
      <c r="N2381">
        <v>0.68228358840730496</v>
      </c>
      <c r="O2381">
        <v>34.754956977179098</v>
      </c>
      <c r="P2381">
        <v>122.75</v>
      </c>
      <c r="Q2381">
        <v>8.7988829874910995E-2</v>
      </c>
    </row>
    <row r="2382" spans="1:17" hidden="1" x14ac:dyDescent="0.3">
      <c r="A2382" t="s">
        <v>4962</v>
      </c>
      <c r="B2382" t="s">
        <v>4963</v>
      </c>
      <c r="C2382" t="s">
        <v>10328</v>
      </c>
      <c r="D2382" t="s">
        <v>281</v>
      </c>
      <c r="E2382">
        <v>216.1635</v>
      </c>
      <c r="F2382">
        <v>123.4</v>
      </c>
      <c r="G2382">
        <v>-42.273891388088302</v>
      </c>
      <c r="H2382">
        <v>5.8507188168802102</v>
      </c>
      <c r="I2382">
        <v>-26.338517512819401</v>
      </c>
      <c r="J2382">
        <v>-15.7659660232784</v>
      </c>
      <c r="K2382">
        <v>120.03285622254801</v>
      </c>
      <c r="L2382">
        <v>126.06917159424999</v>
      </c>
      <c r="M2382">
        <v>44.392846658107601</v>
      </c>
      <c r="N2382">
        <v>0.98903735111160695</v>
      </c>
      <c r="O2382">
        <v>53.160453808752003</v>
      </c>
      <c r="P2382">
        <v>36.731301939058099</v>
      </c>
    </row>
    <row r="2383" spans="1:17" hidden="1" x14ac:dyDescent="0.3">
      <c r="A2383" t="s">
        <v>4964</v>
      </c>
      <c r="B2383" t="s">
        <v>4965</v>
      </c>
      <c r="C2383" t="s">
        <v>10328</v>
      </c>
      <c r="D2383" t="s">
        <v>54</v>
      </c>
      <c r="E2383">
        <v>216.086962</v>
      </c>
      <c r="F2383">
        <v>104.12</v>
      </c>
      <c r="G2383">
        <v>1.144302999475</v>
      </c>
      <c r="H2383">
        <v>10.3971395519323</v>
      </c>
      <c r="I2383">
        <v>-10.4850891790762</v>
      </c>
      <c r="J2383">
        <v>-9.5146793370289906</v>
      </c>
      <c r="K2383">
        <v>96.835356249747804</v>
      </c>
      <c r="L2383">
        <v>91.072487377016898</v>
      </c>
      <c r="M2383">
        <v>46.863564178792601</v>
      </c>
      <c r="N2383">
        <v>2.2452872217337001</v>
      </c>
      <c r="O2383">
        <v>10.4494813676527</v>
      </c>
      <c r="P2383">
        <v>49.597701149425298</v>
      </c>
      <c r="Q2383">
        <v>6.6133578114541E-2</v>
      </c>
    </row>
    <row r="2384" spans="1:17" hidden="1" x14ac:dyDescent="0.3">
      <c r="A2384" t="s">
        <v>4966</v>
      </c>
      <c r="B2384" t="s">
        <v>4967</v>
      </c>
      <c r="C2384" t="s">
        <v>10328</v>
      </c>
      <c r="D2384" t="s">
        <v>773</v>
      </c>
      <c r="E2384">
        <v>215.99423999999999</v>
      </c>
      <c r="F2384">
        <v>146.47</v>
      </c>
      <c r="G2384">
        <v>-17.4025972961965</v>
      </c>
      <c r="H2384">
        <v>2.83363248594496</v>
      </c>
      <c r="I2384">
        <v>-6.1699247375916597</v>
      </c>
      <c r="J2384">
        <v>-4.6692670883269098</v>
      </c>
      <c r="K2384">
        <v>141.69594707492999</v>
      </c>
      <c r="L2384">
        <v>139.157534911493</v>
      </c>
      <c r="M2384">
        <v>52.3102397855723</v>
      </c>
      <c r="N2384">
        <v>1.6795562062184699</v>
      </c>
      <c r="O2384">
        <v>25.7936778862565</v>
      </c>
      <c r="P2384">
        <v>29.676848162903902</v>
      </c>
      <c r="Q2384">
        <v>8.2196634687803E-2</v>
      </c>
    </row>
    <row r="2385" spans="1:17" hidden="1" x14ac:dyDescent="0.3">
      <c r="A2385" t="s">
        <v>4968</v>
      </c>
      <c r="B2385" t="s">
        <v>4969</v>
      </c>
      <c r="C2385" t="s">
        <v>10328</v>
      </c>
      <c r="D2385" t="s">
        <v>228</v>
      </c>
      <c r="E2385">
        <v>215.96848031299999</v>
      </c>
      <c r="F2385">
        <v>14.1</v>
      </c>
      <c r="G2385">
        <v>40.837262843663503</v>
      </c>
      <c r="H2385">
        <v>-3.14070717589955</v>
      </c>
      <c r="I2385">
        <v>8.5863199982248997</v>
      </c>
      <c r="J2385">
        <v>-13.706689243003799</v>
      </c>
      <c r="K2385">
        <v>13.792358684286</v>
      </c>
      <c r="L2385">
        <v>12.0282053887421</v>
      </c>
      <c r="M2385">
        <v>36.9961218808984</v>
      </c>
      <c r="N2385">
        <v>1.9458727088771799</v>
      </c>
      <c r="O2385">
        <v>37.943262411347497</v>
      </c>
      <c r="P2385">
        <v>105.83941605839399</v>
      </c>
      <c r="Q2385">
        <v>1.9799922977842999E-2</v>
      </c>
    </row>
    <row r="2386" spans="1:17" hidden="1" x14ac:dyDescent="0.3">
      <c r="A2386" t="s">
        <v>4970</v>
      </c>
      <c r="B2386" t="s">
        <v>4971</v>
      </c>
      <c r="C2386" t="s">
        <v>10328</v>
      </c>
      <c r="D2386" t="s">
        <v>989</v>
      </c>
      <c r="E2386">
        <v>215.82749999999999</v>
      </c>
      <c r="F2386">
        <v>420</v>
      </c>
      <c r="G2386">
        <v>162.61109876384</v>
      </c>
      <c r="H2386">
        <v>18.106392316148099</v>
      </c>
      <c r="I2386">
        <v>5.9642291605911897</v>
      </c>
      <c r="J2386">
        <v>2.0624516863907099</v>
      </c>
      <c r="K2386">
        <v>354.26700223029701</v>
      </c>
      <c r="L2386">
        <v>284.45642724451301</v>
      </c>
      <c r="M2386">
        <v>68.273397795157607</v>
      </c>
      <c r="N2386">
        <v>0.49860472512821902</v>
      </c>
      <c r="O2386">
        <v>0.39285714285712803</v>
      </c>
      <c r="P2386">
        <v>264.90008688097299</v>
      </c>
      <c r="Q2386">
        <v>8.3942423536225996E-2</v>
      </c>
    </row>
    <row r="2387" spans="1:17" hidden="1" x14ac:dyDescent="0.3">
      <c r="A2387" t="s">
        <v>4972</v>
      </c>
      <c r="B2387" t="s">
        <v>4973</v>
      </c>
      <c r="C2387" t="s">
        <v>10328</v>
      </c>
      <c r="D2387" t="s">
        <v>163</v>
      </c>
      <c r="E2387">
        <v>215.56968237999999</v>
      </c>
      <c r="F2387">
        <v>91.49</v>
      </c>
      <c r="G2387">
        <v>88.229293385300394</v>
      </c>
      <c r="H2387">
        <v>13.890477403241499</v>
      </c>
      <c r="I2387">
        <v>42.921459039711102</v>
      </c>
      <c r="J2387">
        <v>-1.31475018121748</v>
      </c>
      <c r="K2387">
        <v>84.918846268491507</v>
      </c>
      <c r="L2387">
        <v>68.140900947533197</v>
      </c>
      <c r="M2387">
        <v>57.524930043690198</v>
      </c>
      <c r="N2387">
        <v>0.721647274750576</v>
      </c>
      <c r="O2387">
        <v>8.1866870696250995</v>
      </c>
      <c r="P2387">
        <v>118.301121450727</v>
      </c>
      <c r="Q2387">
        <v>0.168129309985215</v>
      </c>
    </row>
    <row r="2388" spans="1:17" hidden="1" x14ac:dyDescent="0.3">
      <c r="A2388" t="s">
        <v>4974</v>
      </c>
      <c r="B2388" t="s">
        <v>4975</v>
      </c>
      <c r="C2388" t="s">
        <v>10328</v>
      </c>
      <c r="D2388" t="s">
        <v>365</v>
      </c>
      <c r="E2388">
        <v>215.50827699999999</v>
      </c>
      <c r="F2388">
        <v>72.09</v>
      </c>
      <c r="G2388">
        <v>18.414268741987701</v>
      </c>
      <c r="H2388">
        <v>-6.5534723116259697</v>
      </c>
      <c r="I2388">
        <v>-10.564835957887899</v>
      </c>
      <c r="J2388">
        <v>-0.87015752949756497</v>
      </c>
      <c r="K2388">
        <v>78.270426379677005</v>
      </c>
      <c r="L2388">
        <v>73.845918875527801</v>
      </c>
      <c r="M2388">
        <v>41.337825686076201</v>
      </c>
      <c r="N2388">
        <v>0.57767475399226198</v>
      </c>
      <c r="O2388">
        <v>35.0395339159383</v>
      </c>
      <c r="P2388">
        <v>59.139072847682101</v>
      </c>
      <c r="Q2388">
        <v>3.6608729610427E-2</v>
      </c>
    </row>
    <row r="2389" spans="1:17" hidden="1" x14ac:dyDescent="0.3">
      <c r="A2389" t="s">
        <v>4976</v>
      </c>
      <c r="B2389" t="s">
        <v>4977</v>
      </c>
      <c r="C2389" t="s">
        <v>10328</v>
      </c>
      <c r="D2389" t="s">
        <v>101</v>
      </c>
      <c r="E2389">
        <v>215.18691208000001</v>
      </c>
      <c r="F2389">
        <v>160.5</v>
      </c>
      <c r="G2389">
        <v>35.289803914791001</v>
      </c>
      <c r="H2389">
        <v>-6.5810658438867398</v>
      </c>
      <c r="I2389">
        <v>-9.9156449101716202</v>
      </c>
      <c r="J2389">
        <v>-5.6358914582411197</v>
      </c>
      <c r="K2389">
        <v>172.14385952196901</v>
      </c>
      <c r="L2389">
        <v>152.39750482212</v>
      </c>
      <c r="M2389">
        <v>36.289636797417899</v>
      </c>
      <c r="N2389">
        <v>0.53839891451831701</v>
      </c>
      <c r="O2389">
        <v>63.115264797507798</v>
      </c>
      <c r="P2389">
        <v>130.76923076923001</v>
      </c>
      <c r="Q2389">
        <v>0.12314659128457001</v>
      </c>
    </row>
    <row r="2390" spans="1:17" hidden="1" x14ac:dyDescent="0.3">
      <c r="A2390" t="s">
        <v>4978</v>
      </c>
      <c r="B2390" t="s">
        <v>4979</v>
      </c>
      <c r="C2390" t="s">
        <v>10328</v>
      </c>
      <c r="D2390" t="s">
        <v>357</v>
      </c>
      <c r="E2390">
        <v>214.503494375</v>
      </c>
      <c r="F2390">
        <v>45.9</v>
      </c>
      <c r="G2390">
        <v>-29.537696936981899</v>
      </c>
      <c r="H2390">
        <v>-11.0891685484478</v>
      </c>
      <c r="I2390">
        <v>1.6914251224580501</v>
      </c>
      <c r="J2390">
        <v>-0.52940956511678305</v>
      </c>
      <c r="K2390">
        <v>46.381000925050103</v>
      </c>
      <c r="L2390">
        <v>43.346681924003697</v>
      </c>
      <c r="M2390">
        <v>50.120124450922297</v>
      </c>
      <c r="N2390">
        <v>0.37687909784076101</v>
      </c>
      <c r="O2390">
        <v>41.446326005149501</v>
      </c>
      <c r="P2390">
        <v>40.891403767149797</v>
      </c>
      <c r="Q2390">
        <v>6.4058267825056997E-2</v>
      </c>
    </row>
    <row r="2391" spans="1:17" hidden="1" x14ac:dyDescent="0.3">
      <c r="A2391" t="s">
        <v>4980</v>
      </c>
      <c r="B2391" t="s">
        <v>4981</v>
      </c>
      <c r="C2391" t="s">
        <v>10328</v>
      </c>
      <c r="D2391" t="s">
        <v>573</v>
      </c>
      <c r="E2391">
        <v>214.30734000000001</v>
      </c>
      <c r="F2391">
        <v>88.99</v>
      </c>
      <c r="G2391">
        <v>-34.208421838991903</v>
      </c>
      <c r="H2391">
        <v>-2.3419325530600199</v>
      </c>
      <c r="I2391">
        <v>-24.681673980975901</v>
      </c>
      <c r="J2391">
        <v>1.5927607438093601</v>
      </c>
      <c r="K2391">
        <v>84.403410224102799</v>
      </c>
      <c r="L2391">
        <v>89.658280982180301</v>
      </c>
      <c r="M2391">
        <v>71.108097452523495</v>
      </c>
      <c r="N2391">
        <v>1.2270898017940699</v>
      </c>
      <c r="O2391">
        <v>34.2847510956287</v>
      </c>
      <c r="P2391">
        <v>30.867647058823501</v>
      </c>
      <c r="Q2391">
        <v>-8.1916168895899994E-3</v>
      </c>
    </row>
    <row r="2392" spans="1:17" hidden="1" x14ac:dyDescent="0.3">
      <c r="A2392" t="s">
        <v>4982</v>
      </c>
      <c r="B2392" t="s">
        <v>4983</v>
      </c>
      <c r="C2392" t="s">
        <v>10328</v>
      </c>
      <c r="D2392" t="s">
        <v>46</v>
      </c>
      <c r="E2392">
        <v>213.98994089199999</v>
      </c>
      <c r="F2392">
        <v>131.97999999999999</v>
      </c>
      <c r="G2392">
        <v>97.283899755416698</v>
      </c>
      <c r="H2392">
        <v>6.3333554199085196</v>
      </c>
      <c r="I2392">
        <v>-15.166219256415999</v>
      </c>
      <c r="J2392">
        <v>-10.526394161379899</v>
      </c>
      <c r="K2392">
        <v>128.66170032663101</v>
      </c>
      <c r="L2392">
        <v>104.25222550249001</v>
      </c>
      <c r="M2392">
        <v>43.4556991077663</v>
      </c>
      <c r="N2392">
        <v>1.4927909308107099</v>
      </c>
      <c r="O2392">
        <v>18.616457038945299</v>
      </c>
      <c r="P2392">
        <v>138.446251129177</v>
      </c>
      <c r="Q2392">
        <v>5.4470429549842998E-2</v>
      </c>
    </row>
    <row r="2393" spans="1:17" hidden="1" x14ac:dyDescent="0.3">
      <c r="A2393" t="s">
        <v>4984</v>
      </c>
      <c r="B2393" t="s">
        <v>4985</v>
      </c>
      <c r="C2393" t="s">
        <v>10328</v>
      </c>
      <c r="E2393">
        <v>213.36099400000001</v>
      </c>
      <c r="F2393">
        <v>93.79</v>
      </c>
      <c r="G2393">
        <v>1663.2360113227101</v>
      </c>
      <c r="H2393">
        <v>46.120103196418697</v>
      </c>
      <c r="I2393">
        <v>1439.8491653967101</v>
      </c>
      <c r="J2393">
        <v>7.16604117642723</v>
      </c>
      <c r="K2393">
        <v>63.397042753147502</v>
      </c>
      <c r="M2393">
        <v>99.999995735089499</v>
      </c>
      <c r="N2393">
        <v>6.3795046663026794E-2</v>
      </c>
      <c r="O2393">
        <v>0</v>
      </c>
      <c r="P2393">
        <v>1693.3078393881401</v>
      </c>
    </row>
    <row r="2394" spans="1:17" hidden="1" x14ac:dyDescent="0.3">
      <c r="A2394" t="s">
        <v>4986</v>
      </c>
      <c r="B2394" t="s">
        <v>4987</v>
      </c>
      <c r="C2394" t="s">
        <v>10328</v>
      </c>
      <c r="D2394" t="s">
        <v>1537</v>
      </c>
      <c r="E2394">
        <v>212.91409684999999</v>
      </c>
      <c r="F2394">
        <v>198</v>
      </c>
      <c r="G2394">
        <v>8.2929518087864995</v>
      </c>
      <c r="H2394">
        <v>3.92599316530272</v>
      </c>
      <c r="I2394">
        <v>-6.9129135130323096</v>
      </c>
      <c r="J2394">
        <v>0.82076488850811802</v>
      </c>
      <c r="K2394">
        <v>187.151863459059</v>
      </c>
      <c r="L2394">
        <v>179.66115922671301</v>
      </c>
      <c r="M2394">
        <v>58.161755880081998</v>
      </c>
      <c r="N2394">
        <v>1.12118077545702</v>
      </c>
      <c r="O2394">
        <v>28.282828282828198</v>
      </c>
      <c r="P2394">
        <v>44.525547445255398</v>
      </c>
      <c r="Q2394">
        <v>2.9605563109188E-2</v>
      </c>
    </row>
    <row r="2395" spans="1:17" hidden="1" x14ac:dyDescent="0.3">
      <c r="A2395" t="s">
        <v>4988</v>
      </c>
      <c r="B2395" t="s">
        <v>4989</v>
      </c>
      <c r="C2395" t="s">
        <v>10328</v>
      </c>
      <c r="D2395" t="s">
        <v>2701</v>
      </c>
      <c r="E2395">
        <v>212.65199999999999</v>
      </c>
      <c r="F2395">
        <v>84.3</v>
      </c>
      <c r="G2395">
        <v>79.890812034199001</v>
      </c>
      <c r="H2395">
        <v>-12.6716114573923</v>
      </c>
      <c r="I2395">
        <v>20.2730975198481</v>
      </c>
      <c r="J2395">
        <v>-1.7181763953373299</v>
      </c>
      <c r="K2395">
        <v>82.282910494136999</v>
      </c>
      <c r="L2395">
        <v>66.083558920626302</v>
      </c>
      <c r="M2395">
        <v>43.842893353986902</v>
      </c>
      <c r="N2395">
        <v>0.38162790649448902</v>
      </c>
      <c r="O2395">
        <v>31.0201660735468</v>
      </c>
      <c r="P2395">
        <v>134.166666666666</v>
      </c>
      <c r="Q2395">
        <v>0.14879756446755699</v>
      </c>
    </row>
    <row r="2396" spans="1:17" hidden="1" x14ac:dyDescent="0.3">
      <c r="A2396" t="s">
        <v>4990</v>
      </c>
      <c r="B2396" t="s">
        <v>4991</v>
      </c>
      <c r="C2396" t="s">
        <v>10328</v>
      </c>
      <c r="D2396" t="s">
        <v>46</v>
      </c>
      <c r="E2396">
        <v>212.49999</v>
      </c>
      <c r="F2396">
        <v>268.64999999999998</v>
      </c>
      <c r="G2396">
        <v>-11.0685058062911</v>
      </c>
      <c r="H2396">
        <v>-8.7149591492214693</v>
      </c>
      <c r="I2396">
        <v>5.0965602637216696</v>
      </c>
      <c r="J2396">
        <v>-8.9248257235360207</v>
      </c>
      <c r="K2396">
        <v>280.95398453236697</v>
      </c>
      <c r="L2396">
        <v>256.35044829818497</v>
      </c>
      <c r="M2396">
        <v>35.739139883539401</v>
      </c>
      <c r="N2396">
        <v>0.46539864171379902</v>
      </c>
      <c r="O2396">
        <v>26.186487995533199</v>
      </c>
      <c r="P2396">
        <v>28.7871524448705</v>
      </c>
    </row>
    <row r="2397" spans="1:17" hidden="1" x14ac:dyDescent="0.3">
      <c r="A2397" t="s">
        <v>4992</v>
      </c>
      <c r="B2397" t="s">
        <v>4993</v>
      </c>
      <c r="C2397" t="s">
        <v>10328</v>
      </c>
      <c r="D2397" t="s">
        <v>1852</v>
      </c>
      <c r="E2397">
        <v>211.395091622</v>
      </c>
      <c r="F2397">
        <v>81</v>
      </c>
      <c r="G2397">
        <v>65.297202325310707</v>
      </c>
      <c r="H2397">
        <v>-12.8703790595884</v>
      </c>
      <c r="I2397">
        <v>59.816165826164102</v>
      </c>
      <c r="J2397">
        <v>-3.6430760114517202</v>
      </c>
      <c r="K2397">
        <v>79.260013476418806</v>
      </c>
      <c r="L2397">
        <v>59.2776984309018</v>
      </c>
      <c r="M2397">
        <v>31.559735901411599</v>
      </c>
      <c r="N2397">
        <v>0.34756117904014699</v>
      </c>
      <c r="O2397">
        <v>26.172839506172799</v>
      </c>
      <c r="P2397">
        <v>145.45454545454501</v>
      </c>
      <c r="Q2397">
        <v>0.100997940183518</v>
      </c>
    </row>
    <row r="2398" spans="1:17" hidden="1" x14ac:dyDescent="0.3">
      <c r="A2398" t="s">
        <v>4994</v>
      </c>
      <c r="B2398" t="s">
        <v>4995</v>
      </c>
      <c r="C2398" t="s">
        <v>10328</v>
      </c>
      <c r="D2398" t="s">
        <v>357</v>
      </c>
      <c r="E2398">
        <v>211.20125235999899</v>
      </c>
      <c r="F2398">
        <v>543</v>
      </c>
      <c r="G2398">
        <v>-13.573222615952901</v>
      </c>
      <c r="H2398">
        <v>5.8288116003853601</v>
      </c>
      <c r="I2398">
        <v>1.5070318252985999</v>
      </c>
      <c r="J2398">
        <v>0.95623488646018195</v>
      </c>
      <c r="K2398">
        <v>495.85117449536898</v>
      </c>
      <c r="L2398">
        <v>496.86919724541701</v>
      </c>
      <c r="M2398">
        <v>63.850113839574497</v>
      </c>
      <c r="N2398">
        <v>1.2322483973121101</v>
      </c>
      <c r="O2398">
        <v>27.624309392265101</v>
      </c>
      <c r="P2398">
        <v>26.2937550878009</v>
      </c>
    </row>
    <row r="2399" spans="1:17" hidden="1" x14ac:dyDescent="0.3">
      <c r="A2399" t="s">
        <v>4996</v>
      </c>
      <c r="B2399" t="s">
        <v>4997</v>
      </c>
      <c r="C2399" t="s">
        <v>10328</v>
      </c>
      <c r="D2399" t="s">
        <v>1518</v>
      </c>
      <c r="E2399">
        <v>211.134985024</v>
      </c>
      <c r="F2399">
        <v>131.86000000000001</v>
      </c>
      <c r="G2399">
        <v>60.381369191404303</v>
      </c>
      <c r="H2399">
        <v>-3.9557626646012598</v>
      </c>
      <c r="I2399">
        <v>5.7912370622687099</v>
      </c>
      <c r="J2399">
        <v>-7.4175771573514497</v>
      </c>
      <c r="K2399">
        <v>132.964654454401</v>
      </c>
      <c r="L2399">
        <v>112.999791097087</v>
      </c>
      <c r="M2399">
        <v>37.778723318871997</v>
      </c>
      <c r="N2399">
        <v>0.34500903438111802</v>
      </c>
      <c r="O2399">
        <v>22.3342939481267</v>
      </c>
      <c r="P2399">
        <v>109.733001083104</v>
      </c>
      <c r="Q2399">
        <v>9.2535846779224995E-2</v>
      </c>
    </row>
    <row r="2400" spans="1:17" hidden="1" x14ac:dyDescent="0.3">
      <c r="A2400" t="s">
        <v>4998</v>
      </c>
      <c r="B2400" t="s">
        <v>4999</v>
      </c>
      <c r="C2400" t="s">
        <v>10328</v>
      </c>
      <c r="D2400" t="s">
        <v>298</v>
      </c>
      <c r="E2400">
        <v>211.01501030399999</v>
      </c>
      <c r="F2400">
        <v>46.68</v>
      </c>
      <c r="G2400">
        <v>-41.275936872731798</v>
      </c>
      <c r="H2400">
        <v>-22.031856940695501</v>
      </c>
      <c r="I2400">
        <v>-37.345770250187201</v>
      </c>
      <c r="J2400">
        <v>-2.4519114832723901</v>
      </c>
      <c r="K2400">
        <v>51.963596288895197</v>
      </c>
      <c r="L2400">
        <v>56.872445932286801</v>
      </c>
      <c r="M2400">
        <v>23.737487636048201</v>
      </c>
      <c r="N2400">
        <v>0.77988008648958795</v>
      </c>
      <c r="O2400">
        <v>113.58183376178199</v>
      </c>
      <c r="P2400">
        <v>5.13513513513512</v>
      </c>
      <c r="Q2400">
        <v>8.5771018421089001E-2</v>
      </c>
    </row>
    <row r="2401" spans="1:17" hidden="1" x14ac:dyDescent="0.3">
      <c r="A2401" t="s">
        <v>5000</v>
      </c>
      <c r="B2401" t="s">
        <v>5001</v>
      </c>
      <c r="C2401" t="s">
        <v>10328</v>
      </c>
      <c r="D2401" t="s">
        <v>405</v>
      </c>
      <c r="E2401">
        <v>210.07879004</v>
      </c>
      <c r="F2401">
        <v>175.4</v>
      </c>
      <c r="G2401">
        <v>220.728171934572</v>
      </c>
      <c r="H2401">
        <v>-7.2580298288402503</v>
      </c>
      <c r="I2401">
        <v>88.435445556010905</v>
      </c>
      <c r="J2401">
        <v>-1.0476561641234601</v>
      </c>
      <c r="K2401">
        <v>162.01790331850501</v>
      </c>
      <c r="L2401">
        <v>117.396827452016</v>
      </c>
      <c r="M2401">
        <v>25.137027132701299</v>
      </c>
      <c r="N2401">
        <v>5.6310679611650399E-2</v>
      </c>
      <c r="O2401">
        <v>5.2451539338654403</v>
      </c>
      <c r="P2401">
        <v>250.8</v>
      </c>
    </row>
    <row r="2402" spans="1:17" hidden="1" x14ac:dyDescent="0.3">
      <c r="A2402" t="s">
        <v>5002</v>
      </c>
      <c r="B2402" t="s">
        <v>5003</v>
      </c>
      <c r="C2402" t="s">
        <v>10328</v>
      </c>
      <c r="D2402" t="s">
        <v>281</v>
      </c>
      <c r="E2402">
        <v>210.05600000000001</v>
      </c>
      <c r="F2402">
        <v>325.5</v>
      </c>
      <c r="G2402">
        <v>80.675986761377402</v>
      </c>
      <c r="H2402">
        <v>100.340097901847</v>
      </c>
      <c r="I2402">
        <v>65.049362062098595</v>
      </c>
      <c r="J2402">
        <v>15.9334759113482</v>
      </c>
      <c r="K2402">
        <v>194.76665771037199</v>
      </c>
      <c r="L2402">
        <v>158.757058457711</v>
      </c>
      <c r="M2402">
        <v>90.374812877966605</v>
      </c>
      <c r="N2402">
        <v>2.2963896568547701</v>
      </c>
      <c r="O2402">
        <v>0</v>
      </c>
      <c r="P2402">
        <v>193.243243243243</v>
      </c>
    </row>
    <row r="2403" spans="1:17" hidden="1" x14ac:dyDescent="0.3">
      <c r="A2403" t="s">
        <v>5004</v>
      </c>
      <c r="B2403" t="s">
        <v>5005</v>
      </c>
      <c r="C2403" t="s">
        <v>10328</v>
      </c>
      <c r="D2403" t="s">
        <v>40</v>
      </c>
      <c r="E2403">
        <v>209.63769124999999</v>
      </c>
      <c r="F2403">
        <v>92.2</v>
      </c>
      <c r="G2403">
        <v>-51.670467521209602</v>
      </c>
      <c r="H2403">
        <v>9.36593045709186</v>
      </c>
      <c r="I2403">
        <v>-34.5640435954884</v>
      </c>
      <c r="J2403">
        <v>-1.10028774307083</v>
      </c>
      <c r="K2403">
        <v>94.981666227471095</v>
      </c>
      <c r="M2403">
        <v>50.165194445260397</v>
      </c>
      <c r="N2403">
        <v>1.12268314210061</v>
      </c>
      <c r="O2403">
        <v>33.893709327548798</v>
      </c>
      <c r="P2403">
        <v>15.106117353308299</v>
      </c>
    </row>
    <row r="2404" spans="1:17" hidden="1" x14ac:dyDescent="0.3">
      <c r="A2404" t="s">
        <v>5006</v>
      </c>
      <c r="B2404" t="s">
        <v>5007</v>
      </c>
      <c r="C2404" t="s">
        <v>10328</v>
      </c>
      <c r="D2404" t="s">
        <v>54</v>
      </c>
      <c r="E2404">
        <v>209.3285798</v>
      </c>
      <c r="F2404">
        <v>130.33000000000001</v>
      </c>
      <c r="G2404">
        <v>-6.3016476285802199</v>
      </c>
      <c r="H2404">
        <v>18.3917772110408</v>
      </c>
      <c r="I2404">
        <v>-5.3880207307090098</v>
      </c>
      <c r="J2404">
        <v>-7.2067422352225901</v>
      </c>
      <c r="K2404">
        <v>117.39222543003</v>
      </c>
      <c r="L2404">
        <v>109.521545232481</v>
      </c>
      <c r="M2404">
        <v>59.892768290959097</v>
      </c>
      <c r="N2404">
        <v>2.2231094330891299</v>
      </c>
      <c r="O2404">
        <v>11.2483695235172</v>
      </c>
      <c r="P2404">
        <v>43.535242290748897</v>
      </c>
      <c r="Q2404">
        <v>-4.5203709451038E-2</v>
      </c>
    </row>
    <row r="2405" spans="1:17" hidden="1" x14ac:dyDescent="0.3">
      <c r="A2405" t="s">
        <v>5008</v>
      </c>
      <c r="B2405" t="s">
        <v>5009</v>
      </c>
      <c r="C2405" t="s">
        <v>10328</v>
      </c>
      <c r="D2405" t="s">
        <v>21</v>
      </c>
      <c r="E2405">
        <v>208.78855837999899</v>
      </c>
      <c r="F2405">
        <v>12.83</v>
      </c>
      <c r="G2405">
        <v>-57.585952359212598</v>
      </c>
      <c r="H2405">
        <v>-7.3113182201568101</v>
      </c>
      <c r="I2405">
        <v>-12.3379531593139</v>
      </c>
      <c r="J2405">
        <v>-6.7829502817705203</v>
      </c>
      <c r="K2405">
        <v>13.1471800676096</v>
      </c>
      <c r="L2405">
        <v>13.4212006962768</v>
      </c>
      <c r="M2405">
        <v>46.840637430045199</v>
      </c>
      <c r="N2405">
        <v>0.42115527303809103</v>
      </c>
      <c r="O2405">
        <v>37.957911145752099</v>
      </c>
      <c r="P2405">
        <v>30.253807106598899</v>
      </c>
    </row>
    <row r="2406" spans="1:17" hidden="1" x14ac:dyDescent="0.3">
      <c r="A2406" t="s">
        <v>5010</v>
      </c>
      <c r="B2406" t="s">
        <v>5011</v>
      </c>
      <c r="C2406" t="s">
        <v>10328</v>
      </c>
      <c r="D2406" t="s">
        <v>127</v>
      </c>
      <c r="E2406">
        <v>208.75014899999999</v>
      </c>
      <c r="F2406">
        <v>289.8</v>
      </c>
      <c r="G2406">
        <v>369.58334434836502</v>
      </c>
      <c r="H2406">
        <v>29.424174766017298</v>
      </c>
      <c r="I2406">
        <v>115.583491759347</v>
      </c>
      <c r="J2406">
        <v>4.0248076039924703</v>
      </c>
      <c r="K2406">
        <v>236.60600750879999</v>
      </c>
      <c r="L2406">
        <v>165.61712255312901</v>
      </c>
      <c r="M2406">
        <v>76.088153374557095</v>
      </c>
      <c r="N2406">
        <v>0.81033487065976795</v>
      </c>
      <c r="O2406">
        <v>5.5210489993098699</v>
      </c>
      <c r="P2406">
        <v>523.22580645161202</v>
      </c>
      <c r="Q2406">
        <v>0.14868604044285599</v>
      </c>
    </row>
    <row r="2407" spans="1:17" hidden="1" x14ac:dyDescent="0.3">
      <c r="A2407" t="s">
        <v>5012</v>
      </c>
      <c r="B2407" t="s">
        <v>5013</v>
      </c>
      <c r="C2407" t="s">
        <v>10328</v>
      </c>
      <c r="D2407" t="s">
        <v>180</v>
      </c>
      <c r="E2407">
        <v>208.4</v>
      </c>
      <c r="F2407">
        <v>25.93</v>
      </c>
      <c r="G2407">
        <v>60.589936640455001</v>
      </c>
      <c r="H2407">
        <v>-4.1205509645817102</v>
      </c>
      <c r="I2407">
        <v>3.31262276612346</v>
      </c>
      <c r="J2407">
        <v>-9.3223040514474</v>
      </c>
      <c r="K2407">
        <v>25.6492248058005</v>
      </c>
      <c r="L2407">
        <v>21.742507799200599</v>
      </c>
      <c r="M2407">
        <v>39.044862454598601</v>
      </c>
      <c r="N2407">
        <v>1.0576445675932</v>
      </c>
      <c r="O2407">
        <v>20.7096027767065</v>
      </c>
      <c r="P2407">
        <v>121.623931623931</v>
      </c>
      <c r="Q2407">
        <v>8.6587183907392007E-2</v>
      </c>
    </row>
    <row r="2408" spans="1:17" hidden="1" x14ac:dyDescent="0.3">
      <c r="A2408" t="s">
        <v>5014</v>
      </c>
      <c r="B2408" t="s">
        <v>5015</v>
      </c>
      <c r="C2408" t="s">
        <v>10328</v>
      </c>
      <c r="D2408" t="s">
        <v>204</v>
      </c>
      <c r="E2408">
        <v>207.94995299999999</v>
      </c>
      <c r="F2408">
        <v>116.15</v>
      </c>
      <c r="G2408">
        <v>-43.068082747075202</v>
      </c>
      <c r="H2408">
        <v>9.7023497808529502</v>
      </c>
      <c r="I2408">
        <v>-14.533200749875601</v>
      </c>
      <c r="J2408">
        <v>4.4569309918398297</v>
      </c>
      <c r="K2408">
        <v>107.980541950153</v>
      </c>
      <c r="L2408">
        <v>109.350975320705</v>
      </c>
      <c r="M2408">
        <v>76.225007410687397</v>
      </c>
      <c r="N2408">
        <v>0.79090909090909001</v>
      </c>
      <c r="O2408">
        <v>43.607404218682703</v>
      </c>
      <c r="P2408">
        <v>29.4871794871794</v>
      </c>
      <c r="Q2408">
        <v>5.5764038015143999E-2</v>
      </c>
    </row>
    <row r="2409" spans="1:17" hidden="1" x14ac:dyDescent="0.3">
      <c r="A2409" t="s">
        <v>5016</v>
      </c>
      <c r="B2409" t="s">
        <v>5017</v>
      </c>
      <c r="C2409" t="s">
        <v>10328</v>
      </c>
      <c r="D2409" t="s">
        <v>3399</v>
      </c>
      <c r="E2409">
        <v>207.69983999999999</v>
      </c>
      <c r="F2409">
        <v>207</v>
      </c>
      <c r="G2409">
        <v>-16.584985960164101</v>
      </c>
      <c r="H2409">
        <v>5.7962693246300798</v>
      </c>
      <c r="I2409">
        <v>-2.2702169739307201</v>
      </c>
      <c r="J2409">
        <v>7.9256663904440199</v>
      </c>
      <c r="K2409">
        <v>187.28034242698999</v>
      </c>
      <c r="L2409">
        <v>181.28190880966699</v>
      </c>
      <c r="M2409">
        <v>51.918335287342103</v>
      </c>
      <c r="N2409">
        <v>2.2463666913978901</v>
      </c>
      <c r="O2409">
        <v>29.903381642511999</v>
      </c>
      <c r="P2409">
        <v>43.75</v>
      </c>
    </row>
    <row r="2410" spans="1:17" hidden="1" x14ac:dyDescent="0.3">
      <c r="A2410" t="s">
        <v>5018</v>
      </c>
      <c r="B2410" t="s">
        <v>5019</v>
      </c>
      <c r="C2410" t="s">
        <v>10328</v>
      </c>
      <c r="D2410" t="s">
        <v>21</v>
      </c>
      <c r="E2410">
        <v>207.157546731</v>
      </c>
      <c r="F2410">
        <v>105.45</v>
      </c>
      <c r="G2410">
        <v>50.184582190982901</v>
      </c>
      <c r="H2410">
        <v>-6.4106448194834096</v>
      </c>
      <c r="I2410">
        <v>-14.5060203862047</v>
      </c>
      <c r="J2410">
        <v>2.3346967770529998</v>
      </c>
      <c r="K2410">
        <v>107.875433728856</v>
      </c>
      <c r="L2410">
        <v>95.047247399161293</v>
      </c>
      <c r="M2410">
        <v>55.5716998298522</v>
      </c>
      <c r="N2410">
        <v>0.211122005349373</v>
      </c>
      <c r="O2410">
        <v>39.971550497866197</v>
      </c>
      <c r="P2410">
        <v>91.727272727272705</v>
      </c>
      <c r="Q2410">
        <v>7.1024453802891005E-2</v>
      </c>
    </row>
    <row r="2411" spans="1:17" hidden="1" x14ac:dyDescent="0.3">
      <c r="A2411" t="s">
        <v>5020</v>
      </c>
      <c r="B2411" t="s">
        <v>5021</v>
      </c>
      <c r="C2411" t="s">
        <v>10328</v>
      </c>
      <c r="D2411" t="s">
        <v>627</v>
      </c>
      <c r="E2411">
        <v>207.134673281</v>
      </c>
      <c r="F2411">
        <v>130.61000000000001</v>
      </c>
      <c r="G2411">
        <v>13.4556444620452</v>
      </c>
      <c r="H2411">
        <v>6.0690049455272099</v>
      </c>
      <c r="I2411">
        <v>7.9138184424317801</v>
      </c>
      <c r="J2411">
        <v>-6.9735820900493897</v>
      </c>
      <c r="K2411">
        <v>126.28325045550601</v>
      </c>
      <c r="L2411">
        <v>117.88166286236699</v>
      </c>
      <c r="M2411">
        <v>44.443378889029098</v>
      </c>
      <c r="N2411">
        <v>0.60013923911356004</v>
      </c>
      <c r="O2411">
        <v>24.025725442155998</v>
      </c>
      <c r="P2411">
        <v>52.760233918128598</v>
      </c>
      <c r="Q2411">
        <v>8.8848536824131005E-2</v>
      </c>
    </row>
    <row r="2412" spans="1:17" hidden="1" x14ac:dyDescent="0.3">
      <c r="A2412" t="s">
        <v>5022</v>
      </c>
      <c r="B2412" t="s">
        <v>5023</v>
      </c>
      <c r="C2412" t="s">
        <v>10328</v>
      </c>
      <c r="D2412" t="s">
        <v>127</v>
      </c>
      <c r="E2412">
        <v>207.11160528799999</v>
      </c>
      <c r="F2412">
        <v>22.83</v>
      </c>
      <c r="G2412">
        <v>128.77170934953801</v>
      </c>
      <c r="H2412">
        <v>17.4337480139605</v>
      </c>
      <c r="I2412">
        <v>26.6676233832296</v>
      </c>
      <c r="J2412">
        <v>-8.3922889324850498</v>
      </c>
      <c r="K2412">
        <v>19.752334811593801</v>
      </c>
      <c r="L2412">
        <v>15.7841275916706</v>
      </c>
      <c r="M2412">
        <v>52.027643987259097</v>
      </c>
      <c r="N2412">
        <v>1.1760890342208501</v>
      </c>
      <c r="O2412">
        <v>13.9290407358738</v>
      </c>
      <c r="P2412">
        <v>164.54229432213199</v>
      </c>
      <c r="Q2412">
        <v>6.4542740629855003E-2</v>
      </c>
    </row>
    <row r="2413" spans="1:17" hidden="1" x14ac:dyDescent="0.3">
      <c r="A2413" t="s">
        <v>5024</v>
      </c>
      <c r="B2413" t="s">
        <v>5025</v>
      </c>
      <c r="C2413" t="s">
        <v>10328</v>
      </c>
      <c r="D2413" t="s">
        <v>257</v>
      </c>
      <c r="E2413">
        <v>206.92143729599999</v>
      </c>
      <c r="F2413">
        <v>174.98</v>
      </c>
      <c r="G2413">
        <v>120.795555447117</v>
      </c>
      <c r="H2413">
        <v>-5.5665075649739899</v>
      </c>
      <c r="I2413">
        <v>49.655413704159997</v>
      </c>
      <c r="J2413">
        <v>-6.35223837436605</v>
      </c>
      <c r="K2413">
        <v>180.697749243467</v>
      </c>
      <c r="L2413">
        <v>140.660211382082</v>
      </c>
      <c r="M2413">
        <v>30.4702287358283</v>
      </c>
      <c r="N2413">
        <v>0.14019875325685099</v>
      </c>
      <c r="O2413">
        <v>34.632529431934998</v>
      </c>
      <c r="P2413">
        <v>211.07555555555501</v>
      </c>
      <c r="Q2413">
        <v>0.100609582215706</v>
      </c>
    </row>
    <row r="2414" spans="1:17" hidden="1" x14ac:dyDescent="0.3">
      <c r="A2414" t="s">
        <v>5026</v>
      </c>
      <c r="B2414" t="s">
        <v>5027</v>
      </c>
      <c r="C2414" t="s">
        <v>10328</v>
      </c>
      <c r="D2414" t="s">
        <v>124</v>
      </c>
      <c r="E2414">
        <v>206.03156799999999</v>
      </c>
      <c r="F2414">
        <v>22.38</v>
      </c>
      <c r="G2414">
        <v>80.662635211408798</v>
      </c>
      <c r="H2414">
        <v>-10.491827828613999</v>
      </c>
      <c r="I2414">
        <v>-36.137391781312701</v>
      </c>
      <c r="J2414">
        <v>-0.52591703368867904</v>
      </c>
      <c r="K2414">
        <v>24.2419984487166</v>
      </c>
      <c r="L2414">
        <v>22.609137179477301</v>
      </c>
      <c r="M2414">
        <v>44.032699476961902</v>
      </c>
      <c r="N2414">
        <v>0.58423463650255902</v>
      </c>
      <c r="O2414">
        <v>78.552278820375307</v>
      </c>
      <c r="P2414">
        <v>132.64033264033199</v>
      </c>
      <c r="Q2414">
        <v>9.9359630012879993E-2</v>
      </c>
    </row>
    <row r="2415" spans="1:17" hidden="1" x14ac:dyDescent="0.3">
      <c r="A2415" t="s">
        <v>5028</v>
      </c>
      <c r="B2415" t="s">
        <v>5029</v>
      </c>
      <c r="C2415" t="s">
        <v>10328</v>
      </c>
      <c r="D2415" t="s">
        <v>276</v>
      </c>
      <c r="E2415">
        <v>205.85208</v>
      </c>
      <c r="F2415">
        <v>78.28</v>
      </c>
      <c r="G2415">
        <v>-62.589069444737603</v>
      </c>
      <c r="H2415">
        <v>-5.9824878700498596</v>
      </c>
      <c r="I2415">
        <v>-48.6697162546958</v>
      </c>
      <c r="J2415">
        <v>-0.39954331623935702</v>
      </c>
      <c r="K2415">
        <v>82.958383747860694</v>
      </c>
      <c r="L2415">
        <v>93.143046747181103</v>
      </c>
      <c r="M2415">
        <v>52.258630389772101</v>
      </c>
      <c r="N2415">
        <v>0.87596683012175502</v>
      </c>
      <c r="O2415">
        <v>71.563617782319895</v>
      </c>
      <c r="P2415">
        <v>9.4060097833682708</v>
      </c>
    </row>
    <row r="2416" spans="1:17" hidden="1" x14ac:dyDescent="0.3">
      <c r="A2416" t="s">
        <v>5030</v>
      </c>
      <c r="B2416" t="s">
        <v>5031</v>
      </c>
      <c r="C2416" t="s">
        <v>10328</v>
      </c>
      <c r="D2416" t="s">
        <v>222</v>
      </c>
      <c r="E2416">
        <v>205.73360504999999</v>
      </c>
      <c r="F2416">
        <v>411.75</v>
      </c>
      <c r="G2416">
        <v>-7.2530361191186099</v>
      </c>
      <c r="H2416">
        <v>5.5121771502135397</v>
      </c>
      <c r="I2416">
        <v>7.00837208407009</v>
      </c>
      <c r="J2416">
        <v>-2.7107590389155698</v>
      </c>
      <c r="K2416">
        <v>407.68466272291897</v>
      </c>
      <c r="L2416">
        <v>363.81754396331797</v>
      </c>
      <c r="M2416">
        <v>40.620746506950901</v>
      </c>
      <c r="N2416">
        <v>0.31901225045304399</v>
      </c>
      <c r="O2416">
        <v>12.8597449908925</v>
      </c>
      <c r="P2416">
        <v>40.769230769230703</v>
      </c>
      <c r="Q2416">
        <v>-3.3703935565470002E-2</v>
      </c>
    </row>
    <row r="2417" spans="1:17" hidden="1" x14ac:dyDescent="0.3">
      <c r="A2417" t="s">
        <v>5032</v>
      </c>
      <c r="B2417" t="s">
        <v>5033</v>
      </c>
      <c r="C2417" t="s">
        <v>10328</v>
      </c>
      <c r="D2417" t="s">
        <v>185</v>
      </c>
      <c r="E2417">
        <v>205.67326485000001</v>
      </c>
      <c r="F2417">
        <v>130.5</v>
      </c>
      <c r="G2417">
        <v>-20.912480512102299</v>
      </c>
      <c r="H2417">
        <v>-22.151510063564</v>
      </c>
      <c r="I2417">
        <v>-29.791407963797901</v>
      </c>
      <c r="J2417">
        <v>-7.4981681095159498</v>
      </c>
      <c r="K2417">
        <v>151.12582351796399</v>
      </c>
      <c r="L2417">
        <v>141.69291969961699</v>
      </c>
      <c r="M2417">
        <v>27.189921661981298</v>
      </c>
      <c r="N2417">
        <v>0.73956062384705601</v>
      </c>
      <c r="O2417">
        <v>37.931034482758598</v>
      </c>
      <c r="P2417">
        <v>24.285714285714199</v>
      </c>
      <c r="Q2417">
        <v>0.119721040270218</v>
      </c>
    </row>
    <row r="2418" spans="1:17" hidden="1" x14ac:dyDescent="0.3">
      <c r="A2418" t="s">
        <v>5034</v>
      </c>
      <c r="B2418" t="s">
        <v>5035</v>
      </c>
      <c r="C2418" t="s">
        <v>10328</v>
      </c>
      <c r="D2418" t="s">
        <v>204</v>
      </c>
      <c r="E2418">
        <v>205.6044575</v>
      </c>
      <c r="F2418">
        <v>167.8</v>
      </c>
      <c r="G2418">
        <v>-68.651623087389197</v>
      </c>
      <c r="H2418">
        <v>-7.8425278992819702</v>
      </c>
      <c r="I2418">
        <v>-21.020198660254</v>
      </c>
      <c r="J2418">
        <v>-5.9916055748736703</v>
      </c>
      <c r="K2418">
        <v>168.13019933512399</v>
      </c>
      <c r="L2418">
        <v>176.15837787130599</v>
      </c>
      <c r="M2418">
        <v>49.204963915036998</v>
      </c>
      <c r="N2418">
        <v>0.71496635614160098</v>
      </c>
      <c r="O2418">
        <v>79.499404052443296</v>
      </c>
      <c r="P2418">
        <v>19.899964272954598</v>
      </c>
      <c r="Q2418">
        <v>0.119708396562719</v>
      </c>
    </row>
    <row r="2419" spans="1:17" hidden="1" x14ac:dyDescent="0.3">
      <c r="A2419" t="s">
        <v>5036</v>
      </c>
      <c r="B2419" t="s">
        <v>5037</v>
      </c>
      <c r="C2419" t="s">
        <v>10328</v>
      </c>
      <c r="E2419">
        <v>205.4845</v>
      </c>
      <c r="F2419">
        <v>206.85</v>
      </c>
      <c r="G2419">
        <v>670.74118006465403</v>
      </c>
      <c r="H2419">
        <v>-0.14074704657359399</v>
      </c>
      <c r="I2419">
        <v>514.99452300054804</v>
      </c>
      <c r="J2419">
        <v>-0.329834381945254</v>
      </c>
      <c r="K2419">
        <v>188.21595050886401</v>
      </c>
      <c r="L2419">
        <v>111.5124887449</v>
      </c>
      <c r="M2419">
        <v>57.598514889695501</v>
      </c>
      <c r="N2419">
        <v>5.4204272753231102</v>
      </c>
      <c r="O2419">
        <v>3.2632342277012198</v>
      </c>
      <c r="P2419">
        <v>700.81300813008102</v>
      </c>
    </row>
    <row r="2420" spans="1:17" hidden="1" x14ac:dyDescent="0.3">
      <c r="A2420" t="s">
        <v>5038</v>
      </c>
      <c r="B2420" t="s">
        <v>5039</v>
      </c>
      <c r="C2420" t="s">
        <v>10328</v>
      </c>
      <c r="D2420" t="s">
        <v>305</v>
      </c>
      <c r="E2420">
        <v>205.07522288999999</v>
      </c>
      <c r="F2420">
        <v>37.409999999999997</v>
      </c>
      <c r="G2420">
        <v>13.812787319188001</v>
      </c>
      <c r="H2420">
        <v>-1.97937501689994</v>
      </c>
      <c r="I2420">
        <v>-9.0198637118094993</v>
      </c>
      <c r="J2420">
        <v>-0.510166242059516</v>
      </c>
      <c r="K2420">
        <v>36.395047232371098</v>
      </c>
      <c r="L2420">
        <v>34.644464686581102</v>
      </c>
      <c r="M2420">
        <v>55.374776531144498</v>
      </c>
      <c r="N2420">
        <v>0.563915304155157</v>
      </c>
      <c r="O2420">
        <v>27.6396685378241</v>
      </c>
      <c r="P2420">
        <v>67.008928571428498</v>
      </c>
      <c r="Q2420">
        <v>0.12833028874416699</v>
      </c>
    </row>
    <row r="2421" spans="1:17" hidden="1" x14ac:dyDescent="0.3">
      <c r="A2421" t="s">
        <v>5040</v>
      </c>
      <c r="B2421" t="s">
        <v>5041</v>
      </c>
      <c r="C2421" t="s">
        <v>10328</v>
      </c>
      <c r="D2421" t="s">
        <v>1665</v>
      </c>
      <c r="E2421">
        <v>204.89274</v>
      </c>
      <c r="F2421">
        <v>326</v>
      </c>
      <c r="G2421">
        <v>201.90373201603899</v>
      </c>
      <c r="H2421">
        <v>1.3856197278599101</v>
      </c>
      <c r="I2421">
        <v>33.8483765403208</v>
      </c>
      <c r="J2421">
        <v>-1.26304077950807</v>
      </c>
      <c r="K2421">
        <v>306.29543312133001</v>
      </c>
      <c r="L2421">
        <v>244.591933667864</v>
      </c>
      <c r="M2421">
        <v>68.601956064019703</v>
      </c>
      <c r="N2421">
        <v>0.55655373148169696</v>
      </c>
      <c r="O2421">
        <v>4.3098159509202496</v>
      </c>
      <c r="P2421">
        <v>252.81385281385201</v>
      </c>
      <c r="Q2421">
        <v>0.118099687317166</v>
      </c>
    </row>
    <row r="2422" spans="1:17" hidden="1" x14ac:dyDescent="0.3">
      <c r="A2422" t="s">
        <v>5042</v>
      </c>
      <c r="B2422" t="s">
        <v>5043</v>
      </c>
      <c r="C2422" t="s">
        <v>10328</v>
      </c>
      <c r="D2422" t="s">
        <v>627</v>
      </c>
      <c r="E2422">
        <v>204.83969999999999</v>
      </c>
      <c r="F2422">
        <v>103</v>
      </c>
      <c r="G2422">
        <v>21.599501635647599</v>
      </c>
      <c r="H2422">
        <v>18.6170511364497</v>
      </c>
      <c r="I2422">
        <v>4.18655218422471</v>
      </c>
      <c r="J2422">
        <v>-10.7383237628651</v>
      </c>
      <c r="K2422">
        <v>92.614905053646694</v>
      </c>
      <c r="L2422">
        <v>81.530445974064705</v>
      </c>
      <c r="M2422">
        <v>51.622159065618497</v>
      </c>
      <c r="N2422">
        <v>2.1313904520203999</v>
      </c>
      <c r="O2422">
        <v>24.271844660194098</v>
      </c>
      <c r="P2422">
        <v>73.488293751052694</v>
      </c>
      <c r="Q2422">
        <v>6.4729096470462003E-2</v>
      </c>
    </row>
    <row r="2423" spans="1:17" hidden="1" x14ac:dyDescent="0.3">
      <c r="A2423" t="s">
        <v>5044</v>
      </c>
      <c r="B2423" t="s">
        <v>5045</v>
      </c>
      <c r="C2423" t="s">
        <v>10328</v>
      </c>
      <c r="D2423" t="s">
        <v>959</v>
      </c>
      <c r="E2423">
        <v>204.672</v>
      </c>
      <c r="F2423">
        <v>167.14</v>
      </c>
      <c r="G2423">
        <v>76.146555648329496</v>
      </c>
      <c r="H2423">
        <v>23.394891749210998</v>
      </c>
      <c r="I2423">
        <v>115.68028669476701</v>
      </c>
      <c r="J2423">
        <v>-8.6591757042262802</v>
      </c>
      <c r="K2423">
        <v>138.962895880324</v>
      </c>
      <c r="L2423">
        <v>103.990598313174</v>
      </c>
      <c r="M2423">
        <v>68.084016859655904</v>
      </c>
      <c r="N2423">
        <v>0.491560972365855</v>
      </c>
      <c r="O2423">
        <v>8.7531410793347106</v>
      </c>
      <c r="Q2423">
        <v>9.4571071619826003E-2</v>
      </c>
    </row>
    <row r="2424" spans="1:17" hidden="1" x14ac:dyDescent="0.3">
      <c r="A2424" t="s">
        <v>5046</v>
      </c>
      <c r="B2424" t="s">
        <v>5047</v>
      </c>
      <c r="C2424" t="s">
        <v>10328</v>
      </c>
      <c r="D2424" t="s">
        <v>46</v>
      </c>
      <c r="E2424">
        <v>204.6314088</v>
      </c>
      <c r="F2424">
        <v>51.04</v>
      </c>
      <c r="G2424">
        <v>9.9556067768223002</v>
      </c>
      <c r="H2424">
        <v>0.88361355372232997</v>
      </c>
      <c r="I2424">
        <v>-3.9055750798770599</v>
      </c>
      <c r="J2424">
        <v>10.000502476103099</v>
      </c>
      <c r="K2424">
        <v>48.027503154075603</v>
      </c>
      <c r="L2424">
        <v>45.066402873265901</v>
      </c>
      <c r="M2424">
        <v>61.107596527902402</v>
      </c>
      <c r="N2424">
        <v>2.03173024192848</v>
      </c>
      <c r="O2424">
        <v>27.3510971786833</v>
      </c>
      <c r="P2424">
        <v>53.5037593984962</v>
      </c>
      <c r="Q2424">
        <v>1.2710724928787999E-2</v>
      </c>
    </row>
    <row r="2425" spans="1:17" hidden="1" x14ac:dyDescent="0.3">
      <c r="A2425" t="s">
        <v>5048</v>
      </c>
      <c r="B2425" t="s">
        <v>5049</v>
      </c>
      <c r="C2425" t="s">
        <v>10328</v>
      </c>
      <c r="D2425" t="s">
        <v>1401</v>
      </c>
      <c r="E2425">
        <v>204.60083700000001</v>
      </c>
      <c r="F2425">
        <v>388.95</v>
      </c>
      <c r="G2425">
        <v>4.3733845166673602</v>
      </c>
      <c r="H2425">
        <v>-11.398244369121301</v>
      </c>
      <c r="I2425">
        <v>-24.1031697325779</v>
      </c>
      <c r="J2425">
        <v>2.5533801053065699</v>
      </c>
      <c r="K2425">
        <v>401.18038545043402</v>
      </c>
      <c r="L2425">
        <v>371.11422952438102</v>
      </c>
      <c r="M2425">
        <v>52.724900279450097</v>
      </c>
      <c r="N2425">
        <v>0.67936072134081904</v>
      </c>
      <c r="O2425">
        <v>38.526802930967897</v>
      </c>
      <c r="P2425">
        <v>59.471094710947</v>
      </c>
      <c r="Q2425">
        <v>4.3142538647289001E-2</v>
      </c>
    </row>
    <row r="2426" spans="1:17" hidden="1" x14ac:dyDescent="0.3">
      <c r="A2426" t="s">
        <v>5050</v>
      </c>
      <c r="B2426" t="s">
        <v>5051</v>
      </c>
      <c r="C2426" t="s">
        <v>10328</v>
      </c>
      <c r="D2426" t="s">
        <v>627</v>
      </c>
      <c r="E2426">
        <v>204.07661730000001</v>
      </c>
      <c r="F2426">
        <v>60.7</v>
      </c>
      <c r="G2426">
        <v>-81.316807985105996</v>
      </c>
      <c r="H2426">
        <v>4.1171508431369102</v>
      </c>
      <c r="I2426">
        <v>-41.0459728600852</v>
      </c>
      <c r="J2426">
        <v>-3.2857514022186902</v>
      </c>
      <c r="K2426">
        <v>64.012778891671104</v>
      </c>
      <c r="L2426">
        <v>87.8378026570754</v>
      </c>
      <c r="M2426">
        <v>38.115828451909898</v>
      </c>
      <c r="N2426">
        <v>0.264342108020859</v>
      </c>
      <c r="O2426">
        <v>111.53212520593</v>
      </c>
      <c r="P2426">
        <v>31.698850075938299</v>
      </c>
      <c r="Q2426">
        <v>0.17515592709418901</v>
      </c>
    </row>
    <row r="2427" spans="1:17" hidden="1" x14ac:dyDescent="0.3">
      <c r="A2427" t="s">
        <v>5052</v>
      </c>
      <c r="B2427" t="s">
        <v>5053</v>
      </c>
      <c r="C2427" t="s">
        <v>10328</v>
      </c>
      <c r="D2427" t="s">
        <v>127</v>
      </c>
      <c r="E2427">
        <v>203.7991725</v>
      </c>
      <c r="F2427">
        <v>604</v>
      </c>
      <c r="G2427">
        <v>148.01288648337501</v>
      </c>
      <c r="H2427">
        <v>13.3577234947868</v>
      </c>
      <c r="I2427">
        <v>119.342288167986</v>
      </c>
      <c r="J2427">
        <v>0.54494594222124604</v>
      </c>
      <c r="K2427">
        <v>501.61435180355301</v>
      </c>
      <c r="L2427">
        <v>371.85878262839998</v>
      </c>
      <c r="M2427">
        <v>70.032477019190594</v>
      </c>
      <c r="N2427">
        <v>0.256619799498081</v>
      </c>
      <c r="O2427">
        <v>7.1192052980132399</v>
      </c>
      <c r="P2427">
        <v>186.32377340602</v>
      </c>
      <c r="Q2427">
        <v>0.16265517735412399</v>
      </c>
    </row>
    <row r="2428" spans="1:17" hidden="1" x14ac:dyDescent="0.3">
      <c r="A2428" t="s">
        <v>5054</v>
      </c>
      <c r="B2428" t="s">
        <v>5055</v>
      </c>
      <c r="C2428" t="s">
        <v>10328</v>
      </c>
      <c r="D2428" t="s">
        <v>627</v>
      </c>
      <c r="E2428">
        <v>203.51139384999999</v>
      </c>
      <c r="F2428">
        <v>88.67</v>
      </c>
      <c r="G2428">
        <v>-47.202669186922598</v>
      </c>
      <c r="H2428">
        <v>1.4333211560615</v>
      </c>
      <c r="I2428">
        <v>-31.354727655582799</v>
      </c>
      <c r="J2428">
        <v>-5.1363527568762999</v>
      </c>
      <c r="K2428">
        <v>89.3020320471568</v>
      </c>
      <c r="L2428">
        <v>92.593089456808002</v>
      </c>
      <c r="M2428">
        <v>46.075407339105602</v>
      </c>
      <c r="N2428">
        <v>0.441020997884843</v>
      </c>
      <c r="O2428">
        <v>38.1527010262772</v>
      </c>
      <c r="P2428">
        <v>12.8835136855506</v>
      </c>
      <c r="Q2428">
        <v>0.12521612678810101</v>
      </c>
    </row>
    <row r="2429" spans="1:17" hidden="1" x14ac:dyDescent="0.3">
      <c r="A2429" t="s">
        <v>5056</v>
      </c>
      <c r="B2429" t="s">
        <v>5057</v>
      </c>
      <c r="C2429" t="s">
        <v>10328</v>
      </c>
      <c r="D2429" t="s">
        <v>3256</v>
      </c>
      <c r="E2429">
        <v>203.48293749999999</v>
      </c>
      <c r="F2429">
        <v>106.45</v>
      </c>
      <c r="G2429">
        <v>54.257176263576902</v>
      </c>
      <c r="H2429">
        <v>16.200053937817</v>
      </c>
      <c r="I2429">
        <v>16.080540823319701</v>
      </c>
      <c r="J2429">
        <v>4.0494312145173099</v>
      </c>
      <c r="K2429">
        <v>91.541983255754801</v>
      </c>
      <c r="M2429">
        <v>78.785227383763697</v>
      </c>
      <c r="N2429">
        <v>1.1753902662993501</v>
      </c>
      <c r="O2429">
        <v>35.0399248473461</v>
      </c>
      <c r="P2429">
        <v>93.545454545454504</v>
      </c>
    </row>
    <row r="2430" spans="1:17" hidden="1" x14ac:dyDescent="0.3">
      <c r="A2430" t="s">
        <v>5058</v>
      </c>
      <c r="B2430" t="s">
        <v>5059</v>
      </c>
      <c r="C2430" t="s">
        <v>10328</v>
      </c>
      <c r="D2430" t="s">
        <v>573</v>
      </c>
      <c r="E2430">
        <v>203.46225999999999</v>
      </c>
      <c r="F2430">
        <v>188</v>
      </c>
      <c r="G2430">
        <v>46.619901257880898</v>
      </c>
      <c r="H2430">
        <v>2.6231678254592801</v>
      </c>
      <c r="I2430">
        <v>22.725682110744899</v>
      </c>
      <c r="J2430">
        <v>-0.70526485977564202</v>
      </c>
      <c r="K2430">
        <v>185.344583461399</v>
      </c>
      <c r="L2430">
        <v>171.865366294719</v>
      </c>
      <c r="M2430">
        <v>48.234801433971597</v>
      </c>
      <c r="N2430">
        <v>1.19434982418768</v>
      </c>
      <c r="O2430">
        <v>67.553191489361694</v>
      </c>
      <c r="P2430">
        <v>78.622327790973799</v>
      </c>
      <c r="Q2430">
        <v>6.5348286192973004E-2</v>
      </c>
    </row>
    <row r="2431" spans="1:17" hidden="1" x14ac:dyDescent="0.3">
      <c r="A2431" t="s">
        <v>5060</v>
      </c>
      <c r="B2431" t="s">
        <v>5061</v>
      </c>
      <c r="C2431" t="s">
        <v>10328</v>
      </c>
      <c r="D2431" t="s">
        <v>627</v>
      </c>
      <c r="E2431">
        <v>203.312773814</v>
      </c>
      <c r="F2431">
        <v>4.37</v>
      </c>
      <c r="G2431">
        <v>72.574164781943196</v>
      </c>
      <c r="H2431">
        <v>1.5261938762626399</v>
      </c>
      <c r="I2431">
        <v>-0.58898992434608</v>
      </c>
      <c r="J2431">
        <v>-5.6328090025514097</v>
      </c>
      <c r="K2431">
        <v>3.7914120047925901</v>
      </c>
      <c r="L2431">
        <v>3.4028877368921302</v>
      </c>
      <c r="M2431">
        <v>45.471761836683903</v>
      </c>
      <c r="N2431">
        <v>1.08109879202127</v>
      </c>
      <c r="O2431">
        <v>36.155606407322601</v>
      </c>
      <c r="P2431">
        <v>113.127682132579</v>
      </c>
      <c r="Q2431">
        <v>0.14641574369222099</v>
      </c>
    </row>
    <row r="2432" spans="1:17" hidden="1" x14ac:dyDescent="0.3">
      <c r="A2432" t="s">
        <v>5062</v>
      </c>
      <c r="B2432" t="s">
        <v>5063</v>
      </c>
      <c r="C2432" t="s">
        <v>10328</v>
      </c>
      <c r="D2432" t="s">
        <v>627</v>
      </c>
      <c r="E2432">
        <v>202.96689816</v>
      </c>
      <c r="F2432">
        <v>9.08</v>
      </c>
      <c r="G2432">
        <v>-32.015672557867902</v>
      </c>
      <c r="H2432">
        <v>-1.27980604499823</v>
      </c>
      <c r="I2432">
        <v>-36.016251597333202</v>
      </c>
      <c r="J2432">
        <v>-1.48338601161801</v>
      </c>
      <c r="K2432">
        <v>9.2201542817146098</v>
      </c>
      <c r="L2432">
        <v>9.5537593489107806</v>
      </c>
      <c r="M2432">
        <v>44.948948901142103</v>
      </c>
      <c r="N2432">
        <v>1.0999366598624201</v>
      </c>
      <c r="O2432">
        <v>53.083700440528602</v>
      </c>
      <c r="P2432">
        <v>13.5</v>
      </c>
      <c r="Q2432">
        <v>1.0824016180913E-2</v>
      </c>
    </row>
    <row r="2433" spans="1:17" hidden="1" x14ac:dyDescent="0.3">
      <c r="A2433" t="s">
        <v>5064</v>
      </c>
      <c r="B2433" t="s">
        <v>5065</v>
      </c>
      <c r="C2433" t="s">
        <v>10328</v>
      </c>
      <c r="D2433" t="s">
        <v>138</v>
      </c>
      <c r="E2433">
        <v>202.869947475</v>
      </c>
      <c r="F2433">
        <v>125.1</v>
      </c>
      <c r="G2433">
        <v>188.491961086597</v>
      </c>
      <c r="H2433">
        <v>26.556662959242999</v>
      </c>
      <c r="I2433">
        <v>82.107104826456293</v>
      </c>
      <c r="J2433">
        <v>20.187371164635699</v>
      </c>
      <c r="K2433">
        <v>83.896589288512303</v>
      </c>
      <c r="L2433">
        <v>67.840236665530099</v>
      </c>
      <c r="M2433">
        <v>75.223630485506405</v>
      </c>
      <c r="N2433">
        <v>2.80253126819562</v>
      </c>
      <c r="O2433">
        <v>0</v>
      </c>
      <c r="P2433">
        <v>246.05809128630699</v>
      </c>
      <c r="Q2433">
        <v>0.16538441310954</v>
      </c>
    </row>
    <row r="2434" spans="1:17" hidden="1" x14ac:dyDescent="0.3">
      <c r="A2434" t="s">
        <v>5066</v>
      </c>
      <c r="B2434" t="s">
        <v>5067</v>
      </c>
      <c r="C2434" t="s">
        <v>10328</v>
      </c>
      <c r="D2434" t="s">
        <v>305</v>
      </c>
      <c r="E2434">
        <v>202.29302225000001</v>
      </c>
      <c r="F2434">
        <v>113.65</v>
      </c>
      <c r="G2434">
        <v>-30.071828065427301</v>
      </c>
      <c r="I2434">
        <v>-12.9654041397061</v>
      </c>
      <c r="M2434">
        <v>0</v>
      </c>
      <c r="O2434">
        <v>0</v>
      </c>
      <c r="P2434">
        <v>0</v>
      </c>
    </row>
    <row r="2435" spans="1:17" hidden="1" x14ac:dyDescent="0.3">
      <c r="A2435" t="s">
        <v>5068</v>
      </c>
      <c r="B2435" t="s">
        <v>5069</v>
      </c>
      <c r="C2435" t="s">
        <v>10328</v>
      </c>
      <c r="D2435" t="s">
        <v>54</v>
      </c>
      <c r="E2435">
        <v>201.97224</v>
      </c>
      <c r="F2435">
        <v>126.8</v>
      </c>
      <c r="G2435">
        <v>-44.018214220839603</v>
      </c>
      <c r="H2435">
        <v>-4.6204350292736196</v>
      </c>
      <c r="I2435">
        <v>-26.911790295118401</v>
      </c>
      <c r="J2435">
        <v>-5.6682421896681596</v>
      </c>
      <c r="K2435">
        <v>133.44732175906799</v>
      </c>
      <c r="M2435">
        <v>31.955704481228199</v>
      </c>
      <c r="N2435">
        <v>0.430756376633323</v>
      </c>
      <c r="O2435">
        <v>55.205047318612003</v>
      </c>
      <c r="P2435">
        <v>24.313725490195999</v>
      </c>
    </row>
    <row r="2436" spans="1:17" hidden="1" x14ac:dyDescent="0.3">
      <c r="A2436" t="s">
        <v>5070</v>
      </c>
      <c r="B2436" t="s">
        <v>5071</v>
      </c>
      <c r="C2436" t="s">
        <v>10328</v>
      </c>
      <c r="D2436" t="s">
        <v>1570</v>
      </c>
      <c r="E2436">
        <v>201.7629</v>
      </c>
      <c r="F2436">
        <v>199.55</v>
      </c>
      <c r="G2436">
        <v>-35.0480185416178</v>
      </c>
      <c r="H2436">
        <v>1.7783503958275799</v>
      </c>
      <c r="I2436">
        <v>5.8143577650557701</v>
      </c>
      <c r="J2436">
        <v>2.4601972390178801</v>
      </c>
      <c r="K2436">
        <v>186.20203104836699</v>
      </c>
      <c r="M2436">
        <v>61.452745039309796</v>
      </c>
      <c r="N2436">
        <v>0.47296187683284402</v>
      </c>
      <c r="O2436">
        <v>8.7446755199198201</v>
      </c>
      <c r="P2436">
        <v>72.025862068965495</v>
      </c>
    </row>
    <row r="2437" spans="1:17" hidden="1" x14ac:dyDescent="0.3">
      <c r="A2437" t="s">
        <v>5072</v>
      </c>
      <c r="B2437" t="s">
        <v>5073</v>
      </c>
      <c r="C2437" t="s">
        <v>10328</v>
      </c>
      <c r="D2437" t="s">
        <v>257</v>
      </c>
      <c r="E2437">
        <v>201.49474177499999</v>
      </c>
      <c r="F2437">
        <v>160.44999999999999</v>
      </c>
      <c r="G2437">
        <v>61.167742852331799</v>
      </c>
      <c r="H2437">
        <v>50.042609698793498</v>
      </c>
      <c r="I2437">
        <v>95.006079982134395</v>
      </c>
      <c r="J2437">
        <v>2.9319356726112198</v>
      </c>
      <c r="K2437">
        <v>104.172026801567</v>
      </c>
      <c r="L2437">
        <v>75.808772199556998</v>
      </c>
      <c r="M2437">
        <v>75.262229866845303</v>
      </c>
      <c r="N2437">
        <v>1.7970860927152299</v>
      </c>
      <c r="O2437">
        <v>0</v>
      </c>
      <c r="P2437">
        <v>245.05376344086</v>
      </c>
    </row>
    <row r="2438" spans="1:17" hidden="1" x14ac:dyDescent="0.3">
      <c r="A2438" t="s">
        <v>5074</v>
      </c>
      <c r="B2438" t="s">
        <v>5075</v>
      </c>
      <c r="C2438" t="s">
        <v>10328</v>
      </c>
      <c r="D2438" t="s">
        <v>298</v>
      </c>
      <c r="E2438">
        <v>201.2933754</v>
      </c>
      <c r="F2438">
        <v>79.540000000000006</v>
      </c>
      <c r="G2438">
        <v>-90.301828065427301</v>
      </c>
      <c r="H2438">
        <v>-16.654083598048398</v>
      </c>
      <c r="I2438">
        <v>-66.881974243993398</v>
      </c>
      <c r="J2438">
        <v>-3.9723605822939598</v>
      </c>
      <c r="K2438">
        <v>89.688883095765803</v>
      </c>
      <c r="L2438">
        <v>126.898876510756</v>
      </c>
      <c r="M2438">
        <v>26.471494194232299</v>
      </c>
      <c r="N2438">
        <v>1.6721014419201501</v>
      </c>
      <c r="O2438">
        <v>185.32813678652201</v>
      </c>
      <c r="P2438">
        <v>3.2987012987013098</v>
      </c>
      <c r="Q2438">
        <v>5.0753698603599998E-4</v>
      </c>
    </row>
    <row r="2439" spans="1:17" hidden="1" x14ac:dyDescent="0.3">
      <c r="A2439" t="s">
        <v>5076</v>
      </c>
      <c r="B2439" t="s">
        <v>5077</v>
      </c>
      <c r="C2439" t="s">
        <v>10328</v>
      </c>
      <c r="D2439" t="s">
        <v>627</v>
      </c>
      <c r="E2439">
        <v>201.03519996</v>
      </c>
      <c r="F2439">
        <v>57.5</v>
      </c>
      <c r="G2439">
        <v>143.73769574409599</v>
      </c>
      <c r="H2439">
        <v>-8.62348753232612</v>
      </c>
      <c r="I2439">
        <v>33.3450284302684</v>
      </c>
      <c r="J2439">
        <v>-6.6476561641234602</v>
      </c>
      <c r="K2439">
        <v>60.776751264294802</v>
      </c>
      <c r="M2439">
        <v>40.876327303764498</v>
      </c>
      <c r="N2439">
        <v>0.45845518467048102</v>
      </c>
      <c r="O2439">
        <v>31.3043478260869</v>
      </c>
      <c r="P2439">
        <v>173.809523809523</v>
      </c>
    </row>
    <row r="2440" spans="1:17" hidden="1" x14ac:dyDescent="0.3">
      <c r="A2440" t="s">
        <v>5078</v>
      </c>
      <c r="B2440" t="s">
        <v>5079</v>
      </c>
      <c r="C2440" t="s">
        <v>10328</v>
      </c>
      <c r="D2440" t="s">
        <v>895</v>
      </c>
      <c r="E2440">
        <v>200.82011295000001</v>
      </c>
      <c r="F2440">
        <v>105</v>
      </c>
      <c r="G2440">
        <v>21.443323449724101</v>
      </c>
      <c r="H2440">
        <v>-4.1434400616244504</v>
      </c>
      <c r="I2440">
        <v>38.5497473754453</v>
      </c>
      <c r="J2440">
        <v>-3.9153712427543499</v>
      </c>
      <c r="M2440">
        <v>28.694181931834699</v>
      </c>
      <c r="O2440">
        <v>32.380952380952301</v>
      </c>
      <c r="P2440">
        <v>67.464114832535799</v>
      </c>
    </row>
    <row r="2441" spans="1:17" hidden="1" x14ac:dyDescent="0.3">
      <c r="A2441" t="s">
        <v>5080</v>
      </c>
      <c r="B2441" t="s">
        <v>5081</v>
      </c>
      <c r="C2441" t="s">
        <v>10328</v>
      </c>
      <c r="D2441" t="s">
        <v>933</v>
      </c>
      <c r="E2441">
        <v>200.616571674</v>
      </c>
      <c r="F2441">
        <v>107.59</v>
      </c>
      <c r="G2441">
        <v>44.729146751794403</v>
      </c>
      <c r="H2441">
        <v>24.460846295633701</v>
      </c>
      <c r="I2441">
        <v>24.7057410938191</v>
      </c>
      <c r="J2441">
        <v>-5.5227451320949896</v>
      </c>
      <c r="K2441">
        <v>90.257072434820898</v>
      </c>
      <c r="L2441">
        <v>78.537006304271699</v>
      </c>
      <c r="M2441">
        <v>63.803500409885302</v>
      </c>
      <c r="N2441">
        <v>3.71711769515694</v>
      </c>
      <c r="O2441">
        <v>11.0326238498001</v>
      </c>
      <c r="P2441">
        <v>95.0861287398005</v>
      </c>
      <c r="Q2441">
        <v>7.9977203316284995E-2</v>
      </c>
    </row>
    <row r="2442" spans="1:17" hidden="1" x14ac:dyDescent="0.3">
      <c r="A2442" t="s">
        <v>5082</v>
      </c>
      <c r="B2442" t="s">
        <v>5083</v>
      </c>
      <c r="C2442" t="s">
        <v>10328</v>
      </c>
      <c r="D2442" t="s">
        <v>276</v>
      </c>
      <c r="E2442">
        <v>200.55573716999999</v>
      </c>
      <c r="F2442">
        <v>150.1</v>
      </c>
      <c r="G2442">
        <v>-64.796768269819594</v>
      </c>
      <c r="H2442">
        <v>3.1815199218525798</v>
      </c>
      <c r="I2442">
        <v>-28.449638373940299</v>
      </c>
      <c r="J2442">
        <v>0.78628848409260499</v>
      </c>
      <c r="K2442">
        <v>149.643167358239</v>
      </c>
      <c r="L2442">
        <v>164.47438866065201</v>
      </c>
      <c r="M2442">
        <v>62.179770317153803</v>
      </c>
      <c r="N2442">
        <v>0.84636333839873601</v>
      </c>
      <c r="O2442">
        <v>77.2151898734177</v>
      </c>
      <c r="P2442">
        <v>14.5801526717557</v>
      </c>
      <c r="Q2442">
        <v>-5.4557057677229997E-3</v>
      </c>
    </row>
    <row r="2443" spans="1:17" hidden="1" x14ac:dyDescent="0.3">
      <c r="A2443" t="s">
        <v>5084</v>
      </c>
      <c r="B2443" t="s">
        <v>5085</v>
      </c>
      <c r="C2443" t="s">
        <v>10328</v>
      </c>
      <c r="D2443" t="s">
        <v>54</v>
      </c>
      <c r="E2443">
        <v>199.92224250000001</v>
      </c>
      <c r="F2443">
        <v>346.95</v>
      </c>
      <c r="G2443">
        <v>48.722297160029903</v>
      </c>
      <c r="H2443">
        <v>-11.1803672271911</v>
      </c>
      <c r="I2443">
        <v>-3.5347149739594101</v>
      </c>
      <c r="J2443">
        <v>-1.8333704498377501</v>
      </c>
      <c r="K2443">
        <v>350.616284226419</v>
      </c>
      <c r="L2443">
        <v>303.56144061827501</v>
      </c>
      <c r="M2443">
        <v>43.840188333584898</v>
      </c>
      <c r="N2443">
        <v>0.34927187897638901</v>
      </c>
      <c r="O2443">
        <v>17.495316328001099</v>
      </c>
      <c r="P2443">
        <v>114.166666666666</v>
      </c>
      <c r="Q2443">
        <v>0.101255344111165</v>
      </c>
    </row>
    <row r="2444" spans="1:17" hidden="1" x14ac:dyDescent="0.3">
      <c r="A2444" t="s">
        <v>5086</v>
      </c>
      <c r="B2444" t="s">
        <v>5087</v>
      </c>
      <c r="C2444" t="s">
        <v>10328</v>
      </c>
      <c r="D2444" t="s">
        <v>54</v>
      </c>
      <c r="E2444">
        <v>199.91496317799999</v>
      </c>
      <c r="F2444">
        <v>72.489999999999995</v>
      </c>
      <c r="G2444">
        <v>13.7575370139377</v>
      </c>
      <c r="H2444">
        <v>41.482023033140003</v>
      </c>
      <c r="I2444">
        <v>42.927068978573402</v>
      </c>
      <c r="J2444">
        <v>10.8204757040084</v>
      </c>
      <c r="K2444">
        <v>56.386328237079802</v>
      </c>
      <c r="L2444">
        <v>49.869836629501499</v>
      </c>
      <c r="M2444">
        <v>72.132892935306103</v>
      </c>
      <c r="N2444">
        <v>2.6677530637359599</v>
      </c>
      <c r="O2444">
        <v>0.70354531659539898</v>
      </c>
      <c r="P2444">
        <v>94.082998661311805</v>
      </c>
      <c r="Q2444">
        <v>5.8463039870393002E-2</v>
      </c>
    </row>
    <row r="2445" spans="1:17" hidden="1" x14ac:dyDescent="0.3">
      <c r="A2445" t="s">
        <v>5088</v>
      </c>
      <c r="B2445" t="s">
        <v>5089</v>
      </c>
      <c r="C2445" t="s">
        <v>10328</v>
      </c>
      <c r="D2445" t="s">
        <v>138</v>
      </c>
      <c r="E2445">
        <v>199.89470291999999</v>
      </c>
      <c r="F2445">
        <v>115.4</v>
      </c>
      <c r="G2445">
        <v>-44.621994670388403</v>
      </c>
      <c r="H2445">
        <v>-19.0431235920631</v>
      </c>
      <c r="I2445">
        <v>-47.154169466196002</v>
      </c>
      <c r="J2445">
        <v>-3.49905092321052</v>
      </c>
      <c r="K2445">
        <v>130.39557827743801</v>
      </c>
      <c r="L2445">
        <v>141.23309244870501</v>
      </c>
      <c r="M2445">
        <v>32.915911691664</v>
      </c>
      <c r="N2445">
        <v>0.78201378528008203</v>
      </c>
      <c r="O2445">
        <v>74.003466204505997</v>
      </c>
      <c r="P2445">
        <v>2.7604630454140802</v>
      </c>
      <c r="Q2445">
        <v>0.15169110179544501</v>
      </c>
    </row>
    <row r="2446" spans="1:17" hidden="1" x14ac:dyDescent="0.3">
      <c r="A2446" t="s">
        <v>5090</v>
      </c>
      <c r="B2446" t="s">
        <v>5091</v>
      </c>
      <c r="C2446" t="s">
        <v>10328</v>
      </c>
      <c r="D2446" t="s">
        <v>54</v>
      </c>
      <c r="E2446">
        <v>199.85037500000001</v>
      </c>
      <c r="F2446">
        <v>159</v>
      </c>
      <c r="G2446">
        <v>94.917559227624807</v>
      </c>
      <c r="H2446">
        <v>-8.8644547635846092</v>
      </c>
      <c r="I2446">
        <v>-11.7881849223978</v>
      </c>
      <c r="J2446">
        <v>2.2043763562017298</v>
      </c>
      <c r="K2446">
        <v>165.19974204791501</v>
      </c>
      <c r="L2446">
        <v>141.527913609444</v>
      </c>
      <c r="M2446">
        <v>45.738573138001499</v>
      </c>
      <c r="N2446">
        <v>0.51134789740035202</v>
      </c>
      <c r="O2446">
        <v>25.786163522012501</v>
      </c>
      <c r="P2446">
        <v>181.26658411462901</v>
      </c>
      <c r="Q2446">
        <v>0.113474080259472</v>
      </c>
    </row>
    <row r="2447" spans="1:17" hidden="1" x14ac:dyDescent="0.3">
      <c r="A2447" t="s">
        <v>5092</v>
      </c>
      <c r="B2447" t="s">
        <v>5093</v>
      </c>
      <c r="C2447" t="s">
        <v>10328</v>
      </c>
      <c r="D2447" t="s">
        <v>627</v>
      </c>
      <c r="E2447">
        <v>199.6802782</v>
      </c>
      <c r="F2447">
        <v>21.75</v>
      </c>
      <c r="G2447">
        <v>37.493657296668097</v>
      </c>
      <c r="H2447">
        <v>-10.672478643177101</v>
      </c>
      <c r="I2447">
        <v>-31.838958783495698</v>
      </c>
      <c r="J2447">
        <v>-3.3630777456000902</v>
      </c>
      <c r="K2447">
        <v>22.260428363116599</v>
      </c>
      <c r="L2447">
        <v>21.4806790109592</v>
      </c>
      <c r="M2447">
        <v>54.127248292837898</v>
      </c>
      <c r="N2447">
        <v>0.51139507112623495</v>
      </c>
      <c r="O2447">
        <v>41.563218390804501</v>
      </c>
      <c r="P2447">
        <v>76.685621445978796</v>
      </c>
      <c r="Q2447">
        <v>2.7684063282523E-2</v>
      </c>
    </row>
    <row r="2448" spans="1:17" hidden="1" x14ac:dyDescent="0.3">
      <c r="A2448" t="s">
        <v>5094</v>
      </c>
      <c r="B2448" t="s">
        <v>5095</v>
      </c>
      <c r="C2448" t="s">
        <v>10328</v>
      </c>
      <c r="D2448" t="s">
        <v>46</v>
      </c>
      <c r="E2448">
        <v>199.30150009499999</v>
      </c>
      <c r="F2448">
        <v>83.69</v>
      </c>
      <c r="G2448">
        <v>-16.747522039699501</v>
      </c>
      <c r="H2448">
        <v>-17.266663102875999</v>
      </c>
      <c r="I2448">
        <v>-44.226184427180399</v>
      </c>
      <c r="J2448">
        <v>-6.7278094381007003</v>
      </c>
      <c r="K2448">
        <v>87.526955162821295</v>
      </c>
      <c r="L2448">
        <v>86.869508090160096</v>
      </c>
      <c r="M2448">
        <v>26.161046127353298</v>
      </c>
      <c r="N2448">
        <v>0.47985275139983902</v>
      </c>
      <c r="O2448">
        <v>83.892938224399501</v>
      </c>
      <c r="P2448">
        <v>26.229260935143198</v>
      </c>
      <c r="Q2448">
        <v>3.3729519908910002E-2</v>
      </c>
    </row>
    <row r="2449" spans="1:17" hidden="1" x14ac:dyDescent="0.3">
      <c r="A2449" t="s">
        <v>5096</v>
      </c>
      <c r="B2449" t="s">
        <v>5097</v>
      </c>
      <c r="C2449" t="s">
        <v>10328</v>
      </c>
      <c r="D2449" t="s">
        <v>1199</v>
      </c>
      <c r="E2449">
        <v>199.222130744</v>
      </c>
      <c r="F2449">
        <v>16.22</v>
      </c>
      <c r="G2449">
        <v>-67.806952825504098</v>
      </c>
      <c r="H2449">
        <v>-7.11877879077527</v>
      </c>
      <c r="I2449">
        <v>-37.523543674589803</v>
      </c>
      <c r="J2449">
        <v>7.1836363528833402</v>
      </c>
      <c r="K2449">
        <v>15.170940749246901</v>
      </c>
      <c r="L2449">
        <v>19.074959563053401</v>
      </c>
      <c r="M2449">
        <v>73.929941196868498</v>
      </c>
      <c r="N2449">
        <v>1.05157721749245</v>
      </c>
      <c r="O2449">
        <v>134.278668310727</v>
      </c>
      <c r="P2449">
        <v>45.470852017937197</v>
      </c>
      <c r="Q2449">
        <v>-1.9014103058220998E-2</v>
      </c>
    </row>
    <row r="2450" spans="1:17" hidden="1" x14ac:dyDescent="0.3">
      <c r="A2450" t="s">
        <v>5098</v>
      </c>
      <c r="B2450" t="s">
        <v>5099</v>
      </c>
      <c r="C2450" t="s">
        <v>10328</v>
      </c>
      <c r="D2450" t="s">
        <v>257</v>
      </c>
      <c r="E2450">
        <v>198.953125</v>
      </c>
      <c r="F2450">
        <v>3000</v>
      </c>
      <c r="G2450">
        <v>140.38118072429501</v>
      </c>
      <c r="H2450">
        <v>16.7257188168802</v>
      </c>
      <c r="I2450">
        <v>44.696988124325799</v>
      </c>
      <c r="J2450">
        <v>-13.8042544045926</v>
      </c>
      <c r="K2450">
        <v>2636.5908226041802</v>
      </c>
      <c r="L2450">
        <v>2101.1353534528098</v>
      </c>
      <c r="M2450">
        <v>50.384252338534303</v>
      </c>
      <c r="N2450">
        <v>1.2917671092951899</v>
      </c>
      <c r="O2450">
        <v>19.196666666666601</v>
      </c>
      <c r="P2450">
        <v>186.478227654698</v>
      </c>
      <c r="Q2450">
        <v>0.118435901523829</v>
      </c>
    </row>
    <row r="2451" spans="1:17" hidden="1" x14ac:dyDescent="0.3">
      <c r="A2451" t="s">
        <v>5100</v>
      </c>
      <c r="B2451" t="s">
        <v>5101</v>
      </c>
      <c r="C2451" t="s">
        <v>10328</v>
      </c>
      <c r="D2451" t="s">
        <v>933</v>
      </c>
      <c r="E2451">
        <v>198.65690463999999</v>
      </c>
      <c r="F2451">
        <v>142</v>
      </c>
      <c r="G2451">
        <v>145.38888968433</v>
      </c>
      <c r="H2451">
        <v>-14.8047689879978</v>
      </c>
      <c r="I2451">
        <v>-16.465234245040801</v>
      </c>
      <c r="J2451">
        <v>3.5839995616241498</v>
      </c>
      <c r="K2451">
        <v>148.48244409368201</v>
      </c>
      <c r="L2451">
        <v>123.30318554402</v>
      </c>
      <c r="M2451">
        <v>50.168504459758999</v>
      </c>
      <c r="N2451">
        <v>1.3823561880950399</v>
      </c>
      <c r="O2451">
        <v>33.661971830985898</v>
      </c>
      <c r="P2451">
        <v>220.32483645386799</v>
      </c>
      <c r="Q2451">
        <v>0.14374919830937799</v>
      </c>
    </row>
    <row r="2452" spans="1:17" hidden="1" x14ac:dyDescent="0.3">
      <c r="A2452" t="s">
        <v>5102</v>
      </c>
      <c r="B2452" t="s">
        <v>5103</v>
      </c>
      <c r="C2452" t="s">
        <v>10328</v>
      </c>
      <c r="D2452" t="s">
        <v>5104</v>
      </c>
      <c r="E2452">
        <v>198.626195</v>
      </c>
      <c r="F2452">
        <v>289.95</v>
      </c>
      <c r="G2452">
        <v>538.78630342246197</v>
      </c>
      <c r="H2452">
        <v>46.2278995998727</v>
      </c>
      <c r="I2452">
        <v>400.78419719272898</v>
      </c>
      <c r="J2452">
        <v>7.1746506497326497</v>
      </c>
      <c r="K2452">
        <v>198.16445053128501</v>
      </c>
      <c r="L2452">
        <v>115.173098333439</v>
      </c>
      <c r="M2452">
        <v>99.929144062436194</v>
      </c>
      <c r="N2452">
        <v>1.49035345638094</v>
      </c>
      <c r="O2452">
        <v>0</v>
      </c>
      <c r="P2452">
        <v>702.96316809747896</v>
      </c>
      <c r="Q2452">
        <v>0.273313422897208</v>
      </c>
    </row>
    <row r="2453" spans="1:17" hidden="1" x14ac:dyDescent="0.3">
      <c r="A2453" t="s">
        <v>5105</v>
      </c>
      <c r="B2453" t="s">
        <v>5106</v>
      </c>
      <c r="C2453" t="s">
        <v>10328</v>
      </c>
      <c r="D2453" t="s">
        <v>410</v>
      </c>
      <c r="E2453">
        <v>198.39383083499999</v>
      </c>
      <c r="F2453">
        <v>138.6</v>
      </c>
      <c r="G2453">
        <v>-51.2098081507758</v>
      </c>
      <c r="H2453">
        <v>-23.166173075011599</v>
      </c>
      <c r="I2453">
        <v>-34.103384225054597</v>
      </c>
      <c r="J2453">
        <v>-4.7647614272813597</v>
      </c>
      <c r="M2453">
        <v>33.395265947565598</v>
      </c>
      <c r="O2453">
        <v>40.151515151515099</v>
      </c>
      <c r="P2453">
        <v>1.0204081632653099</v>
      </c>
    </row>
    <row r="2454" spans="1:17" hidden="1" x14ac:dyDescent="0.3">
      <c r="A2454" t="s">
        <v>5107</v>
      </c>
      <c r="B2454" t="s">
        <v>5108</v>
      </c>
      <c r="C2454" t="s">
        <v>10328</v>
      </c>
      <c r="D2454" t="s">
        <v>410</v>
      </c>
      <c r="E2454">
        <v>198.167598809</v>
      </c>
      <c r="F2454">
        <v>70.28</v>
      </c>
      <c r="G2454">
        <v>-32.3249574117416</v>
      </c>
      <c r="H2454">
        <v>-14.2612941701327</v>
      </c>
      <c r="I2454">
        <v>-17.150816545977399</v>
      </c>
      <c r="J2454">
        <v>-5.59695193877136</v>
      </c>
      <c r="K2454">
        <v>70.084492648651505</v>
      </c>
      <c r="L2454">
        <v>71.021789518105606</v>
      </c>
      <c r="M2454">
        <v>27.6408895460861</v>
      </c>
      <c r="N2454">
        <v>1.00510682398763</v>
      </c>
      <c r="O2454">
        <v>45.774046670460997</v>
      </c>
      <c r="P2454">
        <v>18.816568047337199</v>
      </c>
      <c r="Q2454">
        <v>-5.2087526212484997E-2</v>
      </c>
    </row>
    <row r="2455" spans="1:17" hidden="1" x14ac:dyDescent="0.3">
      <c r="A2455" t="s">
        <v>5109</v>
      </c>
      <c r="B2455" t="s">
        <v>5110</v>
      </c>
      <c r="C2455" t="s">
        <v>10328</v>
      </c>
      <c r="D2455" t="s">
        <v>1199</v>
      </c>
      <c r="E2455">
        <v>198.15003419199999</v>
      </c>
      <c r="F2455">
        <v>150.30000000000001</v>
      </c>
      <c r="G2455">
        <v>-44.940137326259901</v>
      </c>
      <c r="H2455">
        <v>-16.697579914376998</v>
      </c>
      <c r="I2455">
        <v>-29.558078945477401</v>
      </c>
      <c r="J2455">
        <v>-4.3766463921365002</v>
      </c>
      <c r="K2455">
        <v>150.828037147007</v>
      </c>
      <c r="L2455">
        <v>166.93527054797201</v>
      </c>
      <c r="M2455">
        <v>45.540955332628997</v>
      </c>
      <c r="N2455">
        <v>1.0904857051822201</v>
      </c>
      <c r="O2455">
        <v>99.634065202927403</v>
      </c>
      <c r="P2455">
        <v>19.760956175298801</v>
      </c>
      <c r="Q2455">
        <v>8.8939391329959996E-2</v>
      </c>
    </row>
    <row r="2456" spans="1:17" hidden="1" x14ac:dyDescent="0.3">
      <c r="A2456" t="s">
        <v>5111</v>
      </c>
      <c r="B2456" t="s">
        <v>5112</v>
      </c>
      <c r="C2456" t="s">
        <v>10328</v>
      </c>
      <c r="D2456" t="s">
        <v>63</v>
      </c>
      <c r="E2456">
        <v>197.99590848</v>
      </c>
      <c r="F2456">
        <v>20</v>
      </c>
      <c r="G2456">
        <v>-1.70212331574825</v>
      </c>
      <c r="H2456">
        <v>-24.6860686976602</v>
      </c>
      <c r="I2456">
        <v>7.5165235711372302</v>
      </c>
      <c r="J2456">
        <v>0.57753428788262895</v>
      </c>
      <c r="K2456">
        <v>23.171516644334801</v>
      </c>
      <c r="L2456">
        <v>20.933132889226201</v>
      </c>
      <c r="M2456">
        <v>48.091120746880399</v>
      </c>
      <c r="N2456">
        <v>4.4051889854715096</v>
      </c>
      <c r="O2456">
        <v>115.05</v>
      </c>
      <c r="P2456">
        <v>44.404332129963898</v>
      </c>
      <c r="Q2456">
        <v>-5.62401989545E-4</v>
      </c>
    </row>
    <row r="2457" spans="1:17" hidden="1" x14ac:dyDescent="0.3">
      <c r="A2457" t="s">
        <v>5113</v>
      </c>
      <c r="B2457" t="s">
        <v>5114</v>
      </c>
      <c r="C2457" t="s">
        <v>10328</v>
      </c>
      <c r="D2457" t="s">
        <v>357</v>
      </c>
      <c r="E2457">
        <v>197.48352</v>
      </c>
      <c r="F2457">
        <v>7.53</v>
      </c>
      <c r="G2457">
        <v>-112.061782621753</v>
      </c>
      <c r="H2457">
        <v>16.980377201973301</v>
      </c>
      <c r="I2457">
        <v>-77.778488251855606</v>
      </c>
      <c r="J2457">
        <v>-9.6190847355520397</v>
      </c>
      <c r="K2457">
        <v>8.6959574221777896</v>
      </c>
      <c r="L2457">
        <v>17.689431586530802</v>
      </c>
      <c r="M2457">
        <v>47.893483067016398</v>
      </c>
      <c r="N2457">
        <v>0.50800261000567504</v>
      </c>
      <c r="O2457">
        <v>557.37051792828595</v>
      </c>
      <c r="P2457">
        <v>25.5</v>
      </c>
      <c r="Q2457">
        <v>6.3362084609683997E-2</v>
      </c>
    </row>
    <row r="2458" spans="1:17" hidden="1" x14ac:dyDescent="0.3">
      <c r="A2458" t="s">
        <v>5115</v>
      </c>
      <c r="B2458" t="s">
        <v>5116</v>
      </c>
      <c r="C2458" t="s">
        <v>10328</v>
      </c>
      <c r="D2458" t="s">
        <v>706</v>
      </c>
      <c r="E2458">
        <v>197.429196475</v>
      </c>
      <c r="F2458">
        <v>224.9</v>
      </c>
      <c r="G2458">
        <v>-14.550866440929299</v>
      </c>
      <c r="H2458">
        <v>-7.1476173789119599</v>
      </c>
      <c r="I2458">
        <v>-12.943167092785901</v>
      </c>
      <c r="J2458">
        <v>-2.88638013399496</v>
      </c>
      <c r="K2458">
        <v>228.71452796040799</v>
      </c>
      <c r="L2458">
        <v>217.42567042667599</v>
      </c>
      <c r="M2458">
        <v>32.798951877175398</v>
      </c>
      <c r="N2458">
        <v>1.38654851910861</v>
      </c>
      <c r="O2458">
        <v>32.169683557408</v>
      </c>
      <c r="P2458">
        <v>29.1786329695577</v>
      </c>
      <c r="Q2458">
        <v>-2.9755485020727002E-2</v>
      </c>
    </row>
    <row r="2459" spans="1:17" hidden="1" x14ac:dyDescent="0.3">
      <c r="A2459" t="s">
        <v>5117</v>
      </c>
      <c r="B2459" t="s">
        <v>5118</v>
      </c>
      <c r="C2459" t="s">
        <v>10328</v>
      </c>
      <c r="D2459" t="s">
        <v>1658</v>
      </c>
      <c r="E2459">
        <v>197.392008</v>
      </c>
      <c r="F2459">
        <v>275.5</v>
      </c>
      <c r="G2459">
        <v>-59.249205957458102</v>
      </c>
      <c r="H2459">
        <v>-3.7028526116911999</v>
      </c>
      <c r="I2459">
        <v>-34.363406992773101</v>
      </c>
      <c r="J2459">
        <v>-4.88040877736388</v>
      </c>
      <c r="K2459">
        <v>285.17057006991598</v>
      </c>
      <c r="L2459">
        <v>324.12727565641802</v>
      </c>
      <c r="M2459">
        <v>44.880561954439401</v>
      </c>
      <c r="N2459">
        <v>0.41462084015275502</v>
      </c>
      <c r="O2459">
        <v>87.658802177858405</v>
      </c>
      <c r="P2459">
        <v>7.5751659508004501</v>
      </c>
      <c r="Q2459">
        <v>7.2537055063326E-2</v>
      </c>
    </row>
    <row r="2460" spans="1:17" hidden="1" x14ac:dyDescent="0.3">
      <c r="A2460" t="s">
        <v>5119</v>
      </c>
      <c r="B2460" t="s">
        <v>5120</v>
      </c>
      <c r="C2460" t="s">
        <v>10328</v>
      </c>
      <c r="D2460" t="s">
        <v>1372</v>
      </c>
      <c r="E2460">
        <v>197.33975000000001</v>
      </c>
      <c r="F2460">
        <v>455.75</v>
      </c>
      <c r="G2460">
        <v>181.020322105221</v>
      </c>
      <c r="H2460">
        <v>4.2794571346372301</v>
      </c>
      <c r="I2460">
        <v>1.54464611155015</v>
      </c>
      <c r="J2460">
        <v>-0.26312577738313198</v>
      </c>
      <c r="K2460">
        <v>427.50154091948298</v>
      </c>
      <c r="L2460">
        <v>343.48346766498798</v>
      </c>
      <c r="M2460">
        <v>44.0442822642365</v>
      </c>
      <c r="N2460">
        <v>0.71163292399601696</v>
      </c>
      <c r="O2460">
        <v>26.165660998354301</v>
      </c>
      <c r="P2460">
        <v>299.60543621218699</v>
      </c>
    </row>
    <row r="2461" spans="1:17" hidden="1" x14ac:dyDescent="0.3">
      <c r="A2461" t="s">
        <v>5121</v>
      </c>
      <c r="B2461" t="s">
        <v>5122</v>
      </c>
      <c r="C2461" t="s">
        <v>10328</v>
      </c>
      <c r="D2461" t="s">
        <v>627</v>
      </c>
      <c r="E2461">
        <v>197.21591040000001</v>
      </c>
      <c r="F2461">
        <v>188.19</v>
      </c>
      <c r="G2461">
        <v>-1.4828290903675401</v>
      </c>
      <c r="H2461">
        <v>-5.0671200578000901</v>
      </c>
      <c r="I2461">
        <v>-1.6433100846928299</v>
      </c>
      <c r="J2461">
        <v>-1.0423938371224699</v>
      </c>
      <c r="K2461">
        <v>177.29076226719801</v>
      </c>
      <c r="L2461">
        <v>163.95576738248599</v>
      </c>
      <c r="M2461">
        <v>53.687730339115802</v>
      </c>
      <c r="N2461">
        <v>0.39002111963160002</v>
      </c>
      <c r="O2461">
        <v>21.1541527179977</v>
      </c>
      <c r="P2461">
        <v>46.851346078813798</v>
      </c>
      <c r="Q2461">
        <v>7.4869605736101005E-2</v>
      </c>
    </row>
    <row r="2462" spans="1:17" hidden="1" x14ac:dyDescent="0.3">
      <c r="A2462" t="s">
        <v>5123</v>
      </c>
      <c r="B2462" t="s">
        <v>5124</v>
      </c>
      <c r="C2462" t="s">
        <v>10328</v>
      </c>
      <c r="D2462" t="s">
        <v>5125</v>
      </c>
      <c r="E2462">
        <v>197.15812500000001</v>
      </c>
      <c r="F2462">
        <v>84.75</v>
      </c>
      <c r="G2462">
        <v>-18.264440202630499</v>
      </c>
      <c r="H2462">
        <v>14.810151534558299</v>
      </c>
      <c r="I2462">
        <v>-1.1580162769092901</v>
      </c>
      <c r="J2462">
        <v>-10.2548172894431</v>
      </c>
      <c r="M2462">
        <v>36.266105793606798</v>
      </c>
      <c r="O2462">
        <v>41.592920353982301</v>
      </c>
      <c r="P2462">
        <v>17.382271468144001</v>
      </c>
    </row>
    <row r="2463" spans="1:17" hidden="1" x14ac:dyDescent="0.3">
      <c r="A2463" t="s">
        <v>5126</v>
      </c>
      <c r="B2463" t="s">
        <v>5127</v>
      </c>
      <c r="C2463" t="s">
        <v>10328</v>
      </c>
      <c r="D2463" t="s">
        <v>1481</v>
      </c>
      <c r="E2463">
        <v>197.021266</v>
      </c>
      <c r="F2463">
        <v>131.44999999999999</v>
      </c>
      <c r="G2463">
        <v>-14.7142150772746</v>
      </c>
      <c r="H2463">
        <v>5.1977188168802204</v>
      </c>
      <c r="I2463">
        <v>-37.808171435303599</v>
      </c>
      <c r="J2463">
        <v>-1.1071711172554199</v>
      </c>
      <c r="K2463">
        <v>134.86218460945</v>
      </c>
      <c r="L2463">
        <v>137.247303849453</v>
      </c>
      <c r="M2463">
        <v>45.456236708236901</v>
      </c>
      <c r="N2463">
        <v>0.70358359110838897</v>
      </c>
      <c r="O2463">
        <v>49.7147204260175</v>
      </c>
      <c r="P2463">
        <v>30.730979612133201</v>
      </c>
      <c r="Q2463">
        <v>8.4023920471649999E-2</v>
      </c>
    </row>
    <row r="2464" spans="1:17" hidden="1" x14ac:dyDescent="0.3">
      <c r="A2464" t="s">
        <v>5128</v>
      </c>
      <c r="B2464" t="s">
        <v>5129</v>
      </c>
      <c r="C2464" t="s">
        <v>10328</v>
      </c>
      <c r="D2464" t="s">
        <v>180</v>
      </c>
      <c r="E2464">
        <v>196.86428620000001</v>
      </c>
      <c r="F2464">
        <v>29.89</v>
      </c>
      <c r="G2464">
        <v>-23.8906557741307</v>
      </c>
      <c r="H2464">
        <v>-5.6204845293231198</v>
      </c>
      <c r="I2464">
        <v>-17.774321337158302</v>
      </c>
      <c r="J2464">
        <v>-5.19570976973929</v>
      </c>
      <c r="K2464">
        <v>30.055549318331298</v>
      </c>
      <c r="L2464">
        <v>28.490308298734899</v>
      </c>
      <c r="M2464">
        <v>44.340114666000702</v>
      </c>
      <c r="N2464">
        <v>0.409144965501961</v>
      </c>
      <c r="O2464">
        <v>53.897624623619897</v>
      </c>
      <c r="P2464">
        <v>31.9646799116998</v>
      </c>
      <c r="Q2464">
        <v>4.3144602447588998E-2</v>
      </c>
    </row>
    <row r="2465" spans="1:17" hidden="1" x14ac:dyDescent="0.3">
      <c r="A2465" t="s">
        <v>5130</v>
      </c>
      <c r="B2465" t="s">
        <v>5131</v>
      </c>
      <c r="C2465" t="s">
        <v>10328</v>
      </c>
      <c r="D2465" t="s">
        <v>204</v>
      </c>
      <c r="E2465">
        <v>196.65551249999999</v>
      </c>
      <c r="F2465">
        <v>199.95</v>
      </c>
      <c r="G2465">
        <v>8.3977010204452291</v>
      </c>
      <c r="H2465">
        <v>-23.760264323680399</v>
      </c>
      <c r="I2465">
        <v>9.1414660893014901</v>
      </c>
      <c r="J2465">
        <v>-5.69051330698061</v>
      </c>
      <c r="K2465">
        <v>208.132077735465</v>
      </c>
      <c r="L2465">
        <v>181.22169714248</v>
      </c>
      <c r="M2465">
        <v>37.922821752381097</v>
      </c>
      <c r="N2465">
        <v>0.43641007053885</v>
      </c>
      <c r="O2465">
        <v>29.7074268567141</v>
      </c>
      <c r="P2465">
        <v>50.338345864661598</v>
      </c>
      <c r="Q2465">
        <v>-1.2630256885638E-2</v>
      </c>
    </row>
    <row r="2466" spans="1:17" hidden="1" x14ac:dyDescent="0.3">
      <c r="A2466" t="s">
        <v>5132</v>
      </c>
      <c r="B2466" t="s">
        <v>5133</v>
      </c>
      <c r="C2466" t="s">
        <v>10328</v>
      </c>
      <c r="D2466" t="s">
        <v>474</v>
      </c>
      <c r="E2466">
        <v>196.5444</v>
      </c>
      <c r="F2466">
        <v>117.35</v>
      </c>
      <c r="G2466">
        <v>-48.804515046036698</v>
      </c>
      <c r="H2466">
        <v>-28.721649604172399</v>
      </c>
      <c r="I2466">
        <v>-31.6980911203155</v>
      </c>
      <c r="J2466">
        <v>-19.560775697651099</v>
      </c>
      <c r="O2466">
        <v>36.003408606731902</v>
      </c>
      <c r="P2466">
        <v>10.4470588235294</v>
      </c>
    </row>
    <row r="2467" spans="1:17" hidden="1" x14ac:dyDescent="0.3">
      <c r="A2467" t="s">
        <v>5134</v>
      </c>
      <c r="B2467" t="s">
        <v>5135</v>
      </c>
      <c r="C2467" t="s">
        <v>10328</v>
      </c>
      <c r="D2467" t="s">
        <v>257</v>
      </c>
      <c r="E2467">
        <v>195.74100000000001</v>
      </c>
      <c r="F2467">
        <v>90.2</v>
      </c>
      <c r="G2467">
        <v>-63.380515680954097</v>
      </c>
      <c r="H2467">
        <v>8.5580612663451401</v>
      </c>
      <c r="I2467">
        <v>-56.923154994008698</v>
      </c>
      <c r="J2467">
        <v>2.5535442360099001</v>
      </c>
      <c r="K2467">
        <v>91.130574161829102</v>
      </c>
      <c r="L2467">
        <v>111.72306478847101</v>
      </c>
      <c r="M2467">
        <v>67.889574088332395</v>
      </c>
      <c r="N2467">
        <v>1.27807792766009</v>
      </c>
      <c r="O2467">
        <v>89.523281596452307</v>
      </c>
      <c r="P2467">
        <v>15.774611731485001</v>
      </c>
      <c r="Q2467">
        <v>0.15817193172570401</v>
      </c>
    </row>
    <row r="2468" spans="1:17" hidden="1" x14ac:dyDescent="0.3">
      <c r="A2468" t="s">
        <v>5136</v>
      </c>
      <c r="B2468" t="s">
        <v>5137</v>
      </c>
      <c r="C2468" t="s">
        <v>10328</v>
      </c>
      <c r="D2468" t="s">
        <v>405</v>
      </c>
      <c r="E2468">
        <v>195.64300779000001</v>
      </c>
      <c r="F2468">
        <v>102.4</v>
      </c>
      <c r="G2468">
        <v>-21.712039705638901</v>
      </c>
      <c r="H2468">
        <v>-8.6966949762232293</v>
      </c>
      <c r="I2468">
        <v>-4.6056157799177599</v>
      </c>
      <c r="J2468">
        <v>-12.072246328057799</v>
      </c>
      <c r="K2468">
        <v>114.431972959467</v>
      </c>
      <c r="M2468">
        <v>35.0366342593355</v>
      </c>
      <c r="O2468">
        <v>47.4609375</v>
      </c>
      <c r="P2468">
        <v>21.687462863933401</v>
      </c>
    </row>
    <row r="2469" spans="1:17" hidden="1" x14ac:dyDescent="0.3">
      <c r="A2469" t="s">
        <v>5138</v>
      </c>
      <c r="B2469" t="s">
        <v>5139</v>
      </c>
      <c r="C2469" t="s">
        <v>10328</v>
      </c>
      <c r="D2469" t="s">
        <v>384</v>
      </c>
      <c r="E2469">
        <v>195.55199999999999</v>
      </c>
      <c r="F2469">
        <v>122.21</v>
      </c>
      <c r="G2469">
        <v>66.091895851105505</v>
      </c>
      <c r="H2469">
        <v>1.15561041098009</v>
      </c>
      <c r="I2469">
        <v>31.6618147952051</v>
      </c>
      <c r="J2469">
        <v>2.4190105025432</v>
      </c>
      <c r="K2469">
        <v>106.104539468426</v>
      </c>
      <c r="L2469">
        <v>89.632412434071</v>
      </c>
      <c r="M2469">
        <v>67.136236615386295</v>
      </c>
      <c r="N2469">
        <v>1.7516791410018699</v>
      </c>
      <c r="O2469">
        <v>8.1826364454640199E-3</v>
      </c>
      <c r="P2469">
        <v>115.158450704225</v>
      </c>
      <c r="Q2469">
        <v>0.12403071532653701</v>
      </c>
    </row>
    <row r="2470" spans="1:17" hidden="1" x14ac:dyDescent="0.3">
      <c r="A2470" t="s">
        <v>5140</v>
      </c>
      <c r="B2470" t="s">
        <v>5141</v>
      </c>
      <c r="C2470" t="s">
        <v>10328</v>
      </c>
      <c r="D2470" t="s">
        <v>72</v>
      </c>
      <c r="E2470">
        <v>195.49984375</v>
      </c>
      <c r="F2470">
        <v>161.35</v>
      </c>
      <c r="G2470">
        <v>41.049181585649102</v>
      </c>
      <c r="H2470">
        <v>1.96774446633762</v>
      </c>
      <c r="I2470">
        <v>-6.9535775956850996</v>
      </c>
      <c r="J2470">
        <v>-5.5657284532800899</v>
      </c>
      <c r="K2470">
        <v>153.85210820160501</v>
      </c>
      <c r="L2470">
        <v>139.136671798489</v>
      </c>
      <c r="M2470">
        <v>49.701310280756203</v>
      </c>
      <c r="N2470">
        <v>1.7882454891523001</v>
      </c>
      <c r="O2470">
        <v>4.43136039665323</v>
      </c>
      <c r="P2470">
        <v>89.355709423776503</v>
      </c>
      <c r="Q2470">
        <v>7.0459250328382003E-2</v>
      </c>
    </row>
    <row r="2471" spans="1:17" hidden="1" x14ac:dyDescent="0.3">
      <c r="A2471" t="s">
        <v>5142</v>
      </c>
      <c r="B2471" t="s">
        <v>5143</v>
      </c>
      <c r="C2471" t="s">
        <v>10328</v>
      </c>
      <c r="D2471" t="s">
        <v>257</v>
      </c>
      <c r="E2471">
        <v>195.27220500000001</v>
      </c>
      <c r="F2471">
        <v>163.65</v>
      </c>
      <c r="G2471">
        <v>-39.956189298907503</v>
      </c>
      <c r="H2471">
        <v>-9.0616375049588598</v>
      </c>
      <c r="I2471">
        <v>-16.1024269275131</v>
      </c>
      <c r="J2471">
        <v>-5.2246619540324701</v>
      </c>
      <c r="K2471">
        <v>180.00262172831401</v>
      </c>
      <c r="L2471">
        <v>188.10112242669899</v>
      </c>
      <c r="M2471">
        <v>44.444294907995399</v>
      </c>
      <c r="N2471">
        <v>2.0228621923915902</v>
      </c>
      <c r="O2471">
        <v>47.509929728078198</v>
      </c>
      <c r="P2471">
        <v>20.330882352941099</v>
      </c>
    </row>
    <row r="2472" spans="1:17" hidden="1" x14ac:dyDescent="0.3">
      <c r="A2472" t="s">
        <v>5144</v>
      </c>
      <c r="B2472" t="s">
        <v>5145</v>
      </c>
      <c r="C2472" t="s">
        <v>10328</v>
      </c>
      <c r="D2472" t="s">
        <v>54</v>
      </c>
      <c r="E2472">
        <v>195.248974</v>
      </c>
      <c r="F2472">
        <v>48.5</v>
      </c>
      <c r="G2472">
        <v>-29.7689248640668</v>
      </c>
      <c r="H2472">
        <v>4.0421937463353803</v>
      </c>
      <c r="I2472">
        <v>-27.8776848414605</v>
      </c>
      <c r="J2472">
        <v>-1.0884724906540799</v>
      </c>
      <c r="K2472">
        <v>47.236132222048298</v>
      </c>
      <c r="L2472">
        <v>50.5162055298903</v>
      </c>
      <c r="M2472">
        <v>54.887655193611401</v>
      </c>
      <c r="N2472">
        <v>1.72654228011537</v>
      </c>
      <c r="O2472">
        <v>52.371134020618499</v>
      </c>
      <c r="P2472">
        <v>22.940430925221801</v>
      </c>
      <c r="Q2472">
        <v>0.15665273604871599</v>
      </c>
    </row>
    <row r="2473" spans="1:17" hidden="1" x14ac:dyDescent="0.3">
      <c r="A2473" t="s">
        <v>5146</v>
      </c>
      <c r="B2473" t="s">
        <v>5147</v>
      </c>
      <c r="C2473" t="s">
        <v>10328</v>
      </c>
      <c r="D2473" t="s">
        <v>276</v>
      </c>
      <c r="E2473">
        <v>195.15637770399999</v>
      </c>
      <c r="F2473">
        <v>143.75</v>
      </c>
      <c r="G2473">
        <v>-49.5744734327264</v>
      </c>
      <c r="H2473">
        <v>-5.9307722934854397</v>
      </c>
      <c r="I2473">
        <v>-26.603133187468199</v>
      </c>
      <c r="J2473">
        <v>-1.2907961432828901</v>
      </c>
      <c r="K2473">
        <v>146.51824365648599</v>
      </c>
      <c r="L2473">
        <v>158.63557818790801</v>
      </c>
      <c r="M2473">
        <v>46.512516870479601</v>
      </c>
      <c r="N2473">
        <v>0.70375423379525304</v>
      </c>
      <c r="O2473">
        <v>47.978585668525803</v>
      </c>
      <c r="P2473">
        <v>13.188976377952701</v>
      </c>
      <c r="Q2473">
        <v>-7.5662455895458003E-2</v>
      </c>
    </row>
    <row r="2474" spans="1:17" hidden="1" x14ac:dyDescent="0.3">
      <c r="A2474" t="s">
        <v>5148</v>
      </c>
      <c r="B2474" t="s">
        <v>5149</v>
      </c>
      <c r="C2474" t="s">
        <v>10328</v>
      </c>
      <c r="D2474" t="s">
        <v>72</v>
      </c>
      <c r="E2474">
        <v>194.911416</v>
      </c>
      <c r="F2474">
        <v>84.84</v>
      </c>
      <c r="G2474">
        <v>165.64096384813101</v>
      </c>
      <c r="H2474">
        <v>2.72571881688022</v>
      </c>
      <c r="I2474">
        <v>-2.7263189006208699</v>
      </c>
      <c r="J2474">
        <v>-1.0476561641234601</v>
      </c>
      <c r="K2474">
        <v>81.721918198513507</v>
      </c>
      <c r="L2474">
        <v>73.982352777860498</v>
      </c>
      <c r="M2474">
        <v>100</v>
      </c>
      <c r="N2474">
        <v>5.3636363636363598</v>
      </c>
      <c r="O2474">
        <v>0</v>
      </c>
      <c r="P2474">
        <v>195.71279191355799</v>
      </c>
    </row>
    <row r="2475" spans="1:17" hidden="1" x14ac:dyDescent="0.3">
      <c r="A2475" t="s">
        <v>5150</v>
      </c>
      <c r="B2475" t="s">
        <v>5151</v>
      </c>
      <c r="C2475" t="s">
        <v>10328</v>
      </c>
      <c r="D2475" t="s">
        <v>54</v>
      </c>
      <c r="E2475">
        <v>194.69163705</v>
      </c>
      <c r="F2475">
        <v>83.15</v>
      </c>
      <c r="G2475">
        <v>-44.702218209164499</v>
      </c>
      <c r="H2475">
        <v>-4.2980907069293002</v>
      </c>
      <c r="I2475">
        <v>-18.2615317023484</v>
      </c>
      <c r="J2475">
        <v>-6.6061072098930002E-2</v>
      </c>
      <c r="K2475">
        <v>84.702416927316406</v>
      </c>
      <c r="L2475">
        <v>89.390335172866799</v>
      </c>
      <c r="M2475">
        <v>49.324977744701499</v>
      </c>
      <c r="N2475">
        <v>0.98296412834067703</v>
      </c>
      <c r="O2475">
        <v>35.8989777510523</v>
      </c>
      <c r="P2475">
        <v>13.5153583617747</v>
      </c>
      <c r="Q2475">
        <v>-5.3127933082503E-2</v>
      </c>
    </row>
    <row r="2476" spans="1:17" hidden="1" x14ac:dyDescent="0.3">
      <c r="A2476" t="s">
        <v>5152</v>
      </c>
      <c r="B2476" t="s">
        <v>5153</v>
      </c>
      <c r="C2476" t="s">
        <v>10328</v>
      </c>
      <c r="D2476" t="s">
        <v>276</v>
      </c>
      <c r="E2476">
        <v>194.52382845</v>
      </c>
      <c r="F2476">
        <v>215.58</v>
      </c>
      <c r="G2476">
        <v>-22.092864879852499</v>
      </c>
      <c r="H2476">
        <v>9.4757188168802209</v>
      </c>
      <c r="I2476">
        <v>-3.4783548761205498</v>
      </c>
      <c r="J2476">
        <v>-0.13542395956230999</v>
      </c>
      <c r="K2476">
        <v>207.09284010301701</v>
      </c>
      <c r="L2476">
        <v>201.04854349705801</v>
      </c>
      <c r="M2476">
        <v>55.051654423778999</v>
      </c>
      <c r="N2476">
        <v>1.0719071459198599</v>
      </c>
      <c r="O2476">
        <v>22.205213841729201</v>
      </c>
      <c r="P2476">
        <v>32.542268675069103</v>
      </c>
      <c r="Q2476">
        <v>-3.9002552698493002E-2</v>
      </c>
    </row>
    <row r="2477" spans="1:17" hidden="1" x14ac:dyDescent="0.3">
      <c r="A2477" t="s">
        <v>5154</v>
      </c>
      <c r="B2477" t="s">
        <v>5155</v>
      </c>
      <c r="C2477" t="s">
        <v>10328</v>
      </c>
      <c r="D2477" t="s">
        <v>72</v>
      </c>
      <c r="E2477">
        <v>194.32037968</v>
      </c>
      <c r="F2477">
        <v>139.30000000000001</v>
      </c>
      <c r="G2477">
        <v>-51.592954825990702</v>
      </c>
      <c r="H2477">
        <v>3.2560218471832498</v>
      </c>
      <c r="I2477">
        <v>-12.893565059246299</v>
      </c>
      <c r="J2477">
        <v>0.114290095862025</v>
      </c>
      <c r="K2477">
        <v>134.81425002660899</v>
      </c>
      <c r="L2477">
        <v>137.87146299871799</v>
      </c>
      <c r="M2477">
        <v>48.551192401511997</v>
      </c>
      <c r="N2477">
        <v>3.01146048617262</v>
      </c>
      <c r="O2477">
        <v>42.857142857142797</v>
      </c>
      <c r="P2477">
        <v>25.044883303411101</v>
      </c>
      <c r="Q2477">
        <v>4.2616677386697999E-2</v>
      </c>
    </row>
    <row r="2478" spans="1:17" hidden="1" x14ac:dyDescent="0.3">
      <c r="A2478" t="s">
        <v>5156</v>
      </c>
      <c r="B2478" t="s">
        <v>5157</v>
      </c>
      <c r="C2478" t="s">
        <v>10328</v>
      </c>
      <c r="D2478" t="s">
        <v>305</v>
      </c>
      <c r="E2478">
        <v>193.88964000000001</v>
      </c>
      <c r="F2478">
        <v>164</v>
      </c>
      <c r="G2478">
        <v>58.694286115051398</v>
      </c>
      <c r="H2478">
        <v>3.27766686882828</v>
      </c>
      <c r="I2478">
        <v>12.801467025938001</v>
      </c>
      <c r="J2478">
        <v>1.8320906713195699</v>
      </c>
      <c r="K2478">
        <v>148.10967174007499</v>
      </c>
      <c r="L2478">
        <v>128.71773885690499</v>
      </c>
      <c r="M2478">
        <v>78.144028450497103</v>
      </c>
      <c r="N2478">
        <v>0.82472870865394698</v>
      </c>
      <c r="O2478">
        <v>0.54878048780488897</v>
      </c>
      <c r="P2478">
        <v>111.285751095078</v>
      </c>
      <c r="Q2478">
        <v>0.13069752476432001</v>
      </c>
    </row>
    <row r="2479" spans="1:17" hidden="1" x14ac:dyDescent="0.3">
      <c r="A2479" t="s">
        <v>5158</v>
      </c>
      <c r="B2479" t="s">
        <v>5159</v>
      </c>
      <c r="C2479" t="s">
        <v>10328</v>
      </c>
      <c r="D2479" t="s">
        <v>989</v>
      </c>
      <c r="E2479">
        <v>193.57644913999999</v>
      </c>
      <c r="F2479">
        <v>109.9</v>
      </c>
      <c r="G2479">
        <v>13.438226779179599</v>
      </c>
      <c r="H2479">
        <v>-1.0015539103925</v>
      </c>
      <c r="I2479">
        <v>2.7066303829756899</v>
      </c>
      <c r="J2479">
        <v>3.0644933685868101</v>
      </c>
      <c r="K2479">
        <v>106.321579563838</v>
      </c>
      <c r="L2479">
        <v>95.973642826287303</v>
      </c>
      <c r="M2479">
        <v>70.4614152807533</v>
      </c>
      <c r="N2479">
        <v>0.65609448770941103</v>
      </c>
      <c r="O2479">
        <v>13.739763421292</v>
      </c>
      <c r="P2479">
        <v>54.571026722925403</v>
      </c>
      <c r="Q2479">
        <v>8.2953844532427004E-2</v>
      </c>
    </row>
    <row r="2480" spans="1:17" hidden="1" x14ac:dyDescent="0.3">
      <c r="A2480" t="s">
        <v>5160</v>
      </c>
      <c r="B2480" t="s">
        <v>5161</v>
      </c>
      <c r="C2480" t="s">
        <v>10328</v>
      </c>
      <c r="D2480" t="s">
        <v>127</v>
      </c>
      <c r="E2480">
        <v>193.22785300000001</v>
      </c>
      <c r="F2480">
        <v>529.95000000000005</v>
      </c>
      <c r="G2480">
        <v>-5.2602406890731102</v>
      </c>
      <c r="H2480">
        <v>-4.0663958784602796</v>
      </c>
      <c r="I2480">
        <v>0.15092456893848899</v>
      </c>
      <c r="J2480">
        <v>1.00076096809254</v>
      </c>
      <c r="K2480">
        <v>530.206957924932</v>
      </c>
      <c r="L2480">
        <v>469.15858232146201</v>
      </c>
      <c r="M2480">
        <v>52.3271193968517</v>
      </c>
      <c r="N2480">
        <v>0.175726487429162</v>
      </c>
      <c r="O2480">
        <v>37.2393622039815</v>
      </c>
      <c r="Q2480">
        <v>9.0897645377343003E-2</v>
      </c>
    </row>
    <row r="2481" spans="1:17" hidden="1" x14ac:dyDescent="0.3">
      <c r="A2481" t="s">
        <v>5162</v>
      </c>
      <c r="B2481" t="s">
        <v>5163</v>
      </c>
      <c r="C2481" t="s">
        <v>10328</v>
      </c>
      <c r="D2481" t="s">
        <v>410</v>
      </c>
      <c r="E2481">
        <v>192.87692999999999</v>
      </c>
      <c r="F2481">
        <v>77.95</v>
      </c>
      <c r="G2481">
        <v>48.898185977665698</v>
      </c>
      <c r="H2481">
        <v>1.69288707953412</v>
      </c>
      <c r="I2481">
        <v>13.576803652501599</v>
      </c>
      <c r="J2481">
        <v>14.016689028912101</v>
      </c>
      <c r="K2481">
        <v>64.083524621894597</v>
      </c>
      <c r="L2481">
        <v>53.061724712470102</v>
      </c>
      <c r="M2481">
        <v>77.000745021316504</v>
      </c>
      <c r="N2481">
        <v>1.1813802492407499</v>
      </c>
      <c r="O2481">
        <v>0.70558050032072295</v>
      </c>
      <c r="P2481">
        <v>125.28901734103999</v>
      </c>
      <c r="Q2481">
        <v>0.170164863903154</v>
      </c>
    </row>
    <row r="2482" spans="1:17" hidden="1" x14ac:dyDescent="0.3">
      <c r="A2482" t="s">
        <v>5164</v>
      </c>
      <c r="B2482" t="s">
        <v>5165</v>
      </c>
      <c r="C2482" t="s">
        <v>10328</v>
      </c>
      <c r="D2482" t="s">
        <v>5166</v>
      </c>
      <c r="E2482">
        <v>192.84296000000001</v>
      </c>
      <c r="F2482">
        <v>385.95</v>
      </c>
      <c r="G2482">
        <v>96.957583699278501</v>
      </c>
      <c r="H2482">
        <v>83.476097796162605</v>
      </c>
      <c r="I2482">
        <v>126.978643109283</v>
      </c>
      <c r="J2482">
        <v>6.7845526947794497</v>
      </c>
      <c r="K2482">
        <v>236.62288394897001</v>
      </c>
      <c r="L2482">
        <v>176.91526589798701</v>
      </c>
      <c r="M2482">
        <v>86.525434030094999</v>
      </c>
      <c r="N2482">
        <v>1.1846976552858901</v>
      </c>
      <c r="O2482">
        <v>0</v>
      </c>
      <c r="P2482">
        <v>267.57142857142799</v>
      </c>
    </row>
    <row r="2483" spans="1:17" hidden="1" x14ac:dyDescent="0.3">
      <c r="A2483" t="s">
        <v>5167</v>
      </c>
      <c r="B2483" t="s">
        <v>5168</v>
      </c>
      <c r="C2483" t="s">
        <v>10328</v>
      </c>
      <c r="D2483" t="s">
        <v>135</v>
      </c>
      <c r="E2483">
        <v>191.46030258599899</v>
      </c>
      <c r="F2483">
        <v>48.96</v>
      </c>
      <c r="G2483">
        <v>-80.315730504451693</v>
      </c>
      <c r="H2483">
        <v>40.537770466808396</v>
      </c>
      <c r="I2483">
        <v>-1.5660867335627899</v>
      </c>
      <c r="J2483">
        <v>-6.9644803607208097</v>
      </c>
      <c r="K2483">
        <v>43.265606349023102</v>
      </c>
      <c r="M2483">
        <v>51.119244753194302</v>
      </c>
      <c r="N2483">
        <v>1.7037920709596399</v>
      </c>
      <c r="O2483">
        <v>122.017973856209</v>
      </c>
      <c r="P2483">
        <v>58.703403565640102</v>
      </c>
    </row>
    <row r="2484" spans="1:17" hidden="1" x14ac:dyDescent="0.3">
      <c r="A2484" t="s">
        <v>5169</v>
      </c>
      <c r="B2484" t="s">
        <v>5170</v>
      </c>
      <c r="C2484" t="s">
        <v>10328</v>
      </c>
      <c r="D2484" t="s">
        <v>276</v>
      </c>
      <c r="E2484">
        <v>191.21953026</v>
      </c>
      <c r="F2484">
        <v>19.7</v>
      </c>
      <c r="G2484">
        <v>201.02060890936201</v>
      </c>
      <c r="H2484">
        <v>0.63935045059511197</v>
      </c>
      <c r="I2484">
        <v>43.383802209500203</v>
      </c>
      <c r="J2484">
        <v>-8.6177496220673806</v>
      </c>
      <c r="K2484">
        <v>18.668891653628101</v>
      </c>
      <c r="L2484">
        <v>13.8602107951466</v>
      </c>
      <c r="M2484">
        <v>39.320267542317197</v>
      </c>
      <c r="N2484">
        <v>0.60386425259008103</v>
      </c>
      <c r="O2484">
        <v>14.771573604060899</v>
      </c>
      <c r="P2484">
        <v>264.81481481481399</v>
      </c>
    </row>
    <row r="2485" spans="1:17" hidden="1" x14ac:dyDescent="0.3">
      <c r="A2485" t="s">
        <v>5171</v>
      </c>
      <c r="B2485" t="s">
        <v>5172</v>
      </c>
      <c r="C2485" t="s">
        <v>10328</v>
      </c>
      <c r="D2485" t="s">
        <v>428</v>
      </c>
      <c r="E2485">
        <v>191.15280000000001</v>
      </c>
      <c r="F2485">
        <v>78.849999999999994</v>
      </c>
      <c r="G2485">
        <v>-77.505161398760606</v>
      </c>
      <c r="H2485">
        <v>-13.126089817892201</v>
      </c>
      <c r="I2485">
        <v>-49.170905757829097</v>
      </c>
      <c r="J2485">
        <v>-15.011620128087401</v>
      </c>
      <c r="K2485">
        <v>87.7815419589774</v>
      </c>
      <c r="L2485">
        <v>105.358449721559</v>
      </c>
      <c r="M2485">
        <v>42.637116797317603</v>
      </c>
      <c r="N2485">
        <v>1.49332340161516</v>
      </c>
      <c r="O2485">
        <v>99.302473050095102</v>
      </c>
      <c r="P2485">
        <v>17.686567164178999</v>
      </c>
      <c r="Q2485">
        <v>4.8169123164409001E-2</v>
      </c>
    </row>
    <row r="2486" spans="1:17" hidden="1" x14ac:dyDescent="0.3">
      <c r="A2486" t="s">
        <v>5173</v>
      </c>
      <c r="B2486" t="s">
        <v>5174</v>
      </c>
      <c r="C2486" t="s">
        <v>10328</v>
      </c>
      <c r="D2486" t="s">
        <v>121</v>
      </c>
      <c r="E2486">
        <v>190.75585053699999</v>
      </c>
      <c r="F2486">
        <v>99.53</v>
      </c>
      <c r="G2486">
        <v>-7.2710877816518797</v>
      </c>
      <c r="H2486">
        <v>-4.16669232625138</v>
      </c>
      <c r="I2486">
        <v>4.4048788791617897</v>
      </c>
      <c r="J2486">
        <v>-1.6994071368861099</v>
      </c>
      <c r="K2486">
        <v>97.817396742451095</v>
      </c>
      <c r="L2486">
        <v>85.931160105902293</v>
      </c>
      <c r="M2486">
        <v>47.4054048453253</v>
      </c>
      <c r="N2486">
        <v>0.16905927748996299</v>
      </c>
      <c r="O2486">
        <v>14.337385712850301</v>
      </c>
      <c r="P2486">
        <v>49.220389805097398</v>
      </c>
      <c r="Q2486">
        <v>6.7611875455833997E-2</v>
      </c>
    </row>
    <row r="2487" spans="1:17" hidden="1" x14ac:dyDescent="0.3">
      <c r="A2487" t="s">
        <v>5175</v>
      </c>
      <c r="B2487" t="s">
        <v>5176</v>
      </c>
      <c r="C2487" t="s">
        <v>10328</v>
      </c>
      <c r="D2487" t="s">
        <v>121</v>
      </c>
      <c r="E2487">
        <v>190.11761816800001</v>
      </c>
      <c r="F2487">
        <v>87.12</v>
      </c>
      <c r="G2487">
        <v>-13.834336404319901</v>
      </c>
      <c r="H2487">
        <v>4.9603129019515002</v>
      </c>
      <c r="I2487">
        <v>-25.845404139706101</v>
      </c>
      <c r="J2487">
        <v>-2.1022332460977999</v>
      </c>
      <c r="K2487">
        <v>88.593993354825997</v>
      </c>
      <c r="L2487">
        <v>90.199541984184094</v>
      </c>
      <c r="M2487">
        <v>48.551899828498897</v>
      </c>
      <c r="N2487">
        <v>0.80952606470612698</v>
      </c>
      <c r="O2487">
        <v>83.425160697887904</v>
      </c>
      <c r="P2487">
        <v>26.444121915819998</v>
      </c>
      <c r="Q2487">
        <v>6.8644514548269003E-2</v>
      </c>
    </row>
    <row r="2488" spans="1:17" hidden="1" x14ac:dyDescent="0.3">
      <c r="A2488" t="s">
        <v>5177</v>
      </c>
      <c r="B2488" t="s">
        <v>5178</v>
      </c>
      <c r="C2488" t="s">
        <v>10328</v>
      </c>
      <c r="D2488" t="s">
        <v>706</v>
      </c>
      <c r="E2488">
        <v>190.01249999999999</v>
      </c>
      <c r="F2488">
        <v>103.5</v>
      </c>
      <c r="G2488">
        <v>-36.364268083535002</v>
      </c>
      <c r="H2488">
        <v>-11.018090278121999</v>
      </c>
      <c r="I2488">
        <v>7.5235364889318097</v>
      </c>
      <c r="J2488">
        <v>-4.9907841262087702</v>
      </c>
      <c r="K2488">
        <v>103.12450456494599</v>
      </c>
      <c r="L2488">
        <v>96.864442218616304</v>
      </c>
      <c r="M2488">
        <v>37.528571842300003</v>
      </c>
      <c r="N2488">
        <v>0.97883921396580398</v>
      </c>
      <c r="O2488">
        <v>16.6666666666666</v>
      </c>
      <c r="P2488">
        <v>50.874635568513099</v>
      </c>
      <c r="Q2488">
        <v>-7.0011153295185993E-2</v>
      </c>
    </row>
    <row r="2489" spans="1:17" hidden="1" x14ac:dyDescent="0.3">
      <c r="A2489" t="s">
        <v>5179</v>
      </c>
      <c r="B2489" t="s">
        <v>5180</v>
      </c>
      <c r="C2489" t="s">
        <v>10328</v>
      </c>
      <c r="D2489" t="s">
        <v>141</v>
      </c>
      <c r="E2489">
        <v>189.78911775</v>
      </c>
      <c r="F2489">
        <v>300.5</v>
      </c>
      <c r="G2489">
        <v>82.897697094034001</v>
      </c>
      <c r="H2489">
        <v>-5.8463351141300999</v>
      </c>
      <c r="I2489">
        <v>35.833803584978199</v>
      </c>
      <c r="J2489">
        <v>9.0923438358765392</v>
      </c>
      <c r="K2489">
        <v>255.44018116777599</v>
      </c>
      <c r="L2489">
        <v>215.924417570982</v>
      </c>
      <c r="M2489">
        <v>58.203891373814699</v>
      </c>
      <c r="N2489">
        <v>3.26456952220529</v>
      </c>
      <c r="O2489">
        <v>3.8269550748752001</v>
      </c>
      <c r="P2489">
        <v>127.565316168118</v>
      </c>
      <c r="Q2489">
        <v>3.0453084323608999E-2</v>
      </c>
    </row>
    <row r="2490" spans="1:17" hidden="1" x14ac:dyDescent="0.3">
      <c r="A2490" t="s">
        <v>5181</v>
      </c>
      <c r="B2490" t="s">
        <v>5182</v>
      </c>
      <c r="C2490" t="s">
        <v>10328</v>
      </c>
      <c r="D2490" t="s">
        <v>627</v>
      </c>
      <c r="E2490">
        <v>189.26709840000001</v>
      </c>
      <c r="F2490">
        <v>71</v>
      </c>
      <c r="G2490">
        <v>204.20312485359301</v>
      </c>
      <c r="H2490">
        <v>54.7754152414361</v>
      </c>
      <c r="I2490">
        <v>98.974894367756505</v>
      </c>
      <c r="J2490">
        <v>-0.78925823130691897</v>
      </c>
      <c r="K2490">
        <v>50.242176433478598</v>
      </c>
      <c r="L2490">
        <v>36.354774215232602</v>
      </c>
      <c r="M2490">
        <v>75.276547543227693</v>
      </c>
      <c r="N2490">
        <v>4.8108239771174199</v>
      </c>
      <c r="O2490">
        <v>2.53521126760563</v>
      </c>
      <c r="P2490">
        <v>258.767054067711</v>
      </c>
      <c r="Q2490">
        <v>8.8574857528580006E-2</v>
      </c>
    </row>
    <row r="2491" spans="1:17" hidden="1" x14ac:dyDescent="0.3">
      <c r="A2491" t="s">
        <v>5183</v>
      </c>
      <c r="B2491" t="s">
        <v>5184</v>
      </c>
      <c r="C2491" t="s">
        <v>10328</v>
      </c>
      <c r="D2491" t="s">
        <v>257</v>
      </c>
      <c r="E2491">
        <v>189.24375591500001</v>
      </c>
      <c r="F2491">
        <v>413.95</v>
      </c>
      <c r="G2491">
        <v>5.8054081072298196</v>
      </c>
      <c r="H2491">
        <v>1.7898213809827901</v>
      </c>
      <c r="I2491">
        <v>-26.4464366404899</v>
      </c>
      <c r="J2491">
        <v>-5.0112150850889101</v>
      </c>
      <c r="K2491">
        <v>396.40971464333802</v>
      </c>
      <c r="L2491">
        <v>390.630142830024</v>
      </c>
      <c r="M2491">
        <v>47.542519125307699</v>
      </c>
      <c r="N2491">
        <v>0.60310936814567095</v>
      </c>
      <c r="O2491">
        <v>47.215847324556101</v>
      </c>
      <c r="P2491">
        <v>50.527272727272702</v>
      </c>
      <c r="Q2491">
        <v>0.13868466354685099</v>
      </c>
    </row>
    <row r="2492" spans="1:17" hidden="1" x14ac:dyDescent="0.3">
      <c r="A2492" t="s">
        <v>5185</v>
      </c>
      <c r="B2492" t="s">
        <v>5186</v>
      </c>
      <c r="C2492" t="s">
        <v>10328</v>
      </c>
      <c r="D2492" t="s">
        <v>538</v>
      </c>
      <c r="E2492">
        <v>189.15920094000001</v>
      </c>
      <c r="F2492">
        <v>91.85</v>
      </c>
      <c r="G2492">
        <v>65.3537038494662</v>
      </c>
      <c r="H2492">
        <v>11.217782308943701</v>
      </c>
      <c r="I2492">
        <v>31.339387690615901</v>
      </c>
      <c r="J2492">
        <v>12.306002372461901</v>
      </c>
      <c r="K2492">
        <v>79.940541924338007</v>
      </c>
      <c r="L2492">
        <v>69.088314036066805</v>
      </c>
      <c r="M2492">
        <v>77.8777048643055</v>
      </c>
      <c r="N2492">
        <v>1.52623623407471</v>
      </c>
      <c r="O2492">
        <v>1.7419706042460501</v>
      </c>
      <c r="P2492">
        <v>121.859903381642</v>
      </c>
      <c r="Q2492">
        <v>0.148663565348614</v>
      </c>
    </row>
    <row r="2493" spans="1:17" hidden="1" x14ac:dyDescent="0.3">
      <c r="A2493" t="s">
        <v>5187</v>
      </c>
      <c r="B2493" t="s">
        <v>5188</v>
      </c>
      <c r="C2493" t="s">
        <v>10328</v>
      </c>
      <c r="D2493" t="s">
        <v>21</v>
      </c>
      <c r="E2493">
        <v>188.72183275</v>
      </c>
      <c r="F2493">
        <v>0.5</v>
      </c>
      <c r="G2493">
        <v>-5.07182806542734</v>
      </c>
      <c r="H2493">
        <v>16.773337864499201</v>
      </c>
      <c r="I2493">
        <v>-22.056313230615199</v>
      </c>
      <c r="J2493">
        <v>-1.0476561641234601</v>
      </c>
      <c r="K2493">
        <v>0.48186430039905698</v>
      </c>
      <c r="L2493">
        <v>0.51684054651986899</v>
      </c>
      <c r="M2493">
        <v>99.748441494422195</v>
      </c>
      <c r="N2493">
        <v>0.70759197118481598</v>
      </c>
      <c r="O2493">
        <v>89.999999999999901</v>
      </c>
      <c r="P2493">
        <v>42.857142857142797</v>
      </c>
      <c r="Q2493">
        <v>7.9702096155936999E-2</v>
      </c>
    </row>
    <row r="2494" spans="1:17" hidden="1" x14ac:dyDescent="0.3">
      <c r="A2494" t="s">
        <v>5189</v>
      </c>
      <c r="B2494" t="s">
        <v>5190</v>
      </c>
      <c r="C2494" t="s">
        <v>10328</v>
      </c>
      <c r="D2494" t="s">
        <v>750</v>
      </c>
      <c r="E2494">
        <v>188.7040896</v>
      </c>
      <c r="F2494">
        <v>170</v>
      </c>
      <c r="G2494">
        <v>15.7883177947185</v>
      </c>
      <c r="H2494">
        <v>19.1109383813214</v>
      </c>
      <c r="I2494">
        <v>44.151046876929698</v>
      </c>
      <c r="J2494">
        <v>-4.4567470732143697</v>
      </c>
      <c r="K2494">
        <v>158.20421688511999</v>
      </c>
      <c r="L2494">
        <v>127.426153736026</v>
      </c>
      <c r="M2494">
        <v>61.913956938515199</v>
      </c>
      <c r="N2494">
        <v>1.77420147420147</v>
      </c>
      <c r="O2494">
        <v>10.558823529411701</v>
      </c>
      <c r="P2494">
        <v>117.948717948717</v>
      </c>
    </row>
    <row r="2495" spans="1:17" hidden="1" x14ac:dyDescent="0.3">
      <c r="A2495" t="s">
        <v>5191</v>
      </c>
      <c r="B2495" t="s">
        <v>5192</v>
      </c>
      <c r="C2495" t="s">
        <v>10328</v>
      </c>
      <c r="D2495" t="s">
        <v>72</v>
      </c>
      <c r="E2495">
        <v>188.49966480000001</v>
      </c>
      <c r="F2495">
        <v>32.5</v>
      </c>
      <c r="G2495">
        <v>-58.7998982408659</v>
      </c>
      <c r="H2495">
        <v>-0.41956711820478199</v>
      </c>
      <c r="I2495">
        <v>-53.874495048797002</v>
      </c>
      <c r="J2495">
        <v>-9.21376541718924</v>
      </c>
      <c r="K2495">
        <v>34.581978783796004</v>
      </c>
      <c r="L2495">
        <v>41.536115092214402</v>
      </c>
      <c r="M2495">
        <v>38.569910054877099</v>
      </c>
      <c r="N2495">
        <v>1.1746697137487301</v>
      </c>
      <c r="O2495">
        <v>109.230769230769</v>
      </c>
      <c r="P2495">
        <v>8.3333333333333197</v>
      </c>
      <c r="Q2495">
        <v>-2.7360852506591999E-2</v>
      </c>
    </row>
    <row r="2496" spans="1:17" hidden="1" x14ac:dyDescent="0.3">
      <c r="A2496" t="s">
        <v>5193</v>
      </c>
      <c r="B2496" t="s">
        <v>5194</v>
      </c>
      <c r="C2496" t="s">
        <v>10328</v>
      </c>
      <c r="D2496" t="s">
        <v>950</v>
      </c>
      <c r="E2496">
        <v>188.29729</v>
      </c>
      <c r="F2496">
        <v>158</v>
      </c>
      <c r="G2496">
        <v>-52.277638011266802</v>
      </c>
      <c r="H2496">
        <v>-13.159785977254</v>
      </c>
      <c r="I2496">
        <v>-67.822546996848899</v>
      </c>
      <c r="J2496">
        <v>-2.1431178229654</v>
      </c>
      <c r="K2496">
        <v>187.94797089349601</v>
      </c>
      <c r="L2496">
        <v>248.32396741151101</v>
      </c>
      <c r="M2496">
        <v>36.073932203736398</v>
      </c>
      <c r="N2496">
        <v>0.29127640036730901</v>
      </c>
      <c r="O2496">
        <v>208.101265822784</v>
      </c>
      <c r="P2496">
        <v>9.7222222222222303</v>
      </c>
      <c r="Q2496">
        <v>7.7516937400600003E-4</v>
      </c>
    </row>
    <row r="2497" spans="1:17" hidden="1" x14ac:dyDescent="0.3">
      <c r="A2497" t="s">
        <v>5195</v>
      </c>
      <c r="B2497" t="s">
        <v>5196</v>
      </c>
      <c r="C2497" t="s">
        <v>10328</v>
      </c>
      <c r="D2497" t="s">
        <v>276</v>
      </c>
      <c r="E2497">
        <v>188.13589049999999</v>
      </c>
      <c r="F2497">
        <v>78.55</v>
      </c>
      <c r="G2497">
        <v>-59.146320164750101</v>
      </c>
      <c r="H2497">
        <v>-6.2248984670703997</v>
      </c>
      <c r="I2497">
        <v>-14.7779041397061</v>
      </c>
      <c r="J2497">
        <v>-8.4286085450758499</v>
      </c>
      <c r="K2497">
        <v>84.229056473078103</v>
      </c>
      <c r="L2497">
        <v>87.278192557776293</v>
      </c>
      <c r="M2497">
        <v>34.148244282754703</v>
      </c>
      <c r="N2497">
        <v>0.326974063400576</v>
      </c>
      <c r="O2497">
        <v>48.6950986632717</v>
      </c>
      <c r="P2497">
        <v>17.151379567486899</v>
      </c>
    </row>
    <row r="2498" spans="1:17" hidden="1" x14ac:dyDescent="0.3">
      <c r="A2498" t="s">
        <v>5197</v>
      </c>
      <c r="B2498" t="s">
        <v>5198</v>
      </c>
      <c r="C2498" t="s">
        <v>10328</v>
      </c>
      <c r="D2498" t="s">
        <v>127</v>
      </c>
      <c r="E2498">
        <v>188.11627379999999</v>
      </c>
      <c r="F2498">
        <v>21.73</v>
      </c>
      <c r="G2498">
        <v>-0.72658997018924099</v>
      </c>
      <c r="H2498">
        <v>4.3731176608108502</v>
      </c>
      <c r="I2498">
        <v>-11.423348064939701</v>
      </c>
      <c r="J2498">
        <v>-14.190064951883301</v>
      </c>
      <c r="K2498">
        <v>21.079210933578299</v>
      </c>
      <c r="L2498">
        <v>20.471144686873298</v>
      </c>
      <c r="M2498">
        <v>53.371985445177302</v>
      </c>
      <c r="N2498">
        <v>2.2874512536034302</v>
      </c>
      <c r="O2498">
        <v>40.128854118729798</v>
      </c>
      <c r="P2498">
        <v>57.463768115942003</v>
      </c>
      <c r="Q2498">
        <v>6.9060752507450002E-2</v>
      </c>
    </row>
    <row r="2499" spans="1:17" hidden="1" x14ac:dyDescent="0.3">
      <c r="A2499" t="s">
        <v>5199</v>
      </c>
      <c r="B2499" t="s">
        <v>5200</v>
      </c>
      <c r="C2499" t="s">
        <v>10328</v>
      </c>
      <c r="D2499" t="s">
        <v>276</v>
      </c>
      <c r="E2499">
        <v>187.7841</v>
      </c>
      <c r="F2499">
        <v>135.6</v>
      </c>
      <c r="G2499">
        <v>-54.3176381212932</v>
      </c>
      <c r="H2499">
        <v>-4.0986825514208096</v>
      </c>
      <c r="I2499">
        <v>12.6483059112433</v>
      </c>
      <c r="J2499">
        <v>-0.109789810078915</v>
      </c>
      <c r="K2499">
        <v>128.42268735768101</v>
      </c>
      <c r="L2499">
        <v>126.246977534685</v>
      </c>
      <c r="M2499">
        <v>60.597671267634297</v>
      </c>
      <c r="N2499">
        <v>0.66696772848855301</v>
      </c>
      <c r="O2499">
        <v>38.6430678466076</v>
      </c>
      <c r="P2499">
        <v>59.435626102292701</v>
      </c>
    </row>
    <row r="2500" spans="1:17" hidden="1" x14ac:dyDescent="0.3">
      <c r="A2500" t="s">
        <v>5201</v>
      </c>
      <c r="B2500" t="s">
        <v>5202</v>
      </c>
      <c r="C2500" t="s">
        <v>10328</v>
      </c>
      <c r="D2500" t="s">
        <v>357</v>
      </c>
      <c r="E2500">
        <v>187.783312</v>
      </c>
      <c r="F2500">
        <v>193.8</v>
      </c>
      <c r="G2500">
        <v>-63.565307818344202</v>
      </c>
      <c r="H2500">
        <v>-9.5243984989339392</v>
      </c>
      <c r="I2500">
        <v>-26.273388930580602</v>
      </c>
      <c r="J2500">
        <v>-6.9061939112060902</v>
      </c>
      <c r="K2500">
        <v>207.22803138437399</v>
      </c>
      <c r="L2500">
        <v>222.14224017942101</v>
      </c>
      <c r="M2500">
        <v>32.639483491568001</v>
      </c>
      <c r="N2500">
        <v>0.727838198255362</v>
      </c>
      <c r="O2500">
        <v>74.251805985552096</v>
      </c>
      <c r="P2500">
        <v>3.9142091152815</v>
      </c>
      <c r="Q2500">
        <v>0.163668678707108</v>
      </c>
    </row>
    <row r="2501" spans="1:17" hidden="1" x14ac:dyDescent="0.3">
      <c r="A2501" t="s">
        <v>5203</v>
      </c>
      <c r="B2501" t="s">
        <v>5204</v>
      </c>
      <c r="C2501" t="s">
        <v>10328</v>
      </c>
      <c r="D2501" t="s">
        <v>1210</v>
      </c>
      <c r="E2501">
        <v>187.62634932</v>
      </c>
      <c r="F2501">
        <v>9.69</v>
      </c>
      <c r="G2501">
        <v>44.5227665291672</v>
      </c>
      <c r="H2501">
        <v>7.0682793705134399</v>
      </c>
      <c r="I2501">
        <v>-20.2381314124334</v>
      </c>
      <c r="J2501">
        <v>-10.3299528148411</v>
      </c>
      <c r="K2501">
        <v>9.1231398178873402</v>
      </c>
      <c r="L2501">
        <v>8.6840530748793192</v>
      </c>
      <c r="M2501">
        <v>49.780202930277802</v>
      </c>
      <c r="N2501">
        <v>2.0692835575734398</v>
      </c>
      <c r="O2501">
        <v>58.926728586171301</v>
      </c>
      <c r="P2501">
        <v>88.155339805825193</v>
      </c>
      <c r="Q2501">
        <v>0.109766694433584</v>
      </c>
    </row>
    <row r="2502" spans="1:17" hidden="1" x14ac:dyDescent="0.3">
      <c r="A2502" t="s">
        <v>5205</v>
      </c>
      <c r="B2502" t="s">
        <v>5206</v>
      </c>
      <c r="C2502" t="s">
        <v>10328</v>
      </c>
      <c r="D2502" t="s">
        <v>163</v>
      </c>
      <c r="E2502">
        <v>187.58251999999999</v>
      </c>
      <c r="F2502">
        <v>450.95</v>
      </c>
      <c r="G2502">
        <v>-39.6557879651767</v>
      </c>
      <c r="H2502">
        <v>-14.0879084376287</v>
      </c>
      <c r="I2502">
        <v>-22.549364039455501</v>
      </c>
      <c r="J2502">
        <v>-5.79873841520571</v>
      </c>
      <c r="K2502">
        <v>484.01819719596301</v>
      </c>
      <c r="M2502">
        <v>29.7815218402943</v>
      </c>
      <c r="N2502">
        <v>0.66467171272663195</v>
      </c>
      <c r="O2502">
        <v>47.821266215766698</v>
      </c>
      <c r="P2502">
        <v>38.010711553175199</v>
      </c>
    </row>
    <row r="2503" spans="1:17" hidden="1" x14ac:dyDescent="0.3">
      <c r="A2503" t="s">
        <v>5207</v>
      </c>
      <c r="B2503" t="s">
        <v>5208</v>
      </c>
      <c r="C2503" t="s">
        <v>10328</v>
      </c>
      <c r="E2503">
        <v>187.25354999999999</v>
      </c>
      <c r="F2503">
        <v>58.66</v>
      </c>
      <c r="G2503">
        <v>42.153656373797503</v>
      </c>
      <c r="H2503">
        <v>-8.5066202726017295</v>
      </c>
      <c r="I2503">
        <v>-25.4131653337359</v>
      </c>
      <c r="J2503">
        <v>-3.9257049446112702</v>
      </c>
      <c r="K2503">
        <v>67.625202236248597</v>
      </c>
      <c r="L2503">
        <v>65.580816489544702</v>
      </c>
      <c r="M2503">
        <v>40.2925961295064</v>
      </c>
      <c r="N2503">
        <v>0.384869070291674</v>
      </c>
      <c r="O2503">
        <v>66.723491305830194</v>
      </c>
      <c r="P2503">
        <v>75.733972438585894</v>
      </c>
      <c r="Q2503">
        <v>0.188433119368594</v>
      </c>
    </row>
    <row r="2504" spans="1:17" hidden="1" x14ac:dyDescent="0.3">
      <c r="A2504" t="s">
        <v>5209</v>
      </c>
      <c r="B2504" t="s">
        <v>5210</v>
      </c>
      <c r="C2504" t="s">
        <v>10328</v>
      </c>
      <c r="D2504" t="s">
        <v>4636</v>
      </c>
      <c r="E2504">
        <v>187.17685032</v>
      </c>
      <c r="F2504">
        <v>93.51</v>
      </c>
      <c r="G2504">
        <v>-59.053372836445703</v>
      </c>
      <c r="H2504">
        <v>21.537039571597202</v>
      </c>
      <c r="I2504">
        <v>-9.4220534587184108</v>
      </c>
      <c r="J2504">
        <v>14.765968968245</v>
      </c>
      <c r="K2504">
        <v>83.588444120619002</v>
      </c>
      <c r="M2504">
        <v>80.507383303168794</v>
      </c>
      <c r="N2504">
        <v>0.762167125803489</v>
      </c>
      <c r="O2504">
        <v>55.234734253021003</v>
      </c>
      <c r="P2504">
        <v>76.934720908230801</v>
      </c>
    </row>
    <row r="2505" spans="1:17" hidden="1" x14ac:dyDescent="0.3">
      <c r="A2505" t="s">
        <v>5211</v>
      </c>
      <c r="B2505" t="s">
        <v>5212</v>
      </c>
      <c r="C2505" t="s">
        <v>10328</v>
      </c>
      <c r="E2505">
        <v>187</v>
      </c>
      <c r="F2505">
        <v>373</v>
      </c>
      <c r="G2505">
        <v>-5.3226641858286703</v>
      </c>
      <c r="H2505">
        <v>19.154290245451602</v>
      </c>
      <c r="I2505">
        <v>5.4097148701320101</v>
      </c>
      <c r="J2505">
        <v>8.6136838153516795</v>
      </c>
      <c r="K2505">
        <v>329.96485422775402</v>
      </c>
      <c r="L2505">
        <v>327.48622242092199</v>
      </c>
      <c r="M2505">
        <v>68.379613880439095</v>
      </c>
      <c r="N2505">
        <v>2.1057549872423098</v>
      </c>
      <c r="O2505">
        <v>54.155495978552203</v>
      </c>
      <c r="P2505">
        <v>43.433955008652099</v>
      </c>
      <c r="Q2505">
        <v>5.6815452751232003E-2</v>
      </c>
    </row>
    <row r="2506" spans="1:17" hidden="1" x14ac:dyDescent="0.3">
      <c r="A2506" t="s">
        <v>5213</v>
      </c>
      <c r="B2506" t="s">
        <v>5214</v>
      </c>
      <c r="C2506" t="s">
        <v>10328</v>
      </c>
      <c r="D2506" t="s">
        <v>54</v>
      </c>
      <c r="E2506">
        <v>186.55</v>
      </c>
      <c r="F2506">
        <v>184.1</v>
      </c>
      <c r="G2506">
        <v>-23.778525525011599</v>
      </c>
      <c r="H2506">
        <v>-3.0917198752178701</v>
      </c>
      <c r="I2506">
        <v>-12.883860241907801</v>
      </c>
      <c r="J2506">
        <v>-3.9291929837606001</v>
      </c>
      <c r="K2506">
        <v>179.956367095697</v>
      </c>
      <c r="L2506">
        <v>180.80413279627899</v>
      </c>
      <c r="M2506">
        <v>55.2523174740139</v>
      </c>
      <c r="N2506">
        <v>0.86998887646106404</v>
      </c>
      <c r="O2506">
        <v>24.932102118413901</v>
      </c>
      <c r="P2506">
        <v>23.8896366083445</v>
      </c>
      <c r="Q2506">
        <v>-2.3423065884353E-2</v>
      </c>
    </row>
    <row r="2507" spans="1:17" hidden="1" x14ac:dyDescent="0.3">
      <c r="A2507" t="s">
        <v>5215</v>
      </c>
      <c r="B2507" t="s">
        <v>5216</v>
      </c>
      <c r="C2507" t="s">
        <v>10328</v>
      </c>
      <c r="D2507" t="s">
        <v>51</v>
      </c>
      <c r="E2507">
        <v>186.25528718999999</v>
      </c>
      <c r="F2507">
        <v>1.47</v>
      </c>
      <c r="G2507">
        <v>-45.3374205017614</v>
      </c>
      <c r="H2507">
        <v>-4.9232878056363303</v>
      </c>
      <c r="I2507">
        <v>-40.551611036257803</v>
      </c>
      <c r="J2507">
        <v>-4.9692247915744501</v>
      </c>
      <c r="K2507">
        <v>1.4975039879331</v>
      </c>
      <c r="L2507">
        <v>1.6464855666274201</v>
      </c>
      <c r="M2507">
        <v>41.314653582190203</v>
      </c>
      <c r="N2507">
        <v>0.627057306247229</v>
      </c>
      <c r="O2507">
        <v>102.04081632653001</v>
      </c>
      <c r="P2507">
        <v>13.076923076923</v>
      </c>
      <c r="Q2507">
        <v>3.8411847656569999E-2</v>
      </c>
    </row>
    <row r="2508" spans="1:17" hidden="1" x14ac:dyDescent="0.3">
      <c r="A2508" t="s">
        <v>5217</v>
      </c>
      <c r="B2508" t="s">
        <v>5218</v>
      </c>
      <c r="C2508" t="s">
        <v>10328</v>
      </c>
      <c r="D2508" t="s">
        <v>573</v>
      </c>
      <c r="E2508">
        <v>186.22800383499899</v>
      </c>
      <c r="F2508">
        <v>77.099999999999994</v>
      </c>
      <c r="G2508">
        <v>-43.685273443578602</v>
      </c>
      <c r="H2508">
        <v>11.782250520470701</v>
      </c>
      <c r="I2508">
        <v>-26.5788495178573</v>
      </c>
      <c r="J2508">
        <v>-8.3722992429564709</v>
      </c>
      <c r="M2508">
        <v>51.116613567415598</v>
      </c>
      <c r="O2508">
        <v>26.070038910505801</v>
      </c>
      <c r="P2508">
        <v>26.600985221674801</v>
      </c>
    </row>
    <row r="2509" spans="1:17" hidden="1" x14ac:dyDescent="0.3">
      <c r="A2509" t="s">
        <v>5219</v>
      </c>
      <c r="B2509" t="s">
        <v>5220</v>
      </c>
      <c r="C2509" t="s">
        <v>10328</v>
      </c>
      <c r="D2509" t="s">
        <v>474</v>
      </c>
      <c r="E2509">
        <v>186.18316192200001</v>
      </c>
      <c r="F2509">
        <v>21.69</v>
      </c>
      <c r="G2509">
        <v>16.482225988626698</v>
      </c>
      <c r="H2509">
        <v>-8.1149891477215501</v>
      </c>
      <c r="I2509">
        <v>-24.794672432389</v>
      </c>
      <c r="J2509">
        <v>2.0031912935036602</v>
      </c>
      <c r="K2509">
        <v>22.808528796580202</v>
      </c>
      <c r="L2509">
        <v>22.613657115250302</v>
      </c>
      <c r="M2509">
        <v>31.224898235223101</v>
      </c>
      <c r="N2509">
        <v>0.71601025312453803</v>
      </c>
      <c r="O2509">
        <v>49.838635315813697</v>
      </c>
      <c r="P2509">
        <v>104.622641509433</v>
      </c>
    </row>
    <row r="2510" spans="1:17" hidden="1" x14ac:dyDescent="0.3">
      <c r="A2510" t="s">
        <v>5221</v>
      </c>
      <c r="B2510" t="s">
        <v>5222</v>
      </c>
      <c r="C2510" t="s">
        <v>10328</v>
      </c>
      <c r="D2510" t="s">
        <v>405</v>
      </c>
      <c r="E2510">
        <v>185.67550499999999</v>
      </c>
      <c r="F2510">
        <v>3.22</v>
      </c>
      <c r="G2510">
        <v>-95.706833401606602</v>
      </c>
      <c r="H2510">
        <v>-11.440947849786401</v>
      </c>
      <c r="I2510">
        <v>-60.264913141342703</v>
      </c>
      <c r="J2510">
        <v>-3.7262275926948898</v>
      </c>
      <c r="K2510">
        <v>3.46156396010098</v>
      </c>
      <c r="L2510">
        <v>4.7712271705824998</v>
      </c>
      <c r="M2510">
        <v>40.554505300219603</v>
      </c>
      <c r="N2510">
        <v>0.52998417462946201</v>
      </c>
      <c r="O2510">
        <v>207.453416149068</v>
      </c>
      <c r="P2510">
        <v>2.2222222222222299</v>
      </c>
      <c r="Q2510">
        <v>4.7482508985211003E-2</v>
      </c>
    </row>
    <row r="2511" spans="1:17" hidden="1" x14ac:dyDescent="0.3">
      <c r="A2511" t="s">
        <v>5223</v>
      </c>
      <c r="B2511" t="s">
        <v>5224</v>
      </c>
      <c r="C2511" t="s">
        <v>10328</v>
      </c>
      <c r="D2511" t="s">
        <v>231</v>
      </c>
      <c r="E2511">
        <v>185.47953000000001</v>
      </c>
      <c r="F2511">
        <v>63.67</v>
      </c>
      <c r="G2511">
        <v>208.59838470053</v>
      </c>
      <c r="H2511">
        <v>46.015505040158097</v>
      </c>
      <c r="I2511">
        <v>139.693326019024</v>
      </c>
      <c r="J2511">
        <v>7.1686724890226596</v>
      </c>
      <c r="K2511">
        <v>44.7773479344959</v>
      </c>
      <c r="L2511">
        <v>32.382387616924298</v>
      </c>
      <c r="M2511">
        <v>99.933593058333997</v>
      </c>
      <c r="N2511">
        <v>0.49290306286820701</v>
      </c>
      <c r="O2511">
        <v>0</v>
      </c>
      <c r="P2511">
        <v>290.13480392156799</v>
      </c>
      <c r="Q2511">
        <v>4.5433909263612002E-2</v>
      </c>
    </row>
    <row r="2512" spans="1:17" hidden="1" x14ac:dyDescent="0.3">
      <c r="A2512" t="s">
        <v>5225</v>
      </c>
      <c r="B2512" t="s">
        <v>5226</v>
      </c>
      <c r="C2512" t="s">
        <v>10328</v>
      </c>
      <c r="D2512" t="s">
        <v>46</v>
      </c>
      <c r="E2512">
        <v>185.30703</v>
      </c>
      <c r="F2512">
        <v>18</v>
      </c>
      <c r="G2512">
        <v>-63.651163858785203</v>
      </c>
      <c r="H2512">
        <v>-19.894418482890899</v>
      </c>
      <c r="I2512">
        <v>-32.965404139706102</v>
      </c>
      <c r="J2512">
        <v>-4.7909716721448499</v>
      </c>
      <c r="K2512">
        <v>20.2690125630354</v>
      </c>
      <c r="L2512">
        <v>22.528949085148302</v>
      </c>
      <c r="M2512">
        <v>8.588164074302</v>
      </c>
      <c r="N2512">
        <v>0.44176706827309198</v>
      </c>
      <c r="O2512">
        <v>104.166666666666</v>
      </c>
      <c r="P2512">
        <v>18.032786885245802</v>
      </c>
      <c r="Q2512">
        <v>0.24146459171247001</v>
      </c>
    </row>
    <row r="2513" spans="1:17" hidden="1" x14ac:dyDescent="0.3">
      <c r="A2513" t="s">
        <v>5227</v>
      </c>
      <c r="B2513" t="s">
        <v>5228</v>
      </c>
      <c r="C2513" t="s">
        <v>10328</v>
      </c>
      <c r="D2513" t="s">
        <v>1518</v>
      </c>
      <c r="E2513">
        <v>185.13</v>
      </c>
      <c r="F2513">
        <v>100.9</v>
      </c>
      <c r="G2513">
        <v>-32.865662362151703</v>
      </c>
      <c r="H2513">
        <v>-4.7783639267234701</v>
      </c>
      <c r="I2513">
        <v>-15.7592384364305</v>
      </c>
      <c r="J2513">
        <v>8.6277878040332805</v>
      </c>
      <c r="M2513">
        <v>64.353567226154297</v>
      </c>
      <c r="O2513">
        <v>5.0545094152626202</v>
      </c>
      <c r="P2513">
        <v>33.201320132013201</v>
      </c>
    </row>
    <row r="2514" spans="1:17" hidden="1" x14ac:dyDescent="0.3">
      <c r="A2514" t="s">
        <v>5229</v>
      </c>
      <c r="B2514" t="s">
        <v>5230</v>
      </c>
      <c r="C2514" t="s">
        <v>10328</v>
      </c>
      <c r="D2514" t="s">
        <v>405</v>
      </c>
      <c r="E2514">
        <v>185.063487482</v>
      </c>
      <c r="F2514">
        <v>22.07</v>
      </c>
      <c r="G2514">
        <v>47.912042902314496</v>
      </c>
      <c r="H2514">
        <v>1.68520316310489</v>
      </c>
      <c r="I2514">
        <v>6.9150955887023402</v>
      </c>
      <c r="J2514">
        <v>2.5303254872526599</v>
      </c>
      <c r="K2514">
        <v>21.510560997585198</v>
      </c>
      <c r="L2514">
        <v>19.685638589817199</v>
      </c>
      <c r="M2514">
        <v>76.092090594351703</v>
      </c>
      <c r="N2514">
        <v>0.892276859291666</v>
      </c>
      <c r="O2514">
        <v>29.134571816946</v>
      </c>
      <c r="P2514">
        <v>85.306465155331594</v>
      </c>
      <c r="Q2514">
        <v>5.1516510894438997E-2</v>
      </c>
    </row>
    <row r="2515" spans="1:17" hidden="1" x14ac:dyDescent="0.3">
      <c r="A2515" t="s">
        <v>5231</v>
      </c>
      <c r="B2515" t="s">
        <v>5232</v>
      </c>
      <c r="C2515" t="s">
        <v>10328</v>
      </c>
      <c r="D2515" t="s">
        <v>127</v>
      </c>
      <c r="E2515">
        <v>184.85495700000001</v>
      </c>
      <c r="F2515">
        <v>363.75</v>
      </c>
      <c r="G2515">
        <v>111.381872565173</v>
      </c>
      <c r="H2515">
        <v>33.784063457314403</v>
      </c>
      <c r="I2515">
        <v>-10.500615407311701</v>
      </c>
      <c r="J2515">
        <v>12.097618871137399</v>
      </c>
      <c r="K2515">
        <v>315.110998249234</v>
      </c>
      <c r="L2515">
        <v>273.98035162812602</v>
      </c>
      <c r="M2515">
        <v>87.521704689478497</v>
      </c>
      <c r="N2515">
        <v>5.5428291774948297</v>
      </c>
      <c r="O2515">
        <v>21.292096219931199</v>
      </c>
      <c r="P2515">
        <v>172.064323111443</v>
      </c>
      <c r="Q2515">
        <v>0.224020729118316</v>
      </c>
    </row>
    <row r="2516" spans="1:17" hidden="1" x14ac:dyDescent="0.3">
      <c r="A2516" t="s">
        <v>5233</v>
      </c>
      <c r="B2516" t="s">
        <v>5234</v>
      </c>
      <c r="C2516" t="s">
        <v>10328</v>
      </c>
      <c r="D2516" t="s">
        <v>54</v>
      </c>
      <c r="E2516">
        <v>184.34960000000001</v>
      </c>
      <c r="F2516">
        <v>107.5</v>
      </c>
      <c r="G2516">
        <v>-27.836925545218101</v>
      </c>
      <c r="H2516">
        <v>21.431127332415301</v>
      </c>
      <c r="I2516">
        <v>-6.3185787428807298</v>
      </c>
      <c r="J2516">
        <v>6.4523438358765297</v>
      </c>
      <c r="K2516">
        <v>83.913944375223494</v>
      </c>
      <c r="M2516">
        <v>73.506131683175695</v>
      </c>
      <c r="N2516">
        <v>2.1116345759934401</v>
      </c>
      <c r="O2516">
        <v>9.5813953488371908</v>
      </c>
      <c r="P2516">
        <v>103.59848484848401</v>
      </c>
    </row>
    <row r="2517" spans="1:17" hidden="1" x14ac:dyDescent="0.3">
      <c r="A2517" t="s">
        <v>5235</v>
      </c>
      <c r="B2517" t="s">
        <v>5236</v>
      </c>
      <c r="C2517" t="s">
        <v>10328</v>
      </c>
      <c r="D2517" t="s">
        <v>276</v>
      </c>
      <c r="E2517">
        <v>184.2</v>
      </c>
      <c r="F2517">
        <v>15352</v>
      </c>
      <c r="G2517">
        <v>-12.679808918109901</v>
      </c>
      <c r="H2517">
        <v>1.02316161634186</v>
      </c>
      <c r="I2517">
        <v>-1.16366433801002</v>
      </c>
      <c r="J2517">
        <v>-0.77361734141253502</v>
      </c>
      <c r="K2517">
        <v>14833.804583240501</v>
      </c>
      <c r="L2517">
        <v>13815.223159490501</v>
      </c>
      <c r="M2517">
        <v>49.954208434697797</v>
      </c>
      <c r="N2517">
        <v>1.0551481667503699</v>
      </c>
      <c r="O2517">
        <v>17.053152683689401</v>
      </c>
      <c r="P2517">
        <v>51.830130645910998</v>
      </c>
      <c r="Q2517">
        <v>1.35269077784E-3</v>
      </c>
    </row>
    <row r="2518" spans="1:17" hidden="1" x14ac:dyDescent="0.3">
      <c r="A2518" t="s">
        <v>5237</v>
      </c>
      <c r="B2518" t="s">
        <v>5238</v>
      </c>
      <c r="C2518" t="s">
        <v>10328</v>
      </c>
      <c r="D2518" t="s">
        <v>627</v>
      </c>
      <c r="E2518">
        <v>184.05875520000001</v>
      </c>
      <c r="F2518">
        <v>171.45</v>
      </c>
      <c r="G2518">
        <v>76.693729098103702</v>
      </c>
      <c r="H2518">
        <v>65.258568395228906</v>
      </c>
      <c r="I2518">
        <v>86.952972725965395</v>
      </c>
      <c r="J2518">
        <v>-13.8792888171846</v>
      </c>
      <c r="K2518">
        <v>126.085735066794</v>
      </c>
      <c r="L2518">
        <v>98.396877924920005</v>
      </c>
      <c r="M2518">
        <v>56.122702958298198</v>
      </c>
      <c r="N2518">
        <v>2.1845732718689099</v>
      </c>
      <c r="O2518">
        <v>23.3012540099154</v>
      </c>
      <c r="P2518">
        <v>122.66233766233699</v>
      </c>
      <c r="Q2518">
        <v>5.8340843702402001E-2</v>
      </c>
    </row>
    <row r="2519" spans="1:17" hidden="1" x14ac:dyDescent="0.3">
      <c r="A2519" t="s">
        <v>5239</v>
      </c>
      <c r="B2519" t="s">
        <v>5240</v>
      </c>
      <c r="C2519" t="s">
        <v>10328</v>
      </c>
      <c r="D2519" t="s">
        <v>204</v>
      </c>
      <c r="E2519">
        <v>183.98126400000001</v>
      </c>
      <c r="F2519">
        <v>299.89999999999998</v>
      </c>
      <c r="G2519">
        <v>51.465702200916397</v>
      </c>
      <c r="H2519">
        <v>0.44972087273082401</v>
      </c>
      <c r="I2519">
        <v>23.6321818315987</v>
      </c>
      <c r="J2519">
        <v>2.2960184308437799</v>
      </c>
      <c r="K2519">
        <v>276.31468720674502</v>
      </c>
      <c r="L2519">
        <v>237.110529808385</v>
      </c>
      <c r="M2519">
        <v>57.111381915139901</v>
      </c>
      <c r="N2519">
        <v>0.17121727464383801</v>
      </c>
      <c r="O2519">
        <v>12.837612537512401</v>
      </c>
      <c r="P2519">
        <v>92.243589743589695</v>
      </c>
      <c r="Q2519">
        <v>8.370413878105E-2</v>
      </c>
    </row>
    <row r="2520" spans="1:17" hidden="1" x14ac:dyDescent="0.3">
      <c r="A2520" t="s">
        <v>5241</v>
      </c>
      <c r="B2520" t="s">
        <v>5242</v>
      </c>
      <c r="C2520" t="s">
        <v>10328</v>
      </c>
      <c r="D2520" t="s">
        <v>365</v>
      </c>
      <c r="E2520">
        <v>183.71899205999901</v>
      </c>
      <c r="F2520">
        <v>200.04</v>
      </c>
      <c r="G2520">
        <v>17.7227785101175</v>
      </c>
      <c r="H2520">
        <v>-14.4609979750997</v>
      </c>
      <c r="I2520">
        <v>38.065173436737801</v>
      </c>
      <c r="J2520">
        <v>-1.9516965681638601</v>
      </c>
      <c r="K2520">
        <v>198.210549915455</v>
      </c>
      <c r="L2520">
        <v>166.091794524059</v>
      </c>
      <c r="M2520">
        <v>29.3722755146003</v>
      </c>
      <c r="N2520">
        <v>0.223438149358996</v>
      </c>
      <c r="O2520">
        <v>17.336532693461301</v>
      </c>
      <c r="P2520">
        <v>71.047456177853704</v>
      </c>
      <c r="Q2520">
        <v>8.3555346776742007E-2</v>
      </c>
    </row>
    <row r="2521" spans="1:17" hidden="1" x14ac:dyDescent="0.3">
      <c r="A2521" t="s">
        <v>5243</v>
      </c>
      <c r="B2521" t="s">
        <v>5244</v>
      </c>
      <c r="C2521" t="s">
        <v>10328</v>
      </c>
      <c r="D2521" t="s">
        <v>1348</v>
      </c>
      <c r="E2521">
        <v>183.70820789999999</v>
      </c>
      <c r="F2521">
        <v>124.01</v>
      </c>
      <c r="G2521">
        <v>-22.096207691025899</v>
      </c>
      <c r="H2521">
        <v>-1.62493053376913</v>
      </c>
      <c r="I2521">
        <v>-8.9214407199561396</v>
      </c>
      <c r="J2521">
        <v>-0.86992147354340599</v>
      </c>
      <c r="K2521">
        <v>122.898526662501</v>
      </c>
      <c r="L2521">
        <v>120.11245863097299</v>
      </c>
      <c r="M2521">
        <v>62.4894939835931</v>
      </c>
      <c r="N2521">
        <v>4.0279871276865897</v>
      </c>
      <c r="O2521">
        <v>2.7336505120554699</v>
      </c>
      <c r="P2521">
        <v>11.269627635711</v>
      </c>
    </row>
    <row r="2522" spans="1:17" hidden="1" x14ac:dyDescent="0.3">
      <c r="A2522" t="s">
        <v>5245</v>
      </c>
      <c r="B2522" t="s">
        <v>5246</v>
      </c>
      <c r="C2522" t="s">
        <v>10328</v>
      </c>
      <c r="D2522" t="s">
        <v>338</v>
      </c>
      <c r="E2522">
        <v>183.3820992</v>
      </c>
      <c r="F2522">
        <v>79.150000000000006</v>
      </c>
      <c r="G2522">
        <v>-72.654345294299205</v>
      </c>
      <c r="H2522">
        <v>11.0133900497569</v>
      </c>
      <c r="I2522">
        <v>-26.6513365279285</v>
      </c>
      <c r="J2522">
        <v>-4.3790413190036404</v>
      </c>
      <c r="K2522">
        <v>77.386768880952204</v>
      </c>
      <c r="L2522">
        <v>87.876777113308904</v>
      </c>
      <c r="M2522">
        <v>46.906162172467198</v>
      </c>
      <c r="N2522">
        <v>1.4653756732099199</v>
      </c>
      <c r="O2522">
        <v>93.303853442830004</v>
      </c>
      <c r="P2522">
        <v>25.634920634920601</v>
      </c>
    </row>
    <row r="2523" spans="1:17" hidden="1" x14ac:dyDescent="0.3">
      <c r="A2523" t="s">
        <v>5247</v>
      </c>
      <c r="B2523" t="s">
        <v>5248</v>
      </c>
      <c r="C2523" t="s">
        <v>10328</v>
      </c>
      <c r="D2523" t="s">
        <v>365</v>
      </c>
      <c r="E2523">
        <v>182.64989399999999</v>
      </c>
      <c r="F2523">
        <v>261.10000000000002</v>
      </c>
      <c r="G2523">
        <v>-37.973062633328503</v>
      </c>
      <c r="H2523">
        <v>-5.2593558099854496</v>
      </c>
      <c r="I2523">
        <v>-15.2117538214732</v>
      </c>
      <c r="J2523">
        <v>-6.50220161866892</v>
      </c>
      <c r="K2523">
        <v>266.14223399678099</v>
      </c>
      <c r="M2523">
        <v>50.082816792654199</v>
      </c>
      <c r="N2523">
        <v>0.61039719626168198</v>
      </c>
      <c r="O2523">
        <v>21.026426656453399</v>
      </c>
      <c r="P2523">
        <v>29.900497512437799</v>
      </c>
    </row>
    <row r="2524" spans="1:17" hidden="1" x14ac:dyDescent="0.3">
      <c r="A2524" t="s">
        <v>5249</v>
      </c>
      <c r="B2524" t="s">
        <v>5250</v>
      </c>
      <c r="C2524" t="s">
        <v>10328</v>
      </c>
      <c r="D2524" t="s">
        <v>627</v>
      </c>
      <c r="E2524">
        <v>182.62624890000001</v>
      </c>
      <c r="F2524">
        <v>171.99</v>
      </c>
      <c r="G2524">
        <v>21.8931482155391</v>
      </c>
      <c r="H2524">
        <v>-14.098709446887501</v>
      </c>
      <c r="I2524">
        <v>-26.720293318324099</v>
      </c>
      <c r="J2524">
        <v>-6.9776342822853898</v>
      </c>
      <c r="K2524">
        <v>188.828140569824</v>
      </c>
      <c r="L2524">
        <v>189.93850104487501</v>
      </c>
      <c r="M2524">
        <v>34.016976747682698</v>
      </c>
      <c r="N2524">
        <v>1.45756917666124</v>
      </c>
      <c r="O2524">
        <v>68.963311820454607</v>
      </c>
      <c r="P2524">
        <v>57.591527617951698</v>
      </c>
      <c r="Q2524">
        <v>9.9863432794596002E-2</v>
      </c>
    </row>
    <row r="2525" spans="1:17" hidden="1" x14ac:dyDescent="0.3">
      <c r="A2525" t="s">
        <v>5251</v>
      </c>
      <c r="B2525" t="s">
        <v>5252</v>
      </c>
      <c r="C2525" t="s">
        <v>10328</v>
      </c>
      <c r="D2525" t="s">
        <v>21</v>
      </c>
      <c r="E2525">
        <v>182.33640355999901</v>
      </c>
      <c r="F2525">
        <v>0.92</v>
      </c>
      <c r="G2525">
        <v>205.69459529223599</v>
      </c>
      <c r="H2525">
        <v>-1.1753800842186699</v>
      </c>
      <c r="I2525">
        <v>-55.103768919580297</v>
      </c>
      <c r="J2525">
        <v>-5.2143228307901204</v>
      </c>
      <c r="K2525">
        <v>0.93324046879731604</v>
      </c>
      <c r="L2525">
        <v>0.88531382092577704</v>
      </c>
      <c r="M2525">
        <v>50.212258648642504</v>
      </c>
      <c r="N2525">
        <v>0.67272407079788299</v>
      </c>
      <c r="O2525">
        <v>85.869565217391198</v>
      </c>
      <c r="P2525">
        <v>256.589147286821</v>
      </c>
    </row>
    <row r="2526" spans="1:17" hidden="1" x14ac:dyDescent="0.3">
      <c r="A2526" t="s">
        <v>5253</v>
      </c>
      <c r="B2526" t="s">
        <v>5254</v>
      </c>
      <c r="C2526" t="s">
        <v>10328</v>
      </c>
      <c r="D2526" t="s">
        <v>365</v>
      </c>
      <c r="E2526">
        <v>182.07757000000001</v>
      </c>
      <c r="F2526">
        <v>176.8</v>
      </c>
      <c r="G2526">
        <v>20.1405763525845</v>
      </c>
      <c r="H2526">
        <v>50.691820511795399</v>
      </c>
      <c r="I2526">
        <v>4.0431994340860697</v>
      </c>
      <c r="J2526">
        <v>10.5167174065545</v>
      </c>
      <c r="K2526">
        <v>133.43995613526201</v>
      </c>
      <c r="L2526">
        <v>124.6826092415</v>
      </c>
      <c r="M2526">
        <v>78.737977878923303</v>
      </c>
      <c r="N2526">
        <v>4.23300348356074</v>
      </c>
      <c r="O2526">
        <v>6.8325791855203599</v>
      </c>
      <c r="P2526">
        <v>88.085106382978694</v>
      </c>
      <c r="Q2526">
        <v>0.164126133409499</v>
      </c>
    </row>
    <row r="2527" spans="1:17" hidden="1" x14ac:dyDescent="0.3">
      <c r="A2527" t="s">
        <v>5255</v>
      </c>
      <c r="B2527" t="s">
        <v>5256</v>
      </c>
      <c r="C2527" t="s">
        <v>10328</v>
      </c>
      <c r="D2527" t="s">
        <v>276</v>
      </c>
      <c r="E2527">
        <v>181.88939250000001</v>
      </c>
      <c r="F2527">
        <v>19.989999999999998</v>
      </c>
      <c r="G2527">
        <v>-40.870578623214001</v>
      </c>
      <c r="H2527">
        <v>-4.8943685193643098</v>
      </c>
      <c r="I2527">
        <v>-24.160428573291199</v>
      </c>
      <c r="J2527">
        <v>-4.55727154873885</v>
      </c>
      <c r="K2527">
        <v>20.667703398436998</v>
      </c>
      <c r="L2527">
        <v>21.063822966990699</v>
      </c>
      <c r="M2527">
        <v>40.301582052773</v>
      </c>
      <c r="N2527">
        <v>0.56755016912588296</v>
      </c>
      <c r="O2527">
        <v>44.572286143071501</v>
      </c>
      <c r="P2527">
        <v>13.193657984144901</v>
      </c>
      <c r="Q2527">
        <v>4.7746124742367002E-2</v>
      </c>
    </row>
    <row r="2528" spans="1:17" hidden="1" x14ac:dyDescent="0.3">
      <c r="A2528" t="s">
        <v>5257</v>
      </c>
      <c r="B2528" t="s">
        <v>5258</v>
      </c>
      <c r="C2528" t="s">
        <v>10328</v>
      </c>
      <c r="D2528" t="s">
        <v>405</v>
      </c>
      <c r="E2528">
        <v>181.86702965999999</v>
      </c>
      <c r="F2528">
        <v>181.67</v>
      </c>
      <c r="G2528">
        <v>14.5698916797955</v>
      </c>
      <c r="H2528">
        <v>7.4496083727025599</v>
      </c>
      <c r="I2528">
        <v>7.4255832691738997</v>
      </c>
      <c r="J2528">
        <v>-2.15666346734228</v>
      </c>
      <c r="K2528">
        <v>171.75690106707199</v>
      </c>
      <c r="L2528">
        <v>149.443985858459</v>
      </c>
      <c r="M2528">
        <v>55.779197152678798</v>
      </c>
      <c r="N2528">
        <v>1.2988864462896601</v>
      </c>
      <c r="O2528">
        <v>11.1906203555898</v>
      </c>
      <c r="P2528">
        <v>67.669589293954701</v>
      </c>
      <c r="Q2528">
        <v>7.3744109665128996E-2</v>
      </c>
    </row>
    <row r="2529" spans="1:17" hidden="1" x14ac:dyDescent="0.3">
      <c r="A2529" t="s">
        <v>5259</v>
      </c>
      <c r="B2529" t="s">
        <v>5260</v>
      </c>
      <c r="C2529" t="s">
        <v>10328</v>
      </c>
      <c r="D2529" t="s">
        <v>405</v>
      </c>
      <c r="E2529">
        <v>181.20523691199901</v>
      </c>
      <c r="F2529">
        <v>33.39</v>
      </c>
      <c r="G2529">
        <v>187.92817193457199</v>
      </c>
      <c r="H2529">
        <v>3.5817188168802101</v>
      </c>
      <c r="I2529">
        <v>190.58005040574801</v>
      </c>
      <c r="J2529">
        <v>-3.2067806834964401</v>
      </c>
      <c r="K2529">
        <v>28.774011321746698</v>
      </c>
      <c r="L2529">
        <v>19.6208754022176</v>
      </c>
      <c r="M2529">
        <v>60.856873159269398</v>
      </c>
      <c r="N2529">
        <v>0.18141092694317701</v>
      </c>
      <c r="O2529">
        <v>5.4207846660676999</v>
      </c>
      <c r="P2529">
        <v>304.72727272727201</v>
      </c>
      <c r="Q2529">
        <v>0.16420680314403199</v>
      </c>
    </row>
    <row r="2530" spans="1:17" hidden="1" x14ac:dyDescent="0.3">
      <c r="A2530" t="s">
        <v>5261</v>
      </c>
      <c r="B2530" t="s">
        <v>5262</v>
      </c>
      <c r="C2530" t="s">
        <v>10328</v>
      </c>
      <c r="D2530" t="s">
        <v>54</v>
      </c>
      <c r="E2530">
        <v>181.04424064200001</v>
      </c>
      <c r="F2530">
        <v>82.46</v>
      </c>
      <c r="G2530">
        <v>-6.9052858697589397</v>
      </c>
      <c r="H2530">
        <v>-9.4589832943168606</v>
      </c>
      <c r="I2530">
        <v>1.56237363807163</v>
      </c>
      <c r="J2530">
        <v>-2.6645278688686198</v>
      </c>
      <c r="K2530">
        <v>82.959146967916098</v>
      </c>
      <c r="L2530">
        <v>77.6416430293676</v>
      </c>
      <c r="M2530">
        <v>49.157398130969199</v>
      </c>
      <c r="N2530">
        <v>5.2891820902706797E-2</v>
      </c>
      <c r="O2530">
        <v>47.404802328401601</v>
      </c>
      <c r="P2530">
        <v>36.636288318144103</v>
      </c>
      <c r="Q2530">
        <v>-4.7062638348945002E-2</v>
      </c>
    </row>
    <row r="2531" spans="1:17" hidden="1" x14ac:dyDescent="0.3">
      <c r="A2531" t="s">
        <v>5263</v>
      </c>
      <c r="B2531" t="s">
        <v>5264</v>
      </c>
      <c r="C2531" t="s">
        <v>10328</v>
      </c>
      <c r="D2531" t="s">
        <v>124</v>
      </c>
      <c r="E2531">
        <v>180.9690435</v>
      </c>
      <c r="F2531">
        <v>436.65</v>
      </c>
      <c r="G2531">
        <v>479.178904458641</v>
      </c>
      <c r="H2531">
        <v>39.170163261324603</v>
      </c>
      <c r="I2531">
        <v>24.518852787245901</v>
      </c>
      <c r="J2531">
        <v>2.94347465627565</v>
      </c>
      <c r="K2531">
        <v>383.85183485569303</v>
      </c>
      <c r="L2531">
        <v>327.05682478466201</v>
      </c>
      <c r="M2531">
        <v>78.820169742333604</v>
      </c>
      <c r="N2531">
        <v>1.8640432705349499</v>
      </c>
      <c r="O2531">
        <v>11.1187449902668</v>
      </c>
      <c r="P2531">
        <v>509.25073252406798</v>
      </c>
      <c r="Q2531">
        <v>0.28370899632246099</v>
      </c>
    </row>
    <row r="2532" spans="1:17" hidden="1" x14ac:dyDescent="0.3">
      <c r="A2532" t="s">
        <v>5265</v>
      </c>
      <c r="B2532" t="s">
        <v>5266</v>
      </c>
      <c r="C2532" t="s">
        <v>10328</v>
      </c>
      <c r="D2532" t="s">
        <v>252</v>
      </c>
      <c r="E2532">
        <v>180.385365939</v>
      </c>
      <c r="F2532">
        <v>77.099999999999994</v>
      </c>
      <c r="G2532">
        <v>151.62345874494801</v>
      </c>
      <c r="H2532">
        <v>-9.4871998434068594</v>
      </c>
      <c r="I2532">
        <v>-2.3802062051106101</v>
      </c>
      <c r="J2532">
        <v>-2.9571149400465799</v>
      </c>
      <c r="K2532">
        <v>74.487781677406304</v>
      </c>
      <c r="L2532">
        <v>62.4280974757745</v>
      </c>
      <c r="M2532">
        <v>52.153178017585297</v>
      </c>
      <c r="N2532">
        <v>0.86471285385803698</v>
      </c>
      <c r="O2532">
        <v>19.961089494163399</v>
      </c>
      <c r="P2532">
        <v>226.97201017811699</v>
      </c>
      <c r="Q2532">
        <v>0.14070750003509</v>
      </c>
    </row>
    <row r="2533" spans="1:17" hidden="1" x14ac:dyDescent="0.3">
      <c r="A2533" t="s">
        <v>5267</v>
      </c>
      <c r="B2533" t="s">
        <v>5268</v>
      </c>
      <c r="C2533" t="s">
        <v>10328</v>
      </c>
      <c r="D2533" t="s">
        <v>405</v>
      </c>
      <c r="E2533">
        <v>180.29339999999999</v>
      </c>
      <c r="F2533">
        <v>5.01</v>
      </c>
      <c r="G2533">
        <v>72.762180031738595</v>
      </c>
      <c r="H2533">
        <v>27.1994030274065</v>
      </c>
      <c r="I2533">
        <v>102.98287172236201</v>
      </c>
      <c r="J2533">
        <v>6.8470806779817996</v>
      </c>
      <c r="K2533">
        <v>3.8568227275332001</v>
      </c>
      <c r="L2533">
        <v>3.14408295988301</v>
      </c>
      <c r="M2533">
        <v>95.035327301863703</v>
      </c>
      <c r="N2533">
        <v>1.71094807840111</v>
      </c>
      <c r="O2533">
        <v>0</v>
      </c>
      <c r="P2533">
        <v>191.279069767441</v>
      </c>
      <c r="Q2533">
        <v>4.4514161748683001E-2</v>
      </c>
    </row>
    <row r="2534" spans="1:17" hidden="1" x14ac:dyDescent="0.3">
      <c r="A2534" t="s">
        <v>5269</v>
      </c>
      <c r="B2534" t="s">
        <v>5270</v>
      </c>
      <c r="C2534" t="s">
        <v>10328</v>
      </c>
      <c r="D2534" t="s">
        <v>627</v>
      </c>
      <c r="E2534">
        <v>180.24969268199999</v>
      </c>
      <c r="F2534">
        <v>27.8</v>
      </c>
      <c r="G2534">
        <v>-14.7191309699916</v>
      </c>
      <c r="H2534">
        <v>-13.3219002307388</v>
      </c>
      <c r="I2534">
        <v>6.0924117061182699</v>
      </c>
      <c r="J2534">
        <v>-6.0646053166658396</v>
      </c>
      <c r="K2534">
        <v>28.6990523050825</v>
      </c>
      <c r="L2534">
        <v>25.970886840077501</v>
      </c>
      <c r="M2534">
        <v>32.439721979037898</v>
      </c>
      <c r="N2534">
        <v>0.16718545041262101</v>
      </c>
      <c r="O2534">
        <v>39.928057553956798</v>
      </c>
      <c r="P2534">
        <v>37.6237623762376</v>
      </c>
      <c r="Q2534">
        <v>5.7971274170576001E-2</v>
      </c>
    </row>
    <row r="2535" spans="1:17" hidden="1" x14ac:dyDescent="0.3">
      <c r="A2535" t="s">
        <v>5271</v>
      </c>
      <c r="B2535" t="s">
        <v>5272</v>
      </c>
      <c r="C2535" t="s">
        <v>10328</v>
      </c>
      <c r="D2535" t="s">
        <v>276</v>
      </c>
      <c r="E2535">
        <v>180.22499999999999</v>
      </c>
      <c r="F2535">
        <v>602</v>
      </c>
      <c r="G2535">
        <v>227.09221821164101</v>
      </c>
      <c r="H2535">
        <v>2.0588205883286399</v>
      </c>
      <c r="I2535">
        <v>52.351086317522999</v>
      </c>
      <c r="J2535">
        <v>-8.1269609501617698E-2</v>
      </c>
      <c r="K2535">
        <v>518.87763502553003</v>
      </c>
      <c r="L2535">
        <v>384.93329298080499</v>
      </c>
      <c r="M2535">
        <v>59.137544105349399</v>
      </c>
      <c r="N2535">
        <v>0.88037373430631805</v>
      </c>
      <c r="O2535">
        <v>6.3122923588039903</v>
      </c>
      <c r="P2535">
        <v>281.97969543147201</v>
      </c>
      <c r="Q2535">
        <v>0.18451719585066101</v>
      </c>
    </row>
    <row r="2536" spans="1:17" hidden="1" x14ac:dyDescent="0.3">
      <c r="A2536" t="s">
        <v>5273</v>
      </c>
      <c r="B2536" t="s">
        <v>5274</v>
      </c>
      <c r="C2536" t="s">
        <v>10328</v>
      </c>
      <c r="D2536" t="s">
        <v>627</v>
      </c>
      <c r="E2536">
        <v>180.18554581800001</v>
      </c>
      <c r="F2536">
        <v>238.12</v>
      </c>
      <c r="G2536">
        <v>-14.982412889013601</v>
      </c>
      <c r="H2536">
        <v>-2.2568854352647799E-2</v>
      </c>
      <c r="I2536">
        <v>-6.2808163260860503</v>
      </c>
      <c r="J2536">
        <v>2.4804298275547598</v>
      </c>
      <c r="K2536">
        <v>233.24332786168699</v>
      </c>
      <c r="L2536">
        <v>229.17537912274</v>
      </c>
      <c r="M2536">
        <v>58.583920256481797</v>
      </c>
      <c r="N2536">
        <v>0.32958512600010198</v>
      </c>
      <c r="O2536">
        <v>46.564757265244403</v>
      </c>
      <c r="P2536">
        <v>35.990862364363203</v>
      </c>
      <c r="Q2536">
        <v>-4.0141734086821E-2</v>
      </c>
    </row>
    <row r="2537" spans="1:17" hidden="1" x14ac:dyDescent="0.3">
      <c r="A2537" t="s">
        <v>5275</v>
      </c>
      <c r="B2537" t="s">
        <v>5276</v>
      </c>
      <c r="C2537" t="s">
        <v>10328</v>
      </c>
      <c r="D2537" t="s">
        <v>5277</v>
      </c>
      <c r="E2537">
        <v>180.17535351999999</v>
      </c>
      <c r="F2537">
        <v>75.3</v>
      </c>
      <c r="G2537">
        <v>153.81130105804101</v>
      </c>
      <c r="H2537">
        <v>-15.9122384111202</v>
      </c>
      <c r="I2537">
        <v>10.2953586692642</v>
      </c>
      <c r="J2537">
        <v>-3.43835752457781</v>
      </c>
      <c r="K2537">
        <v>76.275857451237101</v>
      </c>
      <c r="L2537">
        <v>63.752930178287599</v>
      </c>
      <c r="M2537">
        <v>42.821778809377697</v>
      </c>
      <c r="N2537">
        <v>0.49884968265243101</v>
      </c>
      <c r="O2537">
        <v>41.859229747675897</v>
      </c>
      <c r="P2537">
        <v>211.15702479338799</v>
      </c>
    </row>
    <row r="2538" spans="1:17" hidden="1" x14ac:dyDescent="0.3">
      <c r="A2538" t="s">
        <v>5278</v>
      </c>
      <c r="B2538" t="s">
        <v>5279</v>
      </c>
      <c r="C2538" t="s">
        <v>10328</v>
      </c>
      <c r="D2538" t="s">
        <v>1401</v>
      </c>
      <c r="E2538">
        <v>180.124849555</v>
      </c>
      <c r="F2538">
        <v>1953</v>
      </c>
      <c r="G2538">
        <v>-48.696828065427297</v>
      </c>
      <c r="H2538">
        <v>-1.0119691043224699</v>
      </c>
      <c r="I2538">
        <v>-26.082382585776799</v>
      </c>
      <c r="J2538">
        <v>-2.2089171062881201</v>
      </c>
      <c r="K2538">
        <v>1950.41945336708</v>
      </c>
      <c r="L2538">
        <v>2092.2095776146598</v>
      </c>
      <c r="M2538">
        <v>51.836534726412602</v>
      </c>
      <c r="N2538">
        <v>0.62181446387857597</v>
      </c>
      <c r="O2538">
        <v>27.496159754224202</v>
      </c>
      <c r="P2538">
        <v>9.4730941704035807</v>
      </c>
      <c r="Q2538">
        <v>2.1041851596502001E-2</v>
      </c>
    </row>
    <row r="2539" spans="1:17" hidden="1" x14ac:dyDescent="0.3">
      <c r="A2539" t="s">
        <v>5280</v>
      </c>
      <c r="B2539" t="s">
        <v>5281</v>
      </c>
      <c r="C2539" t="s">
        <v>10328</v>
      </c>
      <c r="E2539">
        <v>180.10499999999999</v>
      </c>
      <c r="F2539">
        <v>74</v>
      </c>
      <c r="G2539">
        <v>239.74326438834501</v>
      </c>
      <c r="H2539">
        <v>1.82009772041943</v>
      </c>
      <c r="I2539">
        <v>21.433433491968401</v>
      </c>
      <c r="J2539">
        <v>-1.4063648129875499</v>
      </c>
      <c r="K2539">
        <v>70.937251183229407</v>
      </c>
      <c r="L2539">
        <v>55.841623095503003</v>
      </c>
      <c r="M2539">
        <v>59.268489890014898</v>
      </c>
      <c r="N2539">
        <v>0.87047785475733996</v>
      </c>
      <c r="O2539">
        <v>4.7297297297297298</v>
      </c>
      <c r="P2539">
        <v>297.84946236559102</v>
      </c>
      <c r="Q2539">
        <v>0.244611042542032</v>
      </c>
    </row>
    <row r="2540" spans="1:17" hidden="1" x14ac:dyDescent="0.3">
      <c r="A2540" t="s">
        <v>5282</v>
      </c>
      <c r="B2540" t="s">
        <v>5283</v>
      </c>
      <c r="C2540" t="s">
        <v>10328</v>
      </c>
      <c r="D2540" t="s">
        <v>204</v>
      </c>
      <c r="E2540">
        <v>180.05075214999999</v>
      </c>
      <c r="F2540">
        <v>13.4</v>
      </c>
      <c r="G2540">
        <v>36.387799263765203</v>
      </c>
      <c r="H2540">
        <v>-2.4222101772026101</v>
      </c>
      <c r="I2540">
        <v>48.480378992823901</v>
      </c>
      <c r="J2540">
        <v>-5.9772336289121899</v>
      </c>
      <c r="K2540">
        <v>13.0254725858172</v>
      </c>
      <c r="L2540">
        <v>10.8097183053625</v>
      </c>
      <c r="M2540">
        <v>50.440557570386297</v>
      </c>
      <c r="N2540">
        <v>0.89498063578168796</v>
      </c>
      <c r="O2540">
        <v>18.0597014925373</v>
      </c>
      <c r="P2540">
        <v>117.886178861788</v>
      </c>
      <c r="Q2540">
        <v>-3.4128502270041002E-2</v>
      </c>
    </row>
    <row r="2541" spans="1:17" hidden="1" x14ac:dyDescent="0.3">
      <c r="A2541" t="s">
        <v>5284</v>
      </c>
      <c r="B2541" t="s">
        <v>5285</v>
      </c>
      <c r="C2541" t="s">
        <v>10328</v>
      </c>
      <c r="D2541" t="s">
        <v>1731</v>
      </c>
      <c r="E2541">
        <v>179.76076146</v>
      </c>
      <c r="F2541">
        <v>16.829999999999998</v>
      </c>
      <c r="G2541">
        <v>-46.899107531698597</v>
      </c>
      <c r="H2541">
        <v>-7.4053464368844004</v>
      </c>
      <c r="I2541">
        <v>-44.145121988816697</v>
      </c>
      <c r="J2541">
        <v>-8.0460159235548296</v>
      </c>
      <c r="K2541">
        <v>19.1848768916574</v>
      </c>
      <c r="L2541">
        <v>19.4034418283291</v>
      </c>
      <c r="M2541">
        <v>23.872292595358399</v>
      </c>
      <c r="N2541">
        <v>1.3518047788629799</v>
      </c>
      <c r="O2541">
        <v>78.371954842543005</v>
      </c>
      <c r="P2541">
        <v>0.77844311377244202</v>
      </c>
    </row>
    <row r="2542" spans="1:17" hidden="1" x14ac:dyDescent="0.3">
      <c r="A2542" t="s">
        <v>5286</v>
      </c>
      <c r="B2542" t="s">
        <v>5287</v>
      </c>
      <c r="C2542" t="s">
        <v>10328</v>
      </c>
      <c r="D2542" t="s">
        <v>1419</v>
      </c>
      <c r="E2542">
        <v>179.60487850499999</v>
      </c>
      <c r="F2542">
        <v>139.9</v>
      </c>
      <c r="G2542">
        <v>64.612279922326593</v>
      </c>
      <c r="H2542">
        <v>-3.0699412192861399</v>
      </c>
      <c r="I2542">
        <v>20.782205802932499</v>
      </c>
      <c r="J2542">
        <v>-4.8020421290357396</v>
      </c>
      <c r="K2542">
        <v>140.71042997008001</v>
      </c>
      <c r="L2542">
        <v>123.869860559182</v>
      </c>
      <c r="M2542">
        <v>35.281942456613102</v>
      </c>
      <c r="N2542">
        <v>0.53093765415029803</v>
      </c>
      <c r="O2542">
        <v>35.811293781272298</v>
      </c>
      <c r="P2542">
        <v>102.021660649819</v>
      </c>
      <c r="Q2542">
        <v>7.8707019724346003E-2</v>
      </c>
    </row>
    <row r="2543" spans="1:17" hidden="1" x14ac:dyDescent="0.3">
      <c r="A2543" t="s">
        <v>5288</v>
      </c>
      <c r="B2543" t="s">
        <v>5289</v>
      </c>
      <c r="C2543" t="s">
        <v>10328</v>
      </c>
      <c r="D2543" t="s">
        <v>5290</v>
      </c>
      <c r="E2543">
        <v>179.60478327000001</v>
      </c>
      <c r="F2543">
        <v>80.459999999999994</v>
      </c>
      <c r="G2543">
        <v>147.376447796641</v>
      </c>
      <c r="H2543">
        <v>12.6685759597373</v>
      </c>
      <c r="I2543">
        <v>124.030177598143</v>
      </c>
      <c r="J2543">
        <v>0.60742911698833102</v>
      </c>
      <c r="K2543">
        <v>67.377218958794202</v>
      </c>
      <c r="L2543">
        <v>47.346845673928598</v>
      </c>
      <c r="M2543">
        <v>61.2311970772123</v>
      </c>
      <c r="N2543">
        <v>0.95400602699250103</v>
      </c>
      <c r="O2543">
        <v>13.857817549092699</v>
      </c>
      <c r="P2543">
        <v>209.34256055363301</v>
      </c>
      <c r="Q2543">
        <v>0.13749058649702001</v>
      </c>
    </row>
    <row r="2544" spans="1:17" hidden="1" x14ac:dyDescent="0.3">
      <c r="A2544" t="s">
        <v>5291</v>
      </c>
      <c r="B2544" t="s">
        <v>5292</v>
      </c>
      <c r="C2544" t="s">
        <v>10328</v>
      </c>
      <c r="D2544" t="s">
        <v>535</v>
      </c>
      <c r="E2544">
        <v>179.283469755</v>
      </c>
      <c r="F2544">
        <v>256.45</v>
      </c>
      <c r="G2544">
        <v>93.608939487996096</v>
      </c>
      <c r="H2544">
        <v>-8.8007105250831099</v>
      </c>
      <c r="I2544">
        <v>40.184789948081203</v>
      </c>
      <c r="J2544">
        <v>-8.8994817578845495</v>
      </c>
      <c r="K2544">
        <v>246.073493839375</v>
      </c>
      <c r="L2544">
        <v>188.29337902549699</v>
      </c>
      <c r="M2544">
        <v>37.648522111122801</v>
      </c>
      <c r="N2544">
        <v>0.63057009359570404</v>
      </c>
      <c r="O2544">
        <v>30.512770520569301</v>
      </c>
      <c r="P2544">
        <v>141.02443609022501</v>
      </c>
      <c r="Q2544">
        <v>0.100197479617327</v>
      </c>
    </row>
    <row r="2545" spans="1:17" hidden="1" x14ac:dyDescent="0.3">
      <c r="A2545" t="s">
        <v>5293</v>
      </c>
      <c r="B2545" t="s">
        <v>5294</v>
      </c>
      <c r="C2545" t="s">
        <v>10328</v>
      </c>
      <c r="D2545" t="s">
        <v>257</v>
      </c>
      <c r="E2545">
        <v>179.27130937499999</v>
      </c>
      <c r="F2545">
        <v>34.42</v>
      </c>
      <c r="G2545">
        <v>140.100856392971</v>
      </c>
      <c r="H2545">
        <v>-6.3499838480176998E-2</v>
      </c>
      <c r="I2545">
        <v>59.1345958602938</v>
      </c>
      <c r="J2545">
        <v>-4.7291630134385301</v>
      </c>
      <c r="K2545">
        <v>31.365915762017298</v>
      </c>
      <c r="L2545">
        <v>24.106973726842899</v>
      </c>
      <c r="M2545">
        <v>50.732268229230598</v>
      </c>
      <c r="N2545">
        <v>0.93647267341920104</v>
      </c>
      <c r="O2545">
        <v>5.9558396281231802</v>
      </c>
      <c r="P2545">
        <v>214.337899543379</v>
      </c>
      <c r="Q2545">
        <v>0.112703662945244</v>
      </c>
    </row>
    <row r="2546" spans="1:17" hidden="1" x14ac:dyDescent="0.3">
      <c r="A2546" t="s">
        <v>5295</v>
      </c>
      <c r="B2546" t="s">
        <v>5296</v>
      </c>
      <c r="C2546" t="s">
        <v>10328</v>
      </c>
      <c r="D2546" t="s">
        <v>273</v>
      </c>
      <c r="E2546">
        <v>179.25964379999999</v>
      </c>
      <c r="F2546">
        <v>36.119999999999997</v>
      </c>
      <c r="G2546">
        <v>19.803690606771799</v>
      </c>
      <c r="H2546">
        <v>-6.5318370306887603</v>
      </c>
      <c r="I2546">
        <v>8.6239052782127901E-2</v>
      </c>
      <c r="J2546">
        <v>-4.9262841324611903</v>
      </c>
      <c r="K2546">
        <v>37.981393664679601</v>
      </c>
      <c r="L2546">
        <v>35.523437708190301</v>
      </c>
      <c r="M2546">
        <v>36.742010885830602</v>
      </c>
      <c r="N2546">
        <v>0.83468039304137198</v>
      </c>
      <c r="O2546">
        <v>29.844961240309999</v>
      </c>
      <c r="P2546">
        <v>69.976470588235202</v>
      </c>
      <c r="Q2546">
        <v>9.3948132266472001E-2</v>
      </c>
    </row>
    <row r="2547" spans="1:17" hidden="1" x14ac:dyDescent="0.3">
      <c r="A2547" t="s">
        <v>5297</v>
      </c>
      <c r="B2547" t="s">
        <v>5298</v>
      </c>
      <c r="C2547" t="s">
        <v>10328</v>
      </c>
      <c r="D2547" t="s">
        <v>989</v>
      </c>
      <c r="E2547">
        <v>178.76316026999999</v>
      </c>
      <c r="F2547">
        <v>179.05</v>
      </c>
      <c r="G2547">
        <v>83.133697059602397</v>
      </c>
      <c r="H2547">
        <v>-0.78644141201820905</v>
      </c>
      <c r="I2547">
        <v>39.158640040412799</v>
      </c>
      <c r="J2547">
        <v>10.704076665114</v>
      </c>
      <c r="K2547">
        <v>162.69272927452599</v>
      </c>
      <c r="L2547">
        <v>134.70030100724401</v>
      </c>
      <c r="M2547">
        <v>75.899091636023698</v>
      </c>
      <c r="N2547">
        <v>0.42982024151276799</v>
      </c>
      <c r="O2547">
        <v>9.6900307176766205</v>
      </c>
      <c r="P2547">
        <v>115.774885514581</v>
      </c>
      <c r="Q2547">
        <v>6.1370688927553999E-2</v>
      </c>
    </row>
    <row r="2548" spans="1:17" hidden="1" x14ac:dyDescent="0.3">
      <c r="A2548" t="s">
        <v>5299</v>
      </c>
      <c r="B2548" t="s">
        <v>5300</v>
      </c>
      <c r="C2548" t="s">
        <v>10328</v>
      </c>
      <c r="D2548" t="s">
        <v>1401</v>
      </c>
      <c r="E2548">
        <v>178.65936217500001</v>
      </c>
      <c r="F2548">
        <v>20.93</v>
      </c>
      <c r="G2548">
        <v>-9.0891691058897699</v>
      </c>
      <c r="H2548">
        <v>-2.4244313332699301</v>
      </c>
      <c r="I2548">
        <v>-8.5763767082846893</v>
      </c>
      <c r="J2548">
        <v>-1.84328023175151</v>
      </c>
      <c r="K2548">
        <v>20.167344413265699</v>
      </c>
      <c r="L2548">
        <v>17.770915312983899</v>
      </c>
      <c r="M2548">
        <v>68.235590718825904</v>
      </c>
      <c r="N2548">
        <v>2.1998365066443402</v>
      </c>
      <c r="O2548">
        <v>23.506927854753901</v>
      </c>
      <c r="P2548">
        <v>61.6216216216216</v>
      </c>
      <c r="Q2548">
        <v>-1.7147125782049001E-2</v>
      </c>
    </row>
    <row r="2549" spans="1:17" hidden="1" x14ac:dyDescent="0.3">
      <c r="A2549" t="s">
        <v>5301</v>
      </c>
      <c r="B2549" t="s">
        <v>5302</v>
      </c>
      <c r="C2549" t="s">
        <v>10328</v>
      </c>
      <c r="D2549" t="s">
        <v>405</v>
      </c>
      <c r="E2549">
        <v>178.63174924</v>
      </c>
      <c r="F2549">
        <v>78</v>
      </c>
      <c r="G2549">
        <v>-12.2826405087979</v>
      </c>
      <c r="H2549">
        <v>-7.4657705448218996</v>
      </c>
      <c r="I2549">
        <v>-17.901418764934601</v>
      </c>
      <c r="J2549">
        <v>-2.9472661779616698</v>
      </c>
      <c r="K2549">
        <v>83.348052163145695</v>
      </c>
      <c r="L2549">
        <v>84.912027554234797</v>
      </c>
      <c r="M2549">
        <v>43.259643088399798</v>
      </c>
      <c r="N2549">
        <v>1.64299863346601</v>
      </c>
      <c r="O2549">
        <v>72.3333333333333</v>
      </c>
      <c r="P2549">
        <v>24.700239808153398</v>
      </c>
      <c r="Q2549">
        <v>1.439837055625E-2</v>
      </c>
    </row>
    <row r="2550" spans="1:17" hidden="1" x14ac:dyDescent="0.3">
      <c r="A2550" t="s">
        <v>5303</v>
      </c>
      <c r="B2550" t="s">
        <v>5304</v>
      </c>
      <c r="C2550" t="s">
        <v>10328</v>
      </c>
      <c r="D2550" t="s">
        <v>72</v>
      </c>
      <c r="E2550">
        <v>178.26237979999999</v>
      </c>
      <c r="F2550">
        <v>3.48</v>
      </c>
      <c r="G2550">
        <v>3.6464880024589399</v>
      </c>
      <c r="H2550">
        <v>46.170163261324603</v>
      </c>
      <c r="I2550">
        <v>-19.667817008338801</v>
      </c>
      <c r="J2550">
        <v>-1.6428942593615601</v>
      </c>
      <c r="K2550">
        <v>2.5991792296456699</v>
      </c>
      <c r="L2550">
        <v>2.7284558128057301</v>
      </c>
      <c r="M2550">
        <v>66.468213402717197</v>
      </c>
      <c r="N2550">
        <v>3.2985080638158801</v>
      </c>
      <c r="O2550">
        <v>110.057471264367</v>
      </c>
      <c r="P2550">
        <v>81.25</v>
      </c>
      <c r="Q2550">
        <v>5.8505792749079999E-3</v>
      </c>
    </row>
    <row r="2551" spans="1:17" hidden="1" x14ac:dyDescent="0.3">
      <c r="A2551" t="s">
        <v>5305</v>
      </c>
      <c r="B2551" t="s">
        <v>5306</v>
      </c>
      <c r="C2551" t="s">
        <v>10328</v>
      </c>
      <c r="D2551" t="s">
        <v>1199</v>
      </c>
      <c r="E2551">
        <v>178.23986439999999</v>
      </c>
      <c r="F2551">
        <v>107</v>
      </c>
      <c r="G2551">
        <v>125.298100335527</v>
      </c>
      <c r="H2551">
        <v>-0.313496869394289</v>
      </c>
      <c r="I2551">
        <v>6.1219636955748902</v>
      </c>
      <c r="J2551">
        <v>-6.4592068689893098</v>
      </c>
      <c r="K2551">
        <v>108.49941499732699</v>
      </c>
      <c r="L2551">
        <v>92.810145573365105</v>
      </c>
      <c r="M2551">
        <v>37.000194514454698</v>
      </c>
      <c r="N2551">
        <v>0.314748953974895</v>
      </c>
      <c r="O2551">
        <v>21.495327102803699</v>
      </c>
      <c r="P2551">
        <v>177.92207792207699</v>
      </c>
    </row>
    <row r="2552" spans="1:17" hidden="1" x14ac:dyDescent="0.3">
      <c r="A2552" t="s">
        <v>5307</v>
      </c>
      <c r="B2552" t="s">
        <v>5308</v>
      </c>
      <c r="C2552" t="s">
        <v>10328</v>
      </c>
      <c r="D2552" t="s">
        <v>750</v>
      </c>
      <c r="E2552">
        <v>178.16425710999999</v>
      </c>
      <c r="F2552">
        <v>160.78</v>
      </c>
      <c r="G2552">
        <v>-34.454819442174198</v>
      </c>
      <c r="H2552">
        <v>16.822015113176501</v>
      </c>
      <c r="I2552">
        <v>-9.3032506903186292</v>
      </c>
      <c r="J2552">
        <v>2.01644639997909</v>
      </c>
      <c r="K2552">
        <v>150.971983213295</v>
      </c>
      <c r="L2552">
        <v>152.236313637249</v>
      </c>
      <c r="M2552">
        <v>56.467876833547898</v>
      </c>
      <c r="N2552">
        <v>0.48678164529341</v>
      </c>
      <c r="O2552">
        <v>38.014678442592299</v>
      </c>
      <c r="P2552">
        <v>36.081252644942801</v>
      </c>
      <c r="Q2552">
        <v>2.3888807849257E-2</v>
      </c>
    </row>
    <row r="2553" spans="1:17" hidden="1" x14ac:dyDescent="0.3">
      <c r="A2553" t="s">
        <v>5309</v>
      </c>
      <c r="B2553" t="s">
        <v>5310</v>
      </c>
      <c r="C2553" t="s">
        <v>10328</v>
      </c>
      <c r="D2553" t="s">
        <v>627</v>
      </c>
      <c r="E2553">
        <v>178</v>
      </c>
      <c r="F2553">
        <v>84.99</v>
      </c>
      <c r="G2553">
        <v>-36.1083123108668</v>
      </c>
      <c r="H2553">
        <v>4.8326370558739304</v>
      </c>
      <c r="I2553">
        <v>-23.3135054055289</v>
      </c>
      <c r="J2553">
        <v>-6.43654505301234</v>
      </c>
      <c r="K2553">
        <v>84.884851566199302</v>
      </c>
      <c r="L2553">
        <v>87.146853947304606</v>
      </c>
      <c r="M2553">
        <v>58.145054345696799</v>
      </c>
      <c r="N2553">
        <v>1.1687806051771901</v>
      </c>
      <c r="O2553">
        <v>29.191669608189098</v>
      </c>
      <c r="P2553">
        <v>17.877947295422999</v>
      </c>
      <c r="Q2553">
        <v>0.124587855430202</v>
      </c>
    </row>
    <row r="2554" spans="1:17" hidden="1" x14ac:dyDescent="0.3">
      <c r="A2554" t="s">
        <v>5311</v>
      </c>
      <c r="B2554" t="s">
        <v>5312</v>
      </c>
      <c r="C2554" t="s">
        <v>10328</v>
      </c>
      <c r="D2554" t="s">
        <v>298</v>
      </c>
      <c r="E2554">
        <v>177.96199999999999</v>
      </c>
      <c r="F2554">
        <v>348</v>
      </c>
      <c r="G2554">
        <v>-63.360431535186699</v>
      </c>
      <c r="H2554">
        <v>-9.1699218700418399</v>
      </c>
      <c r="I2554">
        <v>-27.166587571658699</v>
      </c>
      <c r="J2554">
        <v>-3.6995898657809301</v>
      </c>
      <c r="K2554">
        <v>363.35786892226298</v>
      </c>
      <c r="L2554">
        <v>387.44077908672102</v>
      </c>
      <c r="M2554">
        <v>38.432962695530698</v>
      </c>
      <c r="N2554">
        <v>0.58085989762207502</v>
      </c>
      <c r="O2554">
        <v>70.962643678160902</v>
      </c>
      <c r="P2554">
        <v>19.999999999999901</v>
      </c>
      <c r="Q2554">
        <v>7.6880705843445002E-2</v>
      </c>
    </row>
    <row r="2555" spans="1:17" hidden="1" x14ac:dyDescent="0.3">
      <c r="A2555" t="s">
        <v>5313</v>
      </c>
      <c r="B2555" t="s">
        <v>5314</v>
      </c>
      <c r="C2555" t="s">
        <v>10328</v>
      </c>
      <c r="D2555" t="s">
        <v>1518</v>
      </c>
      <c r="E2555">
        <v>177.61920000000001</v>
      </c>
      <c r="F2555">
        <v>100.71</v>
      </c>
      <c r="G2555">
        <v>71.348171934572605</v>
      </c>
      <c r="H2555">
        <v>-3.01196191489906</v>
      </c>
      <c r="I2555">
        <v>-45.009938552661502</v>
      </c>
      <c r="J2555">
        <v>-2.71383564380776</v>
      </c>
      <c r="K2555">
        <v>95.952263111644001</v>
      </c>
      <c r="L2555">
        <v>92.295746197510297</v>
      </c>
      <c r="M2555">
        <v>62.970933274295497</v>
      </c>
      <c r="N2555">
        <v>1.26129987925946E-2</v>
      </c>
      <c r="O2555">
        <v>57.2832886505809</v>
      </c>
      <c r="P2555">
        <v>101.41999999999901</v>
      </c>
      <c r="Q2555">
        <v>3.0331185305529001E-2</v>
      </c>
    </row>
    <row r="2556" spans="1:17" hidden="1" x14ac:dyDescent="0.3">
      <c r="A2556" t="s">
        <v>5315</v>
      </c>
      <c r="B2556" t="s">
        <v>5316</v>
      </c>
      <c r="C2556" t="s">
        <v>10328</v>
      </c>
      <c r="D2556" t="s">
        <v>357</v>
      </c>
      <c r="E2556">
        <v>177.43896649999999</v>
      </c>
      <c r="F2556">
        <v>189.8</v>
      </c>
      <c r="G2556">
        <v>0.73451238943139396</v>
      </c>
      <c r="H2556">
        <v>-27.212127807713301</v>
      </c>
      <c r="I2556">
        <v>-26.140152538608199</v>
      </c>
      <c r="J2556">
        <v>-2.4295657118621601</v>
      </c>
      <c r="K2556">
        <v>202.47992872156499</v>
      </c>
      <c r="L2556">
        <v>194.45748792110501</v>
      </c>
      <c r="M2556">
        <v>38.413506708874799</v>
      </c>
      <c r="N2556">
        <v>0.469849607987676</v>
      </c>
      <c r="O2556">
        <v>57.534246575342401</v>
      </c>
      <c r="P2556">
        <v>31.759805623047502</v>
      </c>
      <c r="Q2556">
        <v>9.14795220779E-2</v>
      </c>
    </row>
    <row r="2557" spans="1:17" hidden="1" x14ac:dyDescent="0.3">
      <c r="A2557" t="s">
        <v>5317</v>
      </c>
      <c r="B2557" t="s">
        <v>5318</v>
      </c>
      <c r="C2557" t="s">
        <v>10328</v>
      </c>
      <c r="D2557" t="s">
        <v>46</v>
      </c>
      <c r="E2557">
        <v>177.24167168399899</v>
      </c>
      <c r="F2557">
        <v>65.52</v>
      </c>
      <c r="G2557">
        <v>110.368538907049</v>
      </c>
      <c r="H2557">
        <v>-11.9757737204332</v>
      </c>
      <c r="I2557">
        <v>-30.4984437872832</v>
      </c>
      <c r="J2557">
        <v>-11.4762275926948</v>
      </c>
      <c r="K2557">
        <v>82.665876579957995</v>
      </c>
      <c r="L2557">
        <v>73.263337736973099</v>
      </c>
      <c r="M2557">
        <v>22.4937721780895</v>
      </c>
      <c r="N2557">
        <v>2.4267070694158299</v>
      </c>
      <c r="O2557">
        <v>78.601953601953596</v>
      </c>
      <c r="P2557">
        <v>237.73195876288599</v>
      </c>
      <c r="Q2557">
        <v>0.106023182817009</v>
      </c>
    </row>
    <row r="2558" spans="1:17" hidden="1" x14ac:dyDescent="0.3">
      <c r="A2558" t="s">
        <v>5319</v>
      </c>
      <c r="B2558" t="s">
        <v>5320</v>
      </c>
      <c r="C2558" t="s">
        <v>10328</v>
      </c>
      <c r="D2558" t="s">
        <v>517</v>
      </c>
      <c r="E2558">
        <v>176.8</v>
      </c>
      <c r="F2558">
        <v>159.30000000000001</v>
      </c>
      <c r="G2558">
        <v>-54.015490037258303</v>
      </c>
      <c r="H2558">
        <v>-20.820647097906701</v>
      </c>
      <c r="I2558">
        <v>-36.909066111537101</v>
      </c>
      <c r="J2558">
        <v>-17.6501709190631</v>
      </c>
      <c r="O2558">
        <v>31.826741996233501</v>
      </c>
      <c r="P2558">
        <v>5.9880239520958103</v>
      </c>
    </row>
    <row r="2559" spans="1:17" hidden="1" x14ac:dyDescent="0.3">
      <c r="A2559" t="s">
        <v>5321</v>
      </c>
      <c r="B2559" t="s">
        <v>5322</v>
      </c>
      <c r="C2559" t="s">
        <v>10328</v>
      </c>
      <c r="D2559" t="s">
        <v>410</v>
      </c>
      <c r="E2559">
        <v>176.637756</v>
      </c>
      <c r="F2559">
        <v>149.19999999999999</v>
      </c>
      <c r="G2559">
        <v>-36.588118792244302</v>
      </c>
      <c r="H2559">
        <v>0.55466618530127998</v>
      </c>
      <c r="I2559">
        <v>-19.4816948665231</v>
      </c>
      <c r="J2559">
        <v>-7.76206977200171</v>
      </c>
      <c r="O2559">
        <v>23.760053619302901</v>
      </c>
      <c r="P2559">
        <v>0.47138047138046701</v>
      </c>
    </row>
    <row r="2560" spans="1:17" hidden="1" x14ac:dyDescent="0.3">
      <c r="A2560" t="s">
        <v>5323</v>
      </c>
      <c r="B2560" t="s">
        <v>5324</v>
      </c>
      <c r="C2560" t="s">
        <v>10328</v>
      </c>
      <c r="D2560" t="s">
        <v>517</v>
      </c>
      <c r="E2560">
        <v>176.566733</v>
      </c>
      <c r="F2560">
        <v>80.45</v>
      </c>
      <c r="G2560">
        <v>-77.248453147502104</v>
      </c>
      <c r="H2560">
        <v>-5.6641116915943401</v>
      </c>
      <c r="I2560">
        <v>-60.142029221780902</v>
      </c>
      <c r="J2560">
        <v>-7.4462971607259396</v>
      </c>
      <c r="M2560">
        <v>25.029338666006801</v>
      </c>
      <c r="O2560">
        <v>102.299564947172</v>
      </c>
      <c r="P2560">
        <v>0.562499999999999</v>
      </c>
    </row>
    <row r="2561" spans="1:17" hidden="1" x14ac:dyDescent="0.3">
      <c r="A2561" t="s">
        <v>5325</v>
      </c>
      <c r="B2561" t="s">
        <v>5326</v>
      </c>
      <c r="C2561" t="s">
        <v>10328</v>
      </c>
      <c r="D2561" t="s">
        <v>5327</v>
      </c>
      <c r="E2561">
        <v>176.13481049999999</v>
      </c>
      <c r="F2561">
        <v>164.5</v>
      </c>
      <c r="G2561">
        <v>-57.025646893135999</v>
      </c>
      <c r="H2561">
        <v>-17.112990860539099</v>
      </c>
      <c r="I2561">
        <v>-28.1715897067164</v>
      </c>
      <c r="J2561">
        <v>-3.9888326347117</v>
      </c>
      <c r="K2561">
        <v>171.06578620376601</v>
      </c>
      <c r="L2561">
        <v>191.21011996031899</v>
      </c>
      <c r="M2561">
        <v>43.915226527117298</v>
      </c>
      <c r="N2561">
        <v>0.68044317362822204</v>
      </c>
      <c r="O2561">
        <v>78.723404255319096</v>
      </c>
      <c r="P2561">
        <v>11.7527173913043</v>
      </c>
      <c r="Q2561">
        <v>-2.1757076830011001E-2</v>
      </c>
    </row>
    <row r="2562" spans="1:17" hidden="1" x14ac:dyDescent="0.3">
      <c r="A2562" t="s">
        <v>5328</v>
      </c>
      <c r="B2562" t="s">
        <v>5329</v>
      </c>
      <c r="C2562" t="s">
        <v>10328</v>
      </c>
      <c r="D2562" t="s">
        <v>257</v>
      </c>
      <c r="E2562">
        <v>175.83</v>
      </c>
      <c r="F2562">
        <v>604.15</v>
      </c>
      <c r="G2562">
        <v>-62.5501739721051</v>
      </c>
      <c r="H2562">
        <v>-19.145425073623901</v>
      </c>
      <c r="I2562">
        <v>-29.8407481132889</v>
      </c>
      <c r="J2562">
        <v>-3.0130320945407898</v>
      </c>
      <c r="K2562">
        <v>644.28936241508598</v>
      </c>
      <c r="L2562">
        <v>727.01698037002404</v>
      </c>
      <c r="M2562">
        <v>49.881333128842698</v>
      </c>
      <c r="N2562">
        <v>1.49341791040116</v>
      </c>
      <c r="O2562">
        <v>64.528676653149006</v>
      </c>
      <c r="P2562">
        <v>29.9247311827956</v>
      </c>
      <c r="Q2562">
        <v>-9.0542076825989998E-3</v>
      </c>
    </row>
    <row r="2563" spans="1:17" hidden="1" x14ac:dyDescent="0.3">
      <c r="A2563" t="s">
        <v>5330</v>
      </c>
      <c r="B2563" t="s">
        <v>5331</v>
      </c>
      <c r="C2563" t="s">
        <v>10328</v>
      </c>
      <c r="D2563" t="s">
        <v>2686</v>
      </c>
      <c r="E2563">
        <v>175.733712</v>
      </c>
      <c r="F2563">
        <v>171.3</v>
      </c>
      <c r="G2563">
        <v>-3.1829391765384401</v>
      </c>
      <c r="H2563">
        <v>0.81662790778930705</v>
      </c>
      <c r="I2563">
        <v>-12.1413900137496</v>
      </c>
      <c r="J2563">
        <v>1.4222233539488101</v>
      </c>
      <c r="K2563">
        <v>158.04798450541799</v>
      </c>
      <c r="L2563">
        <v>157.98474434605001</v>
      </c>
      <c r="M2563">
        <v>67.596301016318094</v>
      </c>
      <c r="N2563">
        <v>1.2640374331550801</v>
      </c>
      <c r="O2563">
        <v>15.469935785172201</v>
      </c>
      <c r="P2563">
        <v>62.678062678062602</v>
      </c>
    </row>
    <row r="2564" spans="1:17" hidden="1" x14ac:dyDescent="0.3">
      <c r="A2564" t="s">
        <v>5332</v>
      </c>
      <c r="B2564" t="s">
        <v>5333</v>
      </c>
      <c r="C2564" t="s">
        <v>10328</v>
      </c>
      <c r="D2564" t="s">
        <v>124</v>
      </c>
      <c r="E2564">
        <v>175.46796000000001</v>
      </c>
      <c r="F2564">
        <v>162.19999999999999</v>
      </c>
      <c r="G2564">
        <v>-24.8837606205505</v>
      </c>
      <c r="H2564">
        <v>-0.899281183119786</v>
      </c>
      <c r="I2564">
        <v>-2.24868059021808</v>
      </c>
      <c r="J2564">
        <v>-7.8292653595257704</v>
      </c>
      <c r="K2564">
        <v>161.048044540565</v>
      </c>
      <c r="L2564">
        <v>155.521765781954</v>
      </c>
      <c r="M2564">
        <v>48.569691554272097</v>
      </c>
      <c r="N2564">
        <v>0.437724982001439</v>
      </c>
      <c r="O2564">
        <v>23.458692971639898</v>
      </c>
      <c r="P2564">
        <v>35.1666666666666</v>
      </c>
      <c r="Q2564">
        <v>0.105999845745332</v>
      </c>
    </row>
    <row r="2565" spans="1:17" hidden="1" x14ac:dyDescent="0.3">
      <c r="A2565" t="s">
        <v>5334</v>
      </c>
      <c r="B2565" t="s">
        <v>5335</v>
      </c>
      <c r="C2565" t="s">
        <v>10328</v>
      </c>
      <c r="D2565" t="s">
        <v>77</v>
      </c>
      <c r="E2565">
        <v>175.38601033800001</v>
      </c>
      <c r="F2565">
        <v>224.27</v>
      </c>
      <c r="G2565">
        <v>-32.371980537655602</v>
      </c>
      <c r="H2565">
        <v>-4.1403098912537404</v>
      </c>
      <c r="I2565">
        <v>-13.620996609252</v>
      </c>
      <c r="J2565">
        <v>-1.85662516830019</v>
      </c>
      <c r="K2565">
        <v>228.88208810523901</v>
      </c>
      <c r="L2565">
        <v>224.88050320104699</v>
      </c>
      <c r="M2565">
        <v>42.691484050527102</v>
      </c>
      <c r="N2565">
        <v>0.66867577850664195</v>
      </c>
      <c r="O2565">
        <v>24.0469077451286</v>
      </c>
      <c r="P2565">
        <v>20.900269541778901</v>
      </c>
      <c r="Q2565">
        <v>-4.9689539454803998E-2</v>
      </c>
    </row>
    <row r="2566" spans="1:17" hidden="1" x14ac:dyDescent="0.3">
      <c r="A2566" t="s">
        <v>5336</v>
      </c>
      <c r="B2566" t="s">
        <v>5337</v>
      </c>
      <c r="C2566" t="s">
        <v>10328</v>
      </c>
      <c r="E2566">
        <v>175.36955624999999</v>
      </c>
      <c r="F2566">
        <v>963.9</v>
      </c>
      <c r="G2566">
        <v>116.797169245367</v>
      </c>
      <c r="H2566">
        <v>-2.2742811831197698</v>
      </c>
      <c r="I2566">
        <v>-12.9654041397061</v>
      </c>
      <c r="J2566">
        <v>-1.0476561641234601</v>
      </c>
      <c r="K2566">
        <v>939.78208358350298</v>
      </c>
      <c r="L2566">
        <v>722.118146140146</v>
      </c>
      <c r="M2566">
        <v>59.421302249802601</v>
      </c>
      <c r="N2566">
        <v>0.12227287244853501</v>
      </c>
      <c r="O2566">
        <v>0</v>
      </c>
      <c r="P2566">
        <v>146.86899731079501</v>
      </c>
    </row>
    <row r="2567" spans="1:17" hidden="1" x14ac:dyDescent="0.3">
      <c r="A2567" t="s">
        <v>5338</v>
      </c>
      <c r="B2567" t="s">
        <v>5339</v>
      </c>
      <c r="C2567" t="s">
        <v>10328</v>
      </c>
      <c r="D2567" t="s">
        <v>1210</v>
      </c>
      <c r="E2567">
        <v>175.19339640000001</v>
      </c>
      <c r="F2567">
        <v>79.069999999999993</v>
      </c>
      <c r="G2567">
        <v>0.40671978935812803</v>
      </c>
      <c r="H2567">
        <v>3.9859927894829501</v>
      </c>
      <c r="I2567">
        <v>-18.6660600729202</v>
      </c>
      <c r="J2567">
        <v>-0.95733358347831399</v>
      </c>
      <c r="K2567">
        <v>74.226378855571298</v>
      </c>
      <c r="L2567">
        <v>72.451805765749896</v>
      </c>
      <c r="M2567">
        <v>54.328429260874202</v>
      </c>
      <c r="N2567">
        <v>0.76768734687280105</v>
      </c>
      <c r="O2567">
        <v>25.268749209561101</v>
      </c>
      <c r="P2567">
        <v>36.327586206896498</v>
      </c>
      <c r="Q2567">
        <v>6.8958058784131998E-2</v>
      </c>
    </row>
    <row r="2568" spans="1:17" hidden="1" x14ac:dyDescent="0.3">
      <c r="A2568" t="s">
        <v>5340</v>
      </c>
      <c r="B2568" t="s">
        <v>5341</v>
      </c>
      <c r="C2568" t="s">
        <v>10328</v>
      </c>
      <c r="D2568" t="s">
        <v>170</v>
      </c>
      <c r="E2568">
        <v>174.98309287000001</v>
      </c>
      <c r="F2568">
        <v>151.24</v>
      </c>
      <c r="G2568">
        <v>-22.542499945981898</v>
      </c>
      <c r="H2568">
        <v>-1.11855538732001</v>
      </c>
      <c r="I2568">
        <v>-15.5483348965499</v>
      </c>
      <c r="J2568">
        <v>0.78055816907690501</v>
      </c>
      <c r="K2568">
        <v>155.41093536253601</v>
      </c>
      <c r="L2568">
        <v>145.57573351702399</v>
      </c>
      <c r="M2568">
        <v>55.235765959540998</v>
      </c>
      <c r="N2568">
        <v>0.188815592962466</v>
      </c>
      <c r="O2568">
        <v>39.248875958741003</v>
      </c>
      <c r="Q2568">
        <v>7.1428809891375997E-2</v>
      </c>
    </row>
    <row r="2569" spans="1:17" hidden="1" x14ac:dyDescent="0.3">
      <c r="A2569" t="s">
        <v>5342</v>
      </c>
      <c r="B2569" t="s">
        <v>5343</v>
      </c>
      <c r="C2569" t="s">
        <v>10328</v>
      </c>
      <c r="D2569" t="s">
        <v>950</v>
      </c>
      <c r="E2569">
        <v>174.86025000000001</v>
      </c>
      <c r="F2569">
        <v>139</v>
      </c>
      <c r="G2569">
        <v>-8.72743696983588</v>
      </c>
      <c r="H2569">
        <v>-10.085242784695099</v>
      </c>
      <c r="I2569">
        <v>21.920573541031299</v>
      </c>
      <c r="J2569">
        <v>-6.7542691214917099</v>
      </c>
      <c r="K2569">
        <v>137.40379846673599</v>
      </c>
      <c r="L2569">
        <v>122.14678194172301</v>
      </c>
      <c r="M2569">
        <v>42.698788042647202</v>
      </c>
      <c r="N2569">
        <v>0.50536652394073001</v>
      </c>
      <c r="O2569">
        <v>17.985611510791301</v>
      </c>
      <c r="P2569">
        <v>45.397489539748904</v>
      </c>
      <c r="Q2569">
        <v>1.7313565252177001E-2</v>
      </c>
    </row>
    <row r="2570" spans="1:17" hidden="1" x14ac:dyDescent="0.3">
      <c r="A2570" t="s">
        <v>5344</v>
      </c>
      <c r="B2570" t="s">
        <v>5345</v>
      </c>
      <c r="C2570" t="s">
        <v>10328</v>
      </c>
      <c r="D2570" t="s">
        <v>627</v>
      </c>
      <c r="E2570">
        <v>174.82266304999999</v>
      </c>
      <c r="F2570">
        <v>112.7</v>
      </c>
      <c r="G2570">
        <v>79.485628238031197</v>
      </c>
      <c r="H2570">
        <v>19.880498786531199</v>
      </c>
      <c r="I2570">
        <v>5.6661748076622898</v>
      </c>
      <c r="J2570">
        <v>-8.6327320148819702</v>
      </c>
      <c r="K2570">
        <v>102.428535418425</v>
      </c>
      <c r="L2570">
        <v>95.774243248617395</v>
      </c>
      <c r="M2570">
        <v>60.384748069272902</v>
      </c>
      <c r="N2570">
        <v>3.8598269107069698</v>
      </c>
      <c r="O2570">
        <v>27.8172138420585</v>
      </c>
      <c r="P2570">
        <v>126.07823470411201</v>
      </c>
      <c r="Q2570">
        <v>0.16725177626350499</v>
      </c>
    </row>
    <row r="2571" spans="1:17" hidden="1" x14ac:dyDescent="0.3">
      <c r="A2571" t="s">
        <v>5346</v>
      </c>
      <c r="B2571" t="s">
        <v>5347</v>
      </c>
      <c r="C2571" t="s">
        <v>10328</v>
      </c>
      <c r="D2571" t="s">
        <v>5348</v>
      </c>
      <c r="E2571">
        <v>174.79800746999999</v>
      </c>
      <c r="F2571">
        <v>76.2</v>
      </c>
      <c r="G2571">
        <v>-57.5003994939987</v>
      </c>
      <c r="H2571">
        <v>5.2077332053694301</v>
      </c>
      <c r="I2571">
        <v>-46.3861118723404</v>
      </c>
      <c r="J2571">
        <v>-8.82543394190124</v>
      </c>
      <c r="K2571">
        <v>75.096494411796897</v>
      </c>
      <c r="M2571">
        <v>58.587530504271299</v>
      </c>
      <c r="N2571">
        <v>1.2286843591191401</v>
      </c>
      <c r="O2571">
        <v>99.475065616797806</v>
      </c>
      <c r="P2571">
        <v>15.018867924528299</v>
      </c>
    </row>
    <row r="2572" spans="1:17" hidden="1" x14ac:dyDescent="0.3">
      <c r="A2572" t="s">
        <v>5349</v>
      </c>
      <c r="B2572" t="s">
        <v>4599</v>
      </c>
      <c r="C2572" t="s">
        <v>10328</v>
      </c>
      <c r="D2572" t="s">
        <v>357</v>
      </c>
      <c r="E2572">
        <v>174.727476</v>
      </c>
      <c r="F2572">
        <v>13.72</v>
      </c>
      <c r="G2572">
        <v>47.4184694766166</v>
      </c>
      <c r="H2572">
        <v>-18.981011952350499</v>
      </c>
      <c r="I2572">
        <v>7.0695914858406796</v>
      </c>
      <c r="J2572">
        <v>-2.6800195424059301</v>
      </c>
      <c r="K2572">
        <v>13.631677591330901</v>
      </c>
      <c r="L2572">
        <v>11.447263446987501</v>
      </c>
      <c r="M2572">
        <v>38.279095747819497</v>
      </c>
      <c r="N2572">
        <v>0.27614522146162301</v>
      </c>
      <c r="O2572">
        <v>34.548104956268197</v>
      </c>
      <c r="P2572">
        <v>98.840579710144894</v>
      </c>
      <c r="Q2572">
        <v>3.3827382655228999E-2</v>
      </c>
    </row>
    <row r="2573" spans="1:17" hidden="1" x14ac:dyDescent="0.3">
      <c r="A2573" t="s">
        <v>5350</v>
      </c>
      <c r="B2573" t="s">
        <v>5351</v>
      </c>
      <c r="C2573" t="s">
        <v>10328</v>
      </c>
      <c r="D2573" t="s">
        <v>474</v>
      </c>
      <c r="E2573">
        <v>174.696024096</v>
      </c>
      <c r="F2573">
        <v>60.27</v>
      </c>
      <c r="G2573">
        <v>-37.845355226865699</v>
      </c>
      <c r="H2573">
        <v>-6.5434448079412304</v>
      </c>
      <c r="I2573">
        <v>-24.1371064241571</v>
      </c>
      <c r="J2573">
        <v>-3.6630904553730499</v>
      </c>
      <c r="K2573">
        <v>61.889151067405301</v>
      </c>
      <c r="L2573">
        <v>63.134361172489697</v>
      </c>
      <c r="M2573">
        <v>36.8168990256315</v>
      </c>
      <c r="N2573">
        <v>0.54148013727789601</v>
      </c>
      <c r="O2573">
        <v>33.814501410320197</v>
      </c>
      <c r="P2573">
        <v>15.239005736137599</v>
      </c>
      <c r="Q2573">
        <v>1.7014818319057001E-2</v>
      </c>
    </row>
    <row r="2574" spans="1:17" hidden="1" x14ac:dyDescent="0.3">
      <c r="A2574" t="s">
        <v>5352</v>
      </c>
      <c r="B2574" t="s">
        <v>5353</v>
      </c>
      <c r="C2574" t="s">
        <v>10328</v>
      </c>
      <c r="D2574" t="s">
        <v>51</v>
      </c>
      <c r="E2574">
        <v>174.57930820000001</v>
      </c>
      <c r="F2574">
        <v>14.61</v>
      </c>
      <c r="G2574">
        <v>-90.585341578940799</v>
      </c>
      <c r="H2574">
        <v>-10.307171758704801</v>
      </c>
      <c r="I2574">
        <v>-57.095423260164999</v>
      </c>
      <c r="J2574">
        <v>-1.93381839997895</v>
      </c>
      <c r="K2574">
        <v>16.382137628880098</v>
      </c>
      <c r="L2574">
        <v>21.259753143352999</v>
      </c>
      <c r="M2574">
        <v>37.282977762350598</v>
      </c>
      <c r="N2574">
        <v>0.172837425877652</v>
      </c>
      <c r="O2574">
        <v>175.154004106776</v>
      </c>
      <c r="P2574">
        <v>4.7311827956989196</v>
      </c>
    </row>
    <row r="2575" spans="1:17" hidden="1" x14ac:dyDescent="0.3">
      <c r="A2575" t="s">
        <v>5354</v>
      </c>
      <c r="B2575" t="s">
        <v>5355</v>
      </c>
      <c r="C2575" t="s">
        <v>10328</v>
      </c>
      <c r="D2575" t="s">
        <v>950</v>
      </c>
      <c r="E2575">
        <v>174.22</v>
      </c>
      <c r="F2575">
        <v>570</v>
      </c>
      <c r="G2575">
        <v>60.245367260115202</v>
      </c>
      <c r="H2575">
        <v>-7.0200438949841804</v>
      </c>
      <c r="I2575">
        <v>9.8794234465007609</v>
      </c>
      <c r="J2575">
        <v>-0.60082863954795196</v>
      </c>
      <c r="K2575">
        <v>577.75567822170797</v>
      </c>
      <c r="L2575">
        <v>512.48528137557696</v>
      </c>
      <c r="M2575">
        <v>53.341742906014801</v>
      </c>
      <c r="N2575">
        <v>0.94137737812525002</v>
      </c>
      <c r="O2575">
        <v>28.842105263157801</v>
      </c>
      <c r="P2575">
        <v>96.551724137931004</v>
      </c>
      <c r="Q2575">
        <v>9.3185899950792003E-2</v>
      </c>
    </row>
    <row r="2576" spans="1:17" hidden="1" x14ac:dyDescent="0.3">
      <c r="A2576" t="s">
        <v>5356</v>
      </c>
      <c r="B2576" t="s">
        <v>5357</v>
      </c>
      <c r="C2576" t="s">
        <v>10328</v>
      </c>
      <c r="D2576" t="s">
        <v>627</v>
      </c>
      <c r="E2576">
        <v>174.17894000000001</v>
      </c>
      <c r="F2576">
        <v>404.1</v>
      </c>
      <c r="G2576">
        <v>-59.089920459595596</v>
      </c>
      <c r="H2576">
        <v>-1.86842704463743</v>
      </c>
      <c r="I2576">
        <v>-13.494634908936799</v>
      </c>
      <c r="J2576">
        <v>0.86221775923191402</v>
      </c>
      <c r="K2576">
        <v>410.15232517658501</v>
      </c>
      <c r="L2576">
        <v>446.15920542244498</v>
      </c>
      <c r="M2576">
        <v>49.7708705192099</v>
      </c>
      <c r="N2576">
        <v>0.56833799852370404</v>
      </c>
      <c r="O2576">
        <v>46.696362286562703</v>
      </c>
      <c r="P2576">
        <v>25.2634841909485</v>
      </c>
      <c r="Q2576">
        <v>4.8234320210854997E-2</v>
      </c>
    </row>
    <row r="2577" spans="1:17" hidden="1" x14ac:dyDescent="0.3">
      <c r="A2577" t="s">
        <v>5358</v>
      </c>
      <c r="B2577" t="s">
        <v>5359</v>
      </c>
      <c r="C2577" t="s">
        <v>10328</v>
      </c>
      <c r="D2577" t="s">
        <v>895</v>
      </c>
      <c r="E2577">
        <v>173.99046999999999</v>
      </c>
      <c r="F2577">
        <v>205</v>
      </c>
      <c r="G2577">
        <v>18.478896572253799</v>
      </c>
      <c r="H2577">
        <v>19.7495283406897</v>
      </c>
      <c r="I2577">
        <v>0.92348474918275802</v>
      </c>
      <c r="J2577">
        <v>-2.4899638564311499</v>
      </c>
      <c r="K2577">
        <v>184.91951730121801</v>
      </c>
      <c r="L2577">
        <v>163.90181963124701</v>
      </c>
      <c r="M2577">
        <v>48.327826388296998</v>
      </c>
      <c r="N2577">
        <v>0.28484660223904201</v>
      </c>
      <c r="O2577">
        <v>21.658536585365798</v>
      </c>
      <c r="P2577">
        <v>104.590818363273</v>
      </c>
      <c r="Q2577">
        <v>0.11037403081156701</v>
      </c>
    </row>
    <row r="2578" spans="1:17" hidden="1" x14ac:dyDescent="0.3">
      <c r="A2578" t="s">
        <v>5360</v>
      </c>
      <c r="B2578" t="s">
        <v>5361</v>
      </c>
      <c r="C2578" t="s">
        <v>10328</v>
      </c>
      <c r="D2578" t="s">
        <v>1210</v>
      </c>
      <c r="E2578">
        <v>173.89229774699999</v>
      </c>
      <c r="F2578">
        <v>18.09</v>
      </c>
      <c r="G2578">
        <v>-33.074509030574703</v>
      </c>
      <c r="H2578">
        <v>-6.8029804985489397</v>
      </c>
      <c r="I2578">
        <v>-35.325919161165302</v>
      </c>
      <c r="J2578">
        <v>-1.7051904106988101</v>
      </c>
      <c r="K2578">
        <v>19.051836022175198</v>
      </c>
      <c r="L2578">
        <v>20.669045795045001</v>
      </c>
      <c r="M2578">
        <v>32.668910108261997</v>
      </c>
      <c r="N2578">
        <v>0.87110356745266204</v>
      </c>
      <c r="O2578">
        <v>62.520729684908702</v>
      </c>
      <c r="P2578">
        <v>6.4117647058823604</v>
      </c>
      <c r="Q2578">
        <v>1.7778476226197999E-2</v>
      </c>
    </row>
    <row r="2579" spans="1:17" hidden="1" x14ac:dyDescent="0.3">
      <c r="A2579" t="s">
        <v>5362</v>
      </c>
      <c r="B2579" t="s">
        <v>5363</v>
      </c>
      <c r="C2579" t="s">
        <v>10328</v>
      </c>
      <c r="D2579" t="s">
        <v>138</v>
      </c>
      <c r="E2579">
        <v>173.657568</v>
      </c>
      <c r="F2579">
        <v>569</v>
      </c>
      <c r="G2579">
        <v>-7.78513131064547</v>
      </c>
      <c r="H2579">
        <v>-10.9913864462776</v>
      </c>
      <c r="I2579">
        <v>8.0984256475279093</v>
      </c>
      <c r="J2579">
        <v>-6.9798595539539701</v>
      </c>
      <c r="K2579">
        <v>636.66258199357901</v>
      </c>
      <c r="L2579">
        <v>588.83575236181605</v>
      </c>
      <c r="M2579">
        <v>38.3128814253527</v>
      </c>
      <c r="N2579">
        <v>1.04607843137254</v>
      </c>
      <c r="O2579">
        <v>72.108963093145803</v>
      </c>
      <c r="P2579">
        <v>65.023201856148404</v>
      </c>
    </row>
    <row r="2580" spans="1:17" hidden="1" x14ac:dyDescent="0.3">
      <c r="A2580" t="s">
        <v>5364</v>
      </c>
      <c r="B2580" t="s">
        <v>5365</v>
      </c>
      <c r="C2580" t="s">
        <v>10328</v>
      </c>
      <c r="D2580" t="s">
        <v>257</v>
      </c>
      <c r="E2580">
        <v>173.4212928</v>
      </c>
      <c r="F2580">
        <v>286.3</v>
      </c>
      <c r="G2580">
        <v>-4.9680482970200703</v>
      </c>
      <c r="H2580">
        <v>4.6683823083621698</v>
      </c>
      <c r="I2580">
        <v>-9.4959426290447499</v>
      </c>
      <c r="J2580">
        <v>-1.9305084561438399</v>
      </c>
      <c r="K2580">
        <v>279.42444565364502</v>
      </c>
      <c r="L2580">
        <v>268.29396369722502</v>
      </c>
      <c r="M2580">
        <v>59.1307862875368</v>
      </c>
      <c r="N2580">
        <v>2.5815370707384702</v>
      </c>
      <c r="O2580">
        <v>23.297240656653798</v>
      </c>
      <c r="P2580">
        <v>35.079028072658602</v>
      </c>
      <c r="Q2580">
        <v>4.5437696719078997E-2</v>
      </c>
    </row>
    <row r="2581" spans="1:17" hidden="1" x14ac:dyDescent="0.3">
      <c r="A2581" t="s">
        <v>5366</v>
      </c>
      <c r="B2581" t="s">
        <v>5367</v>
      </c>
      <c r="C2581" t="s">
        <v>10328</v>
      </c>
      <c r="D2581" t="s">
        <v>21</v>
      </c>
      <c r="E2581">
        <v>173.083661624</v>
      </c>
      <c r="F2581">
        <v>117.68</v>
      </c>
      <c r="G2581">
        <v>3.6554446618454</v>
      </c>
      <c r="H2581">
        <v>3.5245141059209399</v>
      </c>
      <c r="I2581">
        <v>-21.099674241189302</v>
      </c>
      <c r="J2581">
        <v>-7.5023461482252003</v>
      </c>
      <c r="K2581">
        <v>116.278414927631</v>
      </c>
      <c r="L2581">
        <v>117.735773572374</v>
      </c>
      <c r="M2581">
        <v>53.036883668259897</v>
      </c>
      <c r="N2581">
        <v>2.4033290747909399</v>
      </c>
      <c r="O2581">
        <v>32.392929979605697</v>
      </c>
      <c r="P2581">
        <v>60.545702592087302</v>
      </c>
      <c r="Q2581">
        <v>-0.105334645180615</v>
      </c>
    </row>
    <row r="2582" spans="1:17" hidden="1" x14ac:dyDescent="0.3">
      <c r="A2582" t="s">
        <v>5368</v>
      </c>
      <c r="B2582" t="s">
        <v>5369</v>
      </c>
      <c r="C2582" t="s">
        <v>10328</v>
      </c>
      <c r="D2582" t="s">
        <v>138</v>
      </c>
      <c r="E2582">
        <v>171.99</v>
      </c>
      <c r="F2582">
        <v>190</v>
      </c>
      <c r="G2582">
        <v>11.719216710692001</v>
      </c>
      <c r="H2582">
        <v>4.5750338853733696</v>
      </c>
      <c r="I2582">
        <v>-11.3611260648398</v>
      </c>
      <c r="J2582">
        <v>6.2817456892884804</v>
      </c>
      <c r="K2582">
        <v>182.46747091514499</v>
      </c>
      <c r="L2582">
        <v>172.91573867532699</v>
      </c>
      <c r="M2582">
        <v>67.607379071313204</v>
      </c>
      <c r="N2582">
        <v>0.19116168355559801</v>
      </c>
      <c r="O2582">
        <v>44.684210526315702</v>
      </c>
      <c r="P2582">
        <v>52</v>
      </c>
      <c r="Q2582">
        <v>8.5833230006061995E-2</v>
      </c>
    </row>
    <row r="2583" spans="1:17" hidden="1" x14ac:dyDescent="0.3">
      <c r="A2583" t="s">
        <v>5370</v>
      </c>
      <c r="B2583" t="s">
        <v>5371</v>
      </c>
      <c r="C2583" t="s">
        <v>10328</v>
      </c>
      <c r="D2583" t="s">
        <v>231</v>
      </c>
      <c r="E2583">
        <v>171.78163695000001</v>
      </c>
      <c r="F2583">
        <v>127.9</v>
      </c>
      <c r="G2583">
        <v>-45.9824132067817</v>
      </c>
      <c r="H2583">
        <v>-9.8742811831197805</v>
      </c>
      <c r="I2583">
        <v>-30.741038983807702</v>
      </c>
      <c r="J2583">
        <v>-5.3414414748579304</v>
      </c>
      <c r="K2583">
        <v>133.022764051933</v>
      </c>
      <c r="L2583">
        <v>144.221562089938</v>
      </c>
      <c r="M2583">
        <v>46.931669364332897</v>
      </c>
      <c r="N2583">
        <v>2.19833326934747</v>
      </c>
      <c r="O2583">
        <v>60.281469898357997</v>
      </c>
      <c r="P2583">
        <v>13.9928698752228</v>
      </c>
      <c r="Q2583">
        <v>0.108513645601974</v>
      </c>
    </row>
    <row r="2584" spans="1:17" hidden="1" x14ac:dyDescent="0.3">
      <c r="A2584" t="s">
        <v>5372</v>
      </c>
      <c r="B2584" t="s">
        <v>5373</v>
      </c>
      <c r="C2584" t="s">
        <v>10328</v>
      </c>
      <c r="D2584" t="s">
        <v>54</v>
      </c>
      <c r="E2584">
        <v>171.27500000000001</v>
      </c>
      <c r="F2584">
        <v>147.25</v>
      </c>
      <c r="G2584">
        <v>-14.5816319869959</v>
      </c>
      <c r="H2584">
        <v>-2.40314716250121</v>
      </c>
      <c r="I2584">
        <v>-17.965404139706099</v>
      </c>
      <c r="J2584">
        <v>-1.0476561641234601</v>
      </c>
      <c r="K2584">
        <v>148.023625533386</v>
      </c>
      <c r="L2584">
        <v>133.31422464232301</v>
      </c>
      <c r="M2584">
        <v>55.401811522905099</v>
      </c>
      <c r="N2584">
        <v>0.66141732283464505</v>
      </c>
      <c r="O2584">
        <v>37.7249575551782</v>
      </c>
      <c r="P2584">
        <v>69.058553386911598</v>
      </c>
    </row>
    <row r="2585" spans="1:17" hidden="1" x14ac:dyDescent="0.3">
      <c r="A2585" t="s">
        <v>5374</v>
      </c>
      <c r="B2585" t="s">
        <v>5375</v>
      </c>
      <c r="C2585" t="s">
        <v>10328</v>
      </c>
      <c r="D2585" t="s">
        <v>974</v>
      </c>
      <c r="E2585">
        <v>170.93924999999999</v>
      </c>
      <c r="F2585">
        <v>684.3</v>
      </c>
      <c r="G2585">
        <v>59.9851084711647</v>
      </c>
      <c r="H2585">
        <v>4.9645606021945703</v>
      </c>
      <c r="I2585">
        <v>8.9045869555743593</v>
      </c>
      <c r="J2585">
        <v>6.0370083726177501</v>
      </c>
      <c r="K2585">
        <v>631.03904276242895</v>
      </c>
      <c r="L2585">
        <v>551.26765185930401</v>
      </c>
      <c r="M2585">
        <v>54.995432769600498</v>
      </c>
      <c r="N2585">
        <v>2.4490094662908799</v>
      </c>
      <c r="O2585">
        <v>12.4579862633347</v>
      </c>
      <c r="P2585">
        <v>109.490280116332</v>
      </c>
      <c r="Q2585">
        <v>0.12775141432658099</v>
      </c>
    </row>
    <row r="2586" spans="1:17" hidden="1" x14ac:dyDescent="0.3">
      <c r="A2586" t="s">
        <v>5376</v>
      </c>
      <c r="B2586" t="s">
        <v>5377</v>
      </c>
      <c r="C2586" t="s">
        <v>10328</v>
      </c>
      <c r="D2586" t="s">
        <v>474</v>
      </c>
      <c r="E2586">
        <v>170.195203268</v>
      </c>
      <c r="F2586">
        <v>7.11</v>
      </c>
      <c r="G2586">
        <v>-15.4243330021012</v>
      </c>
      <c r="H2586">
        <v>-0.84366601859904</v>
      </c>
      <c r="I2586">
        <v>-33.212928161370698</v>
      </c>
      <c r="J2586">
        <v>-8.1249825075048498</v>
      </c>
      <c r="K2586">
        <v>7.2451809284934701</v>
      </c>
      <c r="L2586">
        <v>7.0574022271656798</v>
      </c>
      <c r="M2586">
        <v>45.4962899968531</v>
      </c>
      <c r="N2586">
        <v>1.2844217409546499</v>
      </c>
      <c r="O2586">
        <v>59.293883692138799</v>
      </c>
      <c r="P2586">
        <v>43.408121942694798</v>
      </c>
      <c r="Q2586">
        <v>9.6828588128396995E-2</v>
      </c>
    </row>
    <row r="2587" spans="1:17" hidden="1" x14ac:dyDescent="0.3">
      <c r="A2587" t="s">
        <v>5378</v>
      </c>
      <c r="B2587" t="s">
        <v>5379</v>
      </c>
      <c r="C2587" t="s">
        <v>10328</v>
      </c>
      <c r="D2587" t="s">
        <v>204</v>
      </c>
      <c r="E2587">
        <v>169.82728544</v>
      </c>
      <c r="F2587">
        <v>215.7</v>
      </c>
      <c r="G2587">
        <v>45.436715465898899</v>
      </c>
      <c r="H2587">
        <v>-2.7353231379376601</v>
      </c>
      <c r="I2587">
        <v>37.138979993905501</v>
      </c>
      <c r="J2587">
        <v>-6.3961875100243804</v>
      </c>
      <c r="K2587">
        <v>200.446737172198</v>
      </c>
      <c r="L2587">
        <v>164.694385225438</v>
      </c>
      <c r="M2587">
        <v>40.837716941547299</v>
      </c>
      <c r="N2587">
        <v>0.35581230278425902</v>
      </c>
      <c r="O2587">
        <v>9.8748261474269796</v>
      </c>
      <c r="P2587">
        <v>111.470588235294</v>
      </c>
      <c r="Q2587">
        <v>6.6826453115269996E-2</v>
      </c>
    </row>
    <row r="2588" spans="1:17" hidden="1" x14ac:dyDescent="0.3">
      <c r="A2588" t="s">
        <v>5380</v>
      </c>
      <c r="B2588" t="s">
        <v>5381</v>
      </c>
      <c r="C2588" t="s">
        <v>10328</v>
      </c>
      <c r="D2588" t="s">
        <v>410</v>
      </c>
      <c r="E2588">
        <v>169.68111999999999</v>
      </c>
      <c r="F2588">
        <v>11.04</v>
      </c>
      <c r="G2588">
        <v>-15.667682987707099</v>
      </c>
      <c r="H2588">
        <v>-8.7473102287629398</v>
      </c>
      <c r="I2588">
        <v>-17.7929903466026</v>
      </c>
      <c r="J2588">
        <v>-8.9724927654306601</v>
      </c>
      <c r="K2588">
        <v>11.680252960337199</v>
      </c>
      <c r="L2588">
        <v>11.3000820516543</v>
      </c>
      <c r="M2588">
        <v>35.018607717860299</v>
      </c>
      <c r="N2588">
        <v>0.40673289359435899</v>
      </c>
      <c r="O2588">
        <v>65.307971014492693</v>
      </c>
      <c r="P2588">
        <v>56.595744680850999</v>
      </c>
      <c r="Q2588">
        <v>-1.767360860226E-3</v>
      </c>
    </row>
    <row r="2589" spans="1:17" hidden="1" x14ac:dyDescent="0.3">
      <c r="A2589" t="s">
        <v>5382</v>
      </c>
      <c r="B2589" t="s">
        <v>5383</v>
      </c>
      <c r="C2589" t="s">
        <v>10328</v>
      </c>
      <c r="D2589" t="s">
        <v>410</v>
      </c>
      <c r="E2589">
        <v>169.67713800000001</v>
      </c>
      <c r="F2589">
        <v>24.08</v>
      </c>
      <c r="G2589">
        <v>-79.526068199768204</v>
      </c>
      <c r="H2589">
        <v>-5.4640738465966399</v>
      </c>
      <c r="I2589">
        <v>-45.9088739252811</v>
      </c>
      <c r="J2589">
        <v>0.96915055856561005</v>
      </c>
      <c r="K2589">
        <v>25.242942186532101</v>
      </c>
      <c r="L2589">
        <v>32.016964389216298</v>
      </c>
      <c r="M2589">
        <v>49.804717331228701</v>
      </c>
      <c r="N2589">
        <v>1.1596009218161301</v>
      </c>
      <c r="O2589">
        <v>142.94019933554799</v>
      </c>
      <c r="P2589">
        <v>11.7920148560817</v>
      </c>
      <c r="Q2589">
        <v>0.10307601363118001</v>
      </c>
    </row>
    <row r="2590" spans="1:17" hidden="1" x14ac:dyDescent="0.3">
      <c r="A2590" t="s">
        <v>5384</v>
      </c>
      <c r="B2590" t="s">
        <v>5385</v>
      </c>
      <c r="C2590" t="s">
        <v>10328</v>
      </c>
      <c r="D2590" t="s">
        <v>320</v>
      </c>
      <c r="E2590">
        <v>169.64599049</v>
      </c>
      <c r="F2590">
        <v>2.2999999999999998</v>
      </c>
      <c r="K2590">
        <v>2.2860694928582501</v>
      </c>
      <c r="L2590">
        <v>2.4904968111465999</v>
      </c>
      <c r="M2590">
        <v>41.368652020141496</v>
      </c>
      <c r="N2590">
        <v>1</v>
      </c>
      <c r="Q2590">
        <v>-6.0412528129999996E-4</v>
      </c>
    </row>
    <row r="2591" spans="1:17" hidden="1" x14ac:dyDescent="0.3">
      <c r="A2591" t="s">
        <v>5386</v>
      </c>
      <c r="B2591" t="s">
        <v>5387</v>
      </c>
      <c r="C2591" t="s">
        <v>10328</v>
      </c>
      <c r="D2591" t="s">
        <v>959</v>
      </c>
      <c r="E2591">
        <v>169.53988831800001</v>
      </c>
      <c r="F2591">
        <v>14.68</v>
      </c>
      <c r="G2591">
        <v>112.57280003374601</v>
      </c>
      <c r="H2591">
        <v>50.1222329781002</v>
      </c>
      <c r="I2591">
        <v>76.453950699003499</v>
      </c>
      <c r="J2591">
        <v>17.011415565834302</v>
      </c>
      <c r="K2591">
        <v>10.148413217958501</v>
      </c>
      <c r="L2591">
        <v>8.8727121229716399</v>
      </c>
      <c r="M2591">
        <v>82.070489819115593</v>
      </c>
      <c r="N2591">
        <v>1.0587504887500001</v>
      </c>
      <c r="O2591">
        <v>0</v>
      </c>
      <c r="P2591">
        <v>169.35779816513701</v>
      </c>
      <c r="Q2591">
        <v>-7.4033946797035996E-2</v>
      </c>
    </row>
    <row r="2592" spans="1:17" hidden="1" x14ac:dyDescent="0.3">
      <c r="A2592" t="s">
        <v>5388</v>
      </c>
      <c r="B2592" t="s">
        <v>5389</v>
      </c>
      <c r="C2592" t="s">
        <v>10328</v>
      </c>
      <c r="D2592" t="s">
        <v>21</v>
      </c>
      <c r="E2592">
        <v>169.131888</v>
      </c>
      <c r="F2592">
        <v>124</v>
      </c>
      <c r="G2592">
        <v>-5.19770923360457</v>
      </c>
      <c r="H2592">
        <v>10.4529915441529</v>
      </c>
      <c r="I2592">
        <v>-3.8104745622413301</v>
      </c>
      <c r="J2592">
        <v>-0.84563596210326397</v>
      </c>
      <c r="K2592">
        <v>115.227487005493</v>
      </c>
      <c r="L2592">
        <v>109.040926792151</v>
      </c>
      <c r="M2592">
        <v>59.477289706969898</v>
      </c>
      <c r="N2592">
        <v>0.75759754264427104</v>
      </c>
      <c r="O2592">
        <v>20.927419354838701</v>
      </c>
      <c r="P2592">
        <v>43.851508120649598</v>
      </c>
      <c r="Q2592">
        <v>6.6481828149495006E-2</v>
      </c>
    </row>
    <row r="2593" spans="1:17" hidden="1" x14ac:dyDescent="0.3">
      <c r="A2593" t="s">
        <v>5390</v>
      </c>
      <c r="B2593" t="s">
        <v>5391</v>
      </c>
      <c r="C2593" t="s">
        <v>10328</v>
      </c>
      <c r="D2593" t="s">
        <v>517</v>
      </c>
      <c r="E2593">
        <v>168.03990300000001</v>
      </c>
      <c r="F2593">
        <v>17.260000000000002</v>
      </c>
      <c r="G2593">
        <v>-37.870973364572599</v>
      </c>
      <c r="H2593">
        <v>13.7336239552201</v>
      </c>
      <c r="I2593">
        <v>-12.2652874535917</v>
      </c>
      <c r="J2593">
        <v>-2.11507189446055</v>
      </c>
      <c r="K2593">
        <v>15.8862852840741</v>
      </c>
      <c r="L2593">
        <v>16.496452845473801</v>
      </c>
      <c r="M2593">
        <v>57.2343046514668</v>
      </c>
      <c r="N2593">
        <v>2.1883778132423899</v>
      </c>
      <c r="O2593">
        <v>72.885283893395098</v>
      </c>
      <c r="P2593">
        <v>40.097402597402599</v>
      </c>
      <c r="Q2593">
        <v>3.7843375879910001E-3</v>
      </c>
    </row>
    <row r="2594" spans="1:17" hidden="1" x14ac:dyDescent="0.3">
      <c r="A2594" t="s">
        <v>5392</v>
      </c>
      <c r="B2594" t="s">
        <v>5393</v>
      </c>
      <c r="C2594" t="s">
        <v>10328</v>
      </c>
      <c r="E2594">
        <v>167.93593794200001</v>
      </c>
      <c r="F2594">
        <v>11.03</v>
      </c>
      <c r="G2594">
        <v>-16.243138694942299</v>
      </c>
      <c r="H2594">
        <v>-0.83283974167833597</v>
      </c>
      <c r="I2594">
        <v>-22.555568074132299</v>
      </c>
      <c r="J2594">
        <v>8.16669883102686</v>
      </c>
      <c r="K2594">
        <v>11.0086076521537</v>
      </c>
      <c r="L2594">
        <v>11.3074756617176</v>
      </c>
      <c r="M2594">
        <v>77.229467019040797</v>
      </c>
      <c r="N2594">
        <v>1.36726330565379</v>
      </c>
      <c r="O2594">
        <v>58.748866727107902</v>
      </c>
      <c r="P2594">
        <v>19.761129207383199</v>
      </c>
      <c r="Q2594">
        <v>8.7480319608136001E-2</v>
      </c>
    </row>
    <row r="2595" spans="1:17" hidden="1" x14ac:dyDescent="0.3">
      <c r="A2595" t="s">
        <v>5394</v>
      </c>
      <c r="B2595" t="s">
        <v>5395</v>
      </c>
      <c r="C2595" t="s">
        <v>10328</v>
      </c>
      <c r="D2595" t="s">
        <v>51</v>
      </c>
      <c r="E2595">
        <v>167.88</v>
      </c>
      <c r="F2595">
        <v>285.35000000000002</v>
      </c>
      <c r="G2595">
        <v>370.36661458627299</v>
      </c>
      <c r="H2595">
        <v>63.484012655742703</v>
      </c>
      <c r="I2595">
        <v>205.50557800315099</v>
      </c>
      <c r="J2595">
        <v>7.1503330083436598</v>
      </c>
      <c r="K2595">
        <v>201.373550615602</v>
      </c>
      <c r="L2595">
        <v>140.05123799406601</v>
      </c>
      <c r="M2595">
        <v>97.576753304977203</v>
      </c>
      <c r="N2595">
        <v>1.63016573244428</v>
      </c>
      <c r="O2595">
        <v>0</v>
      </c>
      <c r="P2595">
        <v>431.57600596125098</v>
      </c>
      <c r="Q2595">
        <v>0.147184406181676</v>
      </c>
    </row>
    <row r="2596" spans="1:17" hidden="1" x14ac:dyDescent="0.3">
      <c r="A2596" t="s">
        <v>5396</v>
      </c>
      <c r="B2596" t="s">
        <v>5397</v>
      </c>
      <c r="C2596" t="s">
        <v>10328</v>
      </c>
      <c r="D2596" t="s">
        <v>204</v>
      </c>
      <c r="E2596">
        <v>167.69258841800001</v>
      </c>
      <c r="F2596">
        <v>109.26</v>
      </c>
      <c r="G2596">
        <v>-44.779088018588901</v>
      </c>
      <c r="H2596">
        <v>-2.1275594958203699</v>
      </c>
      <c r="I2596">
        <v>-23.518003402907102</v>
      </c>
      <c r="J2596">
        <v>-1.0293394684553601</v>
      </c>
      <c r="K2596">
        <v>109.968768933908</v>
      </c>
      <c r="L2596">
        <v>113.335460950393</v>
      </c>
      <c r="M2596">
        <v>47.950648970269903</v>
      </c>
      <c r="N2596">
        <v>1.3527231771142101</v>
      </c>
      <c r="O2596">
        <v>23.3296723412044</v>
      </c>
      <c r="P2596">
        <v>13.2227979274611</v>
      </c>
      <c r="Q2596">
        <v>3.0572427463299999E-4</v>
      </c>
    </row>
    <row r="2597" spans="1:17" hidden="1" x14ac:dyDescent="0.3">
      <c r="A2597" t="s">
        <v>5398</v>
      </c>
      <c r="B2597" t="s">
        <v>5399</v>
      </c>
      <c r="C2597" t="s">
        <v>10328</v>
      </c>
      <c r="D2597" t="s">
        <v>54</v>
      </c>
      <c r="E2597">
        <v>167.68814850000001</v>
      </c>
      <c r="F2597">
        <v>147.80000000000001</v>
      </c>
      <c r="G2597">
        <v>-39.089987499099202</v>
      </c>
      <c r="H2597">
        <v>-7.8799512862125498</v>
      </c>
      <c r="I2597">
        <v>-21.249611400022602</v>
      </c>
      <c r="J2597">
        <v>-3.41353420477658</v>
      </c>
      <c r="K2597">
        <v>154.31760391760801</v>
      </c>
      <c r="L2597">
        <v>161.648064827822</v>
      </c>
      <c r="M2597">
        <v>46.779555165796602</v>
      </c>
      <c r="N2597">
        <v>0.88389210511850502</v>
      </c>
      <c r="O2597">
        <v>48.037889039242202</v>
      </c>
      <c r="P2597">
        <v>6.3309352517985698</v>
      </c>
      <c r="Q2597">
        <v>-8.5451152822634005E-2</v>
      </c>
    </row>
    <row r="2598" spans="1:17" hidden="1" x14ac:dyDescent="0.3">
      <c r="A2598" t="s">
        <v>5400</v>
      </c>
      <c r="B2598" t="s">
        <v>5401</v>
      </c>
      <c r="C2598" t="s">
        <v>10328</v>
      </c>
      <c r="D2598" t="s">
        <v>127</v>
      </c>
      <c r="E2598">
        <v>166.91804010000001</v>
      </c>
      <c r="F2598">
        <v>70.099999999999994</v>
      </c>
      <c r="G2598">
        <v>-53.710172292006803</v>
      </c>
      <c r="H2598">
        <v>-4.2459728836126497E-2</v>
      </c>
      <c r="I2598">
        <v>-28.201196159053101</v>
      </c>
      <c r="J2598">
        <v>-9.9051657918513296</v>
      </c>
      <c r="K2598">
        <v>69.229844864218606</v>
      </c>
      <c r="L2598">
        <v>78.086531203895504</v>
      </c>
      <c r="M2598">
        <v>60.045491433009801</v>
      </c>
      <c r="N2598">
        <v>2.36739811912225</v>
      </c>
      <c r="O2598">
        <v>79.743223965763207</v>
      </c>
      <c r="P2598">
        <v>14.542483660130699</v>
      </c>
    </row>
    <row r="2599" spans="1:17" hidden="1" x14ac:dyDescent="0.3">
      <c r="A2599" t="s">
        <v>5402</v>
      </c>
      <c r="B2599" t="s">
        <v>5403</v>
      </c>
      <c r="C2599" t="s">
        <v>10328</v>
      </c>
      <c r="D2599" t="s">
        <v>627</v>
      </c>
      <c r="E2599">
        <v>166.79075</v>
      </c>
      <c r="F2599">
        <v>69</v>
      </c>
      <c r="G2599">
        <v>-60.304386204962199</v>
      </c>
      <c r="H2599">
        <v>-6.4771797338444204</v>
      </c>
      <c r="I2599">
        <v>-19.406082105807801</v>
      </c>
      <c r="J2599">
        <v>-2.09556035574023</v>
      </c>
      <c r="K2599">
        <v>68.594218313972107</v>
      </c>
      <c r="L2599">
        <v>73.728664648586701</v>
      </c>
      <c r="M2599">
        <v>42.840167904265698</v>
      </c>
      <c r="N2599">
        <v>0.95603926589842003</v>
      </c>
      <c r="O2599">
        <v>46.376811594202898</v>
      </c>
      <c r="P2599">
        <v>33.980582524271803</v>
      </c>
    </row>
    <row r="2600" spans="1:17" hidden="1" x14ac:dyDescent="0.3">
      <c r="A2600" t="s">
        <v>5404</v>
      </c>
      <c r="B2600" t="s">
        <v>5405</v>
      </c>
      <c r="C2600" t="s">
        <v>10328</v>
      </c>
      <c r="D2600" t="s">
        <v>627</v>
      </c>
      <c r="E2600">
        <v>166.53964823999999</v>
      </c>
      <c r="F2600">
        <v>87.79</v>
      </c>
      <c r="G2600">
        <v>-1.3474878894742499</v>
      </c>
      <c r="H2600">
        <v>-10.903147162501201</v>
      </c>
      <c r="I2600">
        <v>-0.55823384521187602</v>
      </c>
      <c r="J2600">
        <v>-6.8506107820424802</v>
      </c>
      <c r="K2600">
        <v>88.243729484638905</v>
      </c>
      <c r="L2600">
        <v>77.562518242276994</v>
      </c>
      <c r="M2600">
        <v>37.672527926569003</v>
      </c>
      <c r="N2600">
        <v>0.32834512916994402</v>
      </c>
      <c r="O2600">
        <v>23.932110718760601</v>
      </c>
      <c r="P2600">
        <v>51.623488773747802</v>
      </c>
      <c r="Q2600">
        <v>3.7043803339367E-2</v>
      </c>
    </row>
    <row r="2601" spans="1:17" hidden="1" x14ac:dyDescent="0.3">
      <c r="A2601" t="s">
        <v>5406</v>
      </c>
      <c r="B2601" t="s">
        <v>5407</v>
      </c>
      <c r="C2601" t="s">
        <v>10328</v>
      </c>
      <c r="D2601" t="s">
        <v>231</v>
      </c>
      <c r="E2601">
        <v>166.40639999999999</v>
      </c>
      <c r="F2601">
        <v>171.95</v>
      </c>
      <c r="G2601">
        <v>88.277378283778901</v>
      </c>
      <c r="H2601">
        <v>13.971206181501101</v>
      </c>
      <c r="I2601">
        <v>-16.3099797439782</v>
      </c>
      <c r="J2601">
        <v>12.733262563791699</v>
      </c>
      <c r="K2601">
        <v>149.47162001196801</v>
      </c>
      <c r="L2601">
        <v>153.86069809636399</v>
      </c>
      <c r="M2601">
        <v>71.062916601645298</v>
      </c>
      <c r="N2601">
        <v>1.9036447423544101</v>
      </c>
      <c r="O2601">
        <v>61.878453038674003</v>
      </c>
      <c r="P2601">
        <v>164.53846153846101</v>
      </c>
    </row>
    <row r="2602" spans="1:17" hidden="1" x14ac:dyDescent="0.3">
      <c r="A2602" t="s">
        <v>5408</v>
      </c>
      <c r="B2602" t="s">
        <v>5409</v>
      </c>
      <c r="C2602" t="s">
        <v>10328</v>
      </c>
      <c r="D2602" t="s">
        <v>276</v>
      </c>
      <c r="E2602">
        <v>166.03326905</v>
      </c>
      <c r="F2602">
        <v>300</v>
      </c>
      <c r="G2602">
        <v>42.988454599701001</v>
      </c>
      <c r="H2602">
        <v>70.021622147266299</v>
      </c>
      <c r="I2602">
        <v>79.280670836262999</v>
      </c>
      <c r="J2602">
        <v>-8.1655462181431595</v>
      </c>
      <c r="K2602">
        <v>214.579015509443</v>
      </c>
      <c r="L2602">
        <v>176.40443768999401</v>
      </c>
      <c r="M2602">
        <v>64.893560244476802</v>
      </c>
      <c r="N2602">
        <v>2.2896908543047099</v>
      </c>
      <c r="O2602">
        <v>11.149999999999901</v>
      </c>
      <c r="P2602">
        <v>124.29906542056</v>
      </c>
      <c r="Q2602">
        <v>4.8841517076390999E-2</v>
      </c>
    </row>
    <row r="2603" spans="1:17" hidden="1" x14ac:dyDescent="0.3">
      <c r="A2603" t="s">
        <v>5410</v>
      </c>
      <c r="B2603" t="s">
        <v>5411</v>
      </c>
      <c r="C2603" t="s">
        <v>10328</v>
      </c>
      <c r="D2603" t="s">
        <v>138</v>
      </c>
      <c r="E2603">
        <v>165.683742</v>
      </c>
      <c r="F2603">
        <v>3.27</v>
      </c>
      <c r="G2603">
        <v>-24.246585346980702</v>
      </c>
      <c r="H2603">
        <v>-14.5409478497864</v>
      </c>
      <c r="I2603">
        <v>-25.062178333254501</v>
      </c>
      <c r="J2603">
        <v>-6.2349760488496901</v>
      </c>
      <c r="K2603">
        <v>3.4424920762229698</v>
      </c>
      <c r="L2603">
        <v>3.6367503653497901</v>
      </c>
      <c r="M2603">
        <v>30.137942636557401</v>
      </c>
      <c r="N2603">
        <v>0.37383374258736102</v>
      </c>
      <c r="O2603">
        <v>48.929663608562699</v>
      </c>
      <c r="P2603">
        <v>17.204301075268798</v>
      </c>
      <c r="Q2603">
        <v>8.1962362317347007E-2</v>
      </c>
    </row>
    <row r="2604" spans="1:17" hidden="1" x14ac:dyDescent="0.3">
      <c r="A2604" t="s">
        <v>5412</v>
      </c>
      <c r="B2604" t="s">
        <v>5413</v>
      </c>
      <c r="C2604" t="s">
        <v>10328</v>
      </c>
      <c r="D2604" t="s">
        <v>5414</v>
      </c>
      <c r="E2604">
        <v>165.35958009999999</v>
      </c>
      <c r="F2604">
        <v>68.45</v>
      </c>
      <c r="G2604">
        <v>14.7958968022975</v>
      </c>
      <c r="H2604">
        <v>17.368575959737299</v>
      </c>
      <c r="I2604">
        <v>31.902320728018701</v>
      </c>
      <c r="J2604">
        <v>-6.8002810694671095E-2</v>
      </c>
      <c r="K2604">
        <v>61.926787581848203</v>
      </c>
      <c r="M2604">
        <v>62.159483124733697</v>
      </c>
      <c r="N2604">
        <v>0.57807936008628003</v>
      </c>
      <c r="O2604">
        <v>20.379839298758199</v>
      </c>
      <c r="P2604">
        <v>73.291139240506297</v>
      </c>
    </row>
    <row r="2605" spans="1:17" hidden="1" x14ac:dyDescent="0.3">
      <c r="A2605" t="s">
        <v>5415</v>
      </c>
      <c r="B2605" t="s">
        <v>5416</v>
      </c>
      <c r="C2605" t="s">
        <v>10328</v>
      </c>
      <c r="E2605">
        <v>165.2</v>
      </c>
      <c r="F2605">
        <v>156.94999999999999</v>
      </c>
      <c r="G2605">
        <v>340.54286458824498</v>
      </c>
      <c r="H2605">
        <v>-31.494503976607302</v>
      </c>
      <c r="I2605">
        <v>-26.800155718075601</v>
      </c>
      <c r="J2605">
        <v>-8.4986365562803297</v>
      </c>
      <c r="K2605">
        <v>189.36938802812099</v>
      </c>
      <c r="L2605">
        <v>140.70039602262199</v>
      </c>
      <c r="M2605">
        <v>39.6075727767372</v>
      </c>
      <c r="N2605">
        <v>1.3018193584444999</v>
      </c>
      <c r="O2605">
        <v>67.187002230009497</v>
      </c>
      <c r="P2605">
        <v>370.61469265367299</v>
      </c>
    </row>
    <row r="2606" spans="1:17" hidden="1" x14ac:dyDescent="0.3">
      <c r="A2606" t="s">
        <v>5417</v>
      </c>
      <c r="B2606" t="s">
        <v>5418</v>
      </c>
      <c r="C2606" t="s">
        <v>10328</v>
      </c>
      <c r="D2606" t="s">
        <v>276</v>
      </c>
      <c r="E2606">
        <v>165.12812606</v>
      </c>
      <c r="F2606">
        <v>180.6</v>
      </c>
      <c r="G2606">
        <v>-1.2558508899637</v>
      </c>
      <c r="H2606">
        <v>-4.9477891496334196</v>
      </c>
      <c r="I2606">
        <v>-17.080084256509899</v>
      </c>
      <c r="J2606">
        <v>-3.1128735554278202</v>
      </c>
      <c r="K2606">
        <v>178.86283375548501</v>
      </c>
      <c r="L2606">
        <v>164.61069076056199</v>
      </c>
      <c r="M2606">
        <v>47.899580687114302</v>
      </c>
      <c r="N2606">
        <v>0.93694551690922201</v>
      </c>
      <c r="O2606">
        <v>24.778516057585801</v>
      </c>
      <c r="P2606">
        <v>64.181818181818102</v>
      </c>
      <c r="Q2606">
        <v>4.2726531305730002E-2</v>
      </c>
    </row>
    <row r="2607" spans="1:17" hidden="1" x14ac:dyDescent="0.3">
      <c r="A2607" t="s">
        <v>5419</v>
      </c>
      <c r="B2607" t="s">
        <v>5420</v>
      </c>
      <c r="C2607" t="s">
        <v>10328</v>
      </c>
      <c r="D2607" t="s">
        <v>5421</v>
      </c>
      <c r="E2607">
        <v>165.0564</v>
      </c>
      <c r="F2607">
        <v>160.05000000000001</v>
      </c>
      <c r="G2607">
        <v>-63.4121029508917</v>
      </c>
      <c r="H2607">
        <v>-11.9830190471974</v>
      </c>
      <c r="I2607">
        <v>-8.6983031625074201</v>
      </c>
      <c r="J2607">
        <v>-9.39548225107999</v>
      </c>
      <c r="K2607">
        <v>166.328933653045</v>
      </c>
      <c r="L2607">
        <v>168.920942778311</v>
      </c>
      <c r="M2607">
        <v>38.757767549470202</v>
      </c>
      <c r="N2607">
        <v>0.33485938521909703</v>
      </c>
      <c r="O2607">
        <v>62.449234614182998</v>
      </c>
      <c r="P2607">
        <v>39.173913043478201</v>
      </c>
    </row>
    <row r="2608" spans="1:17" hidden="1" x14ac:dyDescent="0.3">
      <c r="A2608" t="s">
        <v>5422</v>
      </c>
      <c r="B2608" t="s">
        <v>5423</v>
      </c>
      <c r="C2608" t="s">
        <v>10328</v>
      </c>
      <c r="D2608" t="s">
        <v>138</v>
      </c>
      <c r="E2608">
        <v>164.95916</v>
      </c>
      <c r="F2608">
        <v>67.77</v>
      </c>
      <c r="G2608">
        <v>1.26538123689823</v>
      </c>
      <c r="H2608">
        <v>3.5223757713350601</v>
      </c>
      <c r="I2608">
        <v>-20.0661580807616</v>
      </c>
      <c r="J2608">
        <v>0.33368108789710299</v>
      </c>
      <c r="K2608">
        <v>67.3697013328471</v>
      </c>
      <c r="L2608">
        <v>63.8652024364808</v>
      </c>
      <c r="M2608">
        <v>41.900690531732202</v>
      </c>
      <c r="N2608">
        <v>8.4459837227364901E-2</v>
      </c>
      <c r="O2608">
        <v>44.1640844031282</v>
      </c>
      <c r="P2608">
        <v>48.293216630196902</v>
      </c>
      <c r="Q2608">
        <v>8.2875014655121995E-2</v>
      </c>
    </row>
    <row r="2609" spans="1:17" hidden="1" x14ac:dyDescent="0.3">
      <c r="A2609" t="s">
        <v>5424</v>
      </c>
      <c r="B2609" t="s">
        <v>5425</v>
      </c>
      <c r="C2609" t="s">
        <v>10328</v>
      </c>
      <c r="D2609" t="s">
        <v>443</v>
      </c>
      <c r="E2609">
        <v>164.15036581999999</v>
      </c>
      <c r="F2609">
        <v>9.19</v>
      </c>
      <c r="G2609">
        <v>27.0221890285897</v>
      </c>
      <c r="H2609">
        <v>-12.1401815662615</v>
      </c>
      <c r="I2609">
        <v>-7.3332202316601496</v>
      </c>
      <c r="J2609">
        <v>-1.9950245851760899</v>
      </c>
      <c r="K2609">
        <v>9.3194165449186297</v>
      </c>
      <c r="L2609">
        <v>8.5871582060089295</v>
      </c>
      <c r="M2609">
        <v>52.930686820010699</v>
      </c>
      <c r="N2609">
        <v>0.63297087647792105</v>
      </c>
      <c r="O2609">
        <v>76.278563656147895</v>
      </c>
      <c r="P2609">
        <v>87.551020408163197</v>
      </c>
      <c r="Q2609">
        <v>0.118934906796458</v>
      </c>
    </row>
    <row r="2610" spans="1:17" hidden="1" x14ac:dyDescent="0.3">
      <c r="A2610" t="s">
        <v>5426</v>
      </c>
      <c r="B2610" t="s">
        <v>5427</v>
      </c>
      <c r="C2610" t="s">
        <v>10328</v>
      </c>
      <c r="D2610" t="s">
        <v>627</v>
      </c>
      <c r="E2610">
        <v>163.73981602000001</v>
      </c>
      <c r="F2610">
        <v>12.12</v>
      </c>
      <c r="G2610">
        <v>-30.236572711226302</v>
      </c>
      <c r="H2610">
        <v>-8.0375210585091903</v>
      </c>
      <c r="I2610">
        <v>-30.851583001494699</v>
      </c>
      <c r="J2610">
        <v>-4.9396339242505496</v>
      </c>
      <c r="K2610">
        <v>12.696821491505901</v>
      </c>
      <c r="L2610">
        <v>13.1079851730504</v>
      </c>
      <c r="M2610">
        <v>26.358251835201401</v>
      </c>
      <c r="N2610">
        <v>0.99992332390184002</v>
      </c>
      <c r="O2610">
        <v>60.066006600660003</v>
      </c>
      <c r="P2610">
        <v>9.0909090909090793</v>
      </c>
      <c r="Q2610">
        <v>-3.4943152942577001E-2</v>
      </c>
    </row>
    <row r="2611" spans="1:17" hidden="1" x14ac:dyDescent="0.3">
      <c r="A2611" t="s">
        <v>5428</v>
      </c>
      <c r="B2611" t="s">
        <v>5429</v>
      </c>
      <c r="C2611" t="s">
        <v>10328</v>
      </c>
      <c r="D2611" t="s">
        <v>46</v>
      </c>
      <c r="E2611">
        <v>163.61165069</v>
      </c>
      <c r="F2611">
        <v>8.74</v>
      </c>
      <c r="G2611">
        <v>18.0637651549116</v>
      </c>
      <c r="H2611">
        <v>0.307878441293373</v>
      </c>
      <c r="I2611">
        <v>-17.446278456645999</v>
      </c>
      <c r="J2611">
        <v>-1.0476561641234601</v>
      </c>
      <c r="K2611">
        <v>7.5017357411788801</v>
      </c>
      <c r="L2611">
        <v>7.6769748741086801</v>
      </c>
      <c r="M2611">
        <v>81.966033620015295</v>
      </c>
      <c r="N2611">
        <v>2.15730571034964</v>
      </c>
      <c r="O2611">
        <v>17.2768878718535</v>
      </c>
      <c r="P2611">
        <v>68.076923076922995</v>
      </c>
      <c r="Q2611">
        <v>-0.131470586561661</v>
      </c>
    </row>
    <row r="2612" spans="1:17" hidden="1" x14ac:dyDescent="0.3">
      <c r="A2612" t="s">
        <v>5430</v>
      </c>
      <c r="B2612" t="s">
        <v>5431</v>
      </c>
      <c r="C2612" t="s">
        <v>10328</v>
      </c>
      <c r="D2612" t="s">
        <v>741</v>
      </c>
      <c r="E2612">
        <v>163.46488893</v>
      </c>
      <c r="F2612">
        <v>77.819999999999993</v>
      </c>
      <c r="G2612">
        <v>20.800603109446602</v>
      </c>
      <c r="H2612">
        <v>-1.64768271764664</v>
      </c>
      <c r="I2612">
        <v>-14.757428369892899</v>
      </c>
      <c r="J2612">
        <v>-0.279311945913715</v>
      </c>
      <c r="K2612">
        <v>79.116182370055995</v>
      </c>
      <c r="L2612">
        <v>73.803389363944206</v>
      </c>
      <c r="M2612">
        <v>88.374458321217901</v>
      </c>
      <c r="N2612">
        <v>0.48197686551393198</v>
      </c>
      <c r="O2612">
        <v>16.037008481110199</v>
      </c>
      <c r="P2612">
        <v>54.680977936791798</v>
      </c>
      <c r="Q2612">
        <v>2.2514289353509E-2</v>
      </c>
    </row>
    <row r="2613" spans="1:17" hidden="1" x14ac:dyDescent="0.3">
      <c r="A2613" t="s">
        <v>5432</v>
      </c>
      <c r="B2613" t="s">
        <v>5433</v>
      </c>
      <c r="C2613" t="s">
        <v>10328</v>
      </c>
      <c r="D2613" t="s">
        <v>46</v>
      </c>
      <c r="E2613">
        <v>163.30632507000001</v>
      </c>
      <c r="F2613">
        <v>96.51</v>
      </c>
      <c r="G2613">
        <v>19.393868078292599</v>
      </c>
      <c r="H2613">
        <v>-7.9720117480642401</v>
      </c>
      <c r="I2613">
        <v>-25.8231919500898</v>
      </c>
      <c r="J2613">
        <v>-0.58469320116050005</v>
      </c>
      <c r="K2613">
        <v>100.77750845894499</v>
      </c>
      <c r="L2613">
        <v>98.180601745118906</v>
      </c>
      <c r="M2613">
        <v>39.097731393292101</v>
      </c>
      <c r="N2613">
        <v>0.54448760055647705</v>
      </c>
      <c r="O2613">
        <v>64.594342555175601</v>
      </c>
      <c r="P2613">
        <v>83.758568164508702</v>
      </c>
      <c r="Q2613">
        <v>5.9346586878655003E-2</v>
      </c>
    </row>
    <row r="2614" spans="1:17" hidden="1" x14ac:dyDescent="0.3">
      <c r="A2614" t="s">
        <v>5434</v>
      </c>
      <c r="B2614" t="s">
        <v>5435</v>
      </c>
      <c r="C2614" t="s">
        <v>10328</v>
      </c>
      <c r="D2614" t="s">
        <v>1210</v>
      </c>
      <c r="E2614">
        <v>162.44800000000001</v>
      </c>
      <c r="F2614">
        <v>13.05</v>
      </c>
      <c r="G2614">
        <v>-41.6272330129027</v>
      </c>
      <c r="H2614">
        <v>-2.66490618311978</v>
      </c>
      <c r="I2614">
        <v>-45.593179049360202</v>
      </c>
      <c r="J2614">
        <v>0.22319371673435801</v>
      </c>
      <c r="K2614">
        <v>13.538260036206101</v>
      </c>
      <c r="L2614">
        <v>15.3337379182974</v>
      </c>
      <c r="M2614">
        <v>54.035708796948299</v>
      </c>
      <c r="N2614">
        <v>0.32004170351675099</v>
      </c>
      <c r="O2614">
        <v>70.038314176245194</v>
      </c>
      <c r="P2614">
        <v>26.6990291262135</v>
      </c>
      <c r="Q2614">
        <v>9.4860214751480001E-2</v>
      </c>
    </row>
    <row r="2615" spans="1:17" hidden="1" x14ac:dyDescent="0.3">
      <c r="A2615" t="s">
        <v>5436</v>
      </c>
      <c r="B2615" t="s">
        <v>5437</v>
      </c>
      <c r="C2615" t="s">
        <v>10328</v>
      </c>
      <c r="D2615" t="s">
        <v>138</v>
      </c>
      <c r="E2615">
        <v>162.24</v>
      </c>
      <c r="F2615">
        <v>390</v>
      </c>
      <c r="G2615">
        <v>-24.666422660021901</v>
      </c>
      <c r="H2615">
        <v>-2.2742811831197698</v>
      </c>
      <c r="I2615">
        <v>-12.9654041397061</v>
      </c>
      <c r="J2615">
        <v>-1.0476561641234601</v>
      </c>
      <c r="K2615">
        <v>389.92782783616002</v>
      </c>
      <c r="L2615">
        <v>387.65042911642303</v>
      </c>
      <c r="M2615">
        <v>100</v>
      </c>
      <c r="O2615">
        <v>0</v>
      </c>
      <c r="P2615">
        <v>5.4054054054053902</v>
      </c>
    </row>
    <row r="2616" spans="1:17" hidden="1" x14ac:dyDescent="0.3">
      <c r="A2616" t="s">
        <v>5438</v>
      </c>
      <c r="B2616" t="s">
        <v>5439</v>
      </c>
      <c r="C2616" t="s">
        <v>10328</v>
      </c>
      <c r="D2616" t="s">
        <v>273</v>
      </c>
      <c r="E2616">
        <v>162.17337499999999</v>
      </c>
      <c r="F2616">
        <v>664.45</v>
      </c>
      <c r="G2616">
        <v>123.82576459792701</v>
      </c>
      <c r="H2616">
        <v>38.559052150213503</v>
      </c>
      <c r="I2616">
        <v>99.556585305360201</v>
      </c>
      <c r="J2616">
        <v>-16.547656164123399</v>
      </c>
      <c r="K2616">
        <v>572.45413465344097</v>
      </c>
      <c r="L2616">
        <v>376.14958353148597</v>
      </c>
      <c r="M2616">
        <v>45.654902455246898</v>
      </c>
      <c r="N2616">
        <v>0.94537232129091897</v>
      </c>
      <c r="O2616">
        <v>36.834976296184799</v>
      </c>
      <c r="P2616">
        <v>342.96666666666601</v>
      </c>
    </row>
    <row r="2617" spans="1:17" hidden="1" x14ac:dyDescent="0.3">
      <c r="A2617" t="s">
        <v>5440</v>
      </c>
      <c r="B2617" t="s">
        <v>5441</v>
      </c>
      <c r="C2617" t="s">
        <v>10328</v>
      </c>
      <c r="D2617" t="s">
        <v>21</v>
      </c>
      <c r="E2617">
        <v>162.055387072</v>
      </c>
      <c r="F2617">
        <v>9.16</v>
      </c>
      <c r="G2617">
        <v>13.552414973869899</v>
      </c>
      <c r="H2617">
        <v>-1.9621063652217401</v>
      </c>
      <c r="I2617">
        <v>102.56400762499899</v>
      </c>
      <c r="J2617">
        <v>-3.4768059616943101</v>
      </c>
      <c r="K2617">
        <v>9.1410211978412104</v>
      </c>
      <c r="L2617">
        <v>7.17821367259128</v>
      </c>
      <c r="M2617">
        <v>44.616952442449197</v>
      </c>
      <c r="N2617">
        <v>2.0140537200179298</v>
      </c>
      <c r="O2617">
        <v>22.707423580785999</v>
      </c>
      <c r="P2617">
        <v>144.266666666666</v>
      </c>
      <c r="Q2617">
        <v>1.5102499718063E-2</v>
      </c>
    </row>
    <row r="2618" spans="1:17" hidden="1" x14ac:dyDescent="0.3">
      <c r="A2618" t="s">
        <v>5442</v>
      </c>
      <c r="B2618" t="s">
        <v>5443</v>
      </c>
      <c r="C2618" t="s">
        <v>10328</v>
      </c>
      <c r="D2618" t="s">
        <v>535</v>
      </c>
      <c r="E2618">
        <v>161.80500000000001</v>
      </c>
      <c r="F2618">
        <v>46</v>
      </c>
      <c r="G2618">
        <v>34.213886220286902</v>
      </c>
      <c r="H2618">
        <v>-3.82879566352864</v>
      </c>
      <c r="I2618">
        <v>-13.934187778026899</v>
      </c>
      <c r="J2618">
        <v>-3.6187836667578299</v>
      </c>
      <c r="K2618">
        <v>47.455331737086198</v>
      </c>
      <c r="L2618">
        <v>44.558112096998002</v>
      </c>
      <c r="M2618">
        <v>44.6143672394237</v>
      </c>
      <c r="N2618">
        <v>0.75578609847307399</v>
      </c>
      <c r="O2618">
        <v>47.282608695652101</v>
      </c>
      <c r="Q2618">
        <v>7.6363706148648999E-2</v>
      </c>
    </row>
    <row r="2619" spans="1:17" hidden="1" x14ac:dyDescent="0.3">
      <c r="A2619" t="s">
        <v>5444</v>
      </c>
      <c r="B2619" t="s">
        <v>5445</v>
      </c>
      <c r="C2619" t="s">
        <v>10328</v>
      </c>
      <c r="D2619" t="s">
        <v>54</v>
      </c>
      <c r="E2619">
        <v>161.736738522</v>
      </c>
      <c r="F2619">
        <v>9.85</v>
      </c>
      <c r="G2619">
        <v>135.92487364556001</v>
      </c>
      <c r="H2619">
        <v>24.789318275608199</v>
      </c>
      <c r="I2619">
        <v>68.768913203467207</v>
      </c>
      <c r="J2619">
        <v>18.875715483386099</v>
      </c>
      <c r="K2619">
        <v>7.2041613472586796</v>
      </c>
      <c r="L2619">
        <v>6.0601939279883901</v>
      </c>
      <c r="M2619">
        <v>89.075556912237005</v>
      </c>
      <c r="N2619">
        <v>1.0707174144992799</v>
      </c>
      <c r="O2619">
        <v>0</v>
      </c>
      <c r="P2619">
        <v>182.83193599649201</v>
      </c>
      <c r="Q2619">
        <v>1.8866382094113E-2</v>
      </c>
    </row>
    <row r="2620" spans="1:17" hidden="1" x14ac:dyDescent="0.3">
      <c r="A2620" t="s">
        <v>5446</v>
      </c>
      <c r="B2620" t="s">
        <v>5447</v>
      </c>
      <c r="C2620" t="s">
        <v>10328</v>
      </c>
      <c r="D2620" t="s">
        <v>281</v>
      </c>
      <c r="E2620">
        <v>161.52509511</v>
      </c>
      <c r="F2620">
        <v>77.34</v>
      </c>
      <c r="G2620">
        <v>-43.270481264080502</v>
      </c>
      <c r="H2620">
        <v>16.305871488635901</v>
      </c>
      <c r="I2620">
        <v>36.195637326060499</v>
      </c>
      <c r="J2620">
        <v>-0.82830132541378598</v>
      </c>
      <c r="K2620">
        <v>69.661382032135606</v>
      </c>
      <c r="L2620">
        <v>69.435624830371495</v>
      </c>
      <c r="M2620">
        <v>60.8668379330596</v>
      </c>
      <c r="N2620">
        <v>1.18196454780983</v>
      </c>
      <c r="O2620">
        <v>43.522110162916903</v>
      </c>
      <c r="P2620">
        <v>59.463917525773198</v>
      </c>
      <c r="Q2620">
        <v>4.4973693935466998E-2</v>
      </c>
    </row>
    <row r="2621" spans="1:17" hidden="1" x14ac:dyDescent="0.3">
      <c r="A2621" t="s">
        <v>5448</v>
      </c>
      <c r="B2621" t="s">
        <v>5449</v>
      </c>
      <c r="C2621" t="s">
        <v>10328</v>
      </c>
      <c r="D2621" t="s">
        <v>138</v>
      </c>
      <c r="E2621">
        <v>161.48548513199901</v>
      </c>
      <c r="F2621">
        <v>23.19</v>
      </c>
      <c r="G2621">
        <v>302.577425665916</v>
      </c>
      <c r="H2621">
        <v>-4.6732710821096797</v>
      </c>
      <c r="I2621">
        <v>53.3904064772235</v>
      </c>
      <c r="J2621">
        <v>-2.3247953722971402</v>
      </c>
      <c r="K2621">
        <v>20.7033007972537</v>
      </c>
      <c r="L2621">
        <v>15.3654692553453</v>
      </c>
      <c r="M2621">
        <v>55.198777848642798</v>
      </c>
      <c r="N2621">
        <v>0.46629543490180603</v>
      </c>
      <c r="O2621">
        <v>14.0146614920224</v>
      </c>
      <c r="P2621">
        <v>361.03379721669899</v>
      </c>
      <c r="Q2621">
        <v>0.102455546926874</v>
      </c>
    </row>
    <row r="2622" spans="1:17" hidden="1" x14ac:dyDescent="0.3">
      <c r="A2622" t="s">
        <v>5450</v>
      </c>
      <c r="B2622" t="s">
        <v>5451</v>
      </c>
      <c r="C2622" t="s">
        <v>10328</v>
      </c>
      <c r="D2622" t="s">
        <v>4207</v>
      </c>
      <c r="E2622">
        <v>161.271880966</v>
      </c>
      <c r="F2622">
        <v>58.29</v>
      </c>
      <c r="G2622">
        <v>2.13502156033812</v>
      </c>
      <c r="H2622">
        <v>6.9895109464226799</v>
      </c>
      <c r="I2622">
        <v>-6.61619779049978</v>
      </c>
      <c r="J2622">
        <v>-2.6750506377630598</v>
      </c>
      <c r="K2622">
        <v>57.2444777973828</v>
      </c>
      <c r="L2622">
        <v>53.807378270698599</v>
      </c>
      <c r="M2622">
        <v>48.662572398221101</v>
      </c>
      <c r="N2622">
        <v>0.60413073402009798</v>
      </c>
      <c r="O2622">
        <v>26.865671641791</v>
      </c>
      <c r="P2622">
        <v>54.615384615384599</v>
      </c>
      <c r="Q2622">
        <v>8.3467246146338006E-2</v>
      </c>
    </row>
    <row r="2623" spans="1:17" hidden="1" x14ac:dyDescent="0.3">
      <c r="A2623" t="s">
        <v>5452</v>
      </c>
      <c r="B2623" t="s">
        <v>5453</v>
      </c>
      <c r="C2623" t="s">
        <v>10328</v>
      </c>
      <c r="E2623">
        <v>161.1195439</v>
      </c>
      <c r="F2623">
        <v>230</v>
      </c>
      <c r="G2623">
        <v>13.9031328109419</v>
      </c>
      <c r="H2623">
        <v>13.065327059057701</v>
      </c>
      <c r="I2623">
        <v>8.3746116872524503</v>
      </c>
      <c r="J2623">
        <v>-3.3321389227441598</v>
      </c>
      <c r="K2623">
        <v>208.80589259154399</v>
      </c>
      <c r="L2623">
        <v>176.903724696539</v>
      </c>
      <c r="M2623">
        <v>51.171794027816198</v>
      </c>
      <c r="N2623">
        <v>0.44648269822380998</v>
      </c>
      <c r="O2623">
        <v>5.6521739130434598</v>
      </c>
      <c r="P2623">
        <v>71.577769488996594</v>
      </c>
      <c r="Q2623">
        <v>0.201080111280978</v>
      </c>
    </row>
    <row r="2624" spans="1:17" hidden="1" x14ac:dyDescent="0.3">
      <c r="A2624" t="s">
        <v>5454</v>
      </c>
      <c r="B2624" t="s">
        <v>5455</v>
      </c>
      <c r="C2624" t="s">
        <v>10328</v>
      </c>
      <c r="D2624" t="s">
        <v>5456</v>
      </c>
      <c r="E2624">
        <v>161.011968</v>
      </c>
      <c r="F2624">
        <v>166.4</v>
      </c>
      <c r="G2624">
        <v>-20.236844567077402</v>
      </c>
      <c r="H2624">
        <v>-9.8298367386753291</v>
      </c>
      <c r="I2624">
        <v>-3.5996466635313</v>
      </c>
      <c r="J2624">
        <v>0.41575847002287802</v>
      </c>
      <c r="K2624">
        <v>166.67514403313999</v>
      </c>
      <c r="L2624">
        <v>158.51270529432</v>
      </c>
      <c r="M2624">
        <v>44.907027476080202</v>
      </c>
      <c r="N2624">
        <v>0.40440277211577602</v>
      </c>
      <c r="O2624">
        <v>23.076923076922998</v>
      </c>
      <c r="P2624">
        <v>45.900920648838202</v>
      </c>
    </row>
    <row r="2625" spans="1:17" hidden="1" x14ac:dyDescent="0.3">
      <c r="A2625" t="s">
        <v>5457</v>
      </c>
      <c r="B2625" t="s">
        <v>5458</v>
      </c>
      <c r="C2625" t="s">
        <v>10328</v>
      </c>
      <c r="D2625" t="s">
        <v>773</v>
      </c>
      <c r="E2625">
        <v>160.94125</v>
      </c>
      <c r="F2625">
        <v>169.8</v>
      </c>
      <c r="G2625">
        <v>-0.45350745474030701</v>
      </c>
      <c r="H2625">
        <v>4.8449241148934599</v>
      </c>
      <c r="I2625">
        <v>6.4019069323501103</v>
      </c>
      <c r="J2625">
        <v>6.0715491338897696</v>
      </c>
      <c r="K2625">
        <v>149.60926173372999</v>
      </c>
      <c r="L2625">
        <v>141.44950150742801</v>
      </c>
      <c r="M2625">
        <v>99.621404467465595</v>
      </c>
      <c r="N2625">
        <v>0.40211058590744198</v>
      </c>
      <c r="O2625">
        <v>0</v>
      </c>
      <c r="P2625">
        <v>33.6481700118063</v>
      </c>
    </row>
    <row r="2626" spans="1:17" hidden="1" x14ac:dyDescent="0.3">
      <c r="A2626" t="s">
        <v>5459</v>
      </c>
      <c r="B2626" t="s">
        <v>5460</v>
      </c>
      <c r="C2626" t="s">
        <v>10328</v>
      </c>
      <c r="D2626" t="s">
        <v>46</v>
      </c>
      <c r="E2626">
        <v>160.82191972000001</v>
      </c>
      <c r="F2626">
        <v>503</v>
      </c>
      <c r="G2626">
        <v>-85.050066853095302</v>
      </c>
      <c r="H2626">
        <v>-11.202852611691201</v>
      </c>
      <c r="I2626">
        <v>-86.599127812743305</v>
      </c>
      <c r="J2626">
        <v>-8.3203834368507295</v>
      </c>
      <c r="K2626">
        <v>640.14190917684505</v>
      </c>
      <c r="L2626">
        <v>1109.1095931347099</v>
      </c>
      <c r="M2626">
        <v>26.991967618764399</v>
      </c>
      <c r="N2626">
        <v>0.69500288123625298</v>
      </c>
      <c r="O2626">
        <v>371.54870775347899</v>
      </c>
      <c r="Q2626">
        <v>3.3124360825563998E-2</v>
      </c>
    </row>
    <row r="2627" spans="1:17" hidden="1" x14ac:dyDescent="0.3">
      <c r="A2627" t="s">
        <v>5461</v>
      </c>
      <c r="B2627" t="s">
        <v>5462</v>
      </c>
      <c r="C2627" t="s">
        <v>10328</v>
      </c>
      <c r="D2627" t="s">
        <v>46</v>
      </c>
      <c r="E2627">
        <v>160.76100768000001</v>
      </c>
      <c r="F2627">
        <v>13.51</v>
      </c>
      <c r="G2627">
        <v>12.676927680241</v>
      </c>
      <c r="H2627">
        <v>11.048087237932799</v>
      </c>
      <c r="I2627">
        <v>-78.222462461692999</v>
      </c>
      <c r="J2627">
        <v>-12.087036409443</v>
      </c>
      <c r="K2627">
        <v>14.434917978541799</v>
      </c>
      <c r="L2627">
        <v>20.053141995462401</v>
      </c>
      <c r="M2627">
        <v>47.761545027566598</v>
      </c>
      <c r="N2627">
        <v>1.1272923517239899</v>
      </c>
      <c r="O2627">
        <v>240.111554058069</v>
      </c>
      <c r="P2627">
        <v>45.783571812702199</v>
      </c>
    </row>
    <row r="2628" spans="1:17" hidden="1" x14ac:dyDescent="0.3">
      <c r="A2628" t="s">
        <v>5463</v>
      </c>
      <c r="B2628" t="s">
        <v>5464</v>
      </c>
      <c r="C2628" t="s">
        <v>10328</v>
      </c>
      <c r="D2628" t="s">
        <v>1210</v>
      </c>
      <c r="E2628">
        <v>160.35799363800001</v>
      </c>
      <c r="F2628">
        <v>0.85</v>
      </c>
      <c r="G2628">
        <v>63.109990116390797</v>
      </c>
      <c r="H2628">
        <v>-7.7687866776252701</v>
      </c>
      <c r="I2628">
        <v>-23.491719929179801</v>
      </c>
      <c r="J2628">
        <v>-8.57453788455358</v>
      </c>
      <c r="K2628">
        <v>0.85067915451566001</v>
      </c>
      <c r="L2628">
        <v>0.77656091220081103</v>
      </c>
      <c r="M2628">
        <v>45.7547900026467</v>
      </c>
      <c r="N2628">
        <v>1.3802708652426801</v>
      </c>
      <c r="O2628">
        <v>41.176470588235297</v>
      </c>
      <c r="P2628">
        <v>102.380952380952</v>
      </c>
      <c r="Q2628">
        <v>2.492576352512E-2</v>
      </c>
    </row>
    <row r="2629" spans="1:17" hidden="1" x14ac:dyDescent="0.3">
      <c r="A2629" t="s">
        <v>5465</v>
      </c>
      <c r="B2629" t="s">
        <v>5466</v>
      </c>
      <c r="C2629" t="s">
        <v>10328</v>
      </c>
      <c r="D2629" t="s">
        <v>257</v>
      </c>
      <c r="E2629">
        <v>159.47659200000001</v>
      </c>
      <c r="F2629">
        <v>189</v>
      </c>
      <c r="G2629">
        <v>-61.618369173721398</v>
      </c>
      <c r="H2629">
        <v>12.6111095929089</v>
      </c>
      <c r="I2629">
        <v>-32.591174924311701</v>
      </c>
      <c r="J2629">
        <v>3.4749569012031598</v>
      </c>
      <c r="K2629">
        <v>193.484414201573</v>
      </c>
      <c r="L2629">
        <v>210.06536291451999</v>
      </c>
      <c r="M2629">
        <v>42.972527090743398</v>
      </c>
      <c r="N2629">
        <v>0.70764119601328901</v>
      </c>
      <c r="O2629">
        <v>47.619047619047599</v>
      </c>
      <c r="P2629">
        <v>8</v>
      </c>
    </row>
    <row r="2630" spans="1:17" hidden="1" x14ac:dyDescent="0.3">
      <c r="A2630" t="s">
        <v>5467</v>
      </c>
      <c r="B2630" t="s">
        <v>5468</v>
      </c>
      <c r="C2630" t="s">
        <v>10328</v>
      </c>
      <c r="D2630" t="s">
        <v>410</v>
      </c>
      <c r="E2630">
        <v>159.139278144</v>
      </c>
      <c r="F2630">
        <v>23.92</v>
      </c>
      <c r="G2630">
        <v>11.4666334730342</v>
      </c>
      <c r="H2630">
        <v>-4.4965034053419899</v>
      </c>
      <c r="I2630">
        <v>-24.208446811320201</v>
      </c>
      <c r="J2630">
        <v>-6.4603241103806601</v>
      </c>
      <c r="K2630">
        <v>24.314234514247701</v>
      </c>
      <c r="L2630">
        <v>21.8008246486106</v>
      </c>
      <c r="M2630">
        <v>42.6627136814962</v>
      </c>
      <c r="N2630">
        <v>0.83817095953194598</v>
      </c>
      <c r="O2630">
        <v>23.327759197324401</v>
      </c>
      <c r="P2630">
        <v>82.595419847328202</v>
      </c>
      <c r="Q2630">
        <v>5.9218539248658997E-2</v>
      </c>
    </row>
    <row r="2631" spans="1:17" hidden="1" x14ac:dyDescent="0.3">
      <c r="A2631" t="s">
        <v>5469</v>
      </c>
      <c r="B2631" t="s">
        <v>5470</v>
      </c>
      <c r="C2631" t="s">
        <v>10328</v>
      </c>
      <c r="D2631" t="s">
        <v>156</v>
      </c>
      <c r="E2631">
        <v>158.57641799999999</v>
      </c>
      <c r="F2631">
        <v>154.9</v>
      </c>
      <c r="G2631">
        <v>-19.586806667424401</v>
      </c>
      <c r="H2631">
        <v>-2.8953991955421299</v>
      </c>
      <c r="I2631">
        <v>-11.4249256080771</v>
      </c>
      <c r="J2631">
        <v>0.150745966369217</v>
      </c>
      <c r="K2631">
        <v>148.64178740619499</v>
      </c>
      <c r="L2631">
        <v>142.357073601834</v>
      </c>
      <c r="M2631">
        <v>47.222091877911303</v>
      </c>
      <c r="N2631">
        <v>0.73700137551581801</v>
      </c>
      <c r="O2631">
        <v>21.3686249193027</v>
      </c>
      <c r="P2631">
        <v>31.3825275657336</v>
      </c>
      <c r="Q2631">
        <v>7.0830988253997001E-2</v>
      </c>
    </row>
    <row r="2632" spans="1:17" hidden="1" x14ac:dyDescent="0.3">
      <c r="A2632" t="s">
        <v>5471</v>
      </c>
      <c r="B2632" t="s">
        <v>5472</v>
      </c>
      <c r="C2632" t="s">
        <v>10328</v>
      </c>
      <c r="D2632" t="s">
        <v>276</v>
      </c>
      <c r="E2632">
        <v>158.22214650000001</v>
      </c>
      <c r="F2632">
        <v>168.6</v>
      </c>
      <c r="G2632">
        <v>80.388788586676</v>
      </c>
      <c r="H2632">
        <v>-14.810724331807799</v>
      </c>
      <c r="I2632">
        <v>-10.379459509344001</v>
      </c>
      <c r="J2632">
        <v>-4.4717123537634897</v>
      </c>
      <c r="K2632">
        <v>181.17495783595999</v>
      </c>
      <c r="L2632">
        <v>163.528200081715</v>
      </c>
      <c r="M2632">
        <v>42.376519517267297</v>
      </c>
      <c r="N2632">
        <v>0.27260144845527801</v>
      </c>
      <c r="O2632">
        <v>56.4946619217082</v>
      </c>
      <c r="P2632">
        <v>127.53036437246899</v>
      </c>
      <c r="Q2632">
        <v>0.12175483082012099</v>
      </c>
    </row>
    <row r="2633" spans="1:17" hidden="1" x14ac:dyDescent="0.3">
      <c r="A2633" t="s">
        <v>5473</v>
      </c>
      <c r="B2633" t="s">
        <v>5474</v>
      </c>
      <c r="C2633" t="s">
        <v>10328</v>
      </c>
      <c r="D2633" t="s">
        <v>627</v>
      </c>
      <c r="E2633">
        <v>158.18425199999999</v>
      </c>
      <c r="F2633">
        <v>480</v>
      </c>
      <c r="G2633">
        <v>-22.785283586214099</v>
      </c>
      <c r="H2633">
        <v>-0.43385565120489</v>
      </c>
      <c r="I2633">
        <v>7.1396878157549004</v>
      </c>
      <c r="J2633">
        <v>6.5141415886855096</v>
      </c>
      <c r="K2633">
        <v>458.74622063754498</v>
      </c>
      <c r="L2633">
        <v>433.83715417256201</v>
      </c>
      <c r="M2633">
        <v>69.314522032762</v>
      </c>
      <c r="N2633">
        <v>1.1181241591389499</v>
      </c>
      <c r="O2633">
        <v>13.9583333333333</v>
      </c>
      <c r="P2633">
        <v>33.3333333333333</v>
      </c>
      <c r="Q2633">
        <v>-1.6852031281023999E-2</v>
      </c>
    </row>
    <row r="2634" spans="1:17" hidden="1" x14ac:dyDescent="0.3">
      <c r="A2634" t="s">
        <v>5475</v>
      </c>
      <c r="B2634" t="s">
        <v>5476</v>
      </c>
      <c r="C2634" t="s">
        <v>10328</v>
      </c>
      <c r="D2634" t="s">
        <v>627</v>
      </c>
      <c r="E2634">
        <v>157.73473392</v>
      </c>
      <c r="F2634">
        <v>223</v>
      </c>
      <c r="G2634">
        <v>-39.586942693140799</v>
      </c>
      <c r="H2634">
        <v>-4.9578030283182599</v>
      </c>
      <c r="I2634">
        <v>-19.893617829188599</v>
      </c>
      <c r="J2634">
        <v>-0.40545432926107799</v>
      </c>
      <c r="K2634">
        <v>219.84969838843</v>
      </c>
      <c r="L2634">
        <v>231.077428376738</v>
      </c>
      <c r="M2634">
        <v>54.789737050276898</v>
      </c>
      <c r="N2634">
        <v>0.86341846447009496</v>
      </c>
      <c r="O2634">
        <v>43.497757847533599</v>
      </c>
      <c r="P2634">
        <v>10.3960396039604</v>
      </c>
      <c r="Q2634">
        <v>-4.8585824988019999E-2</v>
      </c>
    </row>
    <row r="2635" spans="1:17" hidden="1" x14ac:dyDescent="0.3">
      <c r="A2635" t="s">
        <v>5477</v>
      </c>
      <c r="B2635" t="s">
        <v>5478</v>
      </c>
      <c r="C2635" t="s">
        <v>10328</v>
      </c>
      <c r="D2635" t="s">
        <v>195</v>
      </c>
      <c r="E2635">
        <v>157.70175</v>
      </c>
      <c r="F2635">
        <v>150</v>
      </c>
      <c r="G2635">
        <v>-85.960667941916</v>
      </c>
      <c r="H2635">
        <v>11.158554637775699</v>
      </c>
      <c r="I2635">
        <v>-41.005701573143398</v>
      </c>
      <c r="J2635">
        <v>10.6759748538846</v>
      </c>
      <c r="K2635">
        <v>147.13382954768201</v>
      </c>
      <c r="L2635">
        <v>184.777453945828</v>
      </c>
      <c r="M2635">
        <v>62.116964021212397</v>
      </c>
      <c r="N2635">
        <v>1.2353341912042901</v>
      </c>
      <c r="O2635">
        <v>129.99999999999901</v>
      </c>
      <c r="P2635">
        <v>40.186915887850397</v>
      </c>
      <c r="Q2635">
        <v>2.8671318094643999E-2</v>
      </c>
    </row>
    <row r="2636" spans="1:17" hidden="1" x14ac:dyDescent="0.3">
      <c r="A2636" t="s">
        <v>5479</v>
      </c>
      <c r="B2636" t="s">
        <v>5480</v>
      </c>
      <c r="C2636" t="s">
        <v>10328</v>
      </c>
      <c r="D2636" t="s">
        <v>5481</v>
      </c>
      <c r="E2636">
        <v>157.40837210000001</v>
      </c>
      <c r="F2636">
        <v>55.76</v>
      </c>
      <c r="G2636">
        <v>368.675935798615</v>
      </c>
      <c r="H2636">
        <v>19.467640494603302</v>
      </c>
      <c r="I2636">
        <v>136.520054473269</v>
      </c>
      <c r="J2636">
        <v>-8.7836276204971195</v>
      </c>
      <c r="K2636">
        <v>52.645087532330699</v>
      </c>
      <c r="L2636">
        <v>36.092864776222598</v>
      </c>
      <c r="M2636">
        <v>40.216058381026201</v>
      </c>
      <c r="N2636">
        <v>0.98376245802931805</v>
      </c>
      <c r="O2636">
        <v>17.5573888091822</v>
      </c>
      <c r="P2636">
        <v>423.56807511736997</v>
      </c>
      <c r="Q2636">
        <v>0.13270999730938099</v>
      </c>
    </row>
    <row r="2637" spans="1:17" hidden="1" x14ac:dyDescent="0.3">
      <c r="A2637" t="s">
        <v>5482</v>
      </c>
      <c r="B2637" t="s">
        <v>5483</v>
      </c>
      <c r="C2637" t="s">
        <v>10328</v>
      </c>
      <c r="D2637" t="s">
        <v>552</v>
      </c>
      <c r="E2637">
        <v>157.15905703199999</v>
      </c>
      <c r="F2637">
        <v>3.07</v>
      </c>
      <c r="G2637">
        <v>31.507119302993701</v>
      </c>
      <c r="H2637">
        <v>-24.201992026493201</v>
      </c>
      <c r="I2637">
        <v>-12.309666434787999</v>
      </c>
      <c r="J2637">
        <v>-20.047656164123399</v>
      </c>
      <c r="K2637">
        <v>3.8506977534303002</v>
      </c>
      <c r="L2637">
        <v>3.5958178828212999</v>
      </c>
      <c r="M2637">
        <v>22.5975562912218</v>
      </c>
      <c r="N2637">
        <v>2.6363304354570598</v>
      </c>
      <c r="O2637">
        <v>88.925081433224705</v>
      </c>
      <c r="P2637">
        <v>75.428571428571402</v>
      </c>
      <c r="Q2637">
        <v>1.6804658547616001E-2</v>
      </c>
    </row>
    <row r="2638" spans="1:17" hidden="1" x14ac:dyDescent="0.3">
      <c r="A2638" t="s">
        <v>5484</v>
      </c>
      <c r="B2638" t="s">
        <v>5485</v>
      </c>
      <c r="C2638" t="s">
        <v>10328</v>
      </c>
      <c r="D2638" t="s">
        <v>410</v>
      </c>
      <c r="E2638">
        <v>157.02833610100001</v>
      </c>
      <c r="F2638">
        <v>97.37</v>
      </c>
      <c r="G2638">
        <v>-50.812568806168002</v>
      </c>
      <c r="H2638">
        <v>-10.545595361169701</v>
      </c>
      <c r="I2638">
        <v>-27.590568541284298</v>
      </c>
      <c r="J2638">
        <v>-7.4226561641234596</v>
      </c>
      <c r="K2638">
        <v>106.488642284848</v>
      </c>
      <c r="L2638">
        <v>112.77032067208999</v>
      </c>
      <c r="M2638">
        <v>14.7154391973198</v>
      </c>
      <c r="N2638">
        <v>0.47110755019932998</v>
      </c>
      <c r="O2638">
        <v>63.089247201396702</v>
      </c>
      <c r="P2638">
        <v>10.459444129325</v>
      </c>
      <c r="Q2638">
        <v>5.5304258144251002E-2</v>
      </c>
    </row>
    <row r="2639" spans="1:17" hidden="1" x14ac:dyDescent="0.3">
      <c r="A2639" t="s">
        <v>5486</v>
      </c>
      <c r="B2639" t="s">
        <v>5487</v>
      </c>
      <c r="C2639" t="s">
        <v>10328</v>
      </c>
      <c r="D2639" t="s">
        <v>627</v>
      </c>
      <c r="E2639">
        <v>156.84453809999999</v>
      </c>
      <c r="F2639">
        <v>51</v>
      </c>
      <c r="G2639">
        <v>4.0328261549250097</v>
      </c>
      <c r="H2639">
        <v>-5.1869025423430797</v>
      </c>
      <c r="I2639">
        <v>-24.208007690001899</v>
      </c>
      <c r="J2639">
        <v>-5.14694160977972</v>
      </c>
      <c r="K2639">
        <v>54.028644486403003</v>
      </c>
      <c r="L2639">
        <v>51.219731901674599</v>
      </c>
      <c r="M2639">
        <v>36.253171217150999</v>
      </c>
      <c r="N2639">
        <v>0.57659961339182397</v>
      </c>
      <c r="O2639">
        <v>38.235294117647001</v>
      </c>
      <c r="P2639">
        <v>40.495867768594998</v>
      </c>
      <c r="Q2639">
        <v>0.115582625239271</v>
      </c>
    </row>
    <row r="2640" spans="1:17" hidden="1" x14ac:dyDescent="0.3">
      <c r="A2640" t="s">
        <v>5488</v>
      </c>
      <c r="B2640" t="s">
        <v>5489</v>
      </c>
      <c r="C2640" t="s">
        <v>10328</v>
      </c>
      <c r="D2640" t="s">
        <v>21</v>
      </c>
      <c r="E2640">
        <v>156.679362</v>
      </c>
      <c r="F2640">
        <v>119.23</v>
      </c>
      <c r="G2640">
        <v>51.819857670651999</v>
      </c>
      <c r="H2640">
        <v>7.7707638619252597</v>
      </c>
      <c r="I2640">
        <v>2.9043723423152401</v>
      </c>
      <c r="J2640">
        <v>-3.9413679059153401</v>
      </c>
      <c r="K2640">
        <v>115.469009116609</v>
      </c>
      <c r="L2640">
        <v>101.41564531032201</v>
      </c>
      <c r="M2640">
        <v>56.642440783380898</v>
      </c>
      <c r="N2640">
        <v>1.5796011931984899</v>
      </c>
      <c r="O2640">
        <v>23.291118007212901</v>
      </c>
      <c r="P2640">
        <v>112.72078501338</v>
      </c>
      <c r="Q2640">
        <v>0.11500948759532</v>
      </c>
    </row>
    <row r="2641" spans="1:17" hidden="1" x14ac:dyDescent="0.3">
      <c r="A2641" t="s">
        <v>5490</v>
      </c>
      <c r="B2641" t="s">
        <v>5491</v>
      </c>
      <c r="C2641" t="s">
        <v>10328</v>
      </c>
      <c r="D2641" t="s">
        <v>405</v>
      </c>
      <c r="E2641">
        <v>156.62</v>
      </c>
      <c r="F2641">
        <v>2</v>
      </c>
      <c r="G2641">
        <v>15.1918927715269</v>
      </c>
      <c r="H2641">
        <v>-17.761006846836501</v>
      </c>
      <c r="I2641">
        <v>53.730668951880702</v>
      </c>
      <c r="J2641">
        <v>-7.8769244568063801</v>
      </c>
      <c r="K2641">
        <v>2.0443912566848699</v>
      </c>
      <c r="L2641">
        <v>1.6114341910563501</v>
      </c>
      <c r="M2641">
        <v>22.418953424990399</v>
      </c>
      <c r="N2641">
        <v>1.2031632819488201</v>
      </c>
      <c r="O2641">
        <v>28</v>
      </c>
      <c r="P2641">
        <v>103.369209171736</v>
      </c>
      <c r="Q2641">
        <v>-3.3349837536480999E-2</v>
      </c>
    </row>
    <row r="2642" spans="1:17" hidden="1" x14ac:dyDescent="0.3">
      <c r="A2642" t="s">
        <v>5492</v>
      </c>
      <c r="B2642" t="s">
        <v>5493</v>
      </c>
      <c r="C2642" t="s">
        <v>10328</v>
      </c>
      <c r="D2642" t="s">
        <v>127</v>
      </c>
      <c r="E2642">
        <v>156.25339199999999</v>
      </c>
      <c r="F2642">
        <v>44.65</v>
      </c>
      <c r="G2642">
        <v>-54.175176697077802</v>
      </c>
      <c r="H2642">
        <v>-3.9055660993208798</v>
      </c>
      <c r="I2642">
        <v>-26.9842756975724</v>
      </c>
      <c r="J2642">
        <v>-5.1435167305722498</v>
      </c>
      <c r="K2642">
        <v>44.8549958088878</v>
      </c>
      <c r="L2642">
        <v>48.115692045850601</v>
      </c>
      <c r="M2642">
        <v>48.858807232721901</v>
      </c>
      <c r="N2642">
        <v>1.44151707888864</v>
      </c>
      <c r="O2642">
        <v>47.368421052631497</v>
      </c>
      <c r="P2642">
        <v>8.2161900145419207</v>
      </c>
      <c r="Q2642">
        <v>-3.9784980598819998E-2</v>
      </c>
    </row>
    <row r="2643" spans="1:17" hidden="1" x14ac:dyDescent="0.3">
      <c r="A2643" t="s">
        <v>5494</v>
      </c>
      <c r="B2643" t="s">
        <v>5495</v>
      </c>
      <c r="C2643" t="s">
        <v>10328</v>
      </c>
      <c r="D2643" t="s">
        <v>89</v>
      </c>
      <c r="E2643">
        <v>156.01400394000001</v>
      </c>
      <c r="F2643">
        <v>69.8</v>
      </c>
      <c r="G2643">
        <v>-3.1858073419225099</v>
      </c>
      <c r="H2643">
        <v>34.003671136229599</v>
      </c>
      <c r="I2643">
        <v>-12.764427969737699</v>
      </c>
      <c r="J2643">
        <v>-14.993274089202201</v>
      </c>
      <c r="K2643">
        <v>63.3924352204697</v>
      </c>
      <c r="L2643">
        <v>60.968013757704597</v>
      </c>
      <c r="M2643">
        <v>54.8788976765371</v>
      </c>
      <c r="N2643">
        <v>4.2249854793883204</v>
      </c>
      <c r="O2643">
        <v>46.790830945558703</v>
      </c>
      <c r="P2643">
        <v>66.985645933014297</v>
      </c>
      <c r="Q2643">
        <v>9.1593979580005994E-2</v>
      </c>
    </row>
    <row r="2644" spans="1:17" hidden="1" x14ac:dyDescent="0.3">
      <c r="A2644" t="s">
        <v>5496</v>
      </c>
      <c r="B2644" t="s">
        <v>5497</v>
      </c>
      <c r="C2644" t="s">
        <v>10328</v>
      </c>
      <c r="D2644" t="s">
        <v>21</v>
      </c>
      <c r="E2644">
        <v>155.71776</v>
      </c>
      <c r="F2644">
        <v>174</v>
      </c>
      <c r="G2644">
        <v>20.642766997370401</v>
      </c>
      <c r="H2644">
        <v>-12.3071343547144</v>
      </c>
      <c r="I2644">
        <v>37.749190923091597</v>
      </c>
      <c r="J2644">
        <v>-5.3487314329406699</v>
      </c>
      <c r="K2644">
        <v>175.910023997433</v>
      </c>
      <c r="M2644">
        <v>39.849633785086901</v>
      </c>
      <c r="N2644">
        <v>0.40371057513914599</v>
      </c>
      <c r="O2644">
        <v>33.620689655172399</v>
      </c>
      <c r="P2644">
        <v>78.461538461538396</v>
      </c>
    </row>
    <row r="2645" spans="1:17" hidden="1" x14ac:dyDescent="0.3">
      <c r="A2645" t="s">
        <v>5498</v>
      </c>
      <c r="B2645" t="s">
        <v>5499</v>
      </c>
      <c r="C2645" t="s">
        <v>10328</v>
      </c>
      <c r="D2645" t="s">
        <v>225</v>
      </c>
      <c r="E2645">
        <v>155.59285</v>
      </c>
      <c r="F2645">
        <v>169.75</v>
      </c>
      <c r="G2645">
        <v>82.754149868374</v>
      </c>
      <c r="H2645">
        <v>-2.2742811831197698</v>
      </c>
      <c r="I2645">
        <v>-28.0054441797461</v>
      </c>
      <c r="J2645">
        <v>-1.0476561641234601</v>
      </c>
      <c r="K2645">
        <v>151.25387669422599</v>
      </c>
      <c r="L2645">
        <v>138.99106678648999</v>
      </c>
      <c r="M2645">
        <v>71.011674641356805</v>
      </c>
      <c r="N2645">
        <v>0</v>
      </c>
      <c r="O2645">
        <v>26.3917525773196</v>
      </c>
      <c r="P2645">
        <v>135.763888888888</v>
      </c>
    </row>
    <row r="2646" spans="1:17" hidden="1" x14ac:dyDescent="0.3">
      <c r="A2646" t="s">
        <v>5500</v>
      </c>
      <c r="B2646" t="s">
        <v>5501</v>
      </c>
      <c r="C2646" t="s">
        <v>10328</v>
      </c>
      <c r="D2646" t="s">
        <v>127</v>
      </c>
      <c r="E2646">
        <v>155.58000000000001</v>
      </c>
      <c r="F2646">
        <v>51.86</v>
      </c>
      <c r="G2646">
        <v>52.5338057373895</v>
      </c>
      <c r="H2646">
        <v>-14.375976098374</v>
      </c>
      <c r="I2646">
        <v>-8.0917944329316107</v>
      </c>
      <c r="J2646">
        <v>-4.1493004092654697</v>
      </c>
      <c r="K2646">
        <v>46.275910812801399</v>
      </c>
      <c r="L2646">
        <v>37.3924833345068</v>
      </c>
      <c r="M2646">
        <v>55.2190676814771</v>
      </c>
      <c r="N2646">
        <v>0.75863729494667498</v>
      </c>
      <c r="O2646">
        <v>20.613189355958301</v>
      </c>
      <c r="P2646">
        <v>129.97782705099701</v>
      </c>
      <c r="Q2646">
        <v>0.12523676691432201</v>
      </c>
    </row>
    <row r="2647" spans="1:17" hidden="1" x14ac:dyDescent="0.3">
      <c r="A2647" t="s">
        <v>5502</v>
      </c>
      <c r="B2647" t="s">
        <v>5503</v>
      </c>
      <c r="C2647" t="s">
        <v>10328</v>
      </c>
      <c r="D2647" t="s">
        <v>1210</v>
      </c>
      <c r="E2647">
        <v>155.33961843</v>
      </c>
      <c r="F2647">
        <v>84.25</v>
      </c>
      <c r="G2647">
        <v>-81.610510837932296</v>
      </c>
      <c r="H2647">
        <v>-4.6428542622647697</v>
      </c>
      <c r="I2647">
        <v>-52.397467403545001</v>
      </c>
      <c r="J2647">
        <v>-0.63173221878776298</v>
      </c>
      <c r="K2647">
        <v>87.431773996711598</v>
      </c>
      <c r="M2647">
        <v>42.779195204066703</v>
      </c>
      <c r="N2647">
        <v>0.58827258320126696</v>
      </c>
      <c r="O2647">
        <v>117.210682492581</v>
      </c>
      <c r="P2647">
        <v>15.2530779753762</v>
      </c>
    </row>
    <row r="2648" spans="1:17" hidden="1" x14ac:dyDescent="0.3">
      <c r="A2648" t="s">
        <v>5504</v>
      </c>
      <c r="B2648" t="s">
        <v>5505</v>
      </c>
      <c r="C2648" t="s">
        <v>10328</v>
      </c>
      <c r="D2648" t="s">
        <v>276</v>
      </c>
      <c r="E2648">
        <v>155.17281215999901</v>
      </c>
      <c r="F2648">
        <v>235</v>
      </c>
      <c r="G2648">
        <v>4.7145212319629799</v>
      </c>
      <c r="H2648">
        <v>19.220564177704901</v>
      </c>
      <c r="I2648">
        <v>10.458965608192999</v>
      </c>
      <c r="J2648">
        <v>-0.74978382369793894</v>
      </c>
      <c r="K2648">
        <v>198.59934019930901</v>
      </c>
      <c r="L2648">
        <v>176.942123652444</v>
      </c>
      <c r="M2648">
        <v>68.208349113876807</v>
      </c>
      <c r="N2648">
        <v>2.4347601354316</v>
      </c>
      <c r="O2648">
        <v>4.2553191489361701</v>
      </c>
      <c r="P2648">
        <v>84.748427672955899</v>
      </c>
      <c r="Q2648">
        <v>8.8839353730035001E-2</v>
      </c>
    </row>
    <row r="2649" spans="1:17" hidden="1" x14ac:dyDescent="0.3">
      <c r="A2649" t="s">
        <v>5506</v>
      </c>
      <c r="B2649" t="s">
        <v>5507</v>
      </c>
      <c r="C2649" t="s">
        <v>10328</v>
      </c>
      <c r="D2649" t="s">
        <v>132</v>
      </c>
      <c r="E2649">
        <v>155.16391999999999</v>
      </c>
      <c r="F2649">
        <v>148</v>
      </c>
      <c r="G2649">
        <v>57.984080447914401</v>
      </c>
      <c r="H2649">
        <v>30.716373022487701</v>
      </c>
      <c r="I2649">
        <v>-13.234945918681801</v>
      </c>
      <c r="J2649">
        <v>22.155807039339699</v>
      </c>
      <c r="K2649">
        <v>117.472202296125</v>
      </c>
      <c r="L2649">
        <v>115.507185094744</v>
      </c>
      <c r="M2649">
        <v>81.440097636904497</v>
      </c>
      <c r="N2649">
        <v>2.0932268864280101</v>
      </c>
      <c r="O2649">
        <v>38.277027027027003</v>
      </c>
      <c r="P2649">
        <v>102.32399179767501</v>
      </c>
      <c r="Q2649">
        <v>0.26850835366734499</v>
      </c>
    </row>
    <row r="2650" spans="1:17" hidden="1" x14ac:dyDescent="0.3">
      <c r="A2650" t="s">
        <v>5508</v>
      </c>
      <c r="B2650" t="s">
        <v>5509</v>
      </c>
      <c r="C2650" t="s">
        <v>10328</v>
      </c>
      <c r="D2650" t="s">
        <v>1852</v>
      </c>
      <c r="E2650">
        <v>155.13958500000001</v>
      </c>
      <c r="F2650">
        <v>106.5</v>
      </c>
      <c r="G2650">
        <v>1237.06552751865</v>
      </c>
      <c r="H2650">
        <v>46.071124299056002</v>
      </c>
      <c r="I2650">
        <v>57.461864223231899</v>
      </c>
      <c r="J2650">
        <v>7.1234291714192004</v>
      </c>
      <c r="K2650">
        <v>75.491025754004099</v>
      </c>
      <c r="L2650">
        <v>53.544228611806901</v>
      </c>
      <c r="M2650">
        <v>99.491883654266601</v>
      </c>
      <c r="N2650">
        <v>0.68954242160128498</v>
      </c>
      <c r="O2650">
        <v>0</v>
      </c>
      <c r="P2650">
        <v>1394.52708391804</v>
      </c>
      <c r="Q2650">
        <v>0.21998135638938601</v>
      </c>
    </row>
    <row r="2651" spans="1:17" hidden="1" x14ac:dyDescent="0.3">
      <c r="A2651" t="s">
        <v>5510</v>
      </c>
      <c r="B2651" t="s">
        <v>5511</v>
      </c>
      <c r="C2651" t="s">
        <v>10328</v>
      </c>
      <c r="D2651" t="s">
        <v>573</v>
      </c>
      <c r="E2651">
        <v>155.03953150999999</v>
      </c>
      <c r="F2651">
        <v>67.05</v>
      </c>
      <c r="G2651">
        <v>127.812787319188</v>
      </c>
      <c r="H2651">
        <v>130.45166633874601</v>
      </c>
      <c r="I2651">
        <v>115.718088356883</v>
      </c>
      <c r="J2651">
        <v>26.2395672761794</v>
      </c>
      <c r="K2651">
        <v>34.802072666350597</v>
      </c>
      <c r="L2651">
        <v>28.688588504132898</v>
      </c>
      <c r="M2651">
        <v>96.421564102657499</v>
      </c>
      <c r="N2651">
        <v>3.1971471163541798</v>
      </c>
      <c r="O2651">
        <v>0</v>
      </c>
      <c r="P2651">
        <v>243.84615384615299</v>
      </c>
      <c r="Q2651">
        <v>9.0755325756724001E-2</v>
      </c>
    </row>
    <row r="2652" spans="1:17" hidden="1" x14ac:dyDescent="0.3">
      <c r="A2652" t="s">
        <v>5512</v>
      </c>
      <c r="B2652" t="s">
        <v>5513</v>
      </c>
      <c r="C2652" t="s">
        <v>10328</v>
      </c>
      <c r="D2652" t="s">
        <v>627</v>
      </c>
      <c r="E2652">
        <v>154.793496</v>
      </c>
      <c r="F2652">
        <v>297.89999999999998</v>
      </c>
      <c r="G2652">
        <v>-16.391232759188</v>
      </c>
      <c r="H2652">
        <v>-2.6494517151797901</v>
      </c>
      <c r="I2652">
        <v>-21.808733393072099</v>
      </c>
      <c r="J2652">
        <v>-3.0110728447745698</v>
      </c>
      <c r="K2652">
        <v>298.22452480063401</v>
      </c>
      <c r="L2652">
        <v>295.33672256764697</v>
      </c>
      <c r="M2652">
        <v>43.9250329444397</v>
      </c>
      <c r="N2652">
        <v>0.34943948195524499</v>
      </c>
      <c r="O2652">
        <v>19.838872104733099</v>
      </c>
      <c r="P2652">
        <v>18.5199920429679</v>
      </c>
      <c r="Q2652">
        <v>3.0462820407033998E-2</v>
      </c>
    </row>
    <row r="2653" spans="1:17" hidden="1" x14ac:dyDescent="0.3">
      <c r="A2653" t="s">
        <v>5514</v>
      </c>
      <c r="B2653" t="s">
        <v>5515</v>
      </c>
      <c r="C2653" t="s">
        <v>10328</v>
      </c>
      <c r="D2653" t="s">
        <v>46</v>
      </c>
      <c r="E2653">
        <v>154.4653792</v>
      </c>
      <c r="F2653">
        <v>1.52</v>
      </c>
      <c r="G2653">
        <v>2.1020849780508999</v>
      </c>
      <c r="H2653">
        <v>-0.26085836432783099</v>
      </c>
      <c r="I2653">
        <v>3.9576727833707799</v>
      </c>
      <c r="J2653">
        <v>-4.8451245185538498</v>
      </c>
      <c r="K2653">
        <v>1.4899722922988401</v>
      </c>
      <c r="L2653">
        <v>1.3120160628132</v>
      </c>
      <c r="M2653">
        <v>45.469940362725403</v>
      </c>
      <c r="N2653">
        <v>0.70428132565380597</v>
      </c>
      <c r="O2653">
        <v>22.368421052631501</v>
      </c>
      <c r="P2653">
        <v>52</v>
      </c>
      <c r="Q2653">
        <v>0.16889183617089101</v>
      </c>
    </row>
    <row r="2654" spans="1:17" hidden="1" x14ac:dyDescent="0.3">
      <c r="A2654" t="s">
        <v>5516</v>
      </c>
      <c r="B2654" t="s">
        <v>5517</v>
      </c>
      <c r="C2654" t="s">
        <v>10328</v>
      </c>
      <c r="D2654" t="s">
        <v>2643</v>
      </c>
      <c r="E2654">
        <v>154.190843</v>
      </c>
      <c r="F2654">
        <v>138.65</v>
      </c>
      <c r="G2654">
        <v>86.568796934572603</v>
      </c>
      <c r="H2654">
        <v>47.005532415693999</v>
      </c>
      <c r="I2654">
        <v>75.674051642606798</v>
      </c>
      <c r="J2654">
        <v>-1.81504563187903</v>
      </c>
      <c r="K2654">
        <v>116.463744306595</v>
      </c>
      <c r="L2654">
        <v>92.596392403849705</v>
      </c>
      <c r="M2654">
        <v>59.7300139320323</v>
      </c>
      <c r="N2654">
        <v>1.80810642941283</v>
      </c>
      <c r="O2654">
        <v>11.4316624594302</v>
      </c>
      <c r="P2654">
        <v>182.09562563580801</v>
      </c>
      <c r="Q2654">
        <v>8.1601444607223003E-2</v>
      </c>
    </row>
    <row r="2655" spans="1:17" hidden="1" x14ac:dyDescent="0.3">
      <c r="A2655" t="s">
        <v>5518</v>
      </c>
      <c r="B2655" t="s">
        <v>5519</v>
      </c>
      <c r="C2655" t="s">
        <v>10328</v>
      </c>
      <c r="D2655" t="s">
        <v>298</v>
      </c>
      <c r="E2655">
        <v>154.01015000000001</v>
      </c>
      <c r="F2655">
        <v>66.849999999999994</v>
      </c>
      <c r="G2655">
        <v>-6.4048991137191494E-2</v>
      </c>
      <c r="H2655">
        <v>5.0420127465926896</v>
      </c>
      <c r="I2655">
        <v>6.1968061989747802</v>
      </c>
      <c r="J2655">
        <v>-6.4146092561082302</v>
      </c>
      <c r="K2655">
        <v>60.614765917343902</v>
      </c>
      <c r="L2655">
        <v>55.3358335311733</v>
      </c>
      <c r="M2655">
        <v>58.368246821247197</v>
      </c>
      <c r="N2655">
        <v>0.85109281609443799</v>
      </c>
      <c r="O2655">
        <v>10.545998504113699</v>
      </c>
      <c r="P2655">
        <v>51.5185856754306</v>
      </c>
      <c r="Q2655">
        <v>1.3756232610302E-2</v>
      </c>
    </row>
    <row r="2656" spans="1:17" hidden="1" x14ac:dyDescent="0.3">
      <c r="A2656" t="s">
        <v>5520</v>
      </c>
      <c r="B2656" t="s">
        <v>5521</v>
      </c>
      <c r="C2656" t="s">
        <v>10328</v>
      </c>
      <c r="D2656" t="s">
        <v>127</v>
      </c>
      <c r="E2656">
        <v>153.90607595999899</v>
      </c>
      <c r="F2656">
        <v>77.73</v>
      </c>
      <c r="G2656">
        <v>7.2603274116044698</v>
      </c>
      <c r="H2656">
        <v>27.982728162674601</v>
      </c>
      <c r="I2656">
        <v>3.0495212334281998</v>
      </c>
      <c r="J2656">
        <v>-7.5634065533916397</v>
      </c>
      <c r="K2656">
        <v>68.117799580497305</v>
      </c>
      <c r="L2656">
        <v>63.685881149233602</v>
      </c>
      <c r="M2656">
        <v>58.765637622374001</v>
      </c>
      <c r="N2656">
        <v>2.8126688756026201</v>
      </c>
      <c r="O2656">
        <v>21.253055448346799</v>
      </c>
      <c r="P2656">
        <v>55.46</v>
      </c>
      <c r="Q2656">
        <v>0.13242198126729901</v>
      </c>
    </row>
    <row r="2657" spans="1:17" hidden="1" x14ac:dyDescent="0.3">
      <c r="A2657" t="s">
        <v>5522</v>
      </c>
      <c r="B2657" t="s">
        <v>5523</v>
      </c>
      <c r="C2657" t="s">
        <v>10328</v>
      </c>
      <c r="D2657" t="s">
        <v>1406</v>
      </c>
      <c r="E2657">
        <v>152.96118749999999</v>
      </c>
      <c r="F2657">
        <v>97.35</v>
      </c>
      <c r="G2657">
        <v>-13.833022095278</v>
      </c>
      <c r="H2657">
        <v>-6.5044828555251</v>
      </c>
      <c r="I2657">
        <v>3.2734018304431101</v>
      </c>
      <c r="J2657">
        <v>-12.547656164123399</v>
      </c>
      <c r="M2657">
        <v>36.134206597300597</v>
      </c>
      <c r="O2657">
        <v>44.838212634822803</v>
      </c>
      <c r="P2657">
        <v>21.9924812030075</v>
      </c>
    </row>
    <row r="2658" spans="1:17" hidden="1" x14ac:dyDescent="0.3">
      <c r="A2658" t="s">
        <v>5524</v>
      </c>
      <c r="B2658" t="s">
        <v>5525</v>
      </c>
      <c r="C2658" t="s">
        <v>10328</v>
      </c>
      <c r="D2658" t="s">
        <v>535</v>
      </c>
      <c r="E2658">
        <v>152.898908495</v>
      </c>
      <c r="F2658">
        <v>104.94</v>
      </c>
      <c r="G2658">
        <v>28.208714920997998</v>
      </c>
      <c r="H2658">
        <v>7.8083814229276296</v>
      </c>
      <c r="I2658">
        <v>20.631031251764199</v>
      </c>
      <c r="J2658">
        <v>9.4918807515602204</v>
      </c>
      <c r="K2658">
        <v>93.034970538360497</v>
      </c>
      <c r="L2658">
        <v>85.010562154412597</v>
      </c>
      <c r="M2658">
        <v>80.257328404948893</v>
      </c>
      <c r="N2658">
        <v>1.55355654319062</v>
      </c>
      <c r="O2658">
        <v>4.5359252906422798</v>
      </c>
      <c r="P2658">
        <v>69.258064516128997</v>
      </c>
      <c r="Q2658">
        <v>3.7875587959717003E-2</v>
      </c>
    </row>
    <row r="2659" spans="1:17" hidden="1" x14ac:dyDescent="0.3">
      <c r="A2659" t="s">
        <v>5526</v>
      </c>
      <c r="B2659" t="s">
        <v>5527</v>
      </c>
      <c r="C2659" t="s">
        <v>10328</v>
      </c>
      <c r="D2659" t="s">
        <v>21</v>
      </c>
      <c r="E2659">
        <v>152.80630260000001</v>
      </c>
      <c r="F2659">
        <v>41.27</v>
      </c>
      <c r="G2659">
        <v>31.1391094345726</v>
      </c>
      <c r="H2659">
        <v>-13.989231489738501</v>
      </c>
      <c r="I2659">
        <v>-9.37604670998725</v>
      </c>
      <c r="J2659">
        <v>-9.9898589994560698</v>
      </c>
      <c r="K2659">
        <v>41.653316214124999</v>
      </c>
      <c r="L2659">
        <v>37.8130355980026</v>
      </c>
      <c r="M2659">
        <v>42.884652692925499</v>
      </c>
      <c r="N2659">
        <v>0.64263621559943196</v>
      </c>
      <c r="O2659">
        <v>30.724497213472201</v>
      </c>
      <c r="P2659">
        <v>83.585409252668995</v>
      </c>
      <c r="Q2659">
        <v>6.7844515527037005E-2</v>
      </c>
    </row>
    <row r="2660" spans="1:17" hidden="1" x14ac:dyDescent="0.3">
      <c r="A2660" t="s">
        <v>5528</v>
      </c>
      <c r="B2660" t="s">
        <v>5529</v>
      </c>
      <c r="C2660" t="s">
        <v>10328</v>
      </c>
      <c r="D2660" t="s">
        <v>627</v>
      </c>
      <c r="E2660">
        <v>152.768889</v>
      </c>
      <c r="F2660">
        <v>1.85</v>
      </c>
      <c r="G2660">
        <v>-84.157243053340295</v>
      </c>
      <c r="H2660">
        <v>21.836719149216499</v>
      </c>
      <c r="I2660">
        <v>-30.814308407295499</v>
      </c>
      <c r="J2660">
        <v>4.3871264445721696</v>
      </c>
      <c r="K2660">
        <v>1.65790842291151</v>
      </c>
      <c r="L2660">
        <v>2.15028434082148</v>
      </c>
      <c r="M2660">
        <v>69.621852727978705</v>
      </c>
      <c r="N2660">
        <v>0.87814118218081405</v>
      </c>
      <c r="O2660">
        <v>135.696735696735</v>
      </c>
      <c r="P2660">
        <v>44.722137559687098</v>
      </c>
      <c r="Q2660">
        <v>-4.1827461129584999E-2</v>
      </c>
    </row>
    <row r="2661" spans="1:17" hidden="1" x14ac:dyDescent="0.3">
      <c r="A2661" t="s">
        <v>5530</v>
      </c>
      <c r="B2661" t="s">
        <v>5531</v>
      </c>
      <c r="C2661" t="s">
        <v>10328</v>
      </c>
      <c r="D2661" t="s">
        <v>54</v>
      </c>
      <c r="E2661">
        <v>152.65181866500001</v>
      </c>
      <c r="F2661">
        <v>232.45</v>
      </c>
      <c r="G2661">
        <v>127.51904072889801</v>
      </c>
      <c r="H2661">
        <v>34.018822265155997</v>
      </c>
      <c r="I2661">
        <v>129.11957815564901</v>
      </c>
      <c r="J2661">
        <v>7.1658961972728301</v>
      </c>
      <c r="K2661">
        <v>176.632146113484</v>
      </c>
      <c r="L2661">
        <v>127.563131678727</v>
      </c>
      <c r="M2661">
        <v>93.075107494339704</v>
      </c>
      <c r="N2661">
        <v>0.52862583336881797</v>
      </c>
      <c r="O2661">
        <v>2.0219402021940098</v>
      </c>
      <c r="P2661">
        <v>212.01342281879101</v>
      </c>
      <c r="Q2661">
        <v>4.8161260483751002E-2</v>
      </c>
    </row>
    <row r="2662" spans="1:17" hidden="1" x14ac:dyDescent="0.3">
      <c r="A2662" t="s">
        <v>5532</v>
      </c>
      <c r="B2662" t="s">
        <v>5533</v>
      </c>
      <c r="C2662" t="s">
        <v>10328</v>
      </c>
      <c r="D2662" t="s">
        <v>21</v>
      </c>
      <c r="E2662">
        <v>152.4425</v>
      </c>
      <c r="F2662">
        <v>110</v>
      </c>
      <c r="G2662">
        <v>86.591555822695497</v>
      </c>
      <c r="H2662">
        <v>-7.4730579415295599</v>
      </c>
      <c r="I2662">
        <v>3.0316432081795601</v>
      </c>
      <c r="J2662">
        <v>-2.32154151444194</v>
      </c>
      <c r="K2662">
        <v>109.41608036179601</v>
      </c>
      <c r="L2662">
        <v>95.696123498796496</v>
      </c>
      <c r="M2662">
        <v>40.377581102953599</v>
      </c>
      <c r="N2662">
        <v>0.54573745679492003</v>
      </c>
      <c r="O2662">
        <v>18.0818181818181</v>
      </c>
      <c r="P2662">
        <v>137.068965517241</v>
      </c>
      <c r="Q2662">
        <v>8.0854111620026994E-2</v>
      </c>
    </row>
    <row r="2663" spans="1:17" hidden="1" x14ac:dyDescent="0.3">
      <c r="A2663" t="s">
        <v>5534</v>
      </c>
      <c r="B2663" t="s">
        <v>5535</v>
      </c>
      <c r="C2663" t="s">
        <v>10328</v>
      </c>
      <c r="D2663" t="s">
        <v>357</v>
      </c>
      <c r="E2663">
        <v>152.34554037500001</v>
      </c>
      <c r="F2663">
        <v>121</v>
      </c>
      <c r="G2663">
        <v>-20.569565621988399</v>
      </c>
      <c r="H2663">
        <v>-3.2817438696869301</v>
      </c>
      <c r="I2663">
        <v>-34.976361277959398</v>
      </c>
      <c r="J2663">
        <v>-1.0476561641234601</v>
      </c>
      <c r="K2663">
        <v>145.34215943138</v>
      </c>
      <c r="L2663">
        <v>151.27052090142601</v>
      </c>
      <c r="M2663">
        <v>39.175226730282603</v>
      </c>
      <c r="N2663">
        <v>0.88223140495867702</v>
      </c>
      <c r="O2663">
        <v>85.950413223140501</v>
      </c>
      <c r="P2663">
        <v>45.397740927661602</v>
      </c>
      <c r="Q2663">
        <v>8.9763958732236998E-2</v>
      </c>
    </row>
    <row r="2664" spans="1:17" hidden="1" x14ac:dyDescent="0.3">
      <c r="A2664" t="s">
        <v>5536</v>
      </c>
      <c r="B2664" t="s">
        <v>5537</v>
      </c>
      <c r="C2664" t="s">
        <v>10328</v>
      </c>
      <c r="D2664" t="s">
        <v>257</v>
      </c>
      <c r="E2664">
        <v>152.024</v>
      </c>
      <c r="F2664">
        <v>150.55000000000001</v>
      </c>
      <c r="G2664">
        <v>-33.317329350774301</v>
      </c>
      <c r="H2664">
        <v>9.9556712152690796</v>
      </c>
      <c r="I2664">
        <v>-18.989124489269098</v>
      </c>
      <c r="J2664">
        <v>-0.91697991453183703</v>
      </c>
      <c r="K2664">
        <v>139.13071850810601</v>
      </c>
      <c r="L2664">
        <v>140.10035156421699</v>
      </c>
      <c r="M2664">
        <v>71.002467171183199</v>
      </c>
      <c r="N2664">
        <v>1.33088694176777</v>
      </c>
      <c r="O2664">
        <v>28.860843573563599</v>
      </c>
      <c r="P2664">
        <v>36.863636363636303</v>
      </c>
      <c r="Q2664">
        <v>0.102036260997644</v>
      </c>
    </row>
    <row r="2665" spans="1:17" hidden="1" x14ac:dyDescent="0.3">
      <c r="A2665" t="s">
        <v>5538</v>
      </c>
      <c r="B2665" t="s">
        <v>5539</v>
      </c>
      <c r="C2665" t="s">
        <v>10328</v>
      </c>
      <c r="D2665" t="s">
        <v>40</v>
      </c>
      <c r="E2665">
        <v>151.97413750000001</v>
      </c>
      <c r="F2665">
        <v>584.95000000000005</v>
      </c>
      <c r="G2665">
        <v>45.985357788598201</v>
      </c>
      <c r="H2665">
        <v>30.159709362250901</v>
      </c>
      <c r="I2665">
        <v>37.504049236499597</v>
      </c>
      <c r="J2665">
        <v>-0.64555826202557198</v>
      </c>
      <c r="K2665">
        <v>497.98271032183499</v>
      </c>
      <c r="L2665">
        <v>419.60663643371998</v>
      </c>
      <c r="M2665">
        <v>58.436525810675199</v>
      </c>
      <c r="N2665">
        <v>0.89312546849846197</v>
      </c>
      <c r="O2665">
        <v>5.8210103427643203</v>
      </c>
      <c r="P2665">
        <v>93.595896078106904</v>
      </c>
      <c r="Q2665">
        <v>0.11197590149426601</v>
      </c>
    </row>
    <row r="2666" spans="1:17" hidden="1" x14ac:dyDescent="0.3">
      <c r="A2666" t="s">
        <v>5540</v>
      </c>
      <c r="B2666" t="s">
        <v>5541</v>
      </c>
      <c r="C2666" t="s">
        <v>10328</v>
      </c>
      <c r="E2666">
        <v>151.44399000000001</v>
      </c>
      <c r="F2666">
        <v>153</v>
      </c>
      <c r="G2666">
        <v>141.590103752754</v>
      </c>
      <c r="H2666">
        <v>-13.294926719612899</v>
      </c>
      <c r="I2666">
        <v>-36.0229852309809</v>
      </c>
      <c r="J2666">
        <v>-5.3329236023467903</v>
      </c>
      <c r="K2666">
        <v>154.464757584892</v>
      </c>
      <c r="L2666">
        <v>137.949534428394</v>
      </c>
      <c r="M2666">
        <v>54.378583421433603</v>
      </c>
      <c r="N2666">
        <v>0.98032946526153797</v>
      </c>
      <c r="O2666">
        <v>52.352941176470502</v>
      </c>
      <c r="P2666">
        <v>171.66193181818099</v>
      </c>
      <c r="Q2666">
        <v>0.19914648890157499</v>
      </c>
    </row>
    <row r="2667" spans="1:17" hidden="1" x14ac:dyDescent="0.3">
      <c r="A2667" t="s">
        <v>5542</v>
      </c>
      <c r="B2667" t="s">
        <v>5543</v>
      </c>
      <c r="C2667" t="s">
        <v>10328</v>
      </c>
      <c r="D2667" t="s">
        <v>127</v>
      </c>
      <c r="E2667">
        <v>151.27075149999999</v>
      </c>
      <c r="F2667">
        <v>3.77</v>
      </c>
      <c r="G2667">
        <v>34.5569928952713</v>
      </c>
      <c r="H2667">
        <v>-6.0717495375501596</v>
      </c>
      <c r="I2667">
        <v>5.9620406552465504</v>
      </c>
      <c r="J2667">
        <v>1.10288147028512</v>
      </c>
      <c r="K2667">
        <v>3.77452936900153</v>
      </c>
      <c r="L2667">
        <v>3.4600927810247701</v>
      </c>
      <c r="M2667">
        <v>55.006178239529604</v>
      </c>
      <c r="N2667">
        <v>0.85554340095173798</v>
      </c>
      <c r="O2667">
        <v>40.318302387267899</v>
      </c>
      <c r="P2667">
        <v>95.336787564766794</v>
      </c>
      <c r="Q2667">
        <v>9.4945180735851994E-2</v>
      </c>
    </row>
    <row r="2668" spans="1:17" hidden="1" x14ac:dyDescent="0.3">
      <c r="A2668" t="s">
        <v>5544</v>
      </c>
      <c r="B2668" t="s">
        <v>5545</v>
      </c>
      <c r="C2668" t="s">
        <v>10328</v>
      </c>
      <c r="D2668" t="s">
        <v>138</v>
      </c>
      <c r="E2668">
        <v>151.266085836</v>
      </c>
      <c r="F2668">
        <v>9.59</v>
      </c>
      <c r="G2668">
        <v>-28.590346583945799</v>
      </c>
      <c r="H2668">
        <v>-5.8275806755055601</v>
      </c>
      <c r="I2668">
        <v>-22.0649302060568</v>
      </c>
      <c r="J2668">
        <v>-7.3592932449913198</v>
      </c>
      <c r="K2668">
        <v>9.9028641375338395</v>
      </c>
      <c r="L2668">
        <v>10.6866371861727</v>
      </c>
      <c r="M2668">
        <v>34.930627205130797</v>
      </c>
      <c r="N2668">
        <v>0.60607700660872099</v>
      </c>
      <c r="O2668">
        <v>56.934306569343001</v>
      </c>
      <c r="P2668">
        <v>18.395061728395</v>
      </c>
      <c r="Q2668">
        <v>3.2125715714315002E-2</v>
      </c>
    </row>
    <row r="2669" spans="1:17" hidden="1" x14ac:dyDescent="0.3">
      <c r="A2669" t="s">
        <v>5546</v>
      </c>
      <c r="B2669" t="s">
        <v>5547</v>
      </c>
      <c r="C2669" t="s">
        <v>10328</v>
      </c>
      <c r="E2669">
        <v>150.92495</v>
      </c>
      <c r="F2669">
        <v>46.51</v>
      </c>
      <c r="G2669">
        <v>1612.52839673786</v>
      </c>
      <c r="H2669">
        <v>56.0845884117048</v>
      </c>
      <c r="I2669">
        <v>235.55464082095301</v>
      </c>
      <c r="J2669">
        <v>6.9895099218231103</v>
      </c>
      <c r="K2669">
        <v>34.089509083398603</v>
      </c>
      <c r="L2669">
        <v>21.842448494917399</v>
      </c>
      <c r="M2669">
        <v>99.297268694942801</v>
      </c>
      <c r="N2669">
        <v>0.79851375481507103</v>
      </c>
      <c r="O2669">
        <v>0</v>
      </c>
      <c r="P2669">
        <v>1727.50491159135</v>
      </c>
      <c r="Q2669">
        <v>0.23068983157013101</v>
      </c>
    </row>
    <row r="2670" spans="1:17" hidden="1" x14ac:dyDescent="0.3">
      <c r="A2670" t="s">
        <v>5548</v>
      </c>
      <c r="B2670" t="s">
        <v>5549</v>
      </c>
      <c r="C2670" t="s">
        <v>10328</v>
      </c>
      <c r="E2670">
        <v>150.80000000000001</v>
      </c>
      <c r="F2670">
        <v>24.36</v>
      </c>
      <c r="G2670">
        <v>84.176193042752004</v>
      </c>
      <c r="H2670">
        <v>-13.112098246916799</v>
      </c>
      <c r="I2670">
        <v>20.440948543754899</v>
      </c>
      <c r="J2670">
        <v>-11.5414833246173</v>
      </c>
      <c r="K2670">
        <v>23.0540570872407</v>
      </c>
      <c r="L2670">
        <v>19.761575848505501</v>
      </c>
      <c r="M2670">
        <v>21.517026459177899</v>
      </c>
      <c r="N2670">
        <v>0.132098312412011</v>
      </c>
      <c r="O2670">
        <v>17.487684729064</v>
      </c>
      <c r="P2670">
        <v>139.52802359882</v>
      </c>
      <c r="Q2670">
        <v>8.9556921818619004E-2</v>
      </c>
    </row>
    <row r="2671" spans="1:17" hidden="1" x14ac:dyDescent="0.3">
      <c r="A2671" t="s">
        <v>5550</v>
      </c>
      <c r="B2671" t="s">
        <v>5551</v>
      </c>
      <c r="C2671" t="s">
        <v>10328</v>
      </c>
      <c r="D2671" t="s">
        <v>2256</v>
      </c>
      <c r="E2671">
        <v>150.48400000000001</v>
      </c>
      <c r="F2671">
        <v>107.95</v>
      </c>
      <c r="G2671">
        <v>-3.81451812390686</v>
      </c>
      <c r="H2671">
        <v>24.182861674022998</v>
      </c>
      <c r="I2671">
        <v>13.2919058018143</v>
      </c>
      <c r="J2671">
        <v>-6.63639336548865</v>
      </c>
      <c r="K2671">
        <v>91.366473211649904</v>
      </c>
      <c r="M2671">
        <v>57.887380956504103</v>
      </c>
      <c r="N2671">
        <v>2.2007602910828701</v>
      </c>
      <c r="O2671">
        <v>25.0578971746178</v>
      </c>
      <c r="P2671">
        <v>71.349206349206298</v>
      </c>
    </row>
    <row r="2672" spans="1:17" hidden="1" x14ac:dyDescent="0.3">
      <c r="A2672" t="s">
        <v>5552</v>
      </c>
      <c r="B2672" t="s">
        <v>5553</v>
      </c>
      <c r="C2672" t="s">
        <v>10328</v>
      </c>
      <c r="D2672" t="s">
        <v>405</v>
      </c>
      <c r="E2672">
        <v>150.22524899999999</v>
      </c>
      <c r="F2672">
        <v>217.5</v>
      </c>
      <c r="G2672">
        <v>126.535061977045</v>
      </c>
      <c r="H2672">
        <v>5.9346740407608101</v>
      </c>
      <c r="I2672">
        <v>48.384744228246298</v>
      </c>
      <c r="J2672">
        <v>1.6920698632737901</v>
      </c>
      <c r="K2672">
        <v>205.418696888249</v>
      </c>
      <c r="L2672">
        <v>175.82213013209699</v>
      </c>
      <c r="M2672">
        <v>75.567614809240396</v>
      </c>
      <c r="N2672">
        <v>1.8725713124905801</v>
      </c>
      <c r="O2672">
        <v>27.931034482758601</v>
      </c>
      <c r="P2672">
        <v>226.92018638208299</v>
      </c>
      <c r="Q2672">
        <v>7.0012669531642993E-2</v>
      </c>
    </row>
    <row r="2673" spans="1:17" hidden="1" x14ac:dyDescent="0.3">
      <c r="A2673" t="s">
        <v>5554</v>
      </c>
      <c r="B2673" t="s">
        <v>5555</v>
      </c>
      <c r="C2673" t="s">
        <v>10328</v>
      </c>
      <c r="D2673" t="s">
        <v>195</v>
      </c>
      <c r="E2673">
        <v>150.17148331800001</v>
      </c>
      <c r="F2673">
        <v>66.37</v>
      </c>
      <c r="G2673">
        <v>-39.587847151998503</v>
      </c>
      <c r="H2673">
        <v>6.4910667022826702</v>
      </c>
      <c r="I2673">
        <v>-16.6932834550528</v>
      </c>
      <c r="J2673">
        <v>-10.784423783710199</v>
      </c>
      <c r="K2673">
        <v>60.849862274449201</v>
      </c>
      <c r="L2673">
        <v>63.848768245113298</v>
      </c>
      <c r="M2673">
        <v>48.656785720498</v>
      </c>
      <c r="N2673">
        <v>2.1438294295698301</v>
      </c>
      <c r="O2673">
        <v>43.7396414042489</v>
      </c>
      <c r="P2673">
        <v>30.137254901960699</v>
      </c>
      <c r="Q2673">
        <v>-1.2047252367069999E-3</v>
      </c>
    </row>
    <row r="2674" spans="1:17" hidden="1" x14ac:dyDescent="0.3">
      <c r="A2674" t="s">
        <v>5556</v>
      </c>
      <c r="B2674" t="s">
        <v>5557</v>
      </c>
      <c r="C2674" t="s">
        <v>10328</v>
      </c>
      <c r="D2674" t="s">
        <v>3576</v>
      </c>
      <c r="E2674">
        <v>150.042</v>
      </c>
      <c r="F2674">
        <v>14.42</v>
      </c>
      <c r="G2674">
        <v>227.30115830384099</v>
      </c>
      <c r="H2674">
        <v>-11.8624803226403</v>
      </c>
      <c r="I2674">
        <v>-29.128194837380502</v>
      </c>
      <c r="J2674">
        <v>-8.7061621277141601</v>
      </c>
      <c r="K2674">
        <v>15.4821103099379</v>
      </c>
      <c r="L2674">
        <v>13.5608120080057</v>
      </c>
      <c r="M2674">
        <v>33.6483184008788</v>
      </c>
      <c r="N2674">
        <v>0.84985122088002896</v>
      </c>
      <c r="O2674">
        <v>54.160887656033204</v>
      </c>
      <c r="P2674">
        <v>300</v>
      </c>
    </row>
    <row r="2675" spans="1:17" hidden="1" x14ac:dyDescent="0.3">
      <c r="A2675" t="s">
        <v>5558</v>
      </c>
      <c r="B2675" t="s">
        <v>5559</v>
      </c>
      <c r="C2675" t="s">
        <v>10328</v>
      </c>
      <c r="D2675" t="s">
        <v>5560</v>
      </c>
      <c r="E2675">
        <v>150.00393099999999</v>
      </c>
      <c r="F2675">
        <v>119.1</v>
      </c>
      <c r="G2675">
        <v>-60.422705258409799</v>
      </c>
      <c r="H2675">
        <v>46.887395463586799</v>
      </c>
      <c r="I2675">
        <v>-8.5832831931680005</v>
      </c>
      <c r="J2675">
        <v>-6.3688268216681303</v>
      </c>
      <c r="K2675">
        <v>95.163799288190603</v>
      </c>
      <c r="M2675">
        <v>66.888183474111898</v>
      </c>
      <c r="N2675">
        <v>3.7730636408485401</v>
      </c>
      <c r="O2675">
        <v>55.331654072208202</v>
      </c>
      <c r="P2675">
        <v>56.710526315789402</v>
      </c>
    </row>
    <row r="2676" spans="1:17" hidden="1" x14ac:dyDescent="0.3">
      <c r="A2676" t="s">
        <v>5561</v>
      </c>
      <c r="B2676" t="s">
        <v>5562</v>
      </c>
      <c r="C2676" t="s">
        <v>10328</v>
      </c>
      <c r="D2676" t="s">
        <v>750</v>
      </c>
      <c r="E2676">
        <v>149.90366104500001</v>
      </c>
      <c r="F2676">
        <v>79.790000000000006</v>
      </c>
      <c r="G2676">
        <v>1347.5207645271601</v>
      </c>
      <c r="H2676">
        <v>-0.27949630697896899</v>
      </c>
      <c r="I2676">
        <v>97.008280070820206</v>
      </c>
      <c r="J2676">
        <v>7.6051216136543101</v>
      </c>
      <c r="K2676">
        <v>72.563470387677796</v>
      </c>
      <c r="L2676">
        <v>52.880530843369698</v>
      </c>
      <c r="M2676">
        <v>76.599761917161203</v>
      </c>
      <c r="N2676">
        <v>0.468149941214629</v>
      </c>
      <c r="O2676">
        <v>11.4676024564481</v>
      </c>
      <c r="P2676">
        <v>1377.5925925925901</v>
      </c>
      <c r="Q2676">
        <v>0.35525534117948199</v>
      </c>
    </row>
    <row r="2677" spans="1:17" hidden="1" x14ac:dyDescent="0.3">
      <c r="A2677" t="s">
        <v>5563</v>
      </c>
      <c r="B2677" t="s">
        <v>5564</v>
      </c>
      <c r="C2677" t="s">
        <v>10328</v>
      </c>
      <c r="D2677" t="s">
        <v>257</v>
      </c>
      <c r="E2677">
        <v>149.75250610000001</v>
      </c>
      <c r="F2677">
        <v>417.75</v>
      </c>
      <c r="G2677">
        <v>-5.6488943349731198</v>
      </c>
      <c r="H2677">
        <v>11.7501928991021</v>
      </c>
      <c r="I2677">
        <v>9.1658632188671696</v>
      </c>
      <c r="J2677">
        <v>1.9965784283218599</v>
      </c>
      <c r="K2677">
        <v>383.03097714856199</v>
      </c>
      <c r="L2677">
        <v>362.57853041219403</v>
      </c>
      <c r="M2677">
        <v>75.572728312873906</v>
      </c>
      <c r="N2677">
        <v>1.1341340866274401</v>
      </c>
      <c r="O2677">
        <v>6.4991023339317602</v>
      </c>
      <c r="P2677">
        <v>48.401420959147401</v>
      </c>
      <c r="Q2677">
        <v>4.6342957661982001E-2</v>
      </c>
    </row>
    <row r="2678" spans="1:17" hidden="1" x14ac:dyDescent="0.3">
      <c r="A2678" t="s">
        <v>5565</v>
      </c>
      <c r="B2678" t="s">
        <v>5566</v>
      </c>
      <c r="C2678" t="s">
        <v>10328</v>
      </c>
      <c r="D2678" t="s">
        <v>627</v>
      </c>
      <c r="E2678">
        <v>149.715</v>
      </c>
      <c r="F2678">
        <v>221.8</v>
      </c>
      <c r="G2678">
        <v>1.01564238374525</v>
      </c>
      <c r="H2678">
        <v>-17.325985510963498</v>
      </c>
      <c r="I2678">
        <v>0.60346426787195195</v>
      </c>
      <c r="J2678">
        <v>-4.1917609676169096</v>
      </c>
      <c r="K2678">
        <v>218.41684244610099</v>
      </c>
      <c r="L2678">
        <v>194.320818816887</v>
      </c>
      <c r="M2678">
        <v>39.927771029694199</v>
      </c>
      <c r="N2678">
        <v>0.35625225057614701</v>
      </c>
      <c r="O2678">
        <v>19.386834986474302</v>
      </c>
      <c r="P2678">
        <v>49.8142519419115</v>
      </c>
      <c r="Q2678">
        <v>1.1668146428047E-2</v>
      </c>
    </row>
    <row r="2679" spans="1:17" hidden="1" x14ac:dyDescent="0.3">
      <c r="A2679" t="s">
        <v>5567</v>
      </c>
      <c r="B2679" t="s">
        <v>5568</v>
      </c>
      <c r="C2679" t="s">
        <v>10328</v>
      </c>
      <c r="D2679" t="s">
        <v>517</v>
      </c>
      <c r="E2679">
        <v>149.45147090999899</v>
      </c>
      <c r="F2679">
        <v>148</v>
      </c>
      <c r="G2679">
        <v>34.372616379017103</v>
      </c>
      <c r="H2679">
        <v>12.5376614302962</v>
      </c>
      <c r="I2679">
        <v>43.913968342803898</v>
      </c>
      <c r="J2679">
        <v>3.2129072161582299</v>
      </c>
      <c r="K2679">
        <v>129.31976233058001</v>
      </c>
      <c r="L2679">
        <v>106.14988278857599</v>
      </c>
      <c r="M2679">
        <v>70.773750574597599</v>
      </c>
      <c r="N2679">
        <v>1.57786579011632</v>
      </c>
      <c r="O2679">
        <v>4.0540540540540499</v>
      </c>
      <c r="P2679">
        <v>66.292134831460601</v>
      </c>
    </row>
    <row r="2680" spans="1:17" hidden="1" x14ac:dyDescent="0.3">
      <c r="A2680" t="s">
        <v>5569</v>
      </c>
      <c r="B2680" t="s">
        <v>5570</v>
      </c>
      <c r="C2680" t="s">
        <v>10328</v>
      </c>
      <c r="D2680" t="s">
        <v>474</v>
      </c>
      <c r="E2680">
        <v>149.39899</v>
      </c>
      <c r="F2680">
        <v>88.97</v>
      </c>
      <c r="G2680">
        <v>279.173802109365</v>
      </c>
      <c r="H2680">
        <v>107.63061327292201</v>
      </c>
      <c r="I2680">
        <v>106.98515210256799</v>
      </c>
      <c r="J2680">
        <v>20.464362098264001</v>
      </c>
      <c r="K2680">
        <v>55.587619845384303</v>
      </c>
      <c r="L2680">
        <v>41.240750086716297</v>
      </c>
      <c r="M2680">
        <v>96.563345571099703</v>
      </c>
      <c r="N2680">
        <v>0.26374958397924297</v>
      </c>
      <c r="O2680">
        <v>6.66516803416883</v>
      </c>
      <c r="P2680">
        <v>358.371973209685</v>
      </c>
      <c r="Q2680">
        <v>0.279672860306311</v>
      </c>
    </row>
    <row r="2681" spans="1:17" hidden="1" x14ac:dyDescent="0.3">
      <c r="A2681" t="s">
        <v>5571</v>
      </c>
      <c r="B2681" t="s">
        <v>5572</v>
      </c>
      <c r="C2681" t="s">
        <v>10328</v>
      </c>
      <c r="D2681" t="s">
        <v>627</v>
      </c>
      <c r="E2681">
        <v>149.384895</v>
      </c>
      <c r="F2681">
        <v>160</v>
      </c>
      <c r="G2681">
        <v>134.60972693870801</v>
      </c>
      <c r="H2681">
        <v>-2.6065070967410402</v>
      </c>
      <c r="I2681">
        <v>-4.7110063047940898</v>
      </c>
      <c r="J2681">
        <v>-2.8333704498377501</v>
      </c>
      <c r="K2681">
        <v>150.17536934971099</v>
      </c>
      <c r="L2681">
        <v>119.25620586897099</v>
      </c>
      <c r="M2681">
        <v>47.096932724698398</v>
      </c>
      <c r="N2681">
        <v>0.460952676716196</v>
      </c>
      <c r="O2681">
        <v>17.375</v>
      </c>
      <c r="P2681">
        <v>185.408490902604</v>
      </c>
      <c r="Q2681">
        <v>0.168904598651512</v>
      </c>
    </row>
    <row r="2682" spans="1:17" hidden="1" x14ac:dyDescent="0.3">
      <c r="A2682" t="s">
        <v>5573</v>
      </c>
      <c r="B2682" t="s">
        <v>5574</v>
      </c>
      <c r="C2682" t="s">
        <v>10328</v>
      </c>
      <c r="D2682" t="s">
        <v>535</v>
      </c>
      <c r="E2682">
        <v>149.29124999999999</v>
      </c>
      <c r="F2682">
        <v>142.75</v>
      </c>
      <c r="G2682">
        <v>170.138476876738</v>
      </c>
      <c r="H2682">
        <v>-12.7536911400957</v>
      </c>
      <c r="I2682">
        <v>7.7023896050106897</v>
      </c>
      <c r="J2682">
        <v>-10.016406164123399</v>
      </c>
      <c r="K2682">
        <v>154.01782695635799</v>
      </c>
      <c r="L2682">
        <v>119.60084810643301</v>
      </c>
      <c r="M2682">
        <v>18.7090671627743</v>
      </c>
      <c r="N2682">
        <v>0.116663061576112</v>
      </c>
      <c r="O2682">
        <v>39.404553415061301</v>
      </c>
      <c r="P2682">
        <v>209.652928416485</v>
      </c>
      <c r="Q2682">
        <v>0.14789364497254001</v>
      </c>
    </row>
    <row r="2683" spans="1:17" hidden="1" x14ac:dyDescent="0.3">
      <c r="A2683" t="s">
        <v>5575</v>
      </c>
      <c r="B2683" t="s">
        <v>5576</v>
      </c>
      <c r="C2683" t="s">
        <v>10328</v>
      </c>
      <c r="D2683" t="s">
        <v>1199</v>
      </c>
      <c r="E2683">
        <v>149.23755</v>
      </c>
      <c r="F2683">
        <v>113.12</v>
      </c>
      <c r="G2683">
        <v>-23.955505363738698</v>
      </c>
      <c r="H2683">
        <v>3.6890215691737902</v>
      </c>
      <c r="I2683">
        <v>-18.105865355639001</v>
      </c>
      <c r="J2683">
        <v>10.4280701171235</v>
      </c>
      <c r="K2683">
        <v>112.171768495704</v>
      </c>
      <c r="L2683">
        <v>116.557173323103</v>
      </c>
      <c r="M2683">
        <v>76.282498339413294</v>
      </c>
      <c r="N2683">
        <v>1.2866744548671101</v>
      </c>
      <c r="O2683">
        <v>47.940240452616599</v>
      </c>
      <c r="P2683">
        <v>24.787644787644702</v>
      </c>
      <c r="Q2683">
        <v>-2.4263597086104999E-2</v>
      </c>
    </row>
    <row r="2684" spans="1:17" hidden="1" x14ac:dyDescent="0.3">
      <c r="A2684" t="s">
        <v>5577</v>
      </c>
      <c r="B2684" t="s">
        <v>5578</v>
      </c>
      <c r="C2684" t="s">
        <v>10328</v>
      </c>
      <c r="D2684" t="s">
        <v>2943</v>
      </c>
      <c r="E2684">
        <v>148.99649160000001</v>
      </c>
      <c r="F2684">
        <v>216.4</v>
      </c>
      <c r="G2684">
        <v>76.219878321607894</v>
      </c>
      <c r="H2684">
        <v>3.2237464302924299</v>
      </c>
      <c r="I2684">
        <v>11.438160102892301</v>
      </c>
      <c r="J2684">
        <v>-3.7976561641234698</v>
      </c>
      <c r="K2684">
        <v>201.26759185748699</v>
      </c>
      <c r="L2684">
        <v>173.13254490530301</v>
      </c>
      <c r="M2684">
        <v>59.323111867654497</v>
      </c>
      <c r="N2684">
        <v>0.66103123727500102</v>
      </c>
      <c r="O2684">
        <v>27.079482439926</v>
      </c>
      <c r="P2684">
        <v>120.816326530612</v>
      </c>
      <c r="Q2684">
        <v>0.101029107468995</v>
      </c>
    </row>
    <row r="2685" spans="1:17" hidden="1" x14ac:dyDescent="0.3">
      <c r="A2685" t="s">
        <v>5579</v>
      </c>
      <c r="B2685" t="s">
        <v>5580</v>
      </c>
      <c r="C2685" t="s">
        <v>10328</v>
      </c>
      <c r="D2685" t="s">
        <v>357</v>
      </c>
      <c r="E2685">
        <v>148.99047906999999</v>
      </c>
      <c r="F2685">
        <v>40.08</v>
      </c>
      <c r="G2685">
        <v>-17.011179264298999</v>
      </c>
      <c r="H2685">
        <v>-5.5474460447322897</v>
      </c>
      <c r="I2685">
        <v>-15.683850741647801</v>
      </c>
      <c r="J2685">
        <v>-3.9469071909415399</v>
      </c>
      <c r="K2685">
        <v>41.751754225203499</v>
      </c>
      <c r="L2685">
        <v>41.970695998185597</v>
      </c>
      <c r="M2685">
        <v>32.519338179692298</v>
      </c>
      <c r="N2685">
        <v>0.48519363199242699</v>
      </c>
      <c r="O2685">
        <v>54.066866267465002</v>
      </c>
      <c r="P2685">
        <v>26.4353312302839</v>
      </c>
      <c r="Q2685">
        <v>0.13743359326368401</v>
      </c>
    </row>
    <row r="2686" spans="1:17" hidden="1" x14ac:dyDescent="0.3">
      <c r="A2686" t="s">
        <v>5581</v>
      </c>
      <c r="B2686" t="s">
        <v>5582</v>
      </c>
      <c r="C2686" t="s">
        <v>10328</v>
      </c>
      <c r="D2686" t="s">
        <v>405</v>
      </c>
      <c r="E2686">
        <v>148.85910250000001</v>
      </c>
      <c r="F2686">
        <v>100.05</v>
      </c>
      <c r="G2686">
        <v>-19.555976966344101</v>
      </c>
      <c r="H2686">
        <v>-11.772489068424401</v>
      </c>
      <c r="I2686">
        <v>-15.097850583998399</v>
      </c>
      <c r="J2686">
        <v>-3.3687393362704698</v>
      </c>
      <c r="K2686">
        <v>105.184154857191</v>
      </c>
      <c r="L2686">
        <v>100.00507192634799</v>
      </c>
      <c r="M2686">
        <v>41.431914859204198</v>
      </c>
      <c r="N2686">
        <v>0.78595549168471901</v>
      </c>
      <c r="O2686">
        <v>31.9340329835082</v>
      </c>
      <c r="P2686">
        <v>24.5797534553604</v>
      </c>
      <c r="Q2686">
        <v>0.109320133144251</v>
      </c>
    </row>
    <row r="2687" spans="1:17" hidden="1" x14ac:dyDescent="0.3">
      <c r="A2687" t="s">
        <v>5583</v>
      </c>
      <c r="B2687" t="s">
        <v>5584</v>
      </c>
      <c r="C2687" t="s">
        <v>10328</v>
      </c>
      <c r="D2687" t="s">
        <v>204</v>
      </c>
      <c r="E2687">
        <v>148.670194565</v>
      </c>
      <c r="F2687">
        <v>615</v>
      </c>
      <c r="G2687">
        <v>10.6604373807969</v>
      </c>
      <c r="H2687">
        <v>-1.1819195625116501</v>
      </c>
      <c r="I2687">
        <v>-5.8038777413788898</v>
      </c>
      <c r="J2687">
        <v>0.26770331300070899</v>
      </c>
      <c r="K2687">
        <v>574.28267961009897</v>
      </c>
      <c r="L2687">
        <v>520.532237168336</v>
      </c>
      <c r="M2687">
        <v>51.939282355465302</v>
      </c>
      <c r="N2687">
        <v>1.29505960402197</v>
      </c>
      <c r="O2687">
        <v>13.3170731707316</v>
      </c>
      <c r="P2687">
        <v>59.388363353634801</v>
      </c>
      <c r="Q2687">
        <v>9.7952824910316996E-2</v>
      </c>
    </row>
    <row r="2688" spans="1:17" hidden="1" x14ac:dyDescent="0.3">
      <c r="A2688" t="s">
        <v>5585</v>
      </c>
      <c r="B2688" t="s">
        <v>5586</v>
      </c>
      <c r="C2688" t="s">
        <v>10328</v>
      </c>
      <c r="D2688" t="s">
        <v>2256</v>
      </c>
      <c r="E2688">
        <v>148.51830000000001</v>
      </c>
      <c r="F2688">
        <v>108.8</v>
      </c>
      <c r="G2688">
        <v>22.1492282479689</v>
      </c>
      <c r="H2688">
        <v>-7.75914296460288</v>
      </c>
      <c r="I2688">
        <v>-40.983928784099099</v>
      </c>
      <c r="J2688">
        <v>-4.7149191337120104</v>
      </c>
      <c r="K2688">
        <v>114.417673890937</v>
      </c>
      <c r="L2688">
        <v>114.03558423493</v>
      </c>
      <c r="M2688">
        <v>32.889930164169797</v>
      </c>
      <c r="N2688">
        <v>1.0121790761360501</v>
      </c>
      <c r="O2688">
        <v>56.755514705882298</v>
      </c>
      <c r="P2688">
        <v>52.221056313396303</v>
      </c>
      <c r="Q2688">
        <v>0.110049399730954</v>
      </c>
    </row>
    <row r="2689" spans="1:17" hidden="1" x14ac:dyDescent="0.3">
      <c r="A2689" t="s">
        <v>5587</v>
      </c>
      <c r="B2689" t="s">
        <v>5588</v>
      </c>
      <c r="C2689" t="s">
        <v>10328</v>
      </c>
      <c r="D2689" t="s">
        <v>538</v>
      </c>
      <c r="E2689">
        <v>148.39208834199999</v>
      </c>
      <c r="F2689">
        <v>130.04</v>
      </c>
      <c r="G2689">
        <v>51.675201983489401</v>
      </c>
      <c r="H2689">
        <v>12.4222312246602</v>
      </c>
      <c r="I2689">
        <v>1.2550613851072101</v>
      </c>
      <c r="J2689">
        <v>16.902167096502399</v>
      </c>
      <c r="K2689">
        <v>118.811100460821</v>
      </c>
      <c r="L2689">
        <v>105.705860114391</v>
      </c>
      <c r="M2689">
        <v>75.512061421542597</v>
      </c>
      <c r="N2689">
        <v>1.1750128438018499</v>
      </c>
      <c r="O2689">
        <v>28.268225161488701</v>
      </c>
      <c r="P2689">
        <v>95.401953418482293</v>
      </c>
      <c r="Q2689">
        <v>4.4837298583157E-2</v>
      </c>
    </row>
    <row r="2690" spans="1:17" hidden="1" x14ac:dyDescent="0.3">
      <c r="A2690" t="s">
        <v>5589</v>
      </c>
      <c r="B2690" t="s">
        <v>5590</v>
      </c>
      <c r="C2690" t="s">
        <v>10328</v>
      </c>
      <c r="D2690" t="s">
        <v>773</v>
      </c>
      <c r="E2690">
        <v>148.02836884000001</v>
      </c>
      <c r="F2690">
        <v>141.5</v>
      </c>
      <c r="G2690">
        <v>230.25412049581499</v>
      </c>
      <c r="H2690">
        <v>-5.19109789179819</v>
      </c>
      <c r="I2690">
        <v>77.658332893838207</v>
      </c>
      <c r="J2690">
        <v>-1.89355539178067</v>
      </c>
      <c r="K2690">
        <v>128.64559950991</v>
      </c>
      <c r="L2690">
        <v>92.305794889545894</v>
      </c>
      <c r="M2690">
        <v>52.034436652618403</v>
      </c>
      <c r="N2690">
        <v>1.1081456206511</v>
      </c>
      <c r="O2690">
        <v>5.9363957597173096</v>
      </c>
      <c r="P2690">
        <v>296.35854341736598</v>
      </c>
      <c r="Q2690">
        <v>0.122639200767442</v>
      </c>
    </row>
    <row r="2691" spans="1:17" hidden="1" x14ac:dyDescent="0.3">
      <c r="A2691" t="s">
        <v>5591</v>
      </c>
      <c r="B2691" t="s">
        <v>5592</v>
      </c>
      <c r="C2691" t="s">
        <v>10328</v>
      </c>
      <c r="D2691" t="s">
        <v>54</v>
      </c>
      <c r="E2691">
        <v>147.983739152</v>
      </c>
      <c r="F2691">
        <v>40.700000000000003</v>
      </c>
      <c r="G2691">
        <v>-25.793068137167001</v>
      </c>
      <c r="H2691">
        <v>-12.037722043334799</v>
      </c>
      <c r="I2691">
        <v>-46.353292846743699</v>
      </c>
      <c r="J2691">
        <v>-13.246861018695499</v>
      </c>
      <c r="K2691">
        <v>45.9032001416833</v>
      </c>
      <c r="L2691">
        <v>47.996575585876499</v>
      </c>
      <c r="M2691">
        <v>42.217662636578197</v>
      </c>
      <c r="N2691">
        <v>1.55673086908883</v>
      </c>
      <c r="O2691">
        <v>94.6683046683046</v>
      </c>
      <c r="P2691">
        <v>23.3333333333333</v>
      </c>
      <c r="Q2691">
        <v>9.6842263717726002E-2</v>
      </c>
    </row>
    <row r="2692" spans="1:17" hidden="1" x14ac:dyDescent="0.3">
      <c r="A2692" t="s">
        <v>5593</v>
      </c>
      <c r="B2692" t="s">
        <v>5594</v>
      </c>
      <c r="C2692" t="s">
        <v>10328</v>
      </c>
      <c r="D2692" t="s">
        <v>1401</v>
      </c>
      <c r="E2692">
        <v>147.698967794</v>
      </c>
      <c r="F2692">
        <v>76.11</v>
      </c>
      <c r="G2692">
        <v>5.5966211324336204</v>
      </c>
      <c r="H2692">
        <v>8.9073664867691207</v>
      </c>
      <c r="I2692">
        <v>12.421745777921499</v>
      </c>
      <c r="J2692">
        <v>-7.0720464080258996</v>
      </c>
      <c r="K2692">
        <v>74.205217110233207</v>
      </c>
      <c r="L2692">
        <v>69.822938256051302</v>
      </c>
      <c r="M2692">
        <v>46.574262781836701</v>
      </c>
      <c r="N2692">
        <v>1.00395809328007</v>
      </c>
      <c r="O2692">
        <v>28.761003810274499</v>
      </c>
      <c r="P2692">
        <v>48.652343749999901</v>
      </c>
      <c r="Q2692">
        <v>9.1586108108103997E-2</v>
      </c>
    </row>
    <row r="2693" spans="1:17" hidden="1" x14ac:dyDescent="0.3">
      <c r="A2693" t="s">
        <v>5595</v>
      </c>
      <c r="B2693" t="s">
        <v>5596</v>
      </c>
      <c r="C2693" t="s">
        <v>10328</v>
      </c>
      <c r="D2693" t="s">
        <v>950</v>
      </c>
      <c r="E2693">
        <v>147.51957411199999</v>
      </c>
      <c r="F2693">
        <v>42.5</v>
      </c>
      <c r="G2693">
        <v>146.44085898727201</v>
      </c>
      <c r="H2693">
        <v>-3.4142720631927301</v>
      </c>
      <c r="I2693">
        <v>76.259885263677603</v>
      </c>
      <c r="J2693">
        <v>-8.7923370151872895</v>
      </c>
      <c r="K2693">
        <v>39.488359413883003</v>
      </c>
      <c r="L2693">
        <v>29.162639263929702</v>
      </c>
      <c r="M2693">
        <v>34.126350218683498</v>
      </c>
      <c r="N2693">
        <v>0.26080434130369501</v>
      </c>
      <c r="O2693">
        <v>23.8823529411764</v>
      </c>
      <c r="P2693">
        <v>203.13837375178301</v>
      </c>
      <c r="Q2693">
        <v>0.166537727423443</v>
      </c>
    </row>
    <row r="2694" spans="1:17" hidden="1" x14ac:dyDescent="0.3">
      <c r="A2694" t="s">
        <v>5597</v>
      </c>
      <c r="B2694" t="s">
        <v>5598</v>
      </c>
      <c r="C2694" t="s">
        <v>10328</v>
      </c>
      <c r="D2694" t="s">
        <v>257</v>
      </c>
      <c r="E2694">
        <v>147.39779999999999</v>
      </c>
      <c r="F2694">
        <v>452</v>
      </c>
      <c r="G2694">
        <v>40.848950909804202</v>
      </c>
      <c r="H2694">
        <v>-0.493110699659217</v>
      </c>
      <c r="I2694">
        <v>16.6031783456027</v>
      </c>
      <c r="J2694">
        <v>-7.7886597120200696</v>
      </c>
      <c r="K2694">
        <v>456.44508704867701</v>
      </c>
      <c r="L2694">
        <v>392.06453721522797</v>
      </c>
      <c r="M2694">
        <v>38.5401404311365</v>
      </c>
      <c r="N2694">
        <v>0.97270665466959105</v>
      </c>
      <c r="O2694">
        <v>17.256637168141499</v>
      </c>
      <c r="P2694">
        <v>91.728525980911996</v>
      </c>
      <c r="Q2694">
        <v>0.114419128592005</v>
      </c>
    </row>
    <row r="2695" spans="1:17" hidden="1" x14ac:dyDescent="0.3">
      <c r="A2695" t="s">
        <v>5599</v>
      </c>
      <c r="B2695" t="s">
        <v>5600</v>
      </c>
      <c r="C2695" t="s">
        <v>10328</v>
      </c>
      <c r="D2695" t="s">
        <v>357</v>
      </c>
      <c r="E2695">
        <v>147.32257737999899</v>
      </c>
      <c r="F2695">
        <v>113.9</v>
      </c>
      <c r="G2695">
        <v>1527.8612141470901</v>
      </c>
      <c r="H2695">
        <v>-2.6776877272703801</v>
      </c>
      <c r="I2695">
        <v>5.27398130615705</v>
      </c>
      <c r="J2695">
        <v>-13.4984047850848</v>
      </c>
      <c r="K2695">
        <v>119.31773290493901</v>
      </c>
      <c r="L2695">
        <v>92.901368816169807</v>
      </c>
      <c r="M2695">
        <v>40.2750504640657</v>
      </c>
      <c r="N2695">
        <v>1.02945960600036</v>
      </c>
      <c r="O2695">
        <v>67.690956979806799</v>
      </c>
      <c r="P2695">
        <v>1557.9330422125099</v>
      </c>
    </row>
    <row r="2696" spans="1:17" hidden="1" x14ac:dyDescent="0.3">
      <c r="A2696" t="s">
        <v>5601</v>
      </c>
      <c r="B2696" t="s">
        <v>5602</v>
      </c>
      <c r="C2696" t="s">
        <v>10328</v>
      </c>
      <c r="D2696" t="s">
        <v>405</v>
      </c>
      <c r="E2696">
        <v>147.26566764399999</v>
      </c>
      <c r="F2696">
        <v>148.57</v>
      </c>
      <c r="G2696">
        <v>11.356063414820101</v>
      </c>
      <c r="H2696">
        <v>6.7775706687320696</v>
      </c>
      <c r="I2696">
        <v>2.4736012992993102</v>
      </c>
      <c r="J2696">
        <v>-3.6541658227633098</v>
      </c>
      <c r="K2696">
        <v>140.744692617228</v>
      </c>
      <c r="L2696">
        <v>130.299828355746</v>
      </c>
      <c r="M2696">
        <v>50.717260850958603</v>
      </c>
      <c r="N2696">
        <v>4.14419145206511</v>
      </c>
      <c r="O2696">
        <v>23.0396446119674</v>
      </c>
      <c r="P2696">
        <v>47.171867261020203</v>
      </c>
      <c r="Q2696">
        <v>6.6555882827940005E-2</v>
      </c>
    </row>
    <row r="2697" spans="1:17" hidden="1" x14ac:dyDescent="0.3">
      <c r="A2697" t="s">
        <v>5603</v>
      </c>
      <c r="B2697" t="s">
        <v>5604</v>
      </c>
      <c r="C2697" t="s">
        <v>10328</v>
      </c>
      <c r="D2697" t="s">
        <v>538</v>
      </c>
      <c r="E2697">
        <v>146.4694811</v>
      </c>
      <c r="F2697">
        <v>135</v>
      </c>
      <c r="G2697">
        <v>-52.2844469072596</v>
      </c>
      <c r="H2697">
        <v>-23.4171383259769</v>
      </c>
      <c r="I2697">
        <v>-35.178022981538398</v>
      </c>
      <c r="J2697">
        <v>-5.8752423710200103</v>
      </c>
      <c r="M2697">
        <v>23.0415243016189</v>
      </c>
      <c r="O2697">
        <v>69.962962962962905</v>
      </c>
      <c r="P2697">
        <v>2.2727272727272698</v>
      </c>
    </row>
    <row r="2698" spans="1:17" hidden="1" x14ac:dyDescent="0.3">
      <c r="A2698" t="s">
        <v>5605</v>
      </c>
      <c r="B2698" t="s">
        <v>5606</v>
      </c>
      <c r="C2698" t="s">
        <v>10328</v>
      </c>
      <c r="D2698" t="s">
        <v>989</v>
      </c>
      <c r="E2698">
        <v>146.44868930000001</v>
      </c>
      <c r="F2698">
        <v>22.17</v>
      </c>
      <c r="G2698">
        <v>6.1912327827595197</v>
      </c>
      <c r="H2698">
        <v>-9.3466496041724003</v>
      </c>
      <c r="I2698">
        <v>-14.475843944237401</v>
      </c>
      <c r="J2698">
        <v>-8.4247053444513202</v>
      </c>
      <c r="K2698">
        <v>22.7230747028756</v>
      </c>
      <c r="L2698">
        <v>20.755507458878402</v>
      </c>
      <c r="M2698">
        <v>42.063798487830397</v>
      </c>
      <c r="N2698">
        <v>1.0711598555427999</v>
      </c>
      <c r="O2698">
        <v>32.656743346865099</v>
      </c>
      <c r="P2698">
        <v>45.377049180327802</v>
      </c>
      <c r="Q2698">
        <v>0.17716321089902101</v>
      </c>
    </row>
    <row r="2699" spans="1:17" hidden="1" x14ac:dyDescent="0.3">
      <c r="A2699" t="s">
        <v>5607</v>
      </c>
      <c r="B2699" t="s">
        <v>5608</v>
      </c>
      <c r="C2699" t="s">
        <v>10328</v>
      </c>
      <c r="D2699" t="s">
        <v>77</v>
      </c>
      <c r="E2699">
        <v>146.35046124499999</v>
      </c>
      <c r="F2699">
        <v>178.85</v>
      </c>
      <c r="G2699">
        <v>1375.3995524059501</v>
      </c>
      <c r="H2699">
        <v>-13.856544328261499</v>
      </c>
      <c r="I2699">
        <v>-17.2981134202624</v>
      </c>
      <c r="J2699">
        <v>-8.76136380195857</v>
      </c>
      <c r="K2699">
        <v>209.48470410970901</v>
      </c>
      <c r="L2699">
        <v>152.99002671183001</v>
      </c>
      <c r="M2699">
        <v>12.6541867222695</v>
      </c>
      <c r="N2699">
        <v>1.06770519052149</v>
      </c>
      <c r="O2699">
        <v>47.190383002516</v>
      </c>
      <c r="P2699">
        <v>1479.9469964664299</v>
      </c>
    </row>
    <row r="2700" spans="1:17" hidden="1" x14ac:dyDescent="0.3">
      <c r="A2700" t="s">
        <v>5609</v>
      </c>
      <c r="B2700" t="s">
        <v>5610</v>
      </c>
      <c r="C2700" t="s">
        <v>10328</v>
      </c>
      <c r="D2700" t="s">
        <v>776</v>
      </c>
      <c r="E2700">
        <v>146.22197058</v>
      </c>
      <c r="F2700">
        <v>58.06</v>
      </c>
      <c r="G2700">
        <v>68.085168521603293</v>
      </c>
      <c r="H2700">
        <v>4.4206831232664801</v>
      </c>
      <c r="I2700">
        <v>72.826595860293807</v>
      </c>
      <c r="J2700">
        <v>9.8628933745849103</v>
      </c>
      <c r="K2700">
        <v>49.6139177334693</v>
      </c>
      <c r="L2700">
        <v>41.440572408254397</v>
      </c>
      <c r="M2700">
        <v>66.630582703278805</v>
      </c>
      <c r="N2700">
        <v>1.0539208884506499</v>
      </c>
      <c r="O2700">
        <v>3.3585945573544498</v>
      </c>
      <c r="Q2700">
        <v>0.24417573025762601</v>
      </c>
    </row>
    <row r="2701" spans="1:17" hidden="1" x14ac:dyDescent="0.3">
      <c r="A2701" t="s">
        <v>5611</v>
      </c>
      <c r="B2701" t="s">
        <v>5612</v>
      </c>
      <c r="C2701" t="s">
        <v>10328</v>
      </c>
      <c r="D2701" t="s">
        <v>305</v>
      </c>
      <c r="E2701">
        <v>146.04744049999999</v>
      </c>
      <c r="F2701">
        <v>34.11</v>
      </c>
      <c r="G2701">
        <v>163.97989607250301</v>
      </c>
      <c r="H2701">
        <v>-24.856463174544199</v>
      </c>
      <c r="I2701">
        <v>107.099111989326</v>
      </c>
      <c r="J2701">
        <v>-14.8407596123993</v>
      </c>
      <c r="K2701">
        <v>38.020665502790301</v>
      </c>
      <c r="L2701">
        <v>27.250965204966299</v>
      </c>
      <c r="M2701">
        <v>11.390076631520699</v>
      </c>
      <c r="N2701">
        <v>0.51063644934748398</v>
      </c>
      <c r="O2701">
        <v>50.395778364115998</v>
      </c>
      <c r="P2701">
        <v>220.281690140845</v>
      </c>
      <c r="Q2701">
        <v>7.0331857606270004E-2</v>
      </c>
    </row>
    <row r="2702" spans="1:17" hidden="1" x14ac:dyDescent="0.3">
      <c r="A2702" t="s">
        <v>5613</v>
      </c>
      <c r="B2702" t="s">
        <v>5614</v>
      </c>
      <c r="C2702" t="s">
        <v>10328</v>
      </c>
      <c r="D2702" t="s">
        <v>305</v>
      </c>
      <c r="E2702">
        <v>145.50342499999999</v>
      </c>
      <c r="F2702">
        <v>64.599999999999994</v>
      </c>
      <c r="G2702">
        <v>-30.071828065427301</v>
      </c>
      <c r="M2702">
        <v>99.999992872253003</v>
      </c>
      <c r="N2702">
        <v>1</v>
      </c>
      <c r="O2702">
        <v>0</v>
      </c>
      <c r="P2702">
        <v>0</v>
      </c>
    </row>
    <row r="2703" spans="1:17" hidden="1" x14ac:dyDescent="0.3">
      <c r="A2703" t="s">
        <v>5615</v>
      </c>
      <c r="B2703" t="s">
        <v>5616</v>
      </c>
      <c r="C2703" t="s">
        <v>10328</v>
      </c>
      <c r="D2703" t="s">
        <v>257</v>
      </c>
      <c r="E2703">
        <v>145.13579999999999</v>
      </c>
      <c r="F2703">
        <v>129.9</v>
      </c>
      <c r="G2703">
        <v>-42.360821988452301</v>
      </c>
      <c r="H2703">
        <v>-4.7855255609308696</v>
      </c>
      <c r="I2703">
        <v>-1.7972398264840399</v>
      </c>
      <c r="J2703">
        <v>-3.22892731869283</v>
      </c>
      <c r="K2703">
        <v>133.367475742013</v>
      </c>
      <c r="L2703">
        <v>131.527404328985</v>
      </c>
      <c r="M2703">
        <v>49.2239048660498</v>
      </c>
      <c r="N2703">
        <v>0.39723399049667102</v>
      </c>
      <c r="O2703">
        <v>26.982294072363299</v>
      </c>
      <c r="P2703">
        <v>39.527389903329698</v>
      </c>
      <c r="Q2703">
        <v>8.0498520921022998E-2</v>
      </c>
    </row>
    <row r="2704" spans="1:17" hidden="1" x14ac:dyDescent="0.3">
      <c r="A2704" t="s">
        <v>5617</v>
      </c>
      <c r="B2704" t="s">
        <v>5618</v>
      </c>
      <c r="C2704" t="s">
        <v>10328</v>
      </c>
      <c r="D2704" t="s">
        <v>138</v>
      </c>
      <c r="E2704">
        <v>145.11567719999999</v>
      </c>
      <c r="F2704">
        <v>551</v>
      </c>
      <c r="G2704">
        <v>-19.739429186772899</v>
      </c>
      <c r="H2704">
        <v>-7.9598999122167697</v>
      </c>
      <c r="I2704">
        <v>-18.9621626486202</v>
      </c>
      <c r="J2704">
        <v>-1.5855276040317501</v>
      </c>
      <c r="K2704">
        <v>578.02577801552502</v>
      </c>
      <c r="L2704">
        <v>558.69172149485803</v>
      </c>
      <c r="M2704">
        <v>49.258021580248197</v>
      </c>
      <c r="N2704">
        <v>0.15460038129478099</v>
      </c>
      <c r="O2704">
        <v>45.190562613430103</v>
      </c>
      <c r="P2704">
        <v>30.5687203791469</v>
      </c>
      <c r="Q2704">
        <v>6.7567677937525994E-2</v>
      </c>
    </row>
    <row r="2705" spans="1:17" hidden="1" x14ac:dyDescent="0.3">
      <c r="A2705" t="s">
        <v>5619</v>
      </c>
      <c r="B2705" t="s">
        <v>5620</v>
      </c>
      <c r="C2705" t="s">
        <v>10328</v>
      </c>
      <c r="D2705" t="s">
        <v>51</v>
      </c>
      <c r="E2705">
        <v>145.08010691499999</v>
      </c>
      <c r="F2705">
        <v>123.85</v>
      </c>
      <c r="G2705">
        <v>-75.027383620982803</v>
      </c>
      <c r="H2705">
        <v>-24.868031183119701</v>
      </c>
      <c r="I2705">
        <v>-60.486590580383996</v>
      </c>
      <c r="J2705">
        <v>-1.0476561641234601</v>
      </c>
      <c r="K2705">
        <v>172.946293051152</v>
      </c>
      <c r="L2705">
        <v>157.13223461918301</v>
      </c>
      <c r="M2705">
        <v>9.4064914156939192</v>
      </c>
      <c r="N2705">
        <v>0.95744680851063801</v>
      </c>
      <c r="O2705">
        <v>124.182478805006</v>
      </c>
      <c r="P2705">
        <v>11.980108499095801</v>
      </c>
    </row>
    <row r="2706" spans="1:17" hidden="1" x14ac:dyDescent="0.3">
      <c r="A2706" t="s">
        <v>5621</v>
      </c>
      <c r="B2706" t="s">
        <v>5622</v>
      </c>
      <c r="C2706" t="s">
        <v>10328</v>
      </c>
      <c r="D2706" t="s">
        <v>1105</v>
      </c>
      <c r="E2706">
        <v>144.85085100000001</v>
      </c>
      <c r="F2706">
        <v>201</v>
      </c>
      <c r="G2706">
        <v>6.1993583752506201</v>
      </c>
      <c r="H2706">
        <v>29.528997505404799</v>
      </c>
      <c r="I2706">
        <v>-5.5362218842277704</v>
      </c>
      <c r="J2706">
        <v>16.496203484999299</v>
      </c>
      <c r="K2706">
        <v>170.63328289899701</v>
      </c>
      <c r="L2706">
        <v>135.936247735367</v>
      </c>
      <c r="M2706">
        <v>90.648320658014796</v>
      </c>
      <c r="N2706">
        <v>1.62895927601809</v>
      </c>
      <c r="O2706">
        <v>10.323383084577101</v>
      </c>
      <c r="P2706">
        <v>67.5</v>
      </c>
    </row>
    <row r="2707" spans="1:17" hidden="1" x14ac:dyDescent="0.3">
      <c r="A2707" t="s">
        <v>5623</v>
      </c>
      <c r="B2707" t="s">
        <v>5624</v>
      </c>
      <c r="C2707" t="s">
        <v>10328</v>
      </c>
      <c r="D2707" t="s">
        <v>627</v>
      </c>
      <c r="E2707">
        <v>144.80836875</v>
      </c>
      <c r="F2707">
        <v>268.35000000000002</v>
      </c>
      <c r="G2707">
        <v>129.32884858996101</v>
      </c>
      <c r="H2707">
        <v>0.91741272189848999</v>
      </c>
      <c r="I2707">
        <v>30.729374976759701</v>
      </c>
      <c r="J2707">
        <v>-3.0560549225678701</v>
      </c>
      <c r="K2707">
        <v>277.113589841161</v>
      </c>
      <c r="L2707">
        <v>221.19602171622199</v>
      </c>
      <c r="M2707">
        <v>52.9812924794522</v>
      </c>
      <c r="N2707">
        <v>0.11967805862997299</v>
      </c>
      <c r="O2707">
        <v>68.831749580771302</v>
      </c>
      <c r="P2707">
        <v>168.35</v>
      </c>
      <c r="Q2707">
        <v>8.9090972807569002E-2</v>
      </c>
    </row>
    <row r="2708" spans="1:17" hidden="1" x14ac:dyDescent="0.3">
      <c r="A2708" t="s">
        <v>5625</v>
      </c>
      <c r="B2708" t="s">
        <v>5626</v>
      </c>
      <c r="C2708" t="s">
        <v>10328</v>
      </c>
      <c r="D2708" t="s">
        <v>950</v>
      </c>
      <c r="E2708">
        <v>144.43675999999999</v>
      </c>
      <c r="F2708">
        <v>69.89</v>
      </c>
      <c r="G2708">
        <v>47.720082389927498</v>
      </c>
      <c r="H2708">
        <v>-12.8005969725934</v>
      </c>
      <c r="I2708">
        <v>5.5926959451115001</v>
      </c>
      <c r="J2708">
        <v>-1.90847355520396E-2</v>
      </c>
      <c r="K2708">
        <v>70.947273160638005</v>
      </c>
      <c r="L2708">
        <v>61.474569386383699</v>
      </c>
      <c r="M2708">
        <v>48.746210671979497</v>
      </c>
      <c r="N2708">
        <v>0.48340447244253099</v>
      </c>
      <c r="O2708">
        <v>24.481327800829799</v>
      </c>
      <c r="P2708">
        <v>83.921052631578902</v>
      </c>
      <c r="Q2708">
        <v>8.5547140995776996E-2</v>
      </c>
    </row>
    <row r="2709" spans="1:17" hidden="1" x14ac:dyDescent="0.3">
      <c r="A2709" t="s">
        <v>5627</v>
      </c>
      <c r="B2709" t="s">
        <v>5628</v>
      </c>
      <c r="C2709" t="s">
        <v>10328</v>
      </c>
      <c r="D2709" t="s">
        <v>535</v>
      </c>
      <c r="E2709">
        <v>144.33928</v>
      </c>
      <c r="F2709">
        <v>144.30000000000001</v>
      </c>
      <c r="G2709">
        <v>49.316535932583598</v>
      </c>
      <c r="H2709">
        <v>23.0411099018255</v>
      </c>
      <c r="I2709">
        <v>4.7824538774297398</v>
      </c>
      <c r="J2709">
        <v>-1.7474229085420001</v>
      </c>
      <c r="K2709">
        <v>129.48417942655701</v>
      </c>
      <c r="L2709">
        <v>113.874878847053</v>
      </c>
      <c r="M2709">
        <v>62.4338591264546</v>
      </c>
      <c r="N2709">
        <v>4.4372786643323003</v>
      </c>
      <c r="O2709">
        <v>11.053361053361</v>
      </c>
      <c r="P2709">
        <v>102.95358649789</v>
      </c>
      <c r="Q2709">
        <v>8.8496150113512001E-2</v>
      </c>
    </row>
    <row r="2710" spans="1:17" hidden="1" x14ac:dyDescent="0.3">
      <c r="A2710" t="s">
        <v>5629</v>
      </c>
      <c r="B2710" t="s">
        <v>5630</v>
      </c>
      <c r="C2710" t="s">
        <v>10328</v>
      </c>
      <c r="D2710" t="s">
        <v>443</v>
      </c>
      <c r="E2710">
        <v>143.966975625</v>
      </c>
      <c r="F2710">
        <v>71.5</v>
      </c>
      <c r="G2710">
        <v>-1.3125988199744201</v>
      </c>
      <c r="H2710">
        <v>-28.406578494233099</v>
      </c>
      <c r="I2710">
        <v>-8.0497768469695199</v>
      </c>
      <c r="J2710">
        <v>-10.735156164123399</v>
      </c>
      <c r="K2710">
        <v>89.377901517006194</v>
      </c>
      <c r="L2710">
        <v>77.904284816486495</v>
      </c>
      <c r="M2710">
        <v>14.482178280771</v>
      </c>
      <c r="N2710">
        <v>1.02793967017931</v>
      </c>
      <c r="O2710">
        <v>87.342657342657304</v>
      </c>
      <c r="P2710">
        <v>48.803329864724198</v>
      </c>
      <c r="Q2710">
        <v>0.13690450928666001</v>
      </c>
    </row>
    <row r="2711" spans="1:17" hidden="1" x14ac:dyDescent="0.3">
      <c r="A2711" t="s">
        <v>5631</v>
      </c>
      <c r="B2711" t="s">
        <v>5632</v>
      </c>
      <c r="C2711" t="s">
        <v>10328</v>
      </c>
      <c r="D2711" t="s">
        <v>573</v>
      </c>
      <c r="E2711">
        <v>143.8677849</v>
      </c>
      <c r="F2711">
        <v>103</v>
      </c>
      <c r="G2711">
        <v>-59.764660829932403</v>
      </c>
      <c r="H2711">
        <v>-4.9441840957411296</v>
      </c>
      <c r="I2711">
        <v>-36.271435412974903</v>
      </c>
      <c r="J2711">
        <v>-3.7175590767448199</v>
      </c>
      <c r="K2711">
        <v>106.90177200342301</v>
      </c>
      <c r="L2711">
        <v>112.89859013241301</v>
      </c>
      <c r="M2711">
        <v>40.929069385265699</v>
      </c>
      <c r="N2711">
        <v>0.67275399759476195</v>
      </c>
      <c r="O2711">
        <v>75.728155339805795</v>
      </c>
      <c r="P2711">
        <v>10.160427807486601</v>
      </c>
    </row>
    <row r="2712" spans="1:17" hidden="1" x14ac:dyDescent="0.3">
      <c r="A2712" t="s">
        <v>5633</v>
      </c>
      <c r="B2712" t="s">
        <v>5634</v>
      </c>
      <c r="C2712" t="s">
        <v>10328</v>
      </c>
      <c r="D2712" t="s">
        <v>627</v>
      </c>
      <c r="E2712">
        <v>143.83373296799999</v>
      </c>
      <c r="F2712">
        <v>4.6900000000000004</v>
      </c>
      <c r="G2712">
        <v>74.408691415092093</v>
      </c>
      <c r="H2712">
        <v>-15.2867589014798</v>
      </c>
      <c r="I2712">
        <v>-2.6124629632355298</v>
      </c>
      <c r="J2712">
        <v>0.40764529117799397</v>
      </c>
      <c r="K2712">
        <v>4.6388480069417204</v>
      </c>
      <c r="L2712">
        <v>3.9257694858527499</v>
      </c>
      <c r="M2712">
        <v>46.384884468632002</v>
      </c>
      <c r="N2712">
        <v>0.33525824209309002</v>
      </c>
      <c r="O2712">
        <v>31.982942430703599</v>
      </c>
      <c r="P2712">
        <v>108.198347107438</v>
      </c>
      <c r="Q2712">
        <v>-3.5904898146141999E-2</v>
      </c>
    </row>
    <row r="2713" spans="1:17" hidden="1" x14ac:dyDescent="0.3">
      <c r="A2713" t="s">
        <v>5635</v>
      </c>
      <c r="B2713" t="s">
        <v>5636</v>
      </c>
      <c r="C2713" t="s">
        <v>10328</v>
      </c>
      <c r="D2713" t="s">
        <v>474</v>
      </c>
      <c r="E2713">
        <v>143.59995971999999</v>
      </c>
      <c r="F2713">
        <v>46.9</v>
      </c>
      <c r="G2713">
        <v>-41.0775206650478</v>
      </c>
      <c r="H2713">
        <v>-8.4550744184731101</v>
      </c>
      <c r="I2713">
        <v>-12.537138615080799</v>
      </c>
      <c r="J2713">
        <v>-1.77198509467309</v>
      </c>
      <c r="K2713">
        <v>47.439301651217697</v>
      </c>
      <c r="L2713">
        <v>47.1138581858538</v>
      </c>
      <c r="M2713">
        <v>43.724259231742003</v>
      </c>
      <c r="N2713">
        <v>0.88314939661999003</v>
      </c>
      <c r="O2713">
        <v>42.857142857142797</v>
      </c>
      <c r="P2713">
        <v>26.585695006747599</v>
      </c>
      <c r="Q2713">
        <v>-6.0758048367361997E-2</v>
      </c>
    </row>
    <row r="2714" spans="1:17" hidden="1" x14ac:dyDescent="0.3">
      <c r="A2714" t="s">
        <v>5637</v>
      </c>
      <c r="B2714" t="s">
        <v>5638</v>
      </c>
      <c r="C2714" t="s">
        <v>10328</v>
      </c>
      <c r="D2714" t="s">
        <v>138</v>
      </c>
      <c r="E2714">
        <v>143.17442143</v>
      </c>
      <c r="F2714">
        <v>36.53</v>
      </c>
      <c r="G2714">
        <v>-35.556950963228097</v>
      </c>
      <c r="H2714">
        <v>-4.8886602680870999</v>
      </c>
      <c r="I2714">
        <v>-14.766479408523301</v>
      </c>
      <c r="J2714">
        <v>5.9618238703493702</v>
      </c>
      <c r="K2714">
        <v>36.906519800756897</v>
      </c>
      <c r="L2714">
        <v>35.9339266129153</v>
      </c>
      <c r="M2714">
        <v>50.918322503712098</v>
      </c>
      <c r="N2714">
        <v>0.62159342291012998</v>
      </c>
      <c r="O2714">
        <v>39.337530796605499</v>
      </c>
      <c r="Q2714">
        <v>3.8606897635871003E-2</v>
      </c>
    </row>
    <row r="2715" spans="1:17" hidden="1" x14ac:dyDescent="0.3">
      <c r="A2715" t="s">
        <v>5639</v>
      </c>
      <c r="B2715" t="s">
        <v>5640</v>
      </c>
      <c r="C2715" t="s">
        <v>10328</v>
      </c>
      <c r="D2715" t="s">
        <v>54</v>
      </c>
      <c r="E2715">
        <v>143.139239823</v>
      </c>
      <c r="F2715">
        <v>28.64</v>
      </c>
      <c r="G2715">
        <v>-37.535479115508103</v>
      </c>
      <c r="H2715">
        <v>19.663405543299302</v>
      </c>
      <c r="I2715">
        <v>-13.520959695261601</v>
      </c>
      <c r="J2715">
        <v>-9.3592559883185295E-2</v>
      </c>
      <c r="K2715">
        <v>25.967873723626099</v>
      </c>
      <c r="L2715">
        <v>25.979495075623198</v>
      </c>
      <c r="M2715">
        <v>52.303469090248598</v>
      </c>
      <c r="N2715">
        <v>2.3874662663357</v>
      </c>
      <c r="O2715">
        <v>43.854748603351901</v>
      </c>
      <c r="P2715">
        <v>50.736842105263101</v>
      </c>
      <c r="Q2715">
        <v>-8.2811948614617006E-2</v>
      </c>
    </row>
    <row r="2716" spans="1:17" hidden="1" x14ac:dyDescent="0.3">
      <c r="A2716" t="s">
        <v>5641</v>
      </c>
      <c r="B2716" t="s">
        <v>5642</v>
      </c>
      <c r="C2716" t="s">
        <v>10328</v>
      </c>
      <c r="D2716" t="s">
        <v>741</v>
      </c>
      <c r="E2716">
        <v>142.89995898000001</v>
      </c>
      <c r="F2716">
        <v>89.5</v>
      </c>
      <c r="G2716">
        <v>-2.5971093643875802</v>
      </c>
      <c r="H2716">
        <v>-1.6962465010388601</v>
      </c>
      <c r="I2716">
        <v>-0.273387015556044</v>
      </c>
      <c r="J2716">
        <v>-0.84440413160314898</v>
      </c>
      <c r="K2716">
        <v>86.083976815414601</v>
      </c>
      <c r="L2716">
        <v>80.414662188550494</v>
      </c>
      <c r="M2716">
        <v>66.033807332126898</v>
      </c>
      <c r="N2716">
        <v>1.1538821610285801</v>
      </c>
      <c r="O2716">
        <v>0.14525139664804901</v>
      </c>
      <c r="P2716">
        <v>54.044750430292503</v>
      </c>
      <c r="Q2716">
        <v>1.9804733760708002E-2</v>
      </c>
    </row>
    <row r="2717" spans="1:17" hidden="1" x14ac:dyDescent="0.3">
      <c r="A2717" t="s">
        <v>5643</v>
      </c>
      <c r="B2717" t="s">
        <v>5644</v>
      </c>
      <c r="C2717" t="s">
        <v>10328</v>
      </c>
      <c r="D2717" t="s">
        <v>46</v>
      </c>
      <c r="E2717">
        <v>142.86035999999999</v>
      </c>
      <c r="F2717">
        <v>144.44999999999999</v>
      </c>
      <c r="G2717">
        <v>124.69007669647701</v>
      </c>
      <c r="H2717">
        <v>-8.3967301627116093</v>
      </c>
      <c r="I2717">
        <v>72.345692717253399</v>
      </c>
      <c r="J2717">
        <v>-11.929154388211201</v>
      </c>
      <c r="K2717">
        <v>141.66478279934199</v>
      </c>
      <c r="L2717">
        <v>104.684052804874</v>
      </c>
      <c r="M2717">
        <v>27.3518501802495</v>
      </c>
      <c r="N2717">
        <v>1.1116618075801701</v>
      </c>
      <c r="O2717">
        <v>12.0803046036691</v>
      </c>
      <c r="P2717">
        <v>162.15970961887399</v>
      </c>
      <c r="Q2717">
        <v>0.12475530616696499</v>
      </c>
    </row>
    <row r="2718" spans="1:17" hidden="1" x14ac:dyDescent="0.3">
      <c r="A2718" t="s">
        <v>5645</v>
      </c>
      <c r="B2718" t="s">
        <v>5646</v>
      </c>
      <c r="C2718" t="s">
        <v>10328</v>
      </c>
      <c r="D2718" t="s">
        <v>627</v>
      </c>
      <c r="E2718">
        <v>142.78989217500001</v>
      </c>
      <c r="F2718">
        <v>151.4</v>
      </c>
      <c r="G2718">
        <v>57.095930619206101</v>
      </c>
      <c r="H2718">
        <v>-1.6395620463378</v>
      </c>
      <c r="I2718">
        <v>10.626432594987699</v>
      </c>
      <c r="J2718">
        <v>1.2426664165217001</v>
      </c>
      <c r="K2718">
        <v>155.33667370038799</v>
      </c>
      <c r="L2718">
        <v>131.576082675539</v>
      </c>
      <c r="M2718">
        <v>52.808661196283403</v>
      </c>
      <c r="N2718">
        <v>0.34731497099780101</v>
      </c>
      <c r="O2718">
        <v>21.5323645970937</v>
      </c>
      <c r="P2718">
        <v>100.92899800929</v>
      </c>
      <c r="Q2718">
        <v>9.9996957246466997E-2</v>
      </c>
    </row>
    <row r="2719" spans="1:17" hidden="1" x14ac:dyDescent="0.3">
      <c r="A2719" t="s">
        <v>5647</v>
      </c>
      <c r="B2719" t="s">
        <v>5648</v>
      </c>
      <c r="C2719" t="s">
        <v>10328</v>
      </c>
      <c r="D2719" t="s">
        <v>1537</v>
      </c>
      <c r="E2719">
        <v>142.7205294</v>
      </c>
      <c r="F2719">
        <v>147.85</v>
      </c>
      <c r="G2719">
        <v>14.1017458009792</v>
      </c>
      <c r="H2719">
        <v>30.643159751310801</v>
      </c>
      <c r="I2719">
        <v>22.739047443588898</v>
      </c>
      <c r="J2719">
        <v>24.012705171318999</v>
      </c>
      <c r="K2719">
        <v>121.225719011878</v>
      </c>
      <c r="L2719">
        <v>112.77509961581499</v>
      </c>
      <c r="M2719">
        <v>87.146518873181293</v>
      </c>
      <c r="N2719">
        <v>3.8919336093302901</v>
      </c>
      <c r="O2719">
        <v>12.2759553601623</v>
      </c>
      <c r="P2719">
        <v>59.235325794291803</v>
      </c>
      <c r="Q2719">
        <v>3.3927008490754001E-2</v>
      </c>
    </row>
    <row r="2720" spans="1:17" hidden="1" x14ac:dyDescent="0.3">
      <c r="A2720" t="s">
        <v>5649</v>
      </c>
      <c r="B2720" t="s">
        <v>5650</v>
      </c>
      <c r="C2720" t="s">
        <v>10328</v>
      </c>
      <c r="D2720" t="s">
        <v>77</v>
      </c>
      <c r="E2720">
        <v>142.51096000000001</v>
      </c>
      <c r="F2720">
        <v>64.16</v>
      </c>
      <c r="G2720">
        <v>43.803510687960198</v>
      </c>
      <c r="H2720">
        <v>-5.2513804197610003</v>
      </c>
      <c r="I2720">
        <v>-7.2652393950603402</v>
      </c>
      <c r="J2720">
        <v>-3.6082204082203702</v>
      </c>
      <c r="K2720">
        <v>63.804258374310599</v>
      </c>
      <c r="L2720">
        <v>56.528600330606501</v>
      </c>
      <c r="M2720">
        <v>45.722099639922199</v>
      </c>
      <c r="N2720">
        <v>0.71493574241334801</v>
      </c>
      <c r="O2720">
        <v>20.0124688279301</v>
      </c>
      <c r="P2720">
        <v>84.103299856527897</v>
      </c>
      <c r="Q2720">
        <v>9.1751126797645993E-2</v>
      </c>
    </row>
    <row r="2721" spans="1:17" hidden="1" x14ac:dyDescent="0.3">
      <c r="A2721" t="s">
        <v>5651</v>
      </c>
      <c r="B2721" t="s">
        <v>5652</v>
      </c>
      <c r="C2721" t="s">
        <v>10328</v>
      </c>
      <c r="D2721" t="s">
        <v>138</v>
      </c>
      <c r="E2721">
        <v>142.32357382500001</v>
      </c>
      <c r="F2721">
        <v>192.75</v>
      </c>
      <c r="G2721">
        <v>117.043556549957</v>
      </c>
      <c r="H2721">
        <v>11.880293883507401</v>
      </c>
      <c r="I2721">
        <v>-10.4388083950252</v>
      </c>
      <c r="J2721">
        <v>-1.1771898428799401</v>
      </c>
      <c r="K2721">
        <v>160.901408161836</v>
      </c>
      <c r="L2721">
        <v>135.94924346128201</v>
      </c>
      <c r="M2721">
        <v>66.485069314390699</v>
      </c>
      <c r="N2721">
        <v>2.0112977391077802</v>
      </c>
      <c r="O2721">
        <v>6.4072632944228198</v>
      </c>
      <c r="P2721">
        <v>156.99999999999901</v>
      </c>
      <c r="Q2721">
        <v>0.10350791101781399</v>
      </c>
    </row>
    <row r="2722" spans="1:17" hidden="1" x14ac:dyDescent="0.3">
      <c r="A2722" t="s">
        <v>5653</v>
      </c>
      <c r="B2722" t="s">
        <v>5654</v>
      </c>
      <c r="C2722" t="s">
        <v>10328</v>
      </c>
      <c r="D2722" t="s">
        <v>5655</v>
      </c>
      <c r="E2722">
        <v>142.07758425</v>
      </c>
      <c r="F2722">
        <v>57.6</v>
      </c>
      <c r="G2722">
        <v>-32.1126443919579</v>
      </c>
      <c r="H2722">
        <v>6.5718726630340596</v>
      </c>
      <c r="I2722">
        <v>-13.825989337640699</v>
      </c>
      <c r="J2722">
        <v>-2.0966072130745101</v>
      </c>
      <c r="K2722">
        <v>54.905162690975203</v>
      </c>
      <c r="M2722">
        <v>65.999922584883507</v>
      </c>
      <c r="N2722">
        <v>1.01520621376217</v>
      </c>
      <c r="O2722">
        <v>29.9479166666666</v>
      </c>
      <c r="P2722">
        <v>27.292817679557999</v>
      </c>
    </row>
    <row r="2723" spans="1:17" hidden="1" x14ac:dyDescent="0.3">
      <c r="A2723" t="s">
        <v>5656</v>
      </c>
      <c r="B2723" t="s">
        <v>5657</v>
      </c>
      <c r="C2723" t="s">
        <v>10328</v>
      </c>
      <c r="D2723" t="s">
        <v>933</v>
      </c>
      <c r="E2723">
        <v>142.03532868299999</v>
      </c>
      <c r="F2723">
        <v>9.09</v>
      </c>
      <c r="G2723">
        <v>-54.636143418124398</v>
      </c>
      <c r="H2723">
        <v>-3.0697357285743201</v>
      </c>
      <c r="I2723">
        <v>-28.407264604822402</v>
      </c>
      <c r="J2723">
        <v>-3.9397585000522701</v>
      </c>
      <c r="K2723">
        <v>8.9096359311411604</v>
      </c>
      <c r="L2723">
        <v>9.5126863156208792</v>
      </c>
      <c r="M2723">
        <v>40.806962851083803</v>
      </c>
      <c r="N2723">
        <v>0.907657846755064</v>
      </c>
      <c r="O2723">
        <v>74.367436743674304</v>
      </c>
      <c r="P2723">
        <v>15.0632911392404</v>
      </c>
      <c r="Q2723">
        <v>9.0867046025400005E-4</v>
      </c>
    </row>
    <row r="2724" spans="1:17" hidden="1" x14ac:dyDescent="0.3">
      <c r="A2724" t="s">
        <v>5658</v>
      </c>
      <c r="B2724" t="s">
        <v>5659</v>
      </c>
      <c r="C2724" t="s">
        <v>10328</v>
      </c>
      <c r="D2724" t="s">
        <v>72</v>
      </c>
      <c r="E2724">
        <v>141.224344</v>
      </c>
      <c r="F2724">
        <v>567.54999999999995</v>
      </c>
      <c r="G2724">
        <v>14.031256865383799</v>
      </c>
      <c r="H2724">
        <v>-0.26774828531296602</v>
      </c>
      <c r="I2724">
        <v>16.0085760898132</v>
      </c>
      <c r="J2724">
        <v>-0.81840352771814695</v>
      </c>
      <c r="K2724">
        <v>498.37171028369698</v>
      </c>
      <c r="L2724">
        <v>458.84776609344698</v>
      </c>
      <c r="M2724">
        <v>52.915472738310598</v>
      </c>
      <c r="N2724">
        <v>2.18913228602326</v>
      </c>
      <c r="O2724">
        <v>20.958505858514599</v>
      </c>
      <c r="P2724">
        <v>61.695156695156598</v>
      </c>
      <c r="Q2724">
        <v>4.4417864478560998E-2</v>
      </c>
    </row>
    <row r="2725" spans="1:17" hidden="1" x14ac:dyDescent="0.3">
      <c r="A2725" t="s">
        <v>5660</v>
      </c>
      <c r="B2725" t="s">
        <v>5661</v>
      </c>
      <c r="C2725" t="s">
        <v>10328</v>
      </c>
      <c r="D2725" t="s">
        <v>741</v>
      </c>
      <c r="E2725">
        <v>141.05316456</v>
      </c>
      <c r="F2725">
        <v>78.260000000000005</v>
      </c>
      <c r="G2725">
        <v>37.5084717204399</v>
      </c>
      <c r="H2725">
        <v>2.6461627264937899</v>
      </c>
      <c r="I2725">
        <v>12.935496761194701</v>
      </c>
      <c r="J2725">
        <v>-4.6481806055649298E-3</v>
      </c>
      <c r="K2725">
        <v>75.582279013608797</v>
      </c>
      <c r="L2725">
        <v>66.169503209083501</v>
      </c>
      <c r="M2725">
        <v>44.340069516080298</v>
      </c>
      <c r="N2725">
        <v>1.3159023760478199</v>
      </c>
      <c r="O2725">
        <v>3.24559161768462</v>
      </c>
      <c r="P2725">
        <v>78.88</v>
      </c>
      <c r="Q2725">
        <v>1.5864695888099999E-4</v>
      </c>
    </row>
    <row r="2726" spans="1:17" hidden="1" x14ac:dyDescent="0.3">
      <c r="A2726" t="s">
        <v>5662</v>
      </c>
      <c r="B2726" t="s">
        <v>5663</v>
      </c>
      <c r="C2726" t="s">
        <v>10328</v>
      </c>
      <c r="D2726" t="s">
        <v>54</v>
      </c>
      <c r="E2726">
        <v>140.81365216</v>
      </c>
      <c r="F2726">
        <v>125.05</v>
      </c>
      <c r="G2726">
        <v>20.282867137169699</v>
      </c>
      <c r="H2726">
        <v>17.044453610067499</v>
      </c>
      <c r="I2726">
        <v>29.541718367416301</v>
      </c>
      <c r="J2726">
        <v>7.1606403936876504</v>
      </c>
      <c r="K2726">
        <v>106.124838675465</v>
      </c>
      <c r="L2726">
        <v>101.721808790829</v>
      </c>
      <c r="M2726">
        <v>92.2006940932947</v>
      </c>
      <c r="N2726">
        <v>0.74442088854908095</v>
      </c>
      <c r="O2726">
        <v>34.266293482606898</v>
      </c>
      <c r="P2726">
        <v>65.410052910052897</v>
      </c>
      <c r="Q2726">
        <v>0.12731627295509601</v>
      </c>
    </row>
    <row r="2727" spans="1:17" hidden="1" x14ac:dyDescent="0.3">
      <c r="A2727" t="s">
        <v>5664</v>
      </c>
      <c r="B2727" t="s">
        <v>5665</v>
      </c>
      <c r="C2727" t="s">
        <v>10328</v>
      </c>
      <c r="D2727" t="s">
        <v>2686</v>
      </c>
      <c r="E2727">
        <v>140.36601116</v>
      </c>
      <c r="F2727">
        <v>16.829999999999998</v>
      </c>
      <c r="G2727">
        <v>7.6532128511029098</v>
      </c>
      <c r="H2727">
        <v>43.813423030121797</v>
      </c>
      <c r="I2727">
        <v>23.1996444039831</v>
      </c>
      <c r="J2727">
        <v>-4.4586851578699198</v>
      </c>
      <c r="K2727">
        <v>13.9987005088592</v>
      </c>
      <c r="L2727">
        <v>12.5252915621051</v>
      </c>
      <c r="M2727">
        <v>62.720279021351203</v>
      </c>
      <c r="N2727">
        <v>2.9566468092220402</v>
      </c>
      <c r="O2727">
        <v>17.290552584670198</v>
      </c>
      <c r="P2727">
        <v>77.906976744185997</v>
      </c>
      <c r="Q2727">
        <v>0.17531604168188999</v>
      </c>
    </row>
    <row r="2728" spans="1:17" hidden="1" x14ac:dyDescent="0.3">
      <c r="A2728" t="s">
        <v>5666</v>
      </c>
      <c r="B2728" t="s">
        <v>5667</v>
      </c>
      <c r="C2728" t="s">
        <v>10328</v>
      </c>
      <c r="E2728">
        <v>140.14878306</v>
      </c>
      <c r="F2728">
        <v>254.35</v>
      </c>
      <c r="G2728">
        <v>211.33756790772699</v>
      </c>
      <c r="H2728">
        <v>-2.2742811831197698</v>
      </c>
      <c r="I2728">
        <v>26.328133647807501</v>
      </c>
      <c r="J2728">
        <v>-1.0476561641234601</v>
      </c>
      <c r="K2728">
        <v>245.146493411043</v>
      </c>
      <c r="L2728">
        <v>186.40530781930499</v>
      </c>
      <c r="M2728">
        <v>100</v>
      </c>
      <c r="N2728">
        <v>0</v>
      </c>
      <c r="O2728">
        <v>0</v>
      </c>
      <c r="P2728">
        <v>241.40939597315401</v>
      </c>
    </row>
    <row r="2729" spans="1:17" hidden="1" x14ac:dyDescent="0.3">
      <c r="A2729" t="s">
        <v>5668</v>
      </c>
      <c r="B2729" t="s">
        <v>5669</v>
      </c>
      <c r="C2729" t="s">
        <v>10328</v>
      </c>
      <c r="D2729" t="s">
        <v>573</v>
      </c>
      <c r="E2729">
        <v>140.07459277000001</v>
      </c>
      <c r="F2729">
        <v>15.63</v>
      </c>
      <c r="G2729">
        <v>3.63219246494051</v>
      </c>
      <c r="H2729">
        <v>5.5461388023979596</v>
      </c>
      <c r="I2729">
        <v>45.232976427095402</v>
      </c>
      <c r="J2729">
        <v>20.3052370714103</v>
      </c>
      <c r="K2729">
        <v>12.855788652090499</v>
      </c>
      <c r="L2729">
        <v>11.7398185405895</v>
      </c>
      <c r="M2729">
        <v>80.539994517698503</v>
      </c>
      <c r="N2729">
        <v>3.1016798397245</v>
      </c>
      <c r="O2729">
        <v>3.3269353806781599</v>
      </c>
      <c r="P2729">
        <v>83.021077283372406</v>
      </c>
      <c r="Q2729">
        <v>-6.6278408163913005E-2</v>
      </c>
    </row>
    <row r="2730" spans="1:17" hidden="1" x14ac:dyDescent="0.3">
      <c r="A2730" t="s">
        <v>5670</v>
      </c>
      <c r="B2730" t="s">
        <v>5671</v>
      </c>
      <c r="C2730" t="s">
        <v>10328</v>
      </c>
      <c r="E2730">
        <v>140.02600683</v>
      </c>
      <c r="F2730">
        <v>133.5</v>
      </c>
      <c r="G2730">
        <v>-42.5308444588699</v>
      </c>
      <c r="H2730">
        <v>-4.0786839258119398</v>
      </c>
      <c r="I2730">
        <v>-29.423476730444499</v>
      </c>
      <c r="J2730">
        <v>-2.8166092327155101</v>
      </c>
      <c r="K2730">
        <v>133.88161527562099</v>
      </c>
      <c r="L2730">
        <v>135.46225915366901</v>
      </c>
      <c r="M2730">
        <v>47.1667337998325</v>
      </c>
      <c r="N2730">
        <v>0.53571324995338998</v>
      </c>
      <c r="O2730">
        <v>26.329588014981201</v>
      </c>
      <c r="P2730">
        <v>22.420907840440101</v>
      </c>
      <c r="Q2730">
        <v>0.109662389698294</v>
      </c>
    </row>
    <row r="2731" spans="1:17" hidden="1" x14ac:dyDescent="0.3">
      <c r="A2731" t="s">
        <v>5672</v>
      </c>
      <c r="B2731" t="s">
        <v>5673</v>
      </c>
      <c r="C2731" t="s">
        <v>10328</v>
      </c>
      <c r="D2731" t="s">
        <v>706</v>
      </c>
      <c r="E2731">
        <v>139.79394303499899</v>
      </c>
      <c r="F2731">
        <v>2.96</v>
      </c>
      <c r="G2731">
        <v>-16.225674219273401</v>
      </c>
      <c r="H2731">
        <v>-9.2143442746024196</v>
      </c>
      <c r="I2731">
        <v>-15.916223811837201</v>
      </c>
      <c r="J2731">
        <v>-5.2684353849026797</v>
      </c>
      <c r="K2731">
        <v>3.1056908199165201</v>
      </c>
      <c r="L2731">
        <v>3.0319764422802402</v>
      </c>
      <c r="M2731">
        <v>24.127566814345599</v>
      </c>
      <c r="N2731">
        <v>0.171790460170095</v>
      </c>
      <c r="O2731">
        <v>41.891891891891902</v>
      </c>
      <c r="P2731">
        <v>18.399999999999899</v>
      </c>
      <c r="Q2731">
        <v>3.7742885801969002E-2</v>
      </c>
    </row>
    <row r="2732" spans="1:17" hidden="1" x14ac:dyDescent="0.3">
      <c r="A2732" t="s">
        <v>5674</v>
      </c>
      <c r="B2732" t="s">
        <v>5675</v>
      </c>
      <c r="C2732" t="s">
        <v>10328</v>
      </c>
      <c r="D2732" t="s">
        <v>118</v>
      </c>
      <c r="E2732">
        <v>139.56721450000001</v>
      </c>
      <c r="F2732">
        <v>0.7</v>
      </c>
      <c r="G2732">
        <v>-47.718886888956703</v>
      </c>
      <c r="H2732">
        <v>-5.0520589608975497</v>
      </c>
      <c r="I2732">
        <v>-39.2811936133903</v>
      </c>
      <c r="J2732">
        <v>-1.0476561641234601</v>
      </c>
      <c r="K2732">
        <v>0.94560608651912204</v>
      </c>
      <c r="L2732">
        <v>0.983370901255186</v>
      </c>
      <c r="M2732">
        <v>60.327306847259102</v>
      </c>
      <c r="N2732">
        <v>1.93795335324437</v>
      </c>
      <c r="O2732">
        <v>78.571428571428498</v>
      </c>
      <c r="P2732">
        <v>11.111111111111001</v>
      </c>
      <c r="Q2732">
        <v>-0.11108876012074401</v>
      </c>
    </row>
    <row r="2733" spans="1:17" hidden="1" x14ac:dyDescent="0.3">
      <c r="A2733" t="s">
        <v>5676</v>
      </c>
      <c r="B2733" t="s">
        <v>5677</v>
      </c>
      <c r="C2733" t="s">
        <v>10328</v>
      </c>
      <c r="D2733" t="s">
        <v>950</v>
      </c>
      <c r="E2733">
        <v>139.53</v>
      </c>
      <c r="F2733">
        <v>90.5</v>
      </c>
      <c r="G2733">
        <v>34.803376889937901</v>
      </c>
      <c r="H2733">
        <v>10.8336954705767</v>
      </c>
      <c r="I2733">
        <v>2.2331701983793999</v>
      </c>
      <c r="J2733">
        <v>-9.5825627521273997</v>
      </c>
      <c r="K2733">
        <v>81.087811812408503</v>
      </c>
      <c r="L2733">
        <v>75.4334841640501</v>
      </c>
      <c r="M2733">
        <v>60.367369850903401</v>
      </c>
      <c r="N2733">
        <v>1.9247028435301501</v>
      </c>
      <c r="O2733">
        <v>16.022099447513799</v>
      </c>
      <c r="P2733">
        <v>71.889838556505197</v>
      </c>
      <c r="Q2733">
        <v>3.4611455697974997E-2</v>
      </c>
    </row>
    <row r="2734" spans="1:17" hidden="1" x14ac:dyDescent="0.3">
      <c r="A2734" t="s">
        <v>5678</v>
      </c>
      <c r="B2734" t="s">
        <v>5679</v>
      </c>
      <c r="C2734" t="s">
        <v>10328</v>
      </c>
      <c r="D2734" t="s">
        <v>276</v>
      </c>
      <c r="E2734">
        <v>139.18514999999999</v>
      </c>
      <c r="F2734">
        <v>409.5</v>
      </c>
      <c r="G2734">
        <v>588.34922456615095</v>
      </c>
      <c r="H2734">
        <v>-4.2720195924676796</v>
      </c>
      <c r="I2734">
        <v>389.48858359035501</v>
      </c>
      <c r="J2734">
        <v>-6.3874619893661801</v>
      </c>
      <c r="K2734">
        <v>339.33477898109101</v>
      </c>
      <c r="L2734">
        <v>196.37765172589701</v>
      </c>
      <c r="M2734">
        <v>45.736121842101397</v>
      </c>
      <c r="N2734">
        <v>0.95078121732703802</v>
      </c>
      <c r="O2734">
        <v>4.9084249084249096</v>
      </c>
      <c r="P2734">
        <v>803.57458075904594</v>
      </c>
      <c r="Q2734">
        <v>0.22697743406208801</v>
      </c>
    </row>
    <row r="2735" spans="1:17" hidden="1" x14ac:dyDescent="0.3">
      <c r="A2735" t="s">
        <v>5680</v>
      </c>
      <c r="B2735" t="s">
        <v>5681</v>
      </c>
      <c r="C2735" t="s">
        <v>10328</v>
      </c>
      <c r="D2735" t="s">
        <v>627</v>
      </c>
      <c r="E2735">
        <v>138.97125</v>
      </c>
      <c r="F2735">
        <v>47.91</v>
      </c>
      <c r="G2735">
        <v>7.1009951417102597</v>
      </c>
      <c r="H2735">
        <v>-1.4142811831197799</v>
      </c>
      <c r="I2735">
        <v>45.049107733644703</v>
      </c>
      <c r="J2735">
        <v>-9.6724070247866205</v>
      </c>
      <c r="K2735">
        <v>49.248768927061299</v>
      </c>
      <c r="L2735">
        <v>37.066684596449498</v>
      </c>
      <c r="M2735">
        <v>32.986118259565998</v>
      </c>
      <c r="N2735">
        <v>4.1012082925470397</v>
      </c>
      <c r="O2735">
        <v>27.3220621999582</v>
      </c>
      <c r="P2735">
        <v>138.76520767094101</v>
      </c>
      <c r="Q2735">
        <v>0.22217889209330899</v>
      </c>
    </row>
    <row r="2736" spans="1:17" hidden="1" x14ac:dyDescent="0.3">
      <c r="A2736" t="s">
        <v>5682</v>
      </c>
      <c r="B2736" t="s">
        <v>5683</v>
      </c>
      <c r="C2736" t="s">
        <v>10328</v>
      </c>
      <c r="D2736" t="s">
        <v>2256</v>
      </c>
      <c r="E2736">
        <v>138.94614899999999</v>
      </c>
      <c r="F2736">
        <v>149.5</v>
      </c>
      <c r="G2736">
        <v>136.892457648858</v>
      </c>
      <c r="H2736">
        <v>-12.143094540305199</v>
      </c>
      <c r="I2736">
        <v>64.419503311646494</v>
      </c>
      <c r="J2736">
        <v>-5.3830992020981396</v>
      </c>
      <c r="K2736">
        <v>148.69783429493799</v>
      </c>
      <c r="L2736">
        <v>112.45941577729801</v>
      </c>
      <c r="M2736">
        <v>46.296312014717401</v>
      </c>
      <c r="N2736">
        <v>0.27892101510592399</v>
      </c>
      <c r="O2736">
        <v>18.862876254180499</v>
      </c>
      <c r="P2736">
        <v>187.444722168813</v>
      </c>
      <c r="Q2736">
        <v>0.19718722809148501</v>
      </c>
    </row>
    <row r="2737" spans="1:17" hidden="1" x14ac:dyDescent="0.3">
      <c r="A2737" t="s">
        <v>5684</v>
      </c>
      <c r="B2737" t="s">
        <v>5685</v>
      </c>
      <c r="C2737" t="s">
        <v>10328</v>
      </c>
      <c r="D2737" t="s">
        <v>2643</v>
      </c>
      <c r="E2737">
        <v>138.9169875</v>
      </c>
      <c r="F2737">
        <v>13.38</v>
      </c>
      <c r="G2737">
        <v>-16.102492460657299</v>
      </c>
      <c r="H2737">
        <v>-25.835432262256401</v>
      </c>
      <c r="I2737">
        <v>-46.956524021304503</v>
      </c>
      <c r="J2737">
        <v>-14.1947951287011</v>
      </c>
      <c r="K2737">
        <v>16.073702944647302</v>
      </c>
      <c r="L2737">
        <v>17.286458626004201</v>
      </c>
      <c r="M2737">
        <v>23.4315577266551</v>
      </c>
      <c r="N2737">
        <v>1.4477315985427099</v>
      </c>
      <c r="O2737">
        <v>137.10762331838501</v>
      </c>
      <c r="P2737">
        <v>25.870178739416701</v>
      </c>
      <c r="Q2737">
        <v>9.3525991430569999E-2</v>
      </c>
    </row>
    <row r="2738" spans="1:17" hidden="1" x14ac:dyDescent="0.3">
      <c r="A2738" t="s">
        <v>5686</v>
      </c>
      <c r="B2738" t="s">
        <v>5687</v>
      </c>
      <c r="C2738" t="s">
        <v>10328</v>
      </c>
      <c r="D2738" t="s">
        <v>365</v>
      </c>
      <c r="E2738">
        <v>138.68</v>
      </c>
      <c r="F2738">
        <v>346.7</v>
      </c>
      <c r="G2738">
        <v>117.21775823985</v>
      </c>
      <c r="H2738">
        <v>-3.6398572855379898</v>
      </c>
      <c r="I2738">
        <v>126.46829751775201</v>
      </c>
      <c r="J2738">
        <v>-1.0476561641234601</v>
      </c>
      <c r="K2738">
        <v>309.48716007129298</v>
      </c>
      <c r="M2738">
        <v>29.205234030908699</v>
      </c>
      <c r="N2738">
        <v>0.25392781316348101</v>
      </c>
      <c r="O2738">
        <v>9.6048456879146205</v>
      </c>
      <c r="P2738">
        <v>166.692307692307</v>
      </c>
    </row>
    <row r="2739" spans="1:17" hidden="1" x14ac:dyDescent="0.3">
      <c r="A2739" t="s">
        <v>5688</v>
      </c>
      <c r="B2739" t="s">
        <v>5689</v>
      </c>
      <c r="C2739" t="s">
        <v>10328</v>
      </c>
      <c r="D2739" t="s">
        <v>138</v>
      </c>
      <c r="E2739">
        <v>138.56988428</v>
      </c>
      <c r="F2739">
        <v>10.3</v>
      </c>
      <c r="G2739">
        <v>18.129610783493501</v>
      </c>
      <c r="H2739">
        <v>-19.700340335797598</v>
      </c>
      <c r="I2739">
        <v>-5.6737374730394503</v>
      </c>
      <c r="J2739">
        <v>3.29577817931087</v>
      </c>
      <c r="K2739">
        <v>10.9182919978584</v>
      </c>
      <c r="L2739">
        <v>9.6785633209133692</v>
      </c>
      <c r="M2739">
        <v>41.803229694201299</v>
      </c>
      <c r="N2739">
        <v>0.11384690006597099</v>
      </c>
      <c r="O2739">
        <v>62.7184466019417</v>
      </c>
      <c r="P2739">
        <v>64.8</v>
      </c>
      <c r="Q2739">
        <v>8.2738956575732006E-2</v>
      </c>
    </row>
    <row r="2740" spans="1:17" hidden="1" x14ac:dyDescent="0.3">
      <c r="A2740" t="s">
        <v>5690</v>
      </c>
      <c r="B2740" t="s">
        <v>5691</v>
      </c>
      <c r="C2740" t="s">
        <v>10328</v>
      </c>
      <c r="D2740" t="s">
        <v>5125</v>
      </c>
      <c r="E2740">
        <v>138.392893375</v>
      </c>
      <c r="F2740">
        <v>96.18</v>
      </c>
      <c r="G2740">
        <v>113.11401264253701</v>
      </c>
      <c r="H2740">
        <v>-19.398273637244198</v>
      </c>
      <c r="I2740">
        <v>-5.8607270795724897</v>
      </c>
      <c r="J2740">
        <v>-11.788328495117099</v>
      </c>
      <c r="K2740">
        <v>107.37403131423901</v>
      </c>
      <c r="L2740">
        <v>91.002219224691601</v>
      </c>
      <c r="M2740">
        <v>15.710844868894499</v>
      </c>
      <c r="N2740">
        <v>2.6264667213426902</v>
      </c>
      <c r="O2740">
        <v>32.615928467456797</v>
      </c>
      <c r="P2740">
        <v>149.81818181818099</v>
      </c>
      <c r="Q2740">
        <v>0.12896428020827799</v>
      </c>
    </row>
    <row r="2741" spans="1:17" hidden="1" x14ac:dyDescent="0.3">
      <c r="A2741" t="s">
        <v>5692</v>
      </c>
      <c r="B2741" t="s">
        <v>5693</v>
      </c>
      <c r="C2741" t="s">
        <v>10328</v>
      </c>
      <c r="D2741" t="s">
        <v>706</v>
      </c>
      <c r="E2741">
        <v>138.18700000000001</v>
      </c>
      <c r="F2741">
        <v>74.97</v>
      </c>
      <c r="G2741">
        <v>4.8390950945510598</v>
      </c>
      <c r="H2741">
        <v>-3.57703596667249</v>
      </c>
      <c r="I2741">
        <v>-14.644092664296201</v>
      </c>
      <c r="J2741">
        <v>9.2658117617609101E-2</v>
      </c>
      <c r="K2741">
        <v>71.957743449544495</v>
      </c>
      <c r="L2741">
        <v>70.196071708732802</v>
      </c>
      <c r="M2741">
        <v>49.173520436174101</v>
      </c>
      <c r="N2741">
        <v>0.81087693683322504</v>
      </c>
      <c r="O2741">
        <v>18.3806856075763</v>
      </c>
      <c r="P2741">
        <v>39.713007827059201</v>
      </c>
      <c r="Q2741">
        <v>-7.6769775948501998E-2</v>
      </c>
    </row>
    <row r="2742" spans="1:17" hidden="1" x14ac:dyDescent="0.3">
      <c r="A2742" t="s">
        <v>5694</v>
      </c>
      <c r="B2742" t="s">
        <v>5695</v>
      </c>
      <c r="C2742" t="s">
        <v>10328</v>
      </c>
      <c r="D2742" t="s">
        <v>2518</v>
      </c>
      <c r="E2742">
        <v>137.99006299999999</v>
      </c>
      <c r="F2742">
        <v>34.47</v>
      </c>
      <c r="G2742">
        <v>-24.980364650793099</v>
      </c>
      <c r="H2742">
        <v>-4.5095424292779098</v>
      </c>
      <c r="I2742">
        <v>-27.854293028594999</v>
      </c>
      <c r="J2742">
        <v>-8.7257564279756998</v>
      </c>
      <c r="K2742">
        <v>37.216311040483397</v>
      </c>
      <c r="L2742">
        <v>38.7034206891854</v>
      </c>
      <c r="M2742">
        <v>30.248018946584899</v>
      </c>
      <c r="N2742">
        <v>0.98195342402480601</v>
      </c>
      <c r="O2742">
        <v>70.873223092544194</v>
      </c>
      <c r="P2742">
        <v>10.4807692307692</v>
      </c>
      <c r="Q2742">
        <v>9.2290294943749004E-2</v>
      </c>
    </row>
    <row r="2743" spans="1:17" hidden="1" x14ac:dyDescent="0.3">
      <c r="A2743" t="s">
        <v>5696</v>
      </c>
      <c r="B2743" t="s">
        <v>5697</v>
      </c>
      <c r="C2743" t="s">
        <v>10328</v>
      </c>
      <c r="D2743" t="s">
        <v>46</v>
      </c>
      <c r="E2743">
        <v>137.76140000000001</v>
      </c>
      <c r="F2743">
        <v>84.95</v>
      </c>
      <c r="G2743">
        <v>-56.649183294467903</v>
      </c>
      <c r="H2743">
        <v>-29.678999876404699</v>
      </c>
      <c r="I2743">
        <v>-39.542759368746701</v>
      </c>
      <c r="J2743">
        <v>-21.087636174118401</v>
      </c>
      <c r="M2743">
        <v>14.8850851314607</v>
      </c>
      <c r="O2743">
        <v>50.088287227781002</v>
      </c>
      <c r="P2743">
        <v>7.53164556962024</v>
      </c>
    </row>
    <row r="2744" spans="1:17" hidden="1" x14ac:dyDescent="0.3">
      <c r="A2744" t="s">
        <v>5698</v>
      </c>
      <c r="B2744" t="s">
        <v>5699</v>
      </c>
      <c r="C2744" t="s">
        <v>10328</v>
      </c>
      <c r="D2744" t="s">
        <v>773</v>
      </c>
      <c r="E2744">
        <v>137.675638932</v>
      </c>
      <c r="F2744">
        <v>103.84</v>
      </c>
      <c r="G2744">
        <v>66.781252503293004</v>
      </c>
      <c r="H2744">
        <v>65.894949586110897</v>
      </c>
      <c r="I2744">
        <v>50.305036111866102</v>
      </c>
      <c r="J2744">
        <v>29.021358590755099</v>
      </c>
      <c r="K2744">
        <v>76.229408417459894</v>
      </c>
      <c r="L2744">
        <v>66.769922118374794</v>
      </c>
      <c r="M2744">
        <v>87.018916897732794</v>
      </c>
      <c r="N2744">
        <v>4.0370455903454001</v>
      </c>
      <c r="O2744">
        <v>6.4137134052388101</v>
      </c>
      <c r="P2744">
        <v>125.739130434782</v>
      </c>
      <c r="Q2744">
        <v>5.2456747330666999E-2</v>
      </c>
    </row>
    <row r="2745" spans="1:17" hidden="1" x14ac:dyDescent="0.3">
      <c r="A2745" t="s">
        <v>5700</v>
      </c>
      <c r="B2745" t="s">
        <v>5701</v>
      </c>
      <c r="C2745" t="s">
        <v>10328</v>
      </c>
      <c r="D2745" t="s">
        <v>276</v>
      </c>
      <c r="E2745">
        <v>137.62728999999999</v>
      </c>
      <c r="F2745">
        <v>33.97</v>
      </c>
      <c r="G2745">
        <v>57.607729945622303</v>
      </c>
      <c r="H2745">
        <v>-2.5978105948844799</v>
      </c>
      <c r="I2745">
        <v>41.443686769384698</v>
      </c>
      <c r="J2745">
        <v>3.2292669127996101</v>
      </c>
      <c r="K2745">
        <v>32.959276422647903</v>
      </c>
      <c r="L2745">
        <v>26.999640895607499</v>
      </c>
      <c r="M2745">
        <v>57.380350054359702</v>
      </c>
      <c r="N2745">
        <v>0.298927679302043</v>
      </c>
      <c r="O2745">
        <v>24.4333235207536</v>
      </c>
      <c r="P2745">
        <v>131.08843537414899</v>
      </c>
      <c r="Q2745">
        <v>0.11608130016458799</v>
      </c>
    </row>
    <row r="2746" spans="1:17" hidden="1" x14ac:dyDescent="0.3">
      <c r="A2746" t="s">
        <v>5702</v>
      </c>
      <c r="B2746" t="s">
        <v>5703</v>
      </c>
      <c r="C2746" t="s">
        <v>10328</v>
      </c>
      <c r="D2746" t="s">
        <v>1484</v>
      </c>
      <c r="E2746">
        <v>137.33380500000001</v>
      </c>
      <c r="F2746">
        <v>335</v>
      </c>
      <c r="G2746">
        <v>23.5274383261361</v>
      </c>
      <c r="H2746">
        <v>0.19389640148127199</v>
      </c>
      <c r="I2746">
        <v>14.0728969600284</v>
      </c>
      <c r="J2746">
        <v>-1.2894575847068099</v>
      </c>
      <c r="K2746">
        <v>326.92967156905797</v>
      </c>
      <c r="L2746">
        <v>291.84159700864501</v>
      </c>
      <c r="M2746">
        <v>43.5320523531284</v>
      </c>
      <c r="N2746">
        <v>0.77549675553911801</v>
      </c>
      <c r="O2746">
        <v>15.8805970149253</v>
      </c>
      <c r="P2746">
        <v>71.618852459016395</v>
      </c>
      <c r="Q2746">
        <v>6.7475980439022004E-2</v>
      </c>
    </row>
    <row r="2747" spans="1:17" hidden="1" x14ac:dyDescent="0.3">
      <c r="A2747" t="s">
        <v>5704</v>
      </c>
      <c r="B2747" t="s">
        <v>5705</v>
      </c>
      <c r="C2747" t="s">
        <v>10328</v>
      </c>
      <c r="E2747">
        <v>137.06869458</v>
      </c>
      <c r="F2747">
        <v>124.6</v>
      </c>
      <c r="G2747">
        <v>-48.607297172978797</v>
      </c>
      <c r="H2747">
        <v>-20.814653853927201</v>
      </c>
      <c r="I2747">
        <v>-31.500873247257601</v>
      </c>
      <c r="J2747">
        <v>-19.588028834930899</v>
      </c>
      <c r="O2747">
        <v>30.0160513643659</v>
      </c>
      <c r="P2747">
        <v>0</v>
      </c>
    </row>
    <row r="2748" spans="1:17" hidden="1" x14ac:dyDescent="0.3">
      <c r="A2748" t="s">
        <v>5706</v>
      </c>
      <c r="B2748" t="s">
        <v>5707</v>
      </c>
      <c r="C2748" t="s">
        <v>10328</v>
      </c>
      <c r="D2748" t="s">
        <v>4353</v>
      </c>
      <c r="E2748">
        <v>136.58487482999999</v>
      </c>
      <c r="F2748">
        <v>1196.0999999999999</v>
      </c>
      <c r="G2748">
        <v>161.65987925164501</v>
      </c>
      <c r="H2748">
        <v>21.929477471677401</v>
      </c>
      <c r="I2748">
        <v>58.999228165663702</v>
      </c>
      <c r="J2748">
        <v>1.0417747301854801</v>
      </c>
      <c r="K2748">
        <v>1093.4421607281399</v>
      </c>
      <c r="L2748">
        <v>817.07362830354805</v>
      </c>
      <c r="M2748">
        <v>64.580065783353405</v>
      </c>
      <c r="N2748">
        <v>0.84064590317930699</v>
      </c>
      <c r="O2748">
        <v>7.5996990218209097</v>
      </c>
      <c r="P2748">
        <v>207.086007702182</v>
      </c>
      <c r="Q2748">
        <v>0.10569358297929</v>
      </c>
    </row>
    <row r="2749" spans="1:17" hidden="1" x14ac:dyDescent="0.3">
      <c r="A2749" t="s">
        <v>5708</v>
      </c>
      <c r="B2749" t="s">
        <v>5709</v>
      </c>
      <c r="C2749" t="s">
        <v>10328</v>
      </c>
      <c r="D2749" t="s">
        <v>627</v>
      </c>
      <c r="E2749">
        <v>136.52797325</v>
      </c>
      <c r="F2749">
        <v>43.01</v>
      </c>
      <c r="G2749">
        <v>52.243611303624</v>
      </c>
      <c r="H2749">
        <v>11.5610497183914</v>
      </c>
      <c r="I2749">
        <v>4.2280563507570701</v>
      </c>
      <c r="J2749">
        <v>-24.344706725921199</v>
      </c>
      <c r="K2749">
        <v>40.655981134446399</v>
      </c>
      <c r="L2749">
        <v>35.085565819086497</v>
      </c>
      <c r="M2749">
        <v>44.293463200390597</v>
      </c>
      <c r="N2749">
        <v>2.7228591757834799</v>
      </c>
      <c r="O2749">
        <v>36.596140432457503</v>
      </c>
      <c r="P2749">
        <v>93.119317257587696</v>
      </c>
      <c r="Q2749">
        <v>8.1206394924348002E-2</v>
      </c>
    </row>
    <row r="2750" spans="1:17" hidden="1" x14ac:dyDescent="0.3">
      <c r="A2750" t="s">
        <v>5710</v>
      </c>
      <c r="B2750" t="s">
        <v>5711</v>
      </c>
      <c r="C2750" t="s">
        <v>10328</v>
      </c>
      <c r="D2750" t="s">
        <v>5712</v>
      </c>
      <c r="E2750">
        <v>136.16825600000001</v>
      </c>
      <c r="F2750">
        <v>55</v>
      </c>
      <c r="G2750">
        <v>942.05292826985499</v>
      </c>
      <c r="H2750">
        <v>42.987762226091398</v>
      </c>
      <c r="I2750">
        <v>1037.66221092305</v>
      </c>
      <c r="J2750">
        <v>20.448912354805</v>
      </c>
      <c r="K2750">
        <v>38.604586161384901</v>
      </c>
      <c r="L2750">
        <v>21.3900673206027</v>
      </c>
      <c r="M2750">
        <v>88.964543048271693</v>
      </c>
      <c r="N2750">
        <v>0.70180403254333201</v>
      </c>
      <c r="O2750">
        <v>4.7636363636363699</v>
      </c>
      <c r="P2750">
        <v>1485.0144092219</v>
      </c>
      <c r="Q2750">
        <v>0.146326506726839</v>
      </c>
    </row>
    <row r="2751" spans="1:17" hidden="1" x14ac:dyDescent="0.3">
      <c r="A2751" t="s">
        <v>5713</v>
      </c>
      <c r="B2751" t="s">
        <v>5714</v>
      </c>
      <c r="C2751" t="s">
        <v>10328</v>
      </c>
      <c r="D2751" t="s">
        <v>443</v>
      </c>
      <c r="E2751">
        <v>136.02010828799999</v>
      </c>
      <c r="F2751">
        <v>9.56</v>
      </c>
      <c r="G2751">
        <v>111.95348839026801</v>
      </c>
      <c r="H2751">
        <v>-9.3286186473714494</v>
      </c>
      <c r="I2751">
        <v>-11.2632764801316</v>
      </c>
      <c r="J2751">
        <v>9.3713698834416501</v>
      </c>
      <c r="K2751">
        <v>9.7521124213294392</v>
      </c>
      <c r="L2751">
        <v>8.3776346423407606</v>
      </c>
      <c r="M2751">
        <v>60.4866604837691</v>
      </c>
      <c r="N2751">
        <v>0.185911837376565</v>
      </c>
      <c r="O2751">
        <v>61.610878661087803</v>
      </c>
      <c r="P2751">
        <v>145.128205128205</v>
      </c>
      <c r="Q2751">
        <v>0.15548324172924299</v>
      </c>
    </row>
    <row r="2752" spans="1:17" hidden="1" x14ac:dyDescent="0.3">
      <c r="A2752" t="s">
        <v>5715</v>
      </c>
      <c r="B2752" t="s">
        <v>5716</v>
      </c>
      <c r="C2752" t="s">
        <v>10328</v>
      </c>
      <c r="D2752" t="s">
        <v>1210</v>
      </c>
      <c r="E2752">
        <v>135.60751747500001</v>
      </c>
      <c r="F2752">
        <v>22.61</v>
      </c>
      <c r="G2752">
        <v>32.007024981167604</v>
      </c>
      <c r="H2752">
        <v>36.5264242842523</v>
      </c>
      <c r="I2752">
        <v>-3.4738787159773099</v>
      </c>
      <c r="J2752">
        <v>31.592793274078701</v>
      </c>
      <c r="K2752">
        <v>18.420818784341801</v>
      </c>
      <c r="L2752">
        <v>18.0915842179759</v>
      </c>
      <c r="M2752">
        <v>92.3988239929662</v>
      </c>
      <c r="N2752">
        <v>3.4763213287167298</v>
      </c>
      <c r="O2752">
        <v>11.6762494471472</v>
      </c>
      <c r="P2752">
        <v>76.640625</v>
      </c>
      <c r="Q2752">
        <v>4.3296812133378999E-2</v>
      </c>
    </row>
    <row r="2753" spans="1:17" hidden="1" x14ac:dyDescent="0.3">
      <c r="A2753" t="s">
        <v>5717</v>
      </c>
      <c r="B2753" t="s">
        <v>5718</v>
      </c>
      <c r="C2753" t="s">
        <v>10328</v>
      </c>
      <c r="D2753" t="s">
        <v>57</v>
      </c>
      <c r="E2753">
        <v>135.384525115</v>
      </c>
      <c r="F2753">
        <v>16.3</v>
      </c>
      <c r="G2753">
        <v>-14.4689911859947</v>
      </c>
      <c r="H2753">
        <v>9.6699789363228206</v>
      </c>
      <c r="I2753">
        <v>-48.64022655486</v>
      </c>
      <c r="J2753">
        <v>-4.8674965290037298</v>
      </c>
      <c r="K2753">
        <v>15.7033350737485</v>
      </c>
      <c r="L2753">
        <v>16.8589405132793</v>
      </c>
      <c r="M2753">
        <v>55.971881561479002</v>
      </c>
      <c r="N2753">
        <v>0.698986045105631</v>
      </c>
      <c r="O2753">
        <v>90.797546012269905</v>
      </c>
      <c r="P2753">
        <v>32.844335778321103</v>
      </c>
      <c r="Q2753">
        <v>4.4505986578468E-2</v>
      </c>
    </row>
    <row r="2754" spans="1:17" hidden="1" x14ac:dyDescent="0.3">
      <c r="A2754" t="s">
        <v>5719</v>
      </c>
      <c r="B2754" t="s">
        <v>5720</v>
      </c>
      <c r="C2754" t="s">
        <v>10328</v>
      </c>
      <c r="D2754" t="s">
        <v>402</v>
      </c>
      <c r="E2754">
        <v>135.242493</v>
      </c>
      <c r="F2754">
        <v>275.55</v>
      </c>
      <c r="G2754">
        <v>46.449632536750698</v>
      </c>
      <c r="H2754">
        <v>-16.6075616651239</v>
      </c>
      <c r="I2754">
        <v>63.839215687050299</v>
      </c>
      <c r="J2754">
        <v>2.9161691196941</v>
      </c>
      <c r="K2754">
        <v>253.44972263196101</v>
      </c>
      <c r="L2754">
        <v>185.818845981066</v>
      </c>
      <c r="M2754">
        <v>54.279645922570801</v>
      </c>
      <c r="N2754">
        <v>0.176199572985728</v>
      </c>
      <c r="O2754">
        <v>16.766467065868198</v>
      </c>
      <c r="P2754">
        <v>188.83647798742101</v>
      </c>
      <c r="Q2754">
        <v>0.18846258756170101</v>
      </c>
    </row>
    <row r="2755" spans="1:17" hidden="1" x14ac:dyDescent="0.3">
      <c r="A2755" t="s">
        <v>5721</v>
      </c>
      <c r="B2755" t="s">
        <v>5722</v>
      </c>
      <c r="C2755" t="s">
        <v>10328</v>
      </c>
      <c r="D2755" t="s">
        <v>21</v>
      </c>
      <c r="E2755">
        <v>135.06798893999999</v>
      </c>
      <c r="F2755">
        <v>215.1</v>
      </c>
      <c r="G2755">
        <v>22.2113577752806</v>
      </c>
      <c r="H2755">
        <v>-13.492768578077699</v>
      </c>
      <c r="I2755">
        <v>-4.0540117346428399</v>
      </c>
      <c r="J2755">
        <v>-10.1659357340159</v>
      </c>
      <c r="K2755">
        <v>214.73269988549399</v>
      </c>
      <c r="L2755">
        <v>197.288999465568</v>
      </c>
      <c r="M2755">
        <v>30.957448124322401</v>
      </c>
      <c r="N2755">
        <v>0.972279029390405</v>
      </c>
      <c r="O2755">
        <v>20.874012087401201</v>
      </c>
      <c r="P2755">
        <v>69.905213270142099</v>
      </c>
      <c r="Q2755">
        <v>-3.647034997779E-3</v>
      </c>
    </row>
    <row r="2756" spans="1:17" hidden="1" x14ac:dyDescent="0.3">
      <c r="A2756" t="s">
        <v>5723</v>
      </c>
      <c r="B2756" t="s">
        <v>5724</v>
      </c>
      <c r="C2756" t="s">
        <v>10328</v>
      </c>
      <c r="D2756" t="s">
        <v>51</v>
      </c>
      <c r="E2756">
        <v>134.897863075</v>
      </c>
      <c r="F2756">
        <v>114.45</v>
      </c>
      <c r="G2756">
        <v>81.911872619884704</v>
      </c>
      <c r="H2756">
        <v>1.0391104413624901</v>
      </c>
      <c r="I2756">
        <v>23.560899093026698</v>
      </c>
      <c r="J2756">
        <v>0.30674564174560798</v>
      </c>
      <c r="K2756">
        <v>109.198385404517</v>
      </c>
      <c r="L2756">
        <v>89.2371976100181</v>
      </c>
      <c r="M2756">
        <v>52.284979589305699</v>
      </c>
      <c r="N2756">
        <v>0.63303232955747202</v>
      </c>
      <c r="O2756">
        <v>27.959807776321501</v>
      </c>
      <c r="P2756">
        <v>160.113636363636</v>
      </c>
      <c r="Q2756">
        <v>0.14700674128557401</v>
      </c>
    </row>
    <row r="2757" spans="1:17" hidden="1" x14ac:dyDescent="0.3">
      <c r="A2757" t="s">
        <v>5725</v>
      </c>
      <c r="B2757" t="s">
        <v>5726</v>
      </c>
      <c r="C2757" t="s">
        <v>10328</v>
      </c>
      <c r="D2757" t="s">
        <v>138</v>
      </c>
      <c r="E2757">
        <v>134.858925</v>
      </c>
      <c r="F2757">
        <v>42.15</v>
      </c>
      <c r="K2757">
        <v>41.094271927697299</v>
      </c>
      <c r="L2757">
        <v>39.061986140059297</v>
      </c>
      <c r="M2757">
        <v>77.450142708280893</v>
      </c>
      <c r="N2757">
        <v>1</v>
      </c>
      <c r="Q2757">
        <v>5.6226245136147997E-2</v>
      </c>
    </row>
    <row r="2758" spans="1:17" hidden="1" x14ac:dyDescent="0.3">
      <c r="A2758" t="s">
        <v>5727</v>
      </c>
      <c r="B2758" t="s">
        <v>5728</v>
      </c>
      <c r="C2758" t="s">
        <v>10328</v>
      </c>
      <c r="D2758" t="s">
        <v>410</v>
      </c>
      <c r="E2758">
        <v>134.63619256499999</v>
      </c>
      <c r="F2758">
        <v>5.1100000000000003</v>
      </c>
      <c r="G2758">
        <v>-28.883709253546101</v>
      </c>
      <c r="H2758">
        <v>9.0546948517386099</v>
      </c>
      <c r="I2758">
        <v>-55.870432072667001</v>
      </c>
      <c r="J2758">
        <v>-1.0476561641234601</v>
      </c>
      <c r="K2758">
        <v>5.0350869013450996</v>
      </c>
      <c r="L2758">
        <v>5.9844749140709901</v>
      </c>
      <c r="M2758">
        <v>50.410550312564901</v>
      </c>
      <c r="N2758">
        <v>0.57303396673153995</v>
      </c>
      <c r="O2758">
        <v>90.802348336594903</v>
      </c>
      <c r="P2758">
        <v>48.115942028985501</v>
      </c>
      <c r="Q2758">
        <v>-6.1999667835097E-2</v>
      </c>
    </row>
    <row r="2759" spans="1:17" hidden="1" x14ac:dyDescent="0.3">
      <c r="A2759" t="s">
        <v>5729</v>
      </c>
      <c r="B2759" t="s">
        <v>5730</v>
      </c>
      <c r="C2759" t="s">
        <v>10328</v>
      </c>
      <c r="D2759" t="s">
        <v>627</v>
      </c>
      <c r="E2759">
        <v>134.53480655999999</v>
      </c>
      <c r="F2759">
        <v>12.81</v>
      </c>
      <c r="G2759">
        <v>36.725046934572603</v>
      </c>
      <c r="H2759">
        <v>22.826120423305898</v>
      </c>
      <c r="I2759">
        <v>11.0423402939821</v>
      </c>
      <c r="J2759">
        <v>-12.047656164123399</v>
      </c>
      <c r="K2759">
        <v>10.798931903778101</v>
      </c>
      <c r="L2759">
        <v>9.8849369891910204</v>
      </c>
      <c r="M2759">
        <v>56.301584994562802</v>
      </c>
      <c r="N2759">
        <v>2.7383068001513999</v>
      </c>
      <c r="O2759">
        <v>18.969555035128799</v>
      </c>
      <c r="P2759">
        <v>81.444759206798807</v>
      </c>
      <c r="Q2759">
        <v>9.0938738445757006E-2</v>
      </c>
    </row>
    <row r="2760" spans="1:17" hidden="1" x14ac:dyDescent="0.3">
      <c r="A2760" t="s">
        <v>5731</v>
      </c>
      <c r="B2760" t="s">
        <v>5732</v>
      </c>
      <c r="C2760" t="s">
        <v>10328</v>
      </c>
      <c r="E2760">
        <v>134.269564</v>
      </c>
      <c r="F2760">
        <v>38.369999999999997</v>
      </c>
      <c r="G2760">
        <v>-24.9773334064298</v>
      </c>
      <c r="H2760">
        <v>16.383605301671601</v>
      </c>
      <c r="I2760">
        <v>-5.7566866208461098</v>
      </c>
      <c r="J2760">
        <v>-3.9473225741824698</v>
      </c>
      <c r="K2760">
        <v>35.529237510312498</v>
      </c>
      <c r="L2760">
        <v>34.383684186401901</v>
      </c>
      <c r="M2760">
        <v>53.543308291912801</v>
      </c>
      <c r="N2760">
        <v>1.0063214458260299</v>
      </c>
      <c r="O2760">
        <v>36.226218399791499</v>
      </c>
      <c r="P2760">
        <v>53.357314148680999</v>
      </c>
      <c r="Q2760">
        <v>2.7310320214255002E-2</v>
      </c>
    </row>
    <row r="2761" spans="1:17" hidden="1" x14ac:dyDescent="0.3">
      <c r="A2761" t="s">
        <v>5733</v>
      </c>
      <c r="B2761" t="s">
        <v>5734</v>
      </c>
      <c r="C2761" t="s">
        <v>10328</v>
      </c>
      <c r="D2761" t="s">
        <v>320</v>
      </c>
      <c r="E2761">
        <v>134.261023026</v>
      </c>
      <c r="F2761">
        <v>54.11</v>
      </c>
      <c r="G2761">
        <v>137.37597588577299</v>
      </c>
      <c r="H2761">
        <v>-16.729294437446899</v>
      </c>
      <c r="I2761">
        <v>-4.6587588234531303</v>
      </c>
      <c r="J2761">
        <v>-3.4493640452833998</v>
      </c>
      <c r="K2761">
        <v>52.9289999688419</v>
      </c>
      <c r="L2761">
        <v>43.088841134797001</v>
      </c>
      <c r="M2761">
        <v>38.491932547749499</v>
      </c>
      <c r="N2761">
        <v>0.21299541516336801</v>
      </c>
      <c r="O2761">
        <v>38.514137867307298</v>
      </c>
      <c r="P2761">
        <v>179.16554596350599</v>
      </c>
      <c r="Q2761">
        <v>0.123968370012335</v>
      </c>
    </row>
    <row r="2762" spans="1:17" hidden="1" x14ac:dyDescent="0.3">
      <c r="A2762" t="s">
        <v>5735</v>
      </c>
      <c r="B2762" t="s">
        <v>5736</v>
      </c>
      <c r="C2762" t="s">
        <v>10328</v>
      </c>
      <c r="D2762" t="s">
        <v>538</v>
      </c>
      <c r="E2762">
        <v>134.21558752000001</v>
      </c>
      <c r="F2762">
        <v>13.6</v>
      </c>
      <c r="G2762">
        <v>-14.8175907772917</v>
      </c>
      <c r="H2762">
        <v>23.768350883608601</v>
      </c>
      <c r="I2762">
        <v>38.145706971404898</v>
      </c>
      <c r="J2762">
        <v>14.795614704701</v>
      </c>
      <c r="K2762">
        <v>10.6699255881461</v>
      </c>
      <c r="L2762">
        <v>11.294920042320999</v>
      </c>
      <c r="M2762">
        <v>93.931689295454007</v>
      </c>
      <c r="N2762">
        <v>1.7335742725239001</v>
      </c>
      <c r="O2762">
        <v>15.073529411764699</v>
      </c>
      <c r="P2762">
        <v>102.985074626865</v>
      </c>
      <c r="Q2762">
        <v>-9.3967652660642997E-2</v>
      </c>
    </row>
    <row r="2763" spans="1:17" hidden="1" x14ac:dyDescent="0.3">
      <c r="A2763" t="s">
        <v>5737</v>
      </c>
      <c r="B2763" t="s">
        <v>5738</v>
      </c>
      <c r="C2763" t="s">
        <v>10328</v>
      </c>
      <c r="D2763" t="s">
        <v>538</v>
      </c>
      <c r="E2763">
        <v>133.98530640000001</v>
      </c>
      <c r="F2763">
        <v>66.400000000000006</v>
      </c>
      <c r="G2763">
        <v>-58.903553681718797</v>
      </c>
      <c r="H2763">
        <v>-4.77061011116675</v>
      </c>
      <c r="I2763">
        <v>-23.658073944682499</v>
      </c>
      <c r="J2763">
        <v>-2.0908752401294102</v>
      </c>
      <c r="K2763">
        <v>68.819514742479697</v>
      </c>
      <c r="L2763">
        <v>77.288155074201001</v>
      </c>
      <c r="M2763">
        <v>41.801966941779</v>
      </c>
      <c r="N2763">
        <v>0.99661590524534605</v>
      </c>
      <c r="O2763">
        <v>72.063253012048094</v>
      </c>
      <c r="P2763">
        <v>12.542372881355901</v>
      </c>
    </row>
    <row r="2764" spans="1:17" hidden="1" x14ac:dyDescent="0.3">
      <c r="A2764" t="s">
        <v>5739</v>
      </c>
      <c r="B2764" t="s">
        <v>5740</v>
      </c>
      <c r="C2764" t="s">
        <v>10328</v>
      </c>
      <c r="D2764" t="s">
        <v>627</v>
      </c>
      <c r="E2764">
        <v>133.96782662999999</v>
      </c>
      <c r="F2764">
        <v>46.42</v>
      </c>
      <c r="G2764">
        <v>19.912016845719599</v>
      </c>
      <c r="H2764">
        <v>-19.929673426788899</v>
      </c>
      <c r="I2764">
        <v>12.663824547709201</v>
      </c>
      <c r="J2764">
        <v>-6.7271693487076396</v>
      </c>
      <c r="K2764">
        <v>47.630756731217197</v>
      </c>
      <c r="L2764">
        <v>40.753424323955102</v>
      </c>
      <c r="M2764">
        <v>27.4416988121231</v>
      </c>
      <c r="N2764">
        <v>0.12967224598555899</v>
      </c>
      <c r="O2764">
        <v>43.472641102972801</v>
      </c>
      <c r="P2764">
        <v>60.068965517241303</v>
      </c>
      <c r="Q2764">
        <v>-1.0783596120125E-2</v>
      </c>
    </row>
    <row r="2765" spans="1:17" hidden="1" x14ac:dyDescent="0.3">
      <c r="A2765" t="s">
        <v>5741</v>
      </c>
      <c r="B2765" t="s">
        <v>5742</v>
      </c>
      <c r="C2765" t="s">
        <v>10328</v>
      </c>
      <c r="D2765" t="s">
        <v>405</v>
      </c>
      <c r="E2765">
        <v>133.90997485999901</v>
      </c>
      <c r="F2765">
        <v>13.5</v>
      </c>
      <c r="G2765">
        <v>146.001791566474</v>
      </c>
      <c r="H2765">
        <v>-29.793976917974401</v>
      </c>
      <c r="I2765">
        <v>-29.6063427009904</v>
      </c>
      <c r="J2765">
        <v>-3.67539339040083</v>
      </c>
      <c r="K2765">
        <v>15.931439234369201</v>
      </c>
      <c r="L2765">
        <v>13.1541609874117</v>
      </c>
      <c r="M2765">
        <v>27.8275969311435</v>
      </c>
      <c r="N2765">
        <v>0.63434842951426795</v>
      </c>
      <c r="O2765">
        <v>44.370370370370303</v>
      </c>
      <c r="P2765">
        <v>205.01581563488401</v>
      </c>
    </row>
    <row r="2766" spans="1:17" hidden="1" x14ac:dyDescent="0.3">
      <c r="A2766" t="s">
        <v>5743</v>
      </c>
      <c r="B2766" t="s">
        <v>5744</v>
      </c>
      <c r="C2766" t="s">
        <v>10328</v>
      </c>
      <c r="D2766" t="s">
        <v>257</v>
      </c>
      <c r="E2766">
        <v>133.71003999999999</v>
      </c>
      <c r="F2766">
        <v>165.1</v>
      </c>
      <c r="G2766">
        <v>109.238216868621</v>
      </c>
      <c r="H2766">
        <v>12.604368130985</v>
      </c>
      <c r="I2766">
        <v>65.733589257847697</v>
      </c>
      <c r="J2766">
        <v>-6.6545925803084298</v>
      </c>
      <c r="K2766">
        <v>142.98754944792401</v>
      </c>
      <c r="L2766">
        <v>113.261811444861</v>
      </c>
      <c r="M2766">
        <v>59.407281038400399</v>
      </c>
      <c r="N2766">
        <v>1.69676808250997</v>
      </c>
      <c r="O2766">
        <v>18.715929739551701</v>
      </c>
      <c r="P2766">
        <v>161.565272496831</v>
      </c>
      <c r="Q2766">
        <v>0.16737573251542501</v>
      </c>
    </row>
    <row r="2767" spans="1:17" hidden="1" x14ac:dyDescent="0.3">
      <c r="A2767" t="s">
        <v>5745</v>
      </c>
      <c r="B2767" t="s">
        <v>5746</v>
      </c>
      <c r="C2767" t="s">
        <v>10328</v>
      </c>
      <c r="D2767" t="s">
        <v>127</v>
      </c>
      <c r="E2767">
        <v>133.59788208000001</v>
      </c>
      <c r="F2767">
        <v>9.19</v>
      </c>
      <c r="G2767">
        <v>-13.001764371159799</v>
      </c>
      <c r="H2767">
        <v>-1.6291198927972099</v>
      </c>
      <c r="I2767">
        <v>-21.975305129805101</v>
      </c>
      <c r="J2767">
        <v>-1.4731880790170899</v>
      </c>
      <c r="K2767">
        <v>9.3099725678482894</v>
      </c>
      <c r="L2767">
        <v>10.404797978392301</v>
      </c>
      <c r="M2767">
        <v>50.456044338075102</v>
      </c>
      <c r="N2767">
        <v>1.1581372143217501</v>
      </c>
      <c r="O2767">
        <v>34.9292709466811</v>
      </c>
      <c r="P2767">
        <v>21.721854304635698</v>
      </c>
    </row>
    <row r="2768" spans="1:17" hidden="1" x14ac:dyDescent="0.3">
      <c r="A2768" t="s">
        <v>5747</v>
      </c>
      <c r="B2768" t="s">
        <v>5748</v>
      </c>
      <c r="C2768" t="s">
        <v>10328</v>
      </c>
      <c r="D2768" t="s">
        <v>127</v>
      </c>
      <c r="E2768">
        <v>133.36329610999999</v>
      </c>
      <c r="F2768">
        <v>6.78</v>
      </c>
      <c r="G2768">
        <v>-41.560078718168803</v>
      </c>
      <c r="H2768">
        <v>-4.4263615274526202</v>
      </c>
      <c r="I2768">
        <v>-35.568143865733497</v>
      </c>
      <c r="J2768">
        <v>-3.6190847355520299</v>
      </c>
      <c r="K2768">
        <v>7.0298080517431796</v>
      </c>
      <c r="L2768">
        <v>7.62460368585465</v>
      </c>
      <c r="M2768">
        <v>48.106248956338703</v>
      </c>
      <c r="N2768">
        <v>0.94820650257513694</v>
      </c>
      <c r="O2768">
        <v>80.678466076696097</v>
      </c>
      <c r="P2768">
        <v>11.881188118811799</v>
      </c>
      <c r="Q2768">
        <v>4.3692982273929003E-2</v>
      </c>
    </row>
    <row r="2769" spans="1:17" hidden="1" x14ac:dyDescent="0.3">
      <c r="A2769" t="s">
        <v>5749</v>
      </c>
      <c r="B2769" t="s">
        <v>5750</v>
      </c>
      <c r="C2769" t="s">
        <v>10328</v>
      </c>
      <c r="D2769" t="s">
        <v>305</v>
      </c>
      <c r="E2769">
        <v>133.16686350000001</v>
      </c>
      <c r="F2769">
        <v>122.45</v>
      </c>
      <c r="G2769">
        <v>55.740008049898897</v>
      </c>
      <c r="H2769">
        <v>1.5392781389141099</v>
      </c>
      <c r="I2769">
        <v>-16.510106778540301</v>
      </c>
      <c r="J2769">
        <v>7.3594234818942299</v>
      </c>
      <c r="K2769">
        <v>118.11783267951201</v>
      </c>
      <c r="L2769">
        <v>111.220234303464</v>
      </c>
      <c r="M2769">
        <v>58.637337599367001</v>
      </c>
      <c r="N2769">
        <v>1.5209316642725199</v>
      </c>
      <c r="O2769">
        <v>22.090649244589599</v>
      </c>
      <c r="P2769">
        <v>114.824561403508</v>
      </c>
      <c r="Q2769">
        <v>0.17321762954327399</v>
      </c>
    </row>
    <row r="2770" spans="1:17" hidden="1" x14ac:dyDescent="0.3">
      <c r="A2770" t="s">
        <v>5751</v>
      </c>
      <c r="B2770" t="s">
        <v>5752</v>
      </c>
      <c r="C2770" t="s">
        <v>10328</v>
      </c>
      <c r="D2770" t="s">
        <v>3356</v>
      </c>
      <c r="E2770">
        <v>133.16681489999999</v>
      </c>
      <c r="F2770">
        <v>86.1</v>
      </c>
      <c r="G2770">
        <v>12.2657483934914</v>
      </c>
      <c r="H2770">
        <v>-6.9014741655759098</v>
      </c>
      <c r="I2770">
        <v>42.590151415849398</v>
      </c>
      <c r="J2770">
        <v>-8.7121996885396005</v>
      </c>
      <c r="K2770">
        <v>82.500568847600306</v>
      </c>
      <c r="L2770">
        <v>67.606916792873605</v>
      </c>
      <c r="M2770">
        <v>39.7794014341303</v>
      </c>
      <c r="N2770">
        <v>0.37446002168738901</v>
      </c>
      <c r="O2770">
        <v>29.628339140534202</v>
      </c>
      <c r="P2770">
        <v>81.148748159057405</v>
      </c>
      <c r="Q2770">
        <v>0.13688004291747499</v>
      </c>
    </row>
    <row r="2771" spans="1:17" hidden="1" x14ac:dyDescent="0.3">
      <c r="A2771" t="s">
        <v>5753</v>
      </c>
      <c r="B2771" t="s">
        <v>5754</v>
      </c>
      <c r="C2771" t="s">
        <v>10328</v>
      </c>
      <c r="D2771" t="s">
        <v>46</v>
      </c>
      <c r="E2771">
        <v>133.09324824000001</v>
      </c>
      <c r="F2771">
        <v>432</v>
      </c>
      <c r="G2771">
        <v>-3.34844877531292</v>
      </c>
      <c r="H2771">
        <v>-5.0247947644938904</v>
      </c>
      <c r="I2771">
        <v>-26.357545278439002</v>
      </c>
      <c r="J2771">
        <v>-3.55337698792209</v>
      </c>
      <c r="K2771">
        <v>455.95349120854002</v>
      </c>
      <c r="L2771">
        <v>456.82266290202801</v>
      </c>
      <c r="M2771">
        <v>39.698458912602902</v>
      </c>
      <c r="N2771">
        <v>0.32798973838856899</v>
      </c>
      <c r="O2771">
        <v>48.124999999999901</v>
      </c>
      <c r="P2771">
        <v>48.965517241379303</v>
      </c>
      <c r="Q2771">
        <v>0.205383060502762</v>
      </c>
    </row>
    <row r="2772" spans="1:17" hidden="1" x14ac:dyDescent="0.3">
      <c r="A2772" t="s">
        <v>5755</v>
      </c>
      <c r="B2772" t="s">
        <v>5756</v>
      </c>
      <c r="C2772" t="s">
        <v>10328</v>
      </c>
      <c r="D2772" t="s">
        <v>338</v>
      </c>
      <c r="E2772">
        <v>132.8075</v>
      </c>
      <c r="F2772">
        <v>88.55</v>
      </c>
      <c r="G2772">
        <v>19.253635678248799</v>
      </c>
      <c r="H2772">
        <v>-7.9264550961632603</v>
      </c>
      <c r="I2772">
        <v>36.360059603970001</v>
      </c>
      <c r="J2772">
        <v>-2.4112925277598301</v>
      </c>
      <c r="K2772">
        <v>95.3772670745211</v>
      </c>
      <c r="M2772">
        <v>36.629608166272803</v>
      </c>
      <c r="N2772">
        <v>0.24728661977945601</v>
      </c>
      <c r="O2772">
        <v>49.0683229813664</v>
      </c>
      <c r="P2772">
        <v>57.422222222222203</v>
      </c>
    </row>
    <row r="2773" spans="1:17" hidden="1" x14ac:dyDescent="0.3">
      <c r="A2773" t="s">
        <v>5757</v>
      </c>
      <c r="B2773" t="s">
        <v>5758</v>
      </c>
      <c r="C2773" t="s">
        <v>10328</v>
      </c>
      <c r="D2773" t="s">
        <v>1054</v>
      </c>
      <c r="E2773">
        <v>132.448048822</v>
      </c>
      <c r="F2773">
        <v>7.22</v>
      </c>
      <c r="G2773">
        <v>-68.362426356025594</v>
      </c>
      <c r="H2773">
        <v>-12.4732861582441</v>
      </c>
      <c r="I2773">
        <v>-65.150834603282206</v>
      </c>
      <c r="J2773">
        <v>-1.0476561641234601</v>
      </c>
      <c r="K2773">
        <v>7.8664413017252803</v>
      </c>
      <c r="L2773">
        <v>10.565067174073301</v>
      </c>
      <c r="M2773">
        <v>13.479045285004</v>
      </c>
      <c r="N2773">
        <v>1.5543851572227201</v>
      </c>
      <c r="O2773">
        <v>208.17174515235399</v>
      </c>
      <c r="P2773">
        <v>15.3354632587859</v>
      </c>
      <c r="Q2773">
        <v>-4.1059623437017002E-2</v>
      </c>
    </row>
    <row r="2774" spans="1:17" hidden="1" x14ac:dyDescent="0.3">
      <c r="A2774" t="s">
        <v>5759</v>
      </c>
      <c r="B2774" t="s">
        <v>5760</v>
      </c>
      <c r="C2774" t="s">
        <v>10328</v>
      </c>
      <c r="D2774" t="s">
        <v>276</v>
      </c>
      <c r="E2774">
        <v>132.331851</v>
      </c>
      <c r="F2774">
        <v>431</v>
      </c>
      <c r="G2774">
        <v>-23.203491839292901</v>
      </c>
      <c r="H2774">
        <v>12.382391283752099</v>
      </c>
      <c r="I2774">
        <v>5.4249268587830803</v>
      </c>
      <c r="J2774">
        <v>-7.5323723213287002</v>
      </c>
      <c r="K2774">
        <v>385.16429894593102</v>
      </c>
      <c r="L2774">
        <v>381.86541960181899</v>
      </c>
      <c r="M2774">
        <v>56.754538572938799</v>
      </c>
      <c r="N2774">
        <v>2.2149887985813601</v>
      </c>
      <c r="O2774">
        <v>10.9048723897911</v>
      </c>
      <c r="P2774">
        <v>34.6875</v>
      </c>
      <c r="Q2774">
        <v>7.2351829554602995E-2</v>
      </c>
    </row>
    <row r="2775" spans="1:17" hidden="1" x14ac:dyDescent="0.3">
      <c r="A2775" t="s">
        <v>5761</v>
      </c>
      <c r="B2775" t="s">
        <v>5762</v>
      </c>
      <c r="C2775" t="s">
        <v>10328</v>
      </c>
      <c r="D2775" t="s">
        <v>402</v>
      </c>
      <c r="E2775">
        <v>132.23519999999999</v>
      </c>
      <c r="F2775">
        <v>133.19999999999999</v>
      </c>
      <c r="G2775">
        <v>2.0710290774297899</v>
      </c>
      <c r="H2775">
        <v>33.225718816880203</v>
      </c>
      <c r="I2775">
        <v>19.177453003151001</v>
      </c>
      <c r="J2775">
        <v>-8.1758261435614408</v>
      </c>
      <c r="M2775">
        <v>53.062245544624197</v>
      </c>
      <c r="O2775">
        <v>19.369369369369299</v>
      </c>
      <c r="P2775">
        <v>41.326259946949499</v>
      </c>
    </row>
    <row r="2776" spans="1:17" hidden="1" x14ac:dyDescent="0.3">
      <c r="A2776" t="s">
        <v>5763</v>
      </c>
      <c r="B2776" t="s">
        <v>5764</v>
      </c>
      <c r="C2776" t="s">
        <v>10328</v>
      </c>
      <c r="D2776" t="s">
        <v>72</v>
      </c>
      <c r="E2776">
        <v>132.14845439999999</v>
      </c>
      <c r="F2776">
        <v>95.5</v>
      </c>
      <c r="G2776">
        <v>-7.7143649007892803</v>
      </c>
      <c r="H2776">
        <v>2.0829000971384199</v>
      </c>
      <c r="I2776">
        <v>-3.8225469968489798</v>
      </c>
      <c r="J2776">
        <v>-1.0476561641234601</v>
      </c>
      <c r="K2776">
        <v>96.551468761835693</v>
      </c>
      <c r="L2776">
        <v>89.739227778448097</v>
      </c>
      <c r="M2776">
        <v>44.077262509383402</v>
      </c>
      <c r="N2776">
        <v>0.407469852699474</v>
      </c>
      <c r="O2776">
        <v>40.209424083769598</v>
      </c>
      <c r="P2776">
        <v>49.21875</v>
      </c>
      <c r="Q2776">
        <v>2.3584486488959999E-2</v>
      </c>
    </row>
    <row r="2777" spans="1:17" hidden="1" x14ac:dyDescent="0.3">
      <c r="A2777" t="s">
        <v>5765</v>
      </c>
      <c r="B2777" t="s">
        <v>5766</v>
      </c>
      <c r="C2777" t="s">
        <v>10328</v>
      </c>
      <c r="D2777" t="s">
        <v>222</v>
      </c>
      <c r="E2777">
        <v>132.07019814</v>
      </c>
      <c r="F2777">
        <v>417.55</v>
      </c>
      <c r="G2777">
        <v>5.9157961000180297</v>
      </c>
      <c r="H2777">
        <v>-0.60761451645311204</v>
      </c>
      <c r="I2777">
        <v>-6.2297190681314802</v>
      </c>
      <c r="J2777">
        <v>-1.92973601556265</v>
      </c>
      <c r="K2777">
        <v>408.63767805126997</v>
      </c>
      <c r="L2777">
        <v>356.95164546002201</v>
      </c>
      <c r="M2777">
        <v>56.063717567137097</v>
      </c>
      <c r="N2777">
        <v>0.19455221791128299</v>
      </c>
      <c r="O2777">
        <v>25.733445096395599</v>
      </c>
      <c r="P2777">
        <v>59.309423884013697</v>
      </c>
      <c r="Q2777">
        <v>1.1980211706118999E-2</v>
      </c>
    </row>
    <row r="2778" spans="1:17" hidden="1" x14ac:dyDescent="0.3">
      <c r="A2778" t="s">
        <v>5767</v>
      </c>
      <c r="B2778" t="s">
        <v>5768</v>
      </c>
      <c r="C2778" t="s">
        <v>10328</v>
      </c>
      <c r="D2778" t="s">
        <v>2256</v>
      </c>
      <c r="E2778">
        <v>132.0595452</v>
      </c>
      <c r="F2778">
        <v>60.82</v>
      </c>
      <c r="G2778">
        <v>433.59823680945601</v>
      </c>
      <c r="H2778">
        <v>42.045599235415303</v>
      </c>
      <c r="I2778">
        <v>161.24559676200701</v>
      </c>
      <c r="J2778">
        <v>-1.5628545154887299</v>
      </c>
      <c r="K2778">
        <v>42.419764046338997</v>
      </c>
      <c r="L2778">
        <v>29.818409083711401</v>
      </c>
      <c r="M2778">
        <v>69.965763415779904</v>
      </c>
      <c r="N2778">
        <v>1.7487238555281699</v>
      </c>
      <c r="O2778">
        <v>4.4064452482735801</v>
      </c>
      <c r="P2778">
        <v>486.49951783992202</v>
      </c>
      <c r="Q2778">
        <v>0.15748516497214299</v>
      </c>
    </row>
    <row r="2779" spans="1:17" hidden="1" x14ac:dyDescent="0.3">
      <c r="A2779" t="s">
        <v>5769</v>
      </c>
      <c r="B2779" t="s">
        <v>5770</v>
      </c>
      <c r="C2779" t="s">
        <v>10328</v>
      </c>
      <c r="D2779" t="s">
        <v>46</v>
      </c>
      <c r="E2779">
        <v>132.0109296</v>
      </c>
      <c r="F2779">
        <v>130</v>
      </c>
      <c r="G2779">
        <v>8.5061486961119392</v>
      </c>
      <c r="H2779">
        <v>-11.4865642271785</v>
      </c>
      <c r="I2779">
        <v>-68.137817932809497</v>
      </c>
      <c r="J2779">
        <v>-5.2730082767995201</v>
      </c>
      <c r="K2779">
        <v>152.41041000517899</v>
      </c>
      <c r="L2779">
        <v>171.50066042834001</v>
      </c>
      <c r="M2779">
        <v>39.909040026982098</v>
      </c>
      <c r="N2779">
        <v>0.95953613584593</v>
      </c>
      <c r="O2779">
        <v>164.61538461538399</v>
      </c>
      <c r="P2779">
        <v>64.974619289340097</v>
      </c>
      <c r="Q2779">
        <v>0.13930782930455499</v>
      </c>
    </row>
    <row r="2780" spans="1:17" hidden="1" x14ac:dyDescent="0.3">
      <c r="A2780" t="s">
        <v>5771</v>
      </c>
      <c r="B2780" t="s">
        <v>5772</v>
      </c>
      <c r="C2780" t="s">
        <v>10328</v>
      </c>
      <c r="D2780" t="s">
        <v>405</v>
      </c>
      <c r="E2780">
        <v>131.9987045</v>
      </c>
      <c r="F2780">
        <v>106.77</v>
      </c>
      <c r="G2780">
        <v>724.08817193457196</v>
      </c>
      <c r="H2780">
        <v>-0.58428118311978094</v>
      </c>
      <c r="I2780">
        <v>741.19459586029302</v>
      </c>
      <c r="J2780">
        <v>14.0123121545006</v>
      </c>
      <c r="K2780">
        <v>92.238745198815707</v>
      </c>
      <c r="M2780">
        <v>65.032378222808305</v>
      </c>
      <c r="N2780">
        <v>1.65241928981951</v>
      </c>
      <c r="O2780">
        <v>0.68371265336706299</v>
      </c>
      <c r="P2780">
        <v>754.15999999999894</v>
      </c>
    </row>
    <row r="2781" spans="1:17" hidden="1" x14ac:dyDescent="0.3">
      <c r="A2781" t="s">
        <v>5773</v>
      </c>
      <c r="B2781" t="s">
        <v>5774</v>
      </c>
      <c r="C2781" t="s">
        <v>10328</v>
      </c>
      <c r="D2781" t="s">
        <v>357</v>
      </c>
      <c r="E2781">
        <v>131.92045367700001</v>
      </c>
      <c r="F2781">
        <v>59.39</v>
      </c>
      <c r="G2781">
        <v>167.175419181819</v>
      </c>
      <c r="H2781">
        <v>7.5064290827447602</v>
      </c>
      <c r="I2781">
        <v>72.6863620372241</v>
      </c>
      <c r="J2781">
        <v>9.0107095946314004</v>
      </c>
      <c r="K2781">
        <v>50.627814353743503</v>
      </c>
      <c r="L2781">
        <v>40.662421901571101</v>
      </c>
      <c r="M2781">
        <v>83.523671434429502</v>
      </c>
      <c r="N2781">
        <v>0.93422699553158695</v>
      </c>
      <c r="O2781">
        <v>3.0476511197171199</v>
      </c>
      <c r="P2781">
        <v>263.0195599022</v>
      </c>
      <c r="Q2781">
        <v>0.14412533580773701</v>
      </c>
    </row>
    <row r="2782" spans="1:17" hidden="1" x14ac:dyDescent="0.3">
      <c r="A2782" t="s">
        <v>5775</v>
      </c>
      <c r="B2782" t="s">
        <v>5776</v>
      </c>
      <c r="C2782" t="s">
        <v>10328</v>
      </c>
      <c r="D2782" t="s">
        <v>357</v>
      </c>
      <c r="E2782">
        <v>131.73989</v>
      </c>
      <c r="F2782">
        <v>210.25</v>
      </c>
      <c r="G2782">
        <v>222.63744890152401</v>
      </c>
      <c r="H2782">
        <v>125.07316077291</v>
      </c>
      <c r="I2782">
        <v>59.866490640400698</v>
      </c>
      <c r="J2782">
        <v>9.0518463234387205</v>
      </c>
      <c r="K2782">
        <v>131.754511241443</v>
      </c>
      <c r="L2782">
        <v>103.036459874489</v>
      </c>
      <c r="M2782">
        <v>93.263473757606704</v>
      </c>
      <c r="N2782">
        <v>2.8037255965433898</v>
      </c>
      <c r="O2782">
        <v>9.3697978596908307</v>
      </c>
      <c r="P2782">
        <v>350.21413276231198</v>
      </c>
      <c r="Q2782">
        <v>0.185723580649273</v>
      </c>
    </row>
    <row r="2783" spans="1:17" hidden="1" x14ac:dyDescent="0.3">
      <c r="A2783" t="s">
        <v>5777</v>
      </c>
      <c r="B2783" t="s">
        <v>5778</v>
      </c>
      <c r="C2783" t="s">
        <v>10328</v>
      </c>
      <c r="D2783" t="s">
        <v>46</v>
      </c>
      <c r="E2783">
        <v>131.72499999999999</v>
      </c>
      <c r="F2783">
        <v>50.06</v>
      </c>
      <c r="G2783">
        <v>39.3359553525083</v>
      </c>
      <c r="H2783">
        <v>13.400801143993201</v>
      </c>
      <c r="I2783">
        <v>-46.923187780867003</v>
      </c>
      <c r="J2783">
        <v>-9.0930313822735496</v>
      </c>
      <c r="K2783">
        <v>50.140741655071899</v>
      </c>
      <c r="L2783">
        <v>48.163760686165197</v>
      </c>
      <c r="M2783">
        <v>53.226225655249401</v>
      </c>
      <c r="N2783">
        <v>1.9464325405645699</v>
      </c>
      <c r="O2783">
        <v>85.417499001198493</v>
      </c>
      <c r="P2783">
        <v>136.91433980123</v>
      </c>
      <c r="Q2783">
        <v>0.19107556970245701</v>
      </c>
    </row>
    <row r="2784" spans="1:17" hidden="1" x14ac:dyDescent="0.3">
      <c r="A2784" t="s">
        <v>5779</v>
      </c>
      <c r="B2784" t="s">
        <v>5780</v>
      </c>
      <c r="C2784" t="s">
        <v>10328</v>
      </c>
      <c r="D2784" t="s">
        <v>573</v>
      </c>
      <c r="E2784">
        <v>131.54082299999999</v>
      </c>
      <c r="F2784">
        <v>144.15</v>
      </c>
      <c r="G2784">
        <v>-28.913933328585198</v>
      </c>
      <c r="H2784">
        <v>-30.154122295334201</v>
      </c>
      <c r="I2784">
        <v>-11.807509402864</v>
      </c>
      <c r="J2784">
        <v>-8.5317325972444795</v>
      </c>
      <c r="M2784">
        <v>44.740822553096599</v>
      </c>
      <c r="O2784">
        <v>17.932708983697498</v>
      </c>
      <c r="P2784">
        <v>11.3127413127413</v>
      </c>
    </row>
    <row r="2785" spans="1:17" hidden="1" x14ac:dyDescent="0.3">
      <c r="A2785" t="s">
        <v>5781</v>
      </c>
      <c r="B2785" t="s">
        <v>5782</v>
      </c>
      <c r="C2785" t="s">
        <v>10328</v>
      </c>
      <c r="D2785" t="s">
        <v>410</v>
      </c>
      <c r="E2785">
        <v>131.47200000000001</v>
      </c>
      <c r="F2785">
        <v>710</v>
      </c>
      <c r="G2785">
        <v>-28.628764770670902</v>
      </c>
      <c r="H2785">
        <v>-6.1690180252250402</v>
      </c>
      <c r="I2785">
        <v>-0.66805340819169701</v>
      </c>
      <c r="J2785">
        <v>-7.40663052309782</v>
      </c>
      <c r="K2785">
        <v>737.77485397888097</v>
      </c>
      <c r="L2785">
        <v>706.18328545284703</v>
      </c>
      <c r="M2785">
        <v>42.618246114978902</v>
      </c>
      <c r="N2785">
        <v>3.9809981865489199</v>
      </c>
      <c r="O2785">
        <v>23.380281690140801</v>
      </c>
      <c r="P2785">
        <v>23.478260869565201</v>
      </c>
      <c r="Q2785">
        <v>3.7878463455204001E-2</v>
      </c>
    </row>
    <row r="2786" spans="1:17" hidden="1" x14ac:dyDescent="0.3">
      <c r="A2786" t="s">
        <v>5783</v>
      </c>
      <c r="B2786" t="s">
        <v>5784</v>
      </c>
      <c r="C2786" t="s">
        <v>10328</v>
      </c>
      <c r="D2786" t="s">
        <v>357</v>
      </c>
      <c r="E2786">
        <v>131.28504876</v>
      </c>
      <c r="F2786">
        <v>73.5</v>
      </c>
      <c r="G2786">
        <v>-65.298988695800503</v>
      </c>
      <c r="H2786">
        <v>-13.966840463577601</v>
      </c>
      <c r="I2786">
        <v>-29.762257331886001</v>
      </c>
      <c r="J2786">
        <v>-5.9533165414819598</v>
      </c>
      <c r="K2786">
        <v>80.383556805554704</v>
      </c>
      <c r="L2786">
        <v>84.677263991307996</v>
      </c>
      <c r="M2786">
        <v>26.014985560775401</v>
      </c>
      <c r="N2786">
        <v>0.50215056940102099</v>
      </c>
      <c r="O2786">
        <v>85.212712048852197</v>
      </c>
      <c r="P2786">
        <v>17.180819535066401</v>
      </c>
      <c r="Q2786">
        <v>0.19246230193921601</v>
      </c>
    </row>
    <row r="2787" spans="1:17" hidden="1" x14ac:dyDescent="0.3">
      <c r="A2787" t="s">
        <v>5785</v>
      </c>
      <c r="B2787" t="s">
        <v>5786</v>
      </c>
      <c r="C2787" t="s">
        <v>10328</v>
      </c>
      <c r="D2787" t="s">
        <v>54</v>
      </c>
      <c r="E2787">
        <v>131.07846025999899</v>
      </c>
      <c r="F2787">
        <v>24.02</v>
      </c>
      <c r="G2787">
        <v>-17.0365339477802</v>
      </c>
      <c r="H2787">
        <v>-5.4742811831197802</v>
      </c>
      <c r="I2787">
        <v>17.224297757312801</v>
      </c>
      <c r="J2787">
        <v>-2.2721459600418301</v>
      </c>
      <c r="K2787">
        <v>23.038977650607499</v>
      </c>
      <c r="L2787">
        <v>20.391835968567801</v>
      </c>
      <c r="M2787">
        <v>54.562851241302297</v>
      </c>
      <c r="N2787">
        <v>0.73964472862601705</v>
      </c>
      <c r="O2787">
        <v>29.8917568692756</v>
      </c>
      <c r="P2787">
        <v>71.571428571428498</v>
      </c>
      <c r="Q2787">
        <v>8.0093762502931001E-2</v>
      </c>
    </row>
    <row r="2788" spans="1:17" hidden="1" x14ac:dyDescent="0.3">
      <c r="A2788" t="s">
        <v>5787</v>
      </c>
      <c r="B2788" t="s">
        <v>5788</v>
      </c>
      <c r="C2788" t="s">
        <v>10328</v>
      </c>
      <c r="D2788" t="s">
        <v>1210</v>
      </c>
      <c r="E2788">
        <v>131.03478467599999</v>
      </c>
      <c r="F2788">
        <v>22.76</v>
      </c>
      <c r="G2788">
        <v>-24.456978877492201</v>
      </c>
      <c r="H2788">
        <v>-3.9589464099016198</v>
      </c>
      <c r="I2788">
        <v>-15.9492063562449</v>
      </c>
      <c r="J2788">
        <v>-1.4415292494626299</v>
      </c>
      <c r="K2788">
        <v>23.219059548986401</v>
      </c>
      <c r="L2788">
        <v>23.088830079658798</v>
      </c>
      <c r="M2788">
        <v>40.469894770794802</v>
      </c>
      <c r="N2788">
        <v>0.78936850466804098</v>
      </c>
      <c r="O2788">
        <v>55.887521968365498</v>
      </c>
      <c r="P2788">
        <v>22.3655913978494</v>
      </c>
      <c r="Q2788">
        <v>6.1119076901057001E-2</v>
      </c>
    </row>
    <row r="2789" spans="1:17" hidden="1" x14ac:dyDescent="0.3">
      <c r="A2789" t="s">
        <v>5789</v>
      </c>
      <c r="B2789" t="s">
        <v>5790</v>
      </c>
      <c r="C2789" t="s">
        <v>10328</v>
      </c>
      <c r="D2789" t="s">
        <v>950</v>
      </c>
      <c r="E2789">
        <v>130.82400000000001</v>
      </c>
      <c r="F2789">
        <v>210.1</v>
      </c>
      <c r="G2789">
        <v>-18.316508916491099</v>
      </c>
      <c r="H2789">
        <v>14.6748713592531</v>
      </c>
      <c r="I2789">
        <v>-2.3864567712850802</v>
      </c>
      <c r="J2789">
        <v>-9.0476561641234596</v>
      </c>
      <c r="K2789">
        <v>191.03432979435499</v>
      </c>
      <c r="L2789">
        <v>184.061453869747</v>
      </c>
      <c r="M2789">
        <v>51.101294371498099</v>
      </c>
      <c r="N2789">
        <v>1.8886552089536299</v>
      </c>
      <c r="O2789">
        <v>16.5873393622084</v>
      </c>
      <c r="P2789">
        <v>45.852134675459901</v>
      </c>
      <c r="Q2789">
        <v>-3.6996642838789E-2</v>
      </c>
    </row>
    <row r="2790" spans="1:17" hidden="1" x14ac:dyDescent="0.3">
      <c r="A2790" t="s">
        <v>5791</v>
      </c>
      <c r="B2790" t="s">
        <v>5792</v>
      </c>
      <c r="C2790" t="s">
        <v>10328</v>
      </c>
      <c r="D2790" t="s">
        <v>517</v>
      </c>
      <c r="E2790">
        <v>130.79950500000001</v>
      </c>
      <c r="F2790">
        <v>68.2</v>
      </c>
      <c r="G2790">
        <v>37.908467501075101</v>
      </c>
      <c r="H2790">
        <v>26.027605609333001</v>
      </c>
      <c r="I2790">
        <v>28.3817461193612</v>
      </c>
      <c r="J2790">
        <v>-15.994497940233501</v>
      </c>
      <c r="K2790">
        <v>58.514497242777097</v>
      </c>
      <c r="L2790">
        <v>53.7621304797063</v>
      </c>
      <c r="M2790">
        <v>60.219440195583502</v>
      </c>
      <c r="N2790">
        <v>1.9996235648409499</v>
      </c>
      <c r="O2790">
        <v>17.2287390029325</v>
      </c>
      <c r="P2790">
        <v>84.075573549257697</v>
      </c>
    </row>
    <row r="2791" spans="1:17" hidden="1" x14ac:dyDescent="0.3">
      <c r="A2791" t="s">
        <v>5793</v>
      </c>
      <c r="B2791" t="s">
        <v>5794</v>
      </c>
      <c r="C2791" t="s">
        <v>10328</v>
      </c>
      <c r="D2791" t="s">
        <v>627</v>
      </c>
      <c r="E2791">
        <v>130.65914849999999</v>
      </c>
      <c r="F2791">
        <v>45.5</v>
      </c>
      <c r="G2791">
        <v>20.0931884362228</v>
      </c>
      <c r="H2791">
        <v>-4.35123789496937</v>
      </c>
      <c r="I2791">
        <v>-19.0347683015558</v>
      </c>
      <c r="J2791">
        <v>-5.44466790371792</v>
      </c>
      <c r="K2791">
        <v>45.944364276215502</v>
      </c>
      <c r="L2791">
        <v>44.920624410036403</v>
      </c>
      <c r="M2791">
        <v>42.8147384596761</v>
      </c>
      <c r="N2791">
        <v>0.25465314808052197</v>
      </c>
      <c r="O2791">
        <v>26.923076923076898</v>
      </c>
      <c r="P2791">
        <v>59.593125219221299</v>
      </c>
      <c r="Q2791">
        <v>6.1635927925450001E-2</v>
      </c>
    </row>
    <row r="2792" spans="1:17" hidden="1" x14ac:dyDescent="0.3">
      <c r="A2792" t="s">
        <v>5795</v>
      </c>
      <c r="B2792" t="s">
        <v>5796</v>
      </c>
      <c r="C2792" t="s">
        <v>10328</v>
      </c>
      <c r="D2792" t="s">
        <v>185</v>
      </c>
      <c r="E2792">
        <v>130.43258766</v>
      </c>
      <c r="F2792">
        <v>118.85</v>
      </c>
      <c r="G2792">
        <v>74.172887521443201</v>
      </c>
      <c r="H2792">
        <v>35.1378453546657</v>
      </c>
      <c r="I2792">
        <v>40.409224844678903</v>
      </c>
      <c r="J2792">
        <v>-11.594670822686201</v>
      </c>
      <c r="K2792">
        <v>106.506913238999</v>
      </c>
      <c r="L2792">
        <v>84.300320496005199</v>
      </c>
      <c r="M2792">
        <v>51.751107207094201</v>
      </c>
      <c r="N2792">
        <v>1.5291675913738401</v>
      </c>
      <c r="O2792">
        <v>28.3129995793016</v>
      </c>
      <c r="P2792">
        <v>133.818611056462</v>
      </c>
      <c r="Q2792">
        <v>0.16903908408424001</v>
      </c>
    </row>
    <row r="2793" spans="1:17" hidden="1" x14ac:dyDescent="0.3">
      <c r="A2793" t="s">
        <v>5797</v>
      </c>
      <c r="B2793" t="s">
        <v>5798</v>
      </c>
      <c r="C2793" t="s">
        <v>10328</v>
      </c>
      <c r="D2793" t="s">
        <v>5799</v>
      </c>
      <c r="E2793">
        <v>130.20094539999999</v>
      </c>
      <c r="F2793">
        <v>77.599999999999994</v>
      </c>
      <c r="G2793">
        <v>-13.380098742118999</v>
      </c>
      <c r="H2793">
        <v>11.1581360911371</v>
      </c>
      <c r="I2793">
        <v>47.001612970168097</v>
      </c>
      <c r="J2793">
        <v>-5.30801119370925</v>
      </c>
      <c r="K2793">
        <v>72.599074095064495</v>
      </c>
      <c r="M2793">
        <v>58.866697898861098</v>
      </c>
      <c r="N2793">
        <v>0.81584560690705898</v>
      </c>
      <c r="O2793">
        <v>10.8247422680412</v>
      </c>
      <c r="P2793">
        <v>98.974358974358907</v>
      </c>
    </row>
    <row r="2794" spans="1:17" hidden="1" x14ac:dyDescent="0.3">
      <c r="A2794" t="s">
        <v>5800</v>
      </c>
      <c r="B2794" t="s">
        <v>5801</v>
      </c>
      <c r="C2794" t="s">
        <v>10328</v>
      </c>
      <c r="D2794" t="s">
        <v>1670</v>
      </c>
      <c r="E2794">
        <v>130.02585719999999</v>
      </c>
      <c r="F2794">
        <v>60.05</v>
      </c>
      <c r="G2794">
        <v>-10.593117361089799</v>
      </c>
      <c r="H2794">
        <v>-1.2473451561837501</v>
      </c>
      <c r="I2794">
        <v>-0.68043779714816299</v>
      </c>
      <c r="J2794">
        <v>-1.5285848540073701</v>
      </c>
      <c r="K2794">
        <v>59.929359836388699</v>
      </c>
      <c r="L2794">
        <v>57.351474058651299</v>
      </c>
      <c r="M2794">
        <v>57.650387217952897</v>
      </c>
      <c r="N2794">
        <v>0.67898720775211197</v>
      </c>
      <c r="O2794">
        <v>6.0616153205661902</v>
      </c>
      <c r="P2794">
        <v>25.3915222384631</v>
      </c>
      <c r="Q2794">
        <v>-2.9836431339762999E-2</v>
      </c>
    </row>
    <row r="2795" spans="1:17" hidden="1" x14ac:dyDescent="0.3">
      <c r="A2795" t="s">
        <v>5802</v>
      </c>
      <c r="B2795" t="s">
        <v>5803</v>
      </c>
      <c r="C2795" t="s">
        <v>10328</v>
      </c>
      <c r="D2795" t="s">
        <v>21</v>
      </c>
      <c r="E2795">
        <v>129.69214220000001</v>
      </c>
      <c r="F2795">
        <v>151.5</v>
      </c>
      <c r="G2795">
        <v>-69.952780446379705</v>
      </c>
      <c r="H2795">
        <v>-3.5705774794160701</v>
      </c>
      <c r="I2795">
        <v>-52.846356520658503</v>
      </c>
      <c r="J2795">
        <v>-3.6070711549826902</v>
      </c>
      <c r="M2795">
        <v>32.671264603137999</v>
      </c>
      <c r="O2795">
        <v>74.653465346534603</v>
      </c>
      <c r="P2795">
        <v>1.6778523489932899</v>
      </c>
    </row>
    <row r="2796" spans="1:17" hidden="1" x14ac:dyDescent="0.3">
      <c r="A2796" t="s">
        <v>5804</v>
      </c>
      <c r="B2796" t="s">
        <v>5805</v>
      </c>
      <c r="C2796" t="s">
        <v>10328</v>
      </c>
      <c r="D2796" t="s">
        <v>723</v>
      </c>
      <c r="E2796">
        <v>129.47200000000001</v>
      </c>
      <c r="F2796">
        <v>64.849999999999994</v>
      </c>
      <c r="G2796">
        <v>-44.291404785003998</v>
      </c>
      <c r="H2796">
        <v>-13.0354360387628</v>
      </c>
      <c r="I2796">
        <v>-27.184980859282799</v>
      </c>
      <c r="J2796">
        <v>-7.1898231758556896</v>
      </c>
      <c r="M2796">
        <v>23.213897153733399</v>
      </c>
      <c r="O2796">
        <v>27.987663839629899</v>
      </c>
      <c r="P2796">
        <v>0.93385214007781703</v>
      </c>
    </row>
    <row r="2797" spans="1:17" hidden="1" x14ac:dyDescent="0.3">
      <c r="A2797" t="s">
        <v>5806</v>
      </c>
      <c r="B2797" t="s">
        <v>5807</v>
      </c>
      <c r="C2797" t="s">
        <v>10328</v>
      </c>
      <c r="D2797" t="s">
        <v>257</v>
      </c>
      <c r="E2797">
        <v>129.27890088000001</v>
      </c>
      <c r="F2797">
        <v>121</v>
      </c>
      <c r="G2797">
        <v>55.938932887685603</v>
      </c>
      <c r="H2797">
        <v>-7.41262110406839</v>
      </c>
      <c r="I2797">
        <v>52.3351423083813</v>
      </c>
      <c r="J2797">
        <v>-1.0893054769098001</v>
      </c>
      <c r="K2797">
        <v>119.33423357033</v>
      </c>
      <c r="L2797">
        <v>94.287873900358605</v>
      </c>
      <c r="M2797">
        <v>42.686712697669499</v>
      </c>
      <c r="N2797">
        <v>0.35302853505887299</v>
      </c>
      <c r="O2797">
        <v>12.7272727272727</v>
      </c>
      <c r="P2797">
        <v>120</v>
      </c>
    </row>
    <row r="2798" spans="1:17" hidden="1" x14ac:dyDescent="0.3">
      <c r="A2798" t="s">
        <v>5808</v>
      </c>
      <c r="B2798" t="s">
        <v>5809</v>
      </c>
      <c r="C2798" t="s">
        <v>10328</v>
      </c>
      <c r="D2798" t="s">
        <v>535</v>
      </c>
      <c r="E2798">
        <v>129.27600000000001</v>
      </c>
      <c r="F2798">
        <v>125.58</v>
      </c>
      <c r="G2798">
        <v>534.37261637901702</v>
      </c>
      <c r="H2798">
        <v>37.603019430377103</v>
      </c>
      <c r="I2798">
        <v>141.24512217608299</v>
      </c>
      <c r="J2798">
        <v>7.1801919371423502</v>
      </c>
      <c r="K2798">
        <v>90.767961519235101</v>
      </c>
      <c r="L2798">
        <v>59.469319066185797</v>
      </c>
      <c r="M2798">
        <v>97.122260406369804</v>
      </c>
      <c r="N2798">
        <v>0.48946303708096001</v>
      </c>
      <c r="O2798">
        <v>0</v>
      </c>
      <c r="P2798">
        <v>609.49152542372804</v>
      </c>
      <c r="Q2798">
        <v>0.115287792841547</v>
      </c>
    </row>
    <row r="2799" spans="1:17" hidden="1" x14ac:dyDescent="0.3">
      <c r="A2799" t="s">
        <v>5810</v>
      </c>
      <c r="B2799" t="s">
        <v>5811</v>
      </c>
      <c r="C2799" t="s">
        <v>10328</v>
      </c>
      <c r="D2799" t="s">
        <v>257</v>
      </c>
      <c r="E2799">
        <v>129.225483</v>
      </c>
      <c r="F2799">
        <v>8.8000000000000007</v>
      </c>
      <c r="G2799">
        <v>191.09605514625099</v>
      </c>
      <c r="H2799">
        <v>28.6924861884814</v>
      </c>
      <c r="I2799">
        <v>105.396878738705</v>
      </c>
      <c r="J2799">
        <v>-6.6032117196790203</v>
      </c>
      <c r="K2799">
        <v>7.2575504236206596</v>
      </c>
      <c r="L2799">
        <v>5.4191326160226403</v>
      </c>
      <c r="M2799">
        <v>64.273794736000696</v>
      </c>
      <c r="N2799">
        <v>1.2676274493189501</v>
      </c>
      <c r="O2799">
        <v>6.7045454545454604</v>
      </c>
      <c r="P2799">
        <v>259.18367346938697</v>
      </c>
      <c r="Q2799">
        <v>0.114951547621626</v>
      </c>
    </row>
    <row r="2800" spans="1:17" hidden="1" x14ac:dyDescent="0.3">
      <c r="A2800" t="s">
        <v>5812</v>
      </c>
      <c r="B2800" t="s">
        <v>5813</v>
      </c>
      <c r="C2800" t="s">
        <v>10328</v>
      </c>
      <c r="D2800" t="s">
        <v>27</v>
      </c>
      <c r="E2800">
        <v>129.186916548</v>
      </c>
      <c r="F2800">
        <v>2.09</v>
      </c>
      <c r="G2800">
        <v>70.889710396111099</v>
      </c>
      <c r="H2800">
        <v>-15.443005462955099</v>
      </c>
      <c r="I2800">
        <v>-12.9654041397061</v>
      </c>
      <c r="J2800">
        <v>-7.2698783863456899</v>
      </c>
      <c r="K2800">
        <v>2.29185568582463</v>
      </c>
      <c r="L2800">
        <v>1.9472646603357899</v>
      </c>
      <c r="M2800">
        <v>28.4882979306328</v>
      </c>
      <c r="N2800">
        <v>0.60628018434516795</v>
      </c>
      <c r="O2800">
        <v>46.4114832535885</v>
      </c>
      <c r="P2800">
        <v>117.708333333333</v>
      </c>
      <c r="Q2800">
        <v>0.13208269972292999</v>
      </c>
    </row>
    <row r="2801" spans="1:17" hidden="1" x14ac:dyDescent="0.3">
      <c r="A2801" t="s">
        <v>5814</v>
      </c>
      <c r="B2801" t="s">
        <v>5815</v>
      </c>
      <c r="C2801" t="s">
        <v>10328</v>
      </c>
      <c r="D2801" t="s">
        <v>741</v>
      </c>
      <c r="E2801">
        <v>128.966509</v>
      </c>
      <c r="F2801">
        <v>91.98</v>
      </c>
      <c r="G2801">
        <v>-2.7238382409705002</v>
      </c>
      <c r="H2801">
        <v>2.0971797455325398</v>
      </c>
      <c r="I2801">
        <v>-0.17570456889067099</v>
      </c>
      <c r="J2801">
        <v>0.71912828817334695</v>
      </c>
      <c r="K2801">
        <v>88.907592210486598</v>
      </c>
      <c r="L2801">
        <v>82.802409653280193</v>
      </c>
      <c r="M2801">
        <v>61.719228691607398</v>
      </c>
      <c r="N2801">
        <v>0.57768854549784598</v>
      </c>
      <c r="O2801">
        <v>3.01152424440094</v>
      </c>
      <c r="P2801">
        <v>32.344795123036498</v>
      </c>
      <c r="Q2801">
        <v>1.0011050249949E-2</v>
      </c>
    </row>
    <row r="2802" spans="1:17" hidden="1" x14ac:dyDescent="0.3">
      <c r="A2802" t="s">
        <v>5816</v>
      </c>
      <c r="B2802" t="s">
        <v>5817</v>
      </c>
      <c r="C2802" t="s">
        <v>10328</v>
      </c>
      <c r="D2802" t="s">
        <v>535</v>
      </c>
      <c r="E2802">
        <v>128.80000000000001</v>
      </c>
      <c r="F2802">
        <v>161</v>
      </c>
      <c r="G2802">
        <v>372.03327095219299</v>
      </c>
      <c r="H2802">
        <v>-5.2571073355753297</v>
      </c>
      <c r="I2802">
        <v>92.130137261567697</v>
      </c>
      <c r="J2802">
        <v>-5.72498002439582</v>
      </c>
      <c r="K2802">
        <v>155.067364432933</v>
      </c>
      <c r="L2802">
        <v>115.226164328628</v>
      </c>
      <c r="M2802">
        <v>33.784005346388199</v>
      </c>
      <c r="N2802">
        <v>0.85425091750625304</v>
      </c>
      <c r="O2802">
        <v>13.602484472049699</v>
      </c>
      <c r="P2802">
        <v>428.30188679245202</v>
      </c>
      <c r="Q2802">
        <v>0.18161777613052199</v>
      </c>
    </row>
    <row r="2803" spans="1:17" hidden="1" x14ac:dyDescent="0.3">
      <c r="A2803" t="s">
        <v>5818</v>
      </c>
      <c r="B2803" t="s">
        <v>5819</v>
      </c>
      <c r="C2803" t="s">
        <v>10328</v>
      </c>
      <c r="D2803" t="s">
        <v>127</v>
      </c>
      <c r="E2803">
        <v>128.47850639999999</v>
      </c>
      <c r="F2803">
        <v>446.75</v>
      </c>
      <c r="G2803">
        <v>-19.844835714082599</v>
      </c>
      <c r="H2803">
        <v>-6.9751358839744801</v>
      </c>
      <c r="I2803">
        <v>-18.982023472829098</v>
      </c>
      <c r="J2803">
        <v>-3.6677435003680001</v>
      </c>
      <c r="K2803">
        <v>454.34471007443699</v>
      </c>
      <c r="L2803">
        <v>465.64964414633698</v>
      </c>
      <c r="M2803">
        <v>47.643901774598497</v>
      </c>
      <c r="N2803">
        <v>0.58673392600434904</v>
      </c>
      <c r="O2803">
        <v>51.225517627308299</v>
      </c>
      <c r="P2803">
        <v>25.509200730439598</v>
      </c>
      <c r="Q2803">
        <v>9.0186381526081993E-2</v>
      </c>
    </row>
    <row r="2804" spans="1:17" hidden="1" x14ac:dyDescent="0.3">
      <c r="A2804" t="s">
        <v>5820</v>
      </c>
      <c r="B2804" t="s">
        <v>5821</v>
      </c>
      <c r="C2804" t="s">
        <v>10328</v>
      </c>
      <c r="D2804" t="s">
        <v>627</v>
      </c>
      <c r="E2804">
        <v>128.43306000000001</v>
      </c>
      <c r="F2804">
        <v>130.65</v>
      </c>
      <c r="G2804">
        <v>1676.9821138432801</v>
      </c>
      <c r="H2804">
        <v>46.213026107943101</v>
      </c>
      <c r="I2804">
        <v>219.054926228781</v>
      </c>
      <c r="J2804">
        <v>7.1814752992087296</v>
      </c>
      <c r="K2804">
        <v>92.716031903303104</v>
      </c>
      <c r="L2804">
        <v>51.060720275144497</v>
      </c>
      <c r="M2804">
        <v>100</v>
      </c>
      <c r="N2804">
        <v>1.5472104171360599</v>
      </c>
      <c r="O2804">
        <v>0</v>
      </c>
      <c r="P2804">
        <v>1707.0539419087099</v>
      </c>
    </row>
    <row r="2805" spans="1:17" hidden="1" x14ac:dyDescent="0.3">
      <c r="A2805" t="s">
        <v>5822</v>
      </c>
      <c r="B2805" t="s">
        <v>5823</v>
      </c>
      <c r="C2805" t="s">
        <v>10328</v>
      </c>
      <c r="D2805" t="s">
        <v>627</v>
      </c>
      <c r="E2805">
        <v>128.34086400000001</v>
      </c>
      <c r="F2805">
        <v>3.76</v>
      </c>
      <c r="G2805">
        <v>148.44669045309101</v>
      </c>
      <c r="H2805">
        <v>-5.8640247728633703</v>
      </c>
      <c r="I2805">
        <v>-8.5209596952616895</v>
      </c>
      <c r="J2805">
        <v>-2.6183367923957102</v>
      </c>
      <c r="K2805">
        <v>3.7636999413725101</v>
      </c>
      <c r="L2805">
        <v>3.1595157328726202</v>
      </c>
      <c r="M2805">
        <v>56.452164452329697</v>
      </c>
      <c r="N2805">
        <v>0.52294122191810599</v>
      </c>
      <c r="O2805">
        <v>23.138297872340399</v>
      </c>
      <c r="P2805">
        <v>189.230769230769</v>
      </c>
    </row>
    <row r="2806" spans="1:17" hidden="1" x14ac:dyDescent="0.3">
      <c r="A2806" t="s">
        <v>5824</v>
      </c>
      <c r="B2806" t="s">
        <v>5825</v>
      </c>
      <c r="C2806" t="s">
        <v>10328</v>
      </c>
      <c r="D2806" t="s">
        <v>723</v>
      </c>
      <c r="E2806">
        <v>128.16233639999999</v>
      </c>
      <c r="F2806">
        <v>97</v>
      </c>
      <c r="G2806">
        <v>146.991868021405</v>
      </c>
      <c r="H2806">
        <v>-8.1908670221110391</v>
      </c>
      <c r="I2806">
        <v>50.941321105309001</v>
      </c>
      <c r="J2806">
        <v>-3.06785818432548</v>
      </c>
      <c r="K2806">
        <v>95.537153587594702</v>
      </c>
      <c r="L2806">
        <v>71.146576487400196</v>
      </c>
      <c r="M2806">
        <v>37.165161398290401</v>
      </c>
      <c r="N2806">
        <v>1.1561771561771499</v>
      </c>
      <c r="O2806">
        <v>12.1752577319587</v>
      </c>
      <c r="P2806">
        <v>177.06369608683201</v>
      </c>
      <c r="Q2806">
        <v>8.9945768934818995E-2</v>
      </c>
    </row>
    <row r="2807" spans="1:17" hidden="1" x14ac:dyDescent="0.3">
      <c r="A2807" t="s">
        <v>5826</v>
      </c>
      <c r="B2807" t="s">
        <v>5827</v>
      </c>
      <c r="C2807" t="s">
        <v>10328</v>
      </c>
      <c r="D2807" t="s">
        <v>2643</v>
      </c>
      <c r="E2807">
        <v>128.02169599999999</v>
      </c>
      <c r="F2807">
        <v>89.5</v>
      </c>
      <c r="G2807">
        <v>-62.904848703326003</v>
      </c>
      <c r="H2807">
        <v>-10.7295657359653</v>
      </c>
      <c r="I2807">
        <v>-26.990380124336198</v>
      </c>
      <c r="J2807">
        <v>-6.1766714353188297</v>
      </c>
      <c r="K2807">
        <v>94.452804258416805</v>
      </c>
      <c r="L2807">
        <v>96.555250595678103</v>
      </c>
      <c r="M2807">
        <v>32.422929943103703</v>
      </c>
      <c r="N2807">
        <v>0.63623283191628499</v>
      </c>
      <c r="O2807">
        <v>54.972067039106101</v>
      </c>
      <c r="P2807">
        <v>8.3535108958837796</v>
      </c>
    </row>
    <row r="2808" spans="1:17" hidden="1" x14ac:dyDescent="0.3">
      <c r="A2808" t="s">
        <v>5828</v>
      </c>
      <c r="B2808" t="s">
        <v>5829</v>
      </c>
      <c r="C2808" t="s">
        <v>10328</v>
      </c>
      <c r="D2808" t="s">
        <v>72</v>
      </c>
      <c r="E2808">
        <v>127.88239660000001</v>
      </c>
      <c r="F2808">
        <v>1426</v>
      </c>
      <c r="G2808">
        <v>-11.7315791027717</v>
      </c>
      <c r="H2808">
        <v>-2.5540014628400498</v>
      </c>
      <c r="I2808">
        <v>-10.375476082152099</v>
      </c>
      <c r="J2808">
        <v>-4.0408534430350302</v>
      </c>
      <c r="K2808">
        <v>1440.31120015642</v>
      </c>
      <c r="L2808">
        <v>1385.9616059222999</v>
      </c>
      <c r="M2808">
        <v>46.916647372924203</v>
      </c>
      <c r="N2808">
        <v>3.3647727272727201</v>
      </c>
      <c r="O2808">
        <v>13.951612903225801</v>
      </c>
      <c r="P2808">
        <v>26.7555555555555</v>
      </c>
      <c r="Q2808">
        <v>2.7727690960167001E-2</v>
      </c>
    </row>
    <row r="2809" spans="1:17" hidden="1" x14ac:dyDescent="0.3">
      <c r="A2809" t="s">
        <v>5830</v>
      </c>
      <c r="B2809" t="s">
        <v>5831</v>
      </c>
      <c r="C2809" t="s">
        <v>10328</v>
      </c>
      <c r="D2809" t="s">
        <v>357</v>
      </c>
      <c r="E2809">
        <v>127.75125</v>
      </c>
      <c r="F2809">
        <v>70.5</v>
      </c>
      <c r="G2809">
        <v>-73.194054769743502</v>
      </c>
      <c r="H2809">
        <v>-9.7778512207674506</v>
      </c>
      <c r="I2809">
        <v>-26.811181971797001</v>
      </c>
      <c r="J2809">
        <v>-7.6050332133037903</v>
      </c>
      <c r="K2809">
        <v>72.642930354094105</v>
      </c>
      <c r="L2809">
        <v>85.889093216793796</v>
      </c>
      <c r="M2809">
        <v>46.6801710269933</v>
      </c>
      <c r="N2809">
        <v>0.838914277050402</v>
      </c>
      <c r="O2809">
        <v>139.00709219858101</v>
      </c>
      <c r="P2809">
        <v>19.877571841523501</v>
      </c>
      <c r="Q2809">
        <v>0.22467867579446199</v>
      </c>
    </row>
    <row r="2810" spans="1:17" hidden="1" x14ac:dyDescent="0.3">
      <c r="A2810" t="s">
        <v>5832</v>
      </c>
      <c r="B2810" t="s">
        <v>5833</v>
      </c>
      <c r="C2810" t="s">
        <v>10328</v>
      </c>
      <c r="D2810" t="s">
        <v>1852</v>
      </c>
      <c r="E2810">
        <v>127.575</v>
      </c>
      <c r="F2810">
        <v>12.41</v>
      </c>
      <c r="G2810">
        <v>55.152052531587501</v>
      </c>
      <c r="H2810">
        <v>-9.8989146142048199</v>
      </c>
      <c r="I2810">
        <v>6.3615189372169398</v>
      </c>
      <c r="J2810">
        <v>-5.8095609260282304</v>
      </c>
      <c r="K2810">
        <v>12.994301239978</v>
      </c>
      <c r="L2810">
        <v>11.3110253825601</v>
      </c>
      <c r="M2810">
        <v>30.659949482390601</v>
      </c>
      <c r="N2810">
        <v>0.332112521177713</v>
      </c>
      <c r="O2810">
        <v>38.1950040290088</v>
      </c>
      <c r="P2810">
        <v>117.719298245614</v>
      </c>
      <c r="Q2810">
        <v>-2.2140222688532999E-2</v>
      </c>
    </row>
    <row r="2811" spans="1:17" hidden="1" x14ac:dyDescent="0.3">
      <c r="A2811" t="s">
        <v>5834</v>
      </c>
      <c r="B2811" t="s">
        <v>5835</v>
      </c>
      <c r="C2811" t="s">
        <v>10328</v>
      </c>
      <c r="D2811" t="s">
        <v>257</v>
      </c>
      <c r="E2811">
        <v>127.387755</v>
      </c>
      <c r="F2811">
        <v>130.1</v>
      </c>
      <c r="G2811">
        <v>-72.133729646367001</v>
      </c>
      <c r="H2811">
        <v>-14.829836738675301</v>
      </c>
      <c r="I2811">
        <v>-25.912878211301901</v>
      </c>
      <c r="J2811">
        <v>-5.2278509693182702</v>
      </c>
      <c r="K2811">
        <v>128.38769995153501</v>
      </c>
      <c r="L2811">
        <v>144.12617151004301</v>
      </c>
      <c r="M2811">
        <v>38.745568666591502</v>
      </c>
      <c r="N2811">
        <v>2.9069547557435298</v>
      </c>
      <c r="O2811">
        <v>85.318985395849296</v>
      </c>
      <c r="P2811">
        <v>13.130434782608599</v>
      </c>
      <c r="Q2811">
        <v>0.105124710894774</v>
      </c>
    </row>
    <row r="2812" spans="1:17" hidden="1" x14ac:dyDescent="0.3">
      <c r="A2812" t="s">
        <v>5836</v>
      </c>
      <c r="B2812" t="s">
        <v>5837</v>
      </c>
      <c r="C2812" t="s">
        <v>10328</v>
      </c>
      <c r="D2812" t="s">
        <v>1419</v>
      </c>
      <c r="E2812">
        <v>127.2</v>
      </c>
      <c r="F2812">
        <v>415.55</v>
      </c>
      <c r="G2812">
        <v>168.45547078514701</v>
      </c>
      <c r="H2812">
        <v>23.6164551589229</v>
      </c>
      <c r="I2812">
        <v>53.788207417276197</v>
      </c>
      <c r="J2812">
        <v>-8.7935221345325196</v>
      </c>
      <c r="K2812">
        <v>348.03921493994699</v>
      </c>
      <c r="L2812">
        <v>258.03483199927598</v>
      </c>
      <c r="M2812">
        <v>51.5788995760457</v>
      </c>
      <c r="N2812">
        <v>0.85194421779505503</v>
      </c>
      <c r="O2812">
        <v>12.8504391769943</v>
      </c>
      <c r="P2812">
        <v>204.99082568807299</v>
      </c>
      <c r="Q2812">
        <v>0.21149033204950901</v>
      </c>
    </row>
    <row r="2813" spans="1:17" hidden="1" x14ac:dyDescent="0.3">
      <c r="A2813" t="s">
        <v>5838</v>
      </c>
      <c r="B2813" t="s">
        <v>5839</v>
      </c>
      <c r="C2813" t="s">
        <v>10328</v>
      </c>
      <c r="D2813" t="s">
        <v>127</v>
      </c>
      <c r="E2813">
        <v>127.164548</v>
      </c>
      <c r="F2813">
        <v>140</v>
      </c>
      <c r="G2813">
        <v>-19.878990599862501</v>
      </c>
      <c r="H2813">
        <v>-2.9835010412758001</v>
      </c>
      <c r="I2813">
        <v>15.2984529377102</v>
      </c>
      <c r="J2813">
        <v>-2.4561068683488099</v>
      </c>
      <c r="K2813">
        <v>135.37907663665899</v>
      </c>
      <c r="L2813">
        <v>126.24923815699999</v>
      </c>
      <c r="M2813">
        <v>56.452181878208002</v>
      </c>
      <c r="N2813">
        <v>0.73463224728575605</v>
      </c>
      <c r="O2813">
        <v>39.107142857142797</v>
      </c>
      <c r="P2813">
        <v>55.1246537396121</v>
      </c>
      <c r="Q2813">
        <v>8.2332352720874996E-2</v>
      </c>
    </row>
    <row r="2814" spans="1:17" hidden="1" x14ac:dyDescent="0.3">
      <c r="A2814" t="s">
        <v>5840</v>
      </c>
      <c r="B2814" t="s">
        <v>5841</v>
      </c>
      <c r="C2814" t="s">
        <v>10328</v>
      </c>
      <c r="D2814" t="s">
        <v>4133</v>
      </c>
      <c r="E2814">
        <v>126.888786216</v>
      </c>
      <c r="F2814">
        <v>33.99</v>
      </c>
      <c r="G2814">
        <v>91.361396690272898</v>
      </c>
      <c r="H2814">
        <v>13.634809725971101</v>
      </c>
      <c r="I2814">
        <v>7.26805889531333</v>
      </c>
      <c r="J2814">
        <v>-1.99024399617144</v>
      </c>
      <c r="K2814">
        <v>35.046956328418503</v>
      </c>
      <c r="L2814">
        <v>32.494255633182398</v>
      </c>
      <c r="M2814">
        <v>60.639242415399401</v>
      </c>
      <c r="N2814">
        <v>0.53399378828321398</v>
      </c>
      <c r="O2814">
        <v>68.520152986172405</v>
      </c>
      <c r="P2814">
        <v>171.26895450917701</v>
      </c>
      <c r="Q2814">
        <v>0.13701113880793001</v>
      </c>
    </row>
    <row r="2815" spans="1:17" hidden="1" x14ac:dyDescent="0.3">
      <c r="A2815" t="s">
        <v>5842</v>
      </c>
      <c r="B2815" t="s">
        <v>5843</v>
      </c>
      <c r="C2815" t="s">
        <v>10328</v>
      </c>
      <c r="D2815" t="s">
        <v>21</v>
      </c>
      <c r="E2815">
        <v>126.83153127999999</v>
      </c>
      <c r="F2815">
        <v>24.75</v>
      </c>
      <c r="G2815">
        <v>-113.104778837449</v>
      </c>
      <c r="H2815">
        <v>5.8170051239341598</v>
      </c>
      <c r="I2815">
        <v>-76.162430162010907</v>
      </c>
      <c r="J2815">
        <v>11.236826594497201</v>
      </c>
      <c r="K2815">
        <v>26.563787634206701</v>
      </c>
      <c r="L2815">
        <v>69.898858504354706</v>
      </c>
      <c r="M2815">
        <v>61.625514461078502</v>
      </c>
      <c r="N2815">
        <v>0.43855641845591498</v>
      </c>
      <c r="O2815">
        <v>869.49494949494897</v>
      </c>
      <c r="P2815">
        <v>79.347826086956502</v>
      </c>
    </row>
    <row r="2816" spans="1:17" hidden="1" x14ac:dyDescent="0.3">
      <c r="A2816" t="s">
        <v>5844</v>
      </c>
      <c r="B2816" t="s">
        <v>5845</v>
      </c>
      <c r="C2816" t="s">
        <v>10328</v>
      </c>
      <c r="D2816" t="s">
        <v>276</v>
      </c>
      <c r="E2816">
        <v>126.79438490899901</v>
      </c>
      <c r="F2816">
        <v>60.33</v>
      </c>
      <c r="G2816">
        <v>-24.2853998697408</v>
      </c>
      <c r="H2816">
        <v>-4.0927582086109302</v>
      </c>
      <c r="I2816">
        <v>-8.2258208063728002</v>
      </c>
      <c r="J2816">
        <v>-0.432015565121806</v>
      </c>
      <c r="K2816">
        <v>58.853150349044199</v>
      </c>
      <c r="L2816">
        <v>57.006396313130701</v>
      </c>
      <c r="M2816">
        <v>45.595344222221897</v>
      </c>
      <c r="N2816">
        <v>1.39730456681237</v>
      </c>
      <c r="O2816">
        <v>19.012100116028499</v>
      </c>
      <c r="P2816">
        <v>35.178131301814901</v>
      </c>
      <c r="Q2816">
        <v>-2.8108526807803999E-2</v>
      </c>
    </row>
    <row r="2817" spans="1:17" hidden="1" x14ac:dyDescent="0.3">
      <c r="A2817" t="s">
        <v>5846</v>
      </c>
      <c r="B2817" t="s">
        <v>5847</v>
      </c>
      <c r="C2817" t="s">
        <v>10328</v>
      </c>
      <c r="D2817" t="s">
        <v>257</v>
      </c>
      <c r="E2817">
        <v>126.78400000000001</v>
      </c>
      <c r="F2817">
        <v>115.45</v>
      </c>
      <c r="G2817">
        <v>60.7546182155643</v>
      </c>
      <c r="H2817">
        <v>22.767141549675902</v>
      </c>
      <c r="I2817">
        <v>38.543782211999897</v>
      </c>
      <c r="J2817">
        <v>0.27708425836132</v>
      </c>
      <c r="K2817">
        <v>97.745044228188803</v>
      </c>
      <c r="L2817">
        <v>84.592633668614695</v>
      </c>
      <c r="M2817">
        <v>77.726519969068406</v>
      </c>
      <c r="N2817">
        <v>0.95125849623616299</v>
      </c>
      <c r="O2817">
        <v>10.0043308791684</v>
      </c>
      <c r="P2817">
        <v>108.393501805054</v>
      </c>
      <c r="Q2817">
        <v>8.4801663829660007E-2</v>
      </c>
    </row>
    <row r="2818" spans="1:17" hidden="1" x14ac:dyDescent="0.3">
      <c r="A2818" t="s">
        <v>5848</v>
      </c>
      <c r="B2818" t="s">
        <v>5849</v>
      </c>
      <c r="C2818" t="s">
        <v>10328</v>
      </c>
      <c r="D2818" t="s">
        <v>5166</v>
      </c>
      <c r="E2818">
        <v>126.44320000499999</v>
      </c>
      <c r="F2818">
        <v>68</v>
      </c>
      <c r="G2818">
        <v>-76.146372078115604</v>
      </c>
      <c r="H2818">
        <v>-8.9625507877860198</v>
      </c>
      <c r="I2818">
        <v>-31.0080701635701</v>
      </c>
      <c r="J2818">
        <v>-1.06154505301236</v>
      </c>
      <c r="K2818">
        <v>72.307123563284804</v>
      </c>
      <c r="M2818">
        <v>53.548452467836199</v>
      </c>
      <c r="N2818">
        <v>0.46579330422125098</v>
      </c>
      <c r="O2818">
        <v>96.985294117647001</v>
      </c>
      <c r="P2818">
        <v>12.3595505617977</v>
      </c>
    </row>
    <row r="2819" spans="1:17" hidden="1" x14ac:dyDescent="0.3">
      <c r="A2819" t="s">
        <v>5850</v>
      </c>
      <c r="B2819" t="s">
        <v>5851</v>
      </c>
      <c r="C2819" t="s">
        <v>10328</v>
      </c>
      <c r="D2819" t="s">
        <v>357</v>
      </c>
      <c r="E2819">
        <v>126.394378656</v>
      </c>
      <c r="F2819">
        <v>21.99</v>
      </c>
      <c r="G2819">
        <v>-33.624459644374703</v>
      </c>
      <c r="H2819">
        <v>-4.4248188175283802</v>
      </c>
      <c r="I2819">
        <v>-31.4907839099914</v>
      </c>
      <c r="J2819">
        <v>-2.0449363091823902</v>
      </c>
      <c r="K2819">
        <v>22.756231314241099</v>
      </c>
      <c r="L2819">
        <v>23.429777944151098</v>
      </c>
      <c r="M2819">
        <v>47.488935526911703</v>
      </c>
      <c r="N2819">
        <v>0.84148085268294004</v>
      </c>
      <c r="O2819">
        <v>36.152796725784398</v>
      </c>
      <c r="P2819">
        <v>25.2277904328018</v>
      </c>
      <c r="Q2819">
        <v>2.8585375274575001E-2</v>
      </c>
    </row>
    <row r="2820" spans="1:17" hidden="1" x14ac:dyDescent="0.3">
      <c r="A2820" t="s">
        <v>5852</v>
      </c>
      <c r="B2820" t="s">
        <v>5853</v>
      </c>
      <c r="C2820" t="s">
        <v>10328</v>
      </c>
      <c r="D2820" t="s">
        <v>627</v>
      </c>
      <c r="E2820">
        <v>125.89654350000001</v>
      </c>
      <c r="F2820">
        <v>1719</v>
      </c>
      <c r="G2820">
        <v>60.928171934572603</v>
      </c>
      <c r="H2820">
        <v>-9.8004044851051493</v>
      </c>
      <c r="I2820">
        <v>71.674767718510793</v>
      </c>
      <c r="J2820">
        <v>-7.5083897018044699</v>
      </c>
      <c r="K2820">
        <v>1807.0186126370199</v>
      </c>
      <c r="L2820">
        <v>1325.3488679439299</v>
      </c>
      <c r="M2820">
        <v>31.661196288444501</v>
      </c>
      <c r="N2820">
        <v>0.40582471420794702</v>
      </c>
      <c r="O2820">
        <v>34.240837696334999</v>
      </c>
      <c r="P2820">
        <v>132.643118148599</v>
      </c>
      <c r="Q2820">
        <v>9.0888288195538999E-2</v>
      </c>
    </row>
    <row r="2821" spans="1:17" hidden="1" x14ac:dyDescent="0.3">
      <c r="A2821" t="s">
        <v>5854</v>
      </c>
      <c r="B2821" t="s">
        <v>5855</v>
      </c>
      <c r="C2821" t="s">
        <v>10328</v>
      </c>
      <c r="D2821" t="s">
        <v>257</v>
      </c>
      <c r="E2821">
        <v>125.75064129</v>
      </c>
      <c r="F2821">
        <v>1630.1</v>
      </c>
      <c r="G2821">
        <v>74.226956243383199</v>
      </c>
      <c r="H2821">
        <v>6.3990521502135396</v>
      </c>
      <c r="I2821">
        <v>-17.637918759589098</v>
      </c>
      <c r="J2821">
        <v>-5.7758852699095602</v>
      </c>
      <c r="K2821">
        <v>1534.74098471516</v>
      </c>
      <c r="L2821">
        <v>1373.8799418410699</v>
      </c>
      <c r="M2821">
        <v>49.1229373960564</v>
      </c>
      <c r="N2821">
        <v>1.7757057698796499</v>
      </c>
      <c r="O2821">
        <v>15.6830869271823</v>
      </c>
      <c r="P2821">
        <v>124.222833562585</v>
      </c>
      <c r="Q2821">
        <v>0.10064676952172701</v>
      </c>
    </row>
    <row r="2822" spans="1:17" hidden="1" x14ac:dyDescent="0.3">
      <c r="A2822" t="s">
        <v>5856</v>
      </c>
      <c r="B2822" t="s">
        <v>5857</v>
      </c>
      <c r="C2822" t="s">
        <v>10328</v>
      </c>
      <c r="D2822" t="s">
        <v>46</v>
      </c>
      <c r="E2822">
        <v>125.65971838999999</v>
      </c>
      <c r="F2822">
        <v>6.01</v>
      </c>
      <c r="G2822">
        <v>24.030736037136698</v>
      </c>
      <c r="H2822">
        <v>-14.7924762340659</v>
      </c>
      <c r="I2822">
        <v>-37.3679198629765</v>
      </c>
      <c r="J2822">
        <v>-1.0476561641234601</v>
      </c>
      <c r="K2822">
        <v>6.0919683955910999</v>
      </c>
      <c r="L2822">
        <v>4.6531929429486203</v>
      </c>
      <c r="M2822">
        <v>4.5590654877014298</v>
      </c>
      <c r="N2822">
        <v>9.1001798291532807E-2</v>
      </c>
      <c r="O2822">
        <v>60.565723793677201</v>
      </c>
      <c r="P2822">
        <v>62.4324324324324</v>
      </c>
      <c r="Q2822">
        <v>3.6775378035268001E-2</v>
      </c>
    </row>
    <row r="2823" spans="1:17" hidden="1" x14ac:dyDescent="0.3">
      <c r="A2823" t="s">
        <v>5858</v>
      </c>
      <c r="B2823" t="s">
        <v>5859</v>
      </c>
      <c r="C2823" t="s">
        <v>10328</v>
      </c>
      <c r="D2823" t="s">
        <v>46</v>
      </c>
      <c r="E2823">
        <v>125.48690000000001</v>
      </c>
      <c r="F2823">
        <v>148.65</v>
      </c>
      <c r="G2823">
        <v>-11.795252635764699</v>
      </c>
      <c r="H2823">
        <v>-2.00779217579132</v>
      </c>
      <c r="I2823">
        <v>-49.7638735274612</v>
      </c>
      <c r="J2823">
        <v>-4.2630902477247501</v>
      </c>
      <c r="K2823">
        <v>159.65316291102801</v>
      </c>
      <c r="M2823">
        <v>38.920667937254798</v>
      </c>
      <c r="N2823">
        <v>0.54038179148311305</v>
      </c>
      <c r="O2823">
        <v>74.840228725193299</v>
      </c>
      <c r="P2823">
        <v>24.1854636591478</v>
      </c>
    </row>
    <row r="2824" spans="1:17" hidden="1" x14ac:dyDescent="0.3">
      <c r="A2824" t="s">
        <v>5860</v>
      </c>
      <c r="B2824" t="s">
        <v>5861</v>
      </c>
      <c r="C2824" t="s">
        <v>10328</v>
      </c>
      <c r="D2824" t="s">
        <v>54</v>
      </c>
      <c r="E2824">
        <v>125.48108000000001</v>
      </c>
      <c r="F2824">
        <v>28.53</v>
      </c>
      <c r="G2824">
        <v>-14.331462953865399</v>
      </c>
      <c r="H2824">
        <v>-11.8292142674646</v>
      </c>
      <c r="I2824">
        <v>-23.473559723144</v>
      </c>
      <c r="J2824">
        <v>-4.01927552973281</v>
      </c>
      <c r="K2824">
        <v>29.972454912916199</v>
      </c>
      <c r="L2824">
        <v>29.654728891260099</v>
      </c>
      <c r="M2824">
        <v>33.1897814041873</v>
      </c>
      <c r="N2824">
        <v>0.72382863344328496</v>
      </c>
      <c r="O2824">
        <v>53.838065194532</v>
      </c>
      <c r="P2824">
        <v>26.912811387900302</v>
      </c>
      <c r="Q2824">
        <v>-2.9629761921820999E-2</v>
      </c>
    </row>
    <row r="2825" spans="1:17" hidden="1" x14ac:dyDescent="0.3">
      <c r="A2825" t="s">
        <v>5862</v>
      </c>
      <c r="B2825" t="s">
        <v>5863</v>
      </c>
      <c r="C2825" t="s">
        <v>10328</v>
      </c>
      <c r="D2825" t="s">
        <v>101</v>
      </c>
      <c r="E2825">
        <v>125.25749999999999</v>
      </c>
      <c r="F2825">
        <v>26.75</v>
      </c>
      <c r="G2825">
        <v>-3.5942866942689302</v>
      </c>
      <c r="H2825">
        <v>-14.374281183119701</v>
      </c>
      <c r="I2825">
        <v>16.261649000390399</v>
      </c>
      <c r="J2825">
        <v>-8.4888636053308897</v>
      </c>
      <c r="K2825">
        <v>26.468069531451501</v>
      </c>
      <c r="L2825">
        <v>24.011688731659302</v>
      </c>
      <c r="M2825">
        <v>35.840950775568103</v>
      </c>
      <c r="N2825">
        <v>0.43586649698577101</v>
      </c>
      <c r="O2825">
        <v>37.570093457943898</v>
      </c>
      <c r="P2825">
        <v>61.1445783132529</v>
      </c>
      <c r="Q2825">
        <v>9.2905682848012996E-2</v>
      </c>
    </row>
    <row r="2826" spans="1:17" hidden="1" x14ac:dyDescent="0.3">
      <c r="A2826" t="s">
        <v>5864</v>
      </c>
      <c r="B2826" t="s">
        <v>5865</v>
      </c>
      <c r="C2826" t="s">
        <v>10328</v>
      </c>
      <c r="D2826" t="s">
        <v>405</v>
      </c>
      <c r="E2826">
        <v>124.907335168</v>
      </c>
      <c r="F2826">
        <v>10.67</v>
      </c>
      <c r="G2826">
        <v>400.773943078851</v>
      </c>
      <c r="H2826">
        <v>6.8531009633195303</v>
      </c>
      <c r="I2826">
        <v>220.472095860293</v>
      </c>
      <c r="J2826">
        <v>-5.0194125630643196</v>
      </c>
      <c r="K2826">
        <v>9.7081786790942193</v>
      </c>
      <c r="L2826">
        <v>6.5417306116307596</v>
      </c>
      <c r="M2826">
        <v>53.668070543519498</v>
      </c>
      <c r="N2826">
        <v>0.71362872824729795</v>
      </c>
      <c r="O2826">
        <v>8.2474226804123791</v>
      </c>
      <c r="P2826">
        <v>444.38775510203999</v>
      </c>
      <c r="Q2826">
        <v>0.14094485630644399</v>
      </c>
    </row>
    <row r="2827" spans="1:17" hidden="1" x14ac:dyDescent="0.3">
      <c r="A2827" t="s">
        <v>5866</v>
      </c>
      <c r="B2827" t="s">
        <v>5867</v>
      </c>
      <c r="C2827" t="s">
        <v>10328</v>
      </c>
      <c r="D2827" t="s">
        <v>627</v>
      </c>
      <c r="E2827">
        <v>124.7867136</v>
      </c>
      <c r="F2827">
        <v>199.8</v>
      </c>
      <c r="G2827">
        <v>324.22557984726001</v>
      </c>
      <c r="H2827">
        <v>12.523925094907099</v>
      </c>
      <c r="I2827">
        <v>47.130749706447702</v>
      </c>
      <c r="J2827">
        <v>16.275900206178999</v>
      </c>
      <c r="K2827">
        <v>172.22458399240401</v>
      </c>
      <c r="L2827">
        <v>142.801766328844</v>
      </c>
      <c r="M2827">
        <v>76.237171050863694</v>
      </c>
      <c r="N2827">
        <v>1.0552356844722399</v>
      </c>
      <c r="O2827">
        <v>25.1501501501501</v>
      </c>
      <c r="P2827">
        <v>411.65172855313699</v>
      </c>
      <c r="Q2827">
        <v>0.169935949342892</v>
      </c>
    </row>
    <row r="2828" spans="1:17" hidden="1" x14ac:dyDescent="0.3">
      <c r="A2828" t="s">
        <v>5868</v>
      </c>
      <c r="B2828" t="s">
        <v>5869</v>
      </c>
      <c r="C2828" t="s">
        <v>10328</v>
      </c>
      <c r="D2828" t="s">
        <v>46</v>
      </c>
      <c r="E2828">
        <v>124.3206855</v>
      </c>
      <c r="F2828">
        <v>67.099999999999994</v>
      </c>
      <c r="G2828">
        <v>-70.000207653609905</v>
      </c>
      <c r="H2828">
        <v>-36.602639392074998</v>
      </c>
      <c r="I2828">
        <v>-52.893783727888703</v>
      </c>
      <c r="J2828">
        <v>-16.483091599558801</v>
      </c>
      <c r="M2828">
        <v>28.687387938116899</v>
      </c>
      <c r="O2828">
        <v>83.457526080476896</v>
      </c>
      <c r="P2828">
        <v>0.90225563909773698</v>
      </c>
    </row>
    <row r="2829" spans="1:17" hidden="1" x14ac:dyDescent="0.3">
      <c r="A2829" t="s">
        <v>5870</v>
      </c>
      <c r="B2829" t="s">
        <v>5871</v>
      </c>
      <c r="C2829" t="s">
        <v>10328</v>
      </c>
      <c r="D2829" t="s">
        <v>950</v>
      </c>
      <c r="E2829">
        <v>124.22322</v>
      </c>
      <c r="F2829">
        <v>213.24</v>
      </c>
      <c r="G2829">
        <v>-24.949816726999899</v>
      </c>
      <c r="H2829">
        <v>-9.2862865188245394</v>
      </c>
      <c r="I2829">
        <v>-4.3080792989417898</v>
      </c>
      <c r="J2829">
        <v>-8.7083767575533404</v>
      </c>
      <c r="K2829">
        <v>215.67665602991701</v>
      </c>
      <c r="L2829">
        <v>198.55172610563099</v>
      </c>
      <c r="M2829">
        <v>33.1450480698647</v>
      </c>
      <c r="N2829">
        <v>0.353547549483679</v>
      </c>
      <c r="O2829">
        <v>44.977490151941403</v>
      </c>
      <c r="P2829">
        <v>39.646365422396798</v>
      </c>
      <c r="Q2829">
        <v>0.107841598259865</v>
      </c>
    </row>
    <row r="2830" spans="1:17" hidden="1" x14ac:dyDescent="0.3">
      <c r="A2830" t="s">
        <v>5872</v>
      </c>
      <c r="B2830" t="s">
        <v>5873</v>
      </c>
      <c r="C2830" t="s">
        <v>10328</v>
      </c>
      <c r="E2830">
        <v>123.974860695</v>
      </c>
      <c r="F2830">
        <v>100.9</v>
      </c>
      <c r="G2830">
        <v>710.76150526790605</v>
      </c>
      <c r="H2830">
        <v>20.644973475265299</v>
      </c>
      <c r="I2830">
        <v>191.868432718299</v>
      </c>
      <c r="J2830">
        <v>2.95696859938294</v>
      </c>
      <c r="K2830">
        <v>81.618351968113302</v>
      </c>
      <c r="L2830">
        <v>53.5089461751747</v>
      </c>
      <c r="M2830">
        <v>75.966495123916999</v>
      </c>
      <c r="N2830">
        <v>1.21395430966671</v>
      </c>
      <c r="O2830">
        <v>9.9108027750238706E-2</v>
      </c>
      <c r="P2830">
        <v>823.14730100640395</v>
      </c>
      <c r="Q2830">
        <v>0.22887854179160599</v>
      </c>
    </row>
    <row r="2831" spans="1:17" hidden="1" x14ac:dyDescent="0.3">
      <c r="A2831" t="s">
        <v>5874</v>
      </c>
      <c r="B2831" t="s">
        <v>5875</v>
      </c>
      <c r="C2831" t="s">
        <v>10328</v>
      </c>
      <c r="D2831" t="s">
        <v>4575</v>
      </c>
      <c r="E2831">
        <v>123.96699</v>
      </c>
      <c r="F2831">
        <v>63</v>
      </c>
      <c r="G2831">
        <v>-84.813207375772095</v>
      </c>
      <c r="H2831">
        <v>-4.1434400616244504</v>
      </c>
      <c r="I2831">
        <v>-31.242742315863801</v>
      </c>
      <c r="J2831">
        <v>-1.2061347695117399</v>
      </c>
      <c r="K2831">
        <v>64.929244377021007</v>
      </c>
      <c r="L2831">
        <v>79.853311632161905</v>
      </c>
      <c r="M2831">
        <v>47.3046968347264</v>
      </c>
      <c r="N2831">
        <v>1.0547945205479401</v>
      </c>
      <c r="O2831">
        <v>124.603174603174</v>
      </c>
      <c r="P2831">
        <v>13.5135135135135</v>
      </c>
    </row>
    <row r="2832" spans="1:17" hidden="1" x14ac:dyDescent="0.3">
      <c r="A2832" t="s">
        <v>5876</v>
      </c>
      <c r="B2832" t="s">
        <v>5877</v>
      </c>
      <c r="C2832" t="s">
        <v>10328</v>
      </c>
      <c r="D2832" t="s">
        <v>2332</v>
      </c>
      <c r="E2832">
        <v>123.94268099999999</v>
      </c>
      <c r="F2832">
        <v>208.35</v>
      </c>
      <c r="G2832">
        <v>1579.1160308353101</v>
      </c>
      <c r="H2832">
        <v>45.984064245036897</v>
      </c>
      <c r="I2832">
        <v>33.605119954560401</v>
      </c>
      <c r="J2832">
        <v>7.1620895985883903</v>
      </c>
      <c r="K2832">
        <v>151.02096808787201</v>
      </c>
      <c r="L2832">
        <v>106.726196717181</v>
      </c>
      <c r="M2832">
        <v>99.594261206096604</v>
      </c>
      <c r="N2832">
        <v>0.27336205732832503</v>
      </c>
      <c r="O2832">
        <v>0</v>
      </c>
      <c r="P2832">
        <v>1609.1878589007299</v>
      </c>
      <c r="Q2832">
        <v>0.298201100318087</v>
      </c>
    </row>
    <row r="2833" spans="1:17" hidden="1" x14ac:dyDescent="0.3">
      <c r="A2833" t="s">
        <v>5878</v>
      </c>
      <c r="B2833" t="s">
        <v>5879</v>
      </c>
      <c r="C2833" t="s">
        <v>10328</v>
      </c>
      <c r="D2833" t="s">
        <v>138</v>
      </c>
      <c r="E2833">
        <v>123.91742790000001</v>
      </c>
      <c r="F2833">
        <v>34.51</v>
      </c>
      <c r="G2833">
        <v>2.0997537040096499</v>
      </c>
      <c r="H2833">
        <v>-10.8563707353585</v>
      </c>
      <c r="I2833">
        <v>-13.081178379937599</v>
      </c>
      <c r="J2833">
        <v>-4.1550007968918301</v>
      </c>
      <c r="K2833">
        <v>35.940377784801299</v>
      </c>
      <c r="L2833">
        <v>32.736348384558902</v>
      </c>
      <c r="M2833">
        <v>34.105933703381098</v>
      </c>
      <c r="N2833">
        <v>0.268351109909642</v>
      </c>
      <c r="O2833">
        <v>47.7542741234424</v>
      </c>
      <c r="P2833">
        <v>43.7916666666666</v>
      </c>
      <c r="Q2833">
        <v>8.3141370934434994E-2</v>
      </c>
    </row>
    <row r="2834" spans="1:17" hidden="1" x14ac:dyDescent="0.3">
      <c r="A2834" t="s">
        <v>5880</v>
      </c>
      <c r="B2834" t="s">
        <v>5881</v>
      </c>
      <c r="C2834" t="s">
        <v>10328</v>
      </c>
      <c r="D2834" t="s">
        <v>576</v>
      </c>
      <c r="E2834">
        <v>123.80621544</v>
      </c>
      <c r="F2834">
        <v>73</v>
      </c>
      <c r="G2834">
        <v>154.085431568671</v>
      </c>
      <c r="H2834">
        <v>53.624238901446802</v>
      </c>
      <c r="I2834">
        <v>83.113027232842896</v>
      </c>
      <c r="J2834">
        <v>5.3592702428029302</v>
      </c>
      <c r="K2834">
        <v>53.589109212729603</v>
      </c>
      <c r="L2834">
        <v>42.941191643745199</v>
      </c>
      <c r="M2834">
        <v>84.875266067035597</v>
      </c>
      <c r="N2834">
        <v>3.3182548531279199</v>
      </c>
      <c r="O2834">
        <v>5.8219178082191601</v>
      </c>
      <c r="P2834">
        <v>200.90684253915899</v>
      </c>
      <c r="Q2834">
        <v>0.124693644262323</v>
      </c>
    </row>
    <row r="2835" spans="1:17" hidden="1" x14ac:dyDescent="0.3">
      <c r="A2835" t="s">
        <v>5882</v>
      </c>
      <c r="B2835" t="s">
        <v>5883</v>
      </c>
      <c r="C2835" t="s">
        <v>10328</v>
      </c>
      <c r="D2835" t="s">
        <v>2256</v>
      </c>
      <c r="E2835">
        <v>123.8059985</v>
      </c>
      <c r="F2835">
        <v>39.020000000000003</v>
      </c>
      <c r="G2835">
        <v>106.413020419421</v>
      </c>
      <c r="H2835">
        <v>20.2835000187292</v>
      </c>
      <c r="I2835">
        <v>43.3021168855241</v>
      </c>
      <c r="J2835">
        <v>-11.475584092051299</v>
      </c>
      <c r="K2835">
        <v>32.992051092128797</v>
      </c>
      <c r="L2835">
        <v>27.2911234488381</v>
      </c>
      <c r="M2835">
        <v>63.466644618794099</v>
      </c>
      <c r="N2835">
        <v>2.4645918315973501</v>
      </c>
      <c r="O2835">
        <v>15.940543311122401</v>
      </c>
      <c r="P2835">
        <v>142.36024844720399</v>
      </c>
      <c r="Q2835">
        <v>0.15594629516347999</v>
      </c>
    </row>
    <row r="2836" spans="1:17" hidden="1" x14ac:dyDescent="0.3">
      <c r="A2836" t="s">
        <v>5884</v>
      </c>
      <c r="B2836" t="s">
        <v>5885</v>
      </c>
      <c r="C2836" t="s">
        <v>10328</v>
      </c>
      <c r="D2836" t="s">
        <v>627</v>
      </c>
      <c r="E2836">
        <v>123.70342463999999</v>
      </c>
      <c r="F2836">
        <v>57.24</v>
      </c>
      <c r="G2836">
        <v>-19.356160754015299</v>
      </c>
      <c r="H2836">
        <v>-5.5197172885964401</v>
      </c>
      <c r="I2836">
        <v>-27.481533171964099</v>
      </c>
      <c r="J2836">
        <v>-2.1192081862458201</v>
      </c>
      <c r="K2836">
        <v>58.711290484697898</v>
      </c>
      <c r="L2836">
        <v>58.832395651838098</v>
      </c>
      <c r="M2836">
        <v>40.4677116141619</v>
      </c>
      <c r="N2836">
        <v>0.86493735379131198</v>
      </c>
      <c r="O2836">
        <v>60.691823899371002</v>
      </c>
      <c r="P2836">
        <v>19.7489539748954</v>
      </c>
      <c r="Q2836">
        <v>5.0775797350155E-2</v>
      </c>
    </row>
    <row r="2837" spans="1:17" hidden="1" x14ac:dyDescent="0.3">
      <c r="A2837" t="s">
        <v>5886</v>
      </c>
      <c r="B2837" t="s">
        <v>5887</v>
      </c>
      <c r="C2837" t="s">
        <v>10328</v>
      </c>
      <c r="D2837" t="s">
        <v>410</v>
      </c>
      <c r="E2837">
        <v>123.65056335</v>
      </c>
      <c r="F2837">
        <v>59.02</v>
      </c>
      <c r="G2837">
        <v>-14.346337869348799</v>
      </c>
      <c r="H2837">
        <v>-1.24068945185362</v>
      </c>
      <c r="I2837">
        <v>-17.386456771285001</v>
      </c>
      <c r="J2837">
        <v>-4.2814459677862198</v>
      </c>
      <c r="K2837">
        <v>58.061422301034199</v>
      </c>
      <c r="L2837">
        <v>58.5483696374761</v>
      </c>
      <c r="M2837">
        <v>49.259730939861797</v>
      </c>
      <c r="N2837">
        <v>0.99955440605325296</v>
      </c>
      <c r="O2837">
        <v>34.530667570315103</v>
      </c>
      <c r="P2837">
        <v>26.9247311827957</v>
      </c>
      <c r="Q2837">
        <v>-8.2304494636224995E-2</v>
      </c>
    </row>
    <row r="2838" spans="1:17" hidden="1" x14ac:dyDescent="0.3">
      <c r="A2838" t="s">
        <v>5888</v>
      </c>
      <c r="B2838" t="s">
        <v>5889</v>
      </c>
      <c r="C2838" t="s">
        <v>10328</v>
      </c>
      <c r="D2838" t="s">
        <v>51</v>
      </c>
      <c r="E2838">
        <v>123.36760948499899</v>
      </c>
      <c r="F2838">
        <v>234.05</v>
      </c>
      <c r="G2838">
        <v>147.69935636372</v>
      </c>
      <c r="H2838">
        <v>13.8002103630698</v>
      </c>
      <c r="I2838">
        <v>17.062373638071598</v>
      </c>
      <c r="J2838">
        <v>10.8852360854039</v>
      </c>
      <c r="K2838">
        <v>209.03617834477501</v>
      </c>
      <c r="L2838">
        <v>174.57007148896901</v>
      </c>
      <c r="M2838">
        <v>77.320586615295696</v>
      </c>
      <c r="N2838">
        <v>1.50291987884812</v>
      </c>
      <c r="O2838">
        <v>4.6784875026703698</v>
      </c>
      <c r="P2838">
        <v>225.11459924989501</v>
      </c>
      <c r="Q2838">
        <v>0.15700411149330301</v>
      </c>
    </row>
    <row r="2839" spans="1:17" hidden="1" x14ac:dyDescent="0.3">
      <c r="A2839" t="s">
        <v>5890</v>
      </c>
      <c r="B2839" t="s">
        <v>5891</v>
      </c>
      <c r="C2839" t="s">
        <v>10328</v>
      </c>
      <c r="E2839">
        <v>123.3114776</v>
      </c>
      <c r="F2839">
        <v>62.9</v>
      </c>
      <c r="G2839">
        <v>-51.249772927582697</v>
      </c>
      <c r="H2839">
        <v>-9.0785847597409006</v>
      </c>
      <c r="I2839">
        <v>-34.143349001861502</v>
      </c>
      <c r="J2839">
        <v>-5.3760143730786902</v>
      </c>
      <c r="M2839">
        <v>26.839353739446601</v>
      </c>
      <c r="O2839">
        <v>31.4785373608903</v>
      </c>
      <c r="P2839">
        <v>0.63999999999999602</v>
      </c>
    </row>
    <row r="2840" spans="1:17" hidden="1" x14ac:dyDescent="0.3">
      <c r="A2840" t="s">
        <v>5892</v>
      </c>
      <c r="B2840" t="s">
        <v>5893</v>
      </c>
      <c r="C2840" t="s">
        <v>10328</v>
      </c>
      <c r="D2840" t="s">
        <v>54</v>
      </c>
      <c r="E2840">
        <v>122.83199999999999</v>
      </c>
      <c r="F2840">
        <v>991</v>
      </c>
      <c r="G2840">
        <v>-7.7337007893332599</v>
      </c>
      <c r="H2840">
        <v>0.106194912099271</v>
      </c>
      <c r="I2840">
        <v>2.2738539566948099</v>
      </c>
      <c r="J2840">
        <v>1.31234383587653</v>
      </c>
      <c r="K2840">
        <v>978.41230284143899</v>
      </c>
      <c r="L2840">
        <v>920.108717758588</v>
      </c>
      <c r="M2840">
        <v>55.626911877249697</v>
      </c>
      <c r="N2840">
        <v>1.19968750633204</v>
      </c>
      <c r="O2840">
        <v>31.483350151362199</v>
      </c>
      <c r="P2840">
        <v>39.774330042313103</v>
      </c>
      <c r="Q2840">
        <v>4.1400572098469E-2</v>
      </c>
    </row>
    <row r="2841" spans="1:17" hidden="1" x14ac:dyDescent="0.3">
      <c r="A2841" t="s">
        <v>5894</v>
      </c>
      <c r="B2841" t="s">
        <v>5895</v>
      </c>
      <c r="C2841" t="s">
        <v>10328</v>
      </c>
      <c r="D2841" t="s">
        <v>46</v>
      </c>
      <c r="E2841">
        <v>122.48716122</v>
      </c>
      <c r="F2841">
        <v>18.579999999999998</v>
      </c>
      <c r="G2841">
        <v>16.573791508368998</v>
      </c>
      <c r="H2841">
        <v>48.108046769301602</v>
      </c>
      <c r="I2841">
        <v>35.082404625233998</v>
      </c>
      <c r="J2841">
        <v>10.0634549469876</v>
      </c>
      <c r="K2841">
        <v>13.0716864652391</v>
      </c>
      <c r="L2841">
        <v>11.772713417830101</v>
      </c>
      <c r="M2841">
        <v>87.567181695087598</v>
      </c>
      <c r="N2841">
        <v>1.94348751103594</v>
      </c>
      <c r="O2841">
        <v>0</v>
      </c>
      <c r="P2841">
        <v>140.67357512953299</v>
      </c>
      <c r="Q2841">
        <v>6.7246328687380003E-3</v>
      </c>
    </row>
    <row r="2842" spans="1:17" hidden="1" x14ac:dyDescent="0.3">
      <c r="A2842" t="s">
        <v>5896</v>
      </c>
      <c r="B2842" t="s">
        <v>5897</v>
      </c>
      <c r="C2842" t="s">
        <v>10328</v>
      </c>
      <c r="D2842" t="s">
        <v>950</v>
      </c>
      <c r="E2842">
        <v>122.45754423</v>
      </c>
      <c r="F2842">
        <v>155.5</v>
      </c>
      <c r="G2842">
        <v>-44.160225855482501</v>
      </c>
      <c r="H2842">
        <v>15.285014914814401</v>
      </c>
      <c r="I2842">
        <v>-17.273096447398402</v>
      </c>
      <c r="J2842">
        <v>10.1317939082354</v>
      </c>
      <c r="K2842">
        <v>137.46574229813899</v>
      </c>
      <c r="L2842">
        <v>144.415315482008</v>
      </c>
      <c r="M2842">
        <v>82.852248734906297</v>
      </c>
      <c r="N2842">
        <v>2.19233110270461</v>
      </c>
      <c r="O2842">
        <v>83.118971061093205</v>
      </c>
      <c r="P2842">
        <v>28.5123966942148</v>
      </c>
      <c r="Q2842">
        <v>2.5360274695014E-2</v>
      </c>
    </row>
    <row r="2843" spans="1:17" hidden="1" x14ac:dyDescent="0.3">
      <c r="A2843" t="s">
        <v>5898</v>
      </c>
      <c r="B2843" t="s">
        <v>5899</v>
      </c>
      <c r="C2843" t="s">
        <v>10328</v>
      </c>
      <c r="D2843" t="s">
        <v>627</v>
      </c>
      <c r="E2843">
        <v>122.18468</v>
      </c>
      <c r="F2843">
        <v>69.25</v>
      </c>
      <c r="G2843">
        <v>-43.292379443873401</v>
      </c>
      <c r="H2843">
        <v>0.23351139268072399</v>
      </c>
      <c r="I2843">
        <v>-14.3327307313597</v>
      </c>
      <c r="J2843">
        <v>-3.2773858938532001</v>
      </c>
      <c r="K2843">
        <v>70.948470035557406</v>
      </c>
      <c r="M2843">
        <v>49.666588529151802</v>
      </c>
      <c r="N2843">
        <v>0.85719069144483495</v>
      </c>
      <c r="O2843">
        <v>39.956678700361003</v>
      </c>
      <c r="P2843">
        <v>49.729729729729698</v>
      </c>
    </row>
    <row r="2844" spans="1:17" hidden="1" x14ac:dyDescent="0.3">
      <c r="A2844" t="s">
        <v>5900</v>
      </c>
      <c r="B2844" t="s">
        <v>5901</v>
      </c>
      <c r="C2844" t="s">
        <v>10328</v>
      </c>
      <c r="D2844" t="s">
        <v>127</v>
      </c>
      <c r="E2844">
        <v>121.5604206</v>
      </c>
      <c r="F2844">
        <v>213</v>
      </c>
      <c r="G2844">
        <v>146.55154855794899</v>
      </c>
      <c r="H2844">
        <v>51.239232330393698</v>
      </c>
      <c r="I2844">
        <v>19.332732506256601</v>
      </c>
      <c r="J2844">
        <v>8.2111281395441402</v>
      </c>
      <c r="K2844">
        <v>175.745083671283</v>
      </c>
      <c r="L2844">
        <v>145.26998233257601</v>
      </c>
      <c r="M2844">
        <v>95.908643737681999</v>
      </c>
      <c r="N2844">
        <v>0.48880597014925298</v>
      </c>
      <c r="O2844">
        <v>0.915492957746466</v>
      </c>
      <c r="P2844">
        <v>196.946884148891</v>
      </c>
      <c r="Q2844">
        <v>0.100239245608442</v>
      </c>
    </row>
    <row r="2845" spans="1:17" hidden="1" x14ac:dyDescent="0.3">
      <c r="A2845" t="s">
        <v>5902</v>
      </c>
      <c r="B2845" t="s">
        <v>5903</v>
      </c>
      <c r="C2845" t="s">
        <v>10328</v>
      </c>
      <c r="D2845" t="s">
        <v>257</v>
      </c>
      <c r="E2845">
        <v>121.31619075</v>
      </c>
      <c r="F2845">
        <v>21.01</v>
      </c>
      <c r="G2845">
        <v>-79.808670170690405</v>
      </c>
      <c r="H2845">
        <v>-5.7950859384924298</v>
      </c>
      <c r="I2845">
        <v>-0.311248643727562</v>
      </c>
      <c r="J2845">
        <v>-0.95277950378189502</v>
      </c>
      <c r="K2845">
        <v>19.4899129536999</v>
      </c>
      <c r="L2845">
        <v>21.142013746889798</v>
      </c>
      <c r="M2845">
        <v>58.122918920479698</v>
      </c>
      <c r="N2845">
        <v>1.16332327755691</v>
      </c>
      <c r="O2845">
        <v>116.56354117087</v>
      </c>
      <c r="P2845">
        <v>61.615384615384599</v>
      </c>
      <c r="Q2845">
        <v>0.150225024461771</v>
      </c>
    </row>
    <row r="2846" spans="1:17" hidden="1" x14ac:dyDescent="0.3">
      <c r="A2846" t="s">
        <v>5904</v>
      </c>
      <c r="B2846" t="s">
        <v>5905</v>
      </c>
      <c r="C2846" t="s">
        <v>10328</v>
      </c>
      <c r="D2846" t="s">
        <v>405</v>
      </c>
      <c r="E2846">
        <v>120.96</v>
      </c>
      <c r="F2846">
        <v>327.95</v>
      </c>
      <c r="G2846">
        <v>67.488412898427995</v>
      </c>
      <c r="H2846">
        <v>0.66689528746845494</v>
      </c>
      <c r="I2846">
        <v>10.4632748215283</v>
      </c>
      <c r="J2846">
        <v>-2.9168150426281301</v>
      </c>
      <c r="K2846">
        <v>306.96300315374202</v>
      </c>
      <c r="L2846">
        <v>270.024130094692</v>
      </c>
      <c r="M2846">
        <v>51.270605334134999</v>
      </c>
      <c r="N2846">
        <v>0.82382063795176397</v>
      </c>
      <c r="O2846">
        <v>15.5663973166641</v>
      </c>
      <c r="P2846">
        <v>122.33898305084701</v>
      </c>
      <c r="Q2846">
        <v>8.7674195027657997E-2</v>
      </c>
    </row>
    <row r="2847" spans="1:17" hidden="1" x14ac:dyDescent="0.3">
      <c r="A2847" t="s">
        <v>5906</v>
      </c>
      <c r="B2847" t="s">
        <v>5907</v>
      </c>
      <c r="C2847" t="s">
        <v>10328</v>
      </c>
      <c r="E2847">
        <v>120.78715875</v>
      </c>
      <c r="F2847">
        <v>240.05</v>
      </c>
      <c r="G2847">
        <v>71.650861010202902</v>
      </c>
      <c r="H2847">
        <v>17.6907363081346</v>
      </c>
      <c r="I2847">
        <v>53.851830050703803</v>
      </c>
      <c r="J2847">
        <v>4.2374315551747799</v>
      </c>
      <c r="K2847">
        <v>217.21417803435301</v>
      </c>
      <c r="L2847">
        <v>173.798377254098</v>
      </c>
      <c r="M2847">
        <v>75.072848630374395</v>
      </c>
      <c r="N2847">
        <v>0.227070978488813</v>
      </c>
      <c r="O2847">
        <v>10.247865028119101</v>
      </c>
      <c r="P2847">
        <v>126.035781544256</v>
      </c>
      <c r="Q2847">
        <v>0.166265579566484</v>
      </c>
    </row>
    <row r="2848" spans="1:17" hidden="1" x14ac:dyDescent="0.3">
      <c r="A2848" t="s">
        <v>5908</v>
      </c>
      <c r="B2848" t="s">
        <v>5909</v>
      </c>
      <c r="C2848" t="s">
        <v>10328</v>
      </c>
      <c r="D2848" t="s">
        <v>627</v>
      </c>
      <c r="E2848">
        <v>120.73248</v>
      </c>
      <c r="F2848">
        <v>178.15</v>
      </c>
      <c r="G2848">
        <v>-60.617637032288897</v>
      </c>
      <c r="H2848">
        <v>2.2577965096406598</v>
      </c>
      <c r="I2848">
        <v>-34.519785469516698</v>
      </c>
      <c r="J2848">
        <v>-1.8297790691514</v>
      </c>
      <c r="K2848">
        <v>176.83137823511399</v>
      </c>
      <c r="L2848">
        <v>189.30354457309301</v>
      </c>
      <c r="M2848">
        <v>49.631701278951297</v>
      </c>
      <c r="N2848">
        <v>1.67222496230922</v>
      </c>
      <c r="O2848">
        <v>111.619421835531</v>
      </c>
      <c r="P2848">
        <v>15.6818181818181</v>
      </c>
      <c r="Q2848">
        <v>3.5169479611219003E-2</v>
      </c>
    </row>
    <row r="2849" spans="1:17" hidden="1" x14ac:dyDescent="0.3">
      <c r="A2849" t="s">
        <v>5910</v>
      </c>
      <c r="B2849" t="s">
        <v>5911</v>
      </c>
      <c r="C2849" t="s">
        <v>10328</v>
      </c>
      <c r="D2849" t="s">
        <v>204</v>
      </c>
      <c r="E2849">
        <v>120.3941916</v>
      </c>
      <c r="F2849">
        <v>111.6</v>
      </c>
      <c r="G2849">
        <v>-4.4385960492166001</v>
      </c>
      <c r="H2849">
        <v>-2.76469580639219</v>
      </c>
      <c r="I2849">
        <v>-25.913922080423699</v>
      </c>
      <c r="J2849">
        <v>-6.3108140588603101</v>
      </c>
      <c r="K2849">
        <v>109.509604116802</v>
      </c>
      <c r="L2849">
        <v>110.776113367832</v>
      </c>
      <c r="M2849">
        <v>51.643792723314697</v>
      </c>
      <c r="N2849">
        <v>0.96931919976112202</v>
      </c>
      <c r="O2849">
        <v>52.060931899641503</v>
      </c>
      <c r="P2849">
        <v>39.048093695489598</v>
      </c>
      <c r="Q2849">
        <v>0.144170920081546</v>
      </c>
    </row>
    <row r="2850" spans="1:17" hidden="1" x14ac:dyDescent="0.3">
      <c r="A2850" t="s">
        <v>5912</v>
      </c>
      <c r="B2850" t="s">
        <v>5913</v>
      </c>
      <c r="C2850" t="s">
        <v>10328</v>
      </c>
      <c r="D2850" t="s">
        <v>4560</v>
      </c>
      <c r="E2850">
        <v>119.928</v>
      </c>
      <c r="F2850">
        <v>285</v>
      </c>
      <c r="G2850">
        <v>101.918403924804</v>
      </c>
      <c r="H2850">
        <v>7.1596810810311604</v>
      </c>
      <c r="I2850">
        <v>95.063792940585799</v>
      </c>
      <c r="J2850">
        <v>0.68888128544677996</v>
      </c>
      <c r="K2850">
        <v>250.180832324466</v>
      </c>
      <c r="M2850">
        <v>39.5962849201279</v>
      </c>
      <c r="N2850">
        <v>0.27834008097165902</v>
      </c>
      <c r="O2850">
        <v>15.754385964912199</v>
      </c>
      <c r="P2850">
        <v>187.87878787878699</v>
      </c>
    </row>
    <row r="2851" spans="1:17" hidden="1" x14ac:dyDescent="0.3">
      <c r="A2851" t="s">
        <v>5914</v>
      </c>
      <c r="B2851" t="s">
        <v>5915</v>
      </c>
      <c r="C2851" t="s">
        <v>10328</v>
      </c>
      <c r="D2851" t="s">
        <v>21</v>
      </c>
      <c r="E2851">
        <v>119.8791468</v>
      </c>
      <c r="F2851">
        <v>96.04</v>
      </c>
      <c r="G2851">
        <v>-70.456682193298207</v>
      </c>
      <c r="H2851">
        <v>-4.6627352943099298</v>
      </c>
      <c r="I2851">
        <v>-55.214351824612898</v>
      </c>
      <c r="J2851">
        <v>2.9818065741780999</v>
      </c>
      <c r="K2851">
        <v>100.34543508618</v>
      </c>
      <c r="L2851">
        <v>127.048359377647</v>
      </c>
      <c r="M2851">
        <v>70.0695382425139</v>
      </c>
      <c r="N2851">
        <v>0.89936385492514803</v>
      </c>
      <c r="O2851">
        <v>139.48354852144899</v>
      </c>
      <c r="P2851">
        <v>14.115969581749001</v>
      </c>
      <c r="Q2851">
        <v>2.087049183143E-3</v>
      </c>
    </row>
    <row r="2852" spans="1:17" hidden="1" x14ac:dyDescent="0.3">
      <c r="A2852" t="s">
        <v>5916</v>
      </c>
      <c r="B2852" t="s">
        <v>5917</v>
      </c>
      <c r="C2852" t="s">
        <v>10328</v>
      </c>
      <c r="D2852" t="s">
        <v>138</v>
      </c>
      <c r="E2852">
        <v>119.6287569</v>
      </c>
      <c r="F2852">
        <v>23.63</v>
      </c>
      <c r="G2852">
        <v>92.014638099986101</v>
      </c>
      <c r="H2852">
        <v>-6.0267761930998196</v>
      </c>
      <c r="I2852">
        <v>28.4469238076307</v>
      </c>
      <c r="J2852">
        <v>-8.7782340439550701</v>
      </c>
      <c r="K2852">
        <v>23.480837662593899</v>
      </c>
      <c r="L2852">
        <v>18.089281835040701</v>
      </c>
      <c r="M2852">
        <v>30.569370944082401</v>
      </c>
      <c r="N2852">
        <v>0.20540072922286201</v>
      </c>
      <c r="O2852">
        <v>23.867964451967801</v>
      </c>
      <c r="P2852">
        <v>153.54077253218799</v>
      </c>
      <c r="Q2852">
        <v>0.106130855643511</v>
      </c>
    </row>
    <row r="2853" spans="1:17" hidden="1" x14ac:dyDescent="0.3">
      <c r="A2853" t="s">
        <v>5918</v>
      </c>
      <c r="B2853" t="s">
        <v>5919</v>
      </c>
      <c r="C2853" t="s">
        <v>10328</v>
      </c>
      <c r="D2853" t="s">
        <v>298</v>
      </c>
      <c r="E2853">
        <v>119.57655529500001</v>
      </c>
      <c r="F2853">
        <v>36.340000000000003</v>
      </c>
      <c r="G2853">
        <v>-41.867944570281701</v>
      </c>
      <c r="H2853">
        <v>-2.8424630013016001</v>
      </c>
      <c r="I2853">
        <v>-50.525541596750799</v>
      </c>
      <c r="J2853">
        <v>-7.6894273030938596</v>
      </c>
      <c r="K2853">
        <v>37.360440247559097</v>
      </c>
      <c r="L2853">
        <v>42.160949609092803</v>
      </c>
      <c r="M2853">
        <v>47.803815976494697</v>
      </c>
      <c r="N2853">
        <v>1.5808801259569201</v>
      </c>
      <c r="O2853">
        <v>100.605393505778</v>
      </c>
      <c r="P2853">
        <v>8.1869604048824005</v>
      </c>
      <c r="Q2853">
        <v>-9.8506022693710005E-2</v>
      </c>
    </row>
    <row r="2854" spans="1:17" hidden="1" x14ac:dyDescent="0.3">
      <c r="A2854" t="s">
        <v>5920</v>
      </c>
      <c r="B2854" t="s">
        <v>5921</v>
      </c>
      <c r="C2854" t="s">
        <v>10328</v>
      </c>
      <c r="D2854" t="s">
        <v>627</v>
      </c>
      <c r="E2854">
        <v>119.24794034999999</v>
      </c>
      <c r="F2854">
        <v>196</v>
      </c>
      <c r="G2854">
        <v>106.786177976868</v>
      </c>
      <c r="H2854">
        <v>-2.0687841371398101</v>
      </c>
      <c r="I2854">
        <v>-30.836763871530898</v>
      </c>
      <c r="J2854">
        <v>0.540885502543206</v>
      </c>
      <c r="K2854">
        <v>206.119158426757</v>
      </c>
      <c r="L2854">
        <v>178.58134473755601</v>
      </c>
      <c r="M2854">
        <v>63.9945314578706</v>
      </c>
      <c r="N2854">
        <v>0.78439693161416602</v>
      </c>
      <c r="O2854">
        <v>43.367346938775498</v>
      </c>
      <c r="P2854">
        <v>201.53846153846101</v>
      </c>
    </row>
    <row r="2855" spans="1:17" hidden="1" x14ac:dyDescent="0.3">
      <c r="A2855" t="s">
        <v>5922</v>
      </c>
      <c r="B2855" t="s">
        <v>5923</v>
      </c>
      <c r="C2855" t="s">
        <v>10328</v>
      </c>
      <c r="D2855" t="s">
        <v>573</v>
      </c>
      <c r="E2855">
        <v>119.187</v>
      </c>
      <c r="F2855">
        <v>85</v>
      </c>
      <c r="G2855">
        <v>19.050978952116498</v>
      </c>
      <c r="H2855">
        <v>17.945066398432498</v>
      </c>
      <c r="I2855">
        <v>12.960521786219701</v>
      </c>
      <c r="J2855">
        <v>3.2206365188033601</v>
      </c>
      <c r="K2855">
        <v>79.789132482493898</v>
      </c>
      <c r="L2855">
        <v>70.450303278716206</v>
      </c>
      <c r="M2855">
        <v>59.910620154906603</v>
      </c>
      <c r="N2855">
        <v>0.67525456999141198</v>
      </c>
      <c r="O2855">
        <v>14.705882352941099</v>
      </c>
      <c r="P2855">
        <v>70</v>
      </c>
    </row>
    <row r="2856" spans="1:17" hidden="1" x14ac:dyDescent="0.3">
      <c r="A2856" t="s">
        <v>5924</v>
      </c>
      <c r="B2856" t="s">
        <v>5925</v>
      </c>
      <c r="C2856" t="s">
        <v>10328</v>
      </c>
      <c r="D2856" t="s">
        <v>573</v>
      </c>
      <c r="E2856">
        <v>119.13408</v>
      </c>
      <c r="F2856">
        <v>102</v>
      </c>
      <c r="G2856">
        <v>-21.410914035385701</v>
      </c>
      <c r="H2856">
        <v>-6.6301662618964201</v>
      </c>
      <c r="I2856">
        <v>-18.1698651062488</v>
      </c>
      <c r="J2856">
        <v>-3.22775095085332</v>
      </c>
      <c r="K2856">
        <v>102.747564945425</v>
      </c>
      <c r="L2856">
        <v>102.74153125082999</v>
      </c>
      <c r="M2856">
        <v>46.852314551275001</v>
      </c>
      <c r="N2856">
        <v>1.15809076617438</v>
      </c>
      <c r="O2856">
        <v>30.8333333333333</v>
      </c>
      <c r="P2856">
        <v>21.428571428571399</v>
      </c>
      <c r="Q2856">
        <v>-6.7928902693674006E-2</v>
      </c>
    </row>
    <row r="2857" spans="1:17" hidden="1" x14ac:dyDescent="0.3">
      <c r="A2857" t="s">
        <v>5926</v>
      </c>
      <c r="B2857" t="s">
        <v>5927</v>
      </c>
      <c r="C2857" t="s">
        <v>10328</v>
      </c>
      <c r="D2857" t="s">
        <v>1570</v>
      </c>
      <c r="E2857">
        <v>118.822</v>
      </c>
      <c r="F2857">
        <v>1055</v>
      </c>
      <c r="G2857">
        <v>-25.512858788915899</v>
      </c>
      <c r="H2857">
        <v>1.69547307018834</v>
      </c>
      <c r="I2857">
        <v>-11.0773361499432</v>
      </c>
      <c r="J2857">
        <v>-1.12033058272811</v>
      </c>
      <c r="K2857">
        <v>1043.6340764243</v>
      </c>
      <c r="L2857">
        <v>981.24390204197095</v>
      </c>
      <c r="M2857">
        <v>51.033245101165001</v>
      </c>
      <c r="N2857">
        <v>1.44879626302551</v>
      </c>
      <c r="O2857">
        <v>10.8957345971564</v>
      </c>
      <c r="P2857">
        <v>25.133436128573099</v>
      </c>
      <c r="Q2857">
        <v>3.7459320543175002E-2</v>
      </c>
    </row>
    <row r="2858" spans="1:17" hidden="1" x14ac:dyDescent="0.3">
      <c r="A2858" t="s">
        <v>5928</v>
      </c>
      <c r="B2858" t="s">
        <v>5929</v>
      </c>
      <c r="C2858" t="s">
        <v>10328</v>
      </c>
      <c r="D2858" t="s">
        <v>46</v>
      </c>
      <c r="E2858">
        <v>118.792925</v>
      </c>
      <c r="F2858">
        <v>61.3</v>
      </c>
      <c r="G2858">
        <v>-73.7040119734733</v>
      </c>
      <c r="H2858">
        <v>-1.8022119462983699</v>
      </c>
      <c r="I2858">
        <v>-24.890691496027902</v>
      </c>
      <c r="J2858">
        <v>0.301550185082885</v>
      </c>
      <c r="K2858">
        <v>60.602309476526798</v>
      </c>
      <c r="L2858">
        <v>88.306263391489793</v>
      </c>
      <c r="M2858">
        <v>59.827312051200302</v>
      </c>
      <c r="N2858">
        <v>0.36438979632256902</v>
      </c>
      <c r="O2858">
        <v>94.127243066884105</v>
      </c>
      <c r="P2858">
        <v>127.037037037037</v>
      </c>
    </row>
    <row r="2859" spans="1:17" hidden="1" x14ac:dyDescent="0.3">
      <c r="A2859" t="s">
        <v>5930</v>
      </c>
      <c r="B2859" t="s">
        <v>5931</v>
      </c>
      <c r="C2859" t="s">
        <v>10328</v>
      </c>
      <c r="D2859" t="s">
        <v>5414</v>
      </c>
      <c r="E2859">
        <v>118.41594375</v>
      </c>
      <c r="F2859">
        <v>191.95</v>
      </c>
      <c r="G2859">
        <v>-17.1600633595449</v>
      </c>
      <c r="H2859">
        <v>-3.1007274641115101</v>
      </c>
      <c r="I2859">
        <v>24.141738717436699</v>
      </c>
      <c r="J2859">
        <v>-0.60297920885273903</v>
      </c>
      <c r="K2859">
        <v>182.5070505697</v>
      </c>
      <c r="L2859">
        <v>154.67542278930699</v>
      </c>
      <c r="M2859">
        <v>50.331833325641</v>
      </c>
      <c r="N2859">
        <v>0.54088100778303705</v>
      </c>
      <c r="O2859">
        <v>27.2987757228444</v>
      </c>
      <c r="P2859">
        <v>82.202183198860894</v>
      </c>
    </row>
    <row r="2860" spans="1:17" hidden="1" x14ac:dyDescent="0.3">
      <c r="A2860" t="s">
        <v>5932</v>
      </c>
      <c r="B2860" t="s">
        <v>5933</v>
      </c>
      <c r="C2860" t="s">
        <v>10328</v>
      </c>
      <c r="D2860" t="s">
        <v>135</v>
      </c>
      <c r="E2860">
        <v>118.12116647000001</v>
      </c>
      <c r="F2860">
        <v>5.47</v>
      </c>
      <c r="G2860">
        <v>-5.7536462472455296</v>
      </c>
      <c r="H2860">
        <v>-6.6885426432216404</v>
      </c>
      <c r="I2860">
        <v>-27.496654139706099</v>
      </c>
      <c r="J2860">
        <v>-8.2964205792799799</v>
      </c>
      <c r="K2860">
        <v>5.7387131378107998</v>
      </c>
      <c r="L2860">
        <v>5.85928062297066</v>
      </c>
      <c r="M2860">
        <v>42.516240309007003</v>
      </c>
      <c r="N2860">
        <v>1.1830146385512701</v>
      </c>
      <c r="O2860">
        <v>91.956124314442405</v>
      </c>
      <c r="P2860">
        <v>30.238095238095202</v>
      </c>
      <c r="Q2860">
        <v>-7.5462452824122006E-2</v>
      </c>
    </row>
    <row r="2861" spans="1:17" hidden="1" x14ac:dyDescent="0.3">
      <c r="A2861" t="s">
        <v>5934</v>
      </c>
      <c r="B2861" t="s">
        <v>5935</v>
      </c>
      <c r="C2861" t="s">
        <v>10328</v>
      </c>
      <c r="D2861" t="s">
        <v>627</v>
      </c>
      <c r="E2861">
        <v>117.92780999999999</v>
      </c>
      <c r="F2861">
        <v>35.130000000000003</v>
      </c>
      <c r="G2861">
        <v>58.799139676508098</v>
      </c>
      <c r="H2861">
        <v>-0.27428118311977101</v>
      </c>
      <c r="I2861">
        <v>14.548207475538799</v>
      </c>
      <c r="J2861">
        <v>2.7615907099678401</v>
      </c>
      <c r="K2861">
        <v>34.282195847858901</v>
      </c>
      <c r="L2861">
        <v>30.4319972937381</v>
      </c>
      <c r="M2861">
        <v>70.108345456401096</v>
      </c>
      <c r="N2861">
        <v>2.5665739164140202</v>
      </c>
      <c r="O2861">
        <v>20.125249074864701</v>
      </c>
      <c r="P2861">
        <v>93.021978021978001</v>
      </c>
      <c r="Q2861">
        <v>0.112653249714447</v>
      </c>
    </row>
    <row r="2862" spans="1:17" hidden="1" x14ac:dyDescent="0.3">
      <c r="A2862" t="s">
        <v>5936</v>
      </c>
      <c r="B2862" t="s">
        <v>5937</v>
      </c>
      <c r="C2862" t="s">
        <v>10328</v>
      </c>
      <c r="D2862" t="s">
        <v>204</v>
      </c>
      <c r="E2862">
        <v>117.92766888499899</v>
      </c>
      <c r="F2862">
        <v>143.05000000000001</v>
      </c>
      <c r="G2862">
        <v>87.660287611893807</v>
      </c>
      <c r="H2862">
        <v>-10.179290942391001</v>
      </c>
      <c r="I2862">
        <v>29.970247339110799</v>
      </c>
      <c r="J2862">
        <v>-7.9226561641234596</v>
      </c>
      <c r="K2862">
        <v>147.83162920582899</v>
      </c>
      <c r="L2862">
        <v>122.68635159026201</v>
      </c>
      <c r="M2862">
        <v>32.926120092238698</v>
      </c>
      <c r="N2862">
        <v>0.60760460189846699</v>
      </c>
      <c r="O2862">
        <v>25.4806011883956</v>
      </c>
      <c r="P2862">
        <v>127.06349206349201</v>
      </c>
      <c r="Q2862">
        <v>0.20507562796473899</v>
      </c>
    </row>
    <row r="2863" spans="1:17" hidden="1" x14ac:dyDescent="0.3">
      <c r="A2863" t="s">
        <v>5938</v>
      </c>
      <c r="B2863" t="s">
        <v>5939</v>
      </c>
      <c r="C2863" t="s">
        <v>10328</v>
      </c>
      <c r="D2863" t="s">
        <v>54</v>
      </c>
      <c r="E2863">
        <v>117.85657500000001</v>
      </c>
      <c r="F2863">
        <v>186</v>
      </c>
      <c r="G2863">
        <v>14.1142184462005</v>
      </c>
      <c r="H2863">
        <v>8.4724245269826994</v>
      </c>
      <c r="I2863">
        <v>4.0157279357655602</v>
      </c>
      <c r="J2863">
        <v>-6.1417590499452999</v>
      </c>
      <c r="K2863">
        <v>187.19018404509299</v>
      </c>
      <c r="L2863">
        <v>171.00839505696601</v>
      </c>
      <c r="M2863">
        <v>52.000214990342002</v>
      </c>
      <c r="N2863">
        <v>2.0844356740960301</v>
      </c>
      <c r="O2863">
        <v>65.161290322580598</v>
      </c>
      <c r="P2863">
        <v>76.806083650190104</v>
      </c>
      <c r="Q2863">
        <v>3.8386383073030002E-2</v>
      </c>
    </row>
    <row r="2864" spans="1:17" hidden="1" x14ac:dyDescent="0.3">
      <c r="A2864" t="s">
        <v>5940</v>
      </c>
      <c r="B2864" t="s">
        <v>5941</v>
      </c>
      <c r="C2864" t="s">
        <v>10328</v>
      </c>
      <c r="D2864" t="s">
        <v>1351</v>
      </c>
      <c r="E2864">
        <v>117.64</v>
      </c>
      <c r="F2864">
        <v>187</v>
      </c>
      <c r="G2864">
        <v>-11.3416693352686</v>
      </c>
      <c r="H2864">
        <v>3.92584159158862</v>
      </c>
      <c r="I2864">
        <v>5.7647545904525996</v>
      </c>
      <c r="J2864">
        <v>-2.4721575886248899</v>
      </c>
      <c r="K2864">
        <v>175.64431904982399</v>
      </c>
      <c r="M2864">
        <v>51.757094147651301</v>
      </c>
      <c r="O2864">
        <v>35.8288770053476</v>
      </c>
      <c r="P2864">
        <v>31.736526946107801</v>
      </c>
    </row>
    <row r="2865" spans="1:17" hidden="1" x14ac:dyDescent="0.3">
      <c r="A2865" t="s">
        <v>5942</v>
      </c>
      <c r="B2865" t="s">
        <v>5943</v>
      </c>
      <c r="C2865" t="s">
        <v>10328</v>
      </c>
      <c r="D2865" t="s">
        <v>989</v>
      </c>
      <c r="E2865">
        <v>117.4388119</v>
      </c>
      <c r="F2865">
        <v>27.02</v>
      </c>
      <c r="G2865">
        <v>-40.304386204962199</v>
      </c>
      <c r="H2865">
        <v>7.9970366463375804</v>
      </c>
      <c r="I2865">
        <v>-27.728811079769201</v>
      </c>
      <c r="J2865">
        <v>10.564740854315099</v>
      </c>
      <c r="K2865">
        <v>26.9918051258223</v>
      </c>
      <c r="L2865">
        <v>28.214204393995502</v>
      </c>
      <c r="M2865">
        <v>81.9088702585384</v>
      </c>
      <c r="N2865">
        <v>0.45797035692000998</v>
      </c>
      <c r="O2865">
        <v>42.487046632124297</v>
      </c>
      <c r="P2865">
        <v>18.249452954048099</v>
      </c>
      <c r="Q2865">
        <v>1.4696638132020001E-2</v>
      </c>
    </row>
    <row r="2866" spans="1:17" hidden="1" x14ac:dyDescent="0.3">
      <c r="A2866" t="s">
        <v>5944</v>
      </c>
      <c r="B2866" t="s">
        <v>5945</v>
      </c>
      <c r="C2866" t="s">
        <v>10328</v>
      </c>
      <c r="D2866" t="s">
        <v>535</v>
      </c>
      <c r="E2866">
        <v>117.378580748</v>
      </c>
      <c r="F2866">
        <v>130.41999999999999</v>
      </c>
      <c r="G2866">
        <v>60.879855682742402</v>
      </c>
      <c r="H2866">
        <v>6.10436660203772E-3</v>
      </c>
      <c r="I2866">
        <v>9.2651488124962906</v>
      </c>
      <c r="J2866">
        <v>-1.3836366161698901</v>
      </c>
      <c r="K2866">
        <v>126.848061710457</v>
      </c>
      <c r="L2866">
        <v>108.906951109527</v>
      </c>
      <c r="M2866">
        <v>52.3777672838456</v>
      </c>
      <c r="N2866">
        <v>0.35406134905590803</v>
      </c>
      <c r="O2866">
        <v>26.552675969943198</v>
      </c>
      <c r="P2866">
        <v>114.85996705107</v>
      </c>
      <c r="Q2866">
        <v>9.1310699416892002E-2</v>
      </c>
    </row>
    <row r="2867" spans="1:17" hidden="1" x14ac:dyDescent="0.3">
      <c r="A2867" t="s">
        <v>5946</v>
      </c>
      <c r="B2867" t="s">
        <v>5947</v>
      </c>
      <c r="C2867" t="s">
        <v>10328</v>
      </c>
      <c r="D2867" t="s">
        <v>46</v>
      </c>
      <c r="E2867">
        <v>117.314538</v>
      </c>
      <c r="F2867">
        <v>76</v>
      </c>
      <c r="G2867">
        <v>-5.4816641310011001</v>
      </c>
      <c r="H2867">
        <v>74.417448140188398</v>
      </c>
      <c r="I2867">
        <v>19.116625752542699</v>
      </c>
      <c r="J2867">
        <v>38.682073565606203</v>
      </c>
      <c r="K2867">
        <v>54.351799613379796</v>
      </c>
      <c r="L2867">
        <v>55.790931373085598</v>
      </c>
      <c r="M2867">
        <v>94.364720843796505</v>
      </c>
      <c r="N2867">
        <v>3.5437560070184499</v>
      </c>
      <c r="O2867">
        <v>11.8421052631578</v>
      </c>
      <c r="P2867">
        <v>82.868142444658304</v>
      </c>
      <c r="Q2867">
        <v>9.2305711427386E-2</v>
      </c>
    </row>
    <row r="2868" spans="1:17" hidden="1" x14ac:dyDescent="0.3">
      <c r="A2868" t="s">
        <v>5948</v>
      </c>
      <c r="B2868" t="s">
        <v>5949</v>
      </c>
      <c r="C2868" t="s">
        <v>10328</v>
      </c>
      <c r="D2868" t="s">
        <v>405</v>
      </c>
      <c r="E2868">
        <v>117.218259977999</v>
      </c>
      <c r="F2868">
        <v>5.38</v>
      </c>
      <c r="G2868">
        <v>-20.499526639765399</v>
      </c>
      <c r="H2868">
        <v>-4.5047644544952403</v>
      </c>
      <c r="I2868">
        <v>-34.881224168733702</v>
      </c>
      <c r="J2868">
        <v>-6.2728813893486901</v>
      </c>
      <c r="K2868">
        <v>5.3883947611901002</v>
      </c>
      <c r="L2868">
        <v>5.3115132810914103</v>
      </c>
      <c r="M2868">
        <v>41.688985632177399</v>
      </c>
      <c r="N2868">
        <v>0.61430301619695504</v>
      </c>
      <c r="O2868">
        <v>76.208178438661704</v>
      </c>
      <c r="P2868">
        <v>36.2025316455696</v>
      </c>
      <c r="Q2868">
        <v>5.0169101826109001E-2</v>
      </c>
    </row>
    <row r="2869" spans="1:17" hidden="1" x14ac:dyDescent="0.3">
      <c r="A2869" t="s">
        <v>5950</v>
      </c>
      <c r="B2869" t="s">
        <v>5951</v>
      </c>
      <c r="C2869" t="s">
        <v>10328</v>
      </c>
      <c r="D2869" t="s">
        <v>276</v>
      </c>
      <c r="E2869">
        <v>117.14973153</v>
      </c>
      <c r="F2869">
        <v>114.08</v>
      </c>
      <c r="G2869">
        <v>-38.4044917857969</v>
      </c>
      <c r="H2869">
        <v>-9.4920231186036492</v>
      </c>
      <c r="I2869">
        <v>-15.000612383587599</v>
      </c>
      <c r="J2869">
        <v>-2.2838137742187499</v>
      </c>
      <c r="K2869">
        <v>123.62368301433</v>
      </c>
      <c r="L2869">
        <v>122.737620113419</v>
      </c>
      <c r="M2869">
        <v>36.018391110146297</v>
      </c>
      <c r="N2869">
        <v>0.67734669726614505</v>
      </c>
      <c r="O2869">
        <v>44.635343618513303</v>
      </c>
      <c r="P2869">
        <v>19.392987964416498</v>
      </c>
      <c r="Q2869">
        <v>5.0071746871541999E-2</v>
      </c>
    </row>
    <row r="2870" spans="1:17" hidden="1" x14ac:dyDescent="0.3">
      <c r="A2870" t="s">
        <v>5952</v>
      </c>
      <c r="B2870" t="s">
        <v>5953</v>
      </c>
      <c r="C2870" t="s">
        <v>10328</v>
      </c>
      <c r="D2870" t="s">
        <v>405</v>
      </c>
      <c r="E2870">
        <v>116.783379</v>
      </c>
      <c r="F2870">
        <v>168.65</v>
      </c>
      <c r="G2870">
        <v>-9.6075423511416105</v>
      </c>
      <c r="H2870">
        <v>-15.274023251729499</v>
      </c>
      <c r="I2870">
        <v>-17.250307658434799</v>
      </c>
      <c r="J2870">
        <v>-9.3152656283606099</v>
      </c>
      <c r="K2870">
        <v>184.67191603904499</v>
      </c>
      <c r="L2870">
        <v>172.43574541687701</v>
      </c>
      <c r="M2870">
        <v>39.880019465581398</v>
      </c>
      <c r="N2870">
        <v>0.46051656330358498</v>
      </c>
      <c r="O2870">
        <v>41.713608064037899</v>
      </c>
      <c r="P2870">
        <v>48.590308370043999</v>
      </c>
      <c r="Q2870">
        <v>0.12627324286104599</v>
      </c>
    </row>
    <row r="2871" spans="1:17" hidden="1" x14ac:dyDescent="0.3">
      <c r="A2871" t="s">
        <v>5954</v>
      </c>
      <c r="B2871" t="s">
        <v>5955</v>
      </c>
      <c r="C2871" t="s">
        <v>10328</v>
      </c>
      <c r="D2871" t="s">
        <v>1570</v>
      </c>
      <c r="E2871">
        <v>116.749150485999</v>
      </c>
      <c r="F2871">
        <v>79.78</v>
      </c>
      <c r="G2871">
        <v>-21.172019165618401</v>
      </c>
      <c r="H2871">
        <v>-2.53681399972184</v>
      </c>
      <c r="I2871">
        <v>-57.369585324375102</v>
      </c>
      <c r="J2871">
        <v>2.2274247420253999</v>
      </c>
      <c r="K2871">
        <v>81.290214493705605</v>
      </c>
      <c r="L2871">
        <v>83.367311143069699</v>
      </c>
      <c r="M2871">
        <v>61.135410201849297</v>
      </c>
      <c r="N2871">
        <v>0.48870151770657599</v>
      </c>
      <c r="O2871">
        <v>86.450238154925998</v>
      </c>
      <c r="P2871">
        <v>32.966666666666598</v>
      </c>
      <c r="Q2871">
        <v>4.5996947974723999E-2</v>
      </c>
    </row>
    <row r="2872" spans="1:17" hidden="1" x14ac:dyDescent="0.3">
      <c r="A2872" t="s">
        <v>5956</v>
      </c>
      <c r="B2872" t="s">
        <v>5957</v>
      </c>
      <c r="C2872" t="s">
        <v>10328</v>
      </c>
      <c r="D2872" t="s">
        <v>4430</v>
      </c>
      <c r="E2872">
        <v>116.69387999999999</v>
      </c>
      <c r="F2872">
        <v>61.9</v>
      </c>
      <c r="G2872">
        <v>32.822908776677899</v>
      </c>
      <c r="H2872">
        <v>11.827101305359401</v>
      </c>
      <c r="I2872">
        <v>70.714121082845693</v>
      </c>
      <c r="J2872">
        <v>-6.0361442684979902</v>
      </c>
      <c r="K2872">
        <v>52.030419008671998</v>
      </c>
      <c r="L2872">
        <v>38.443156956430101</v>
      </c>
      <c r="M2872">
        <v>39.914726905281597</v>
      </c>
      <c r="N2872">
        <v>7.7594807306228496E-3</v>
      </c>
      <c r="O2872">
        <v>26.0096930533118</v>
      </c>
      <c r="P2872">
        <v>146.61354581673299</v>
      </c>
      <c r="Q2872">
        <v>0.120244188795311</v>
      </c>
    </row>
    <row r="2873" spans="1:17" hidden="1" x14ac:dyDescent="0.3">
      <c r="A2873" t="s">
        <v>5958</v>
      </c>
      <c r="B2873" t="s">
        <v>5959</v>
      </c>
      <c r="C2873" t="s">
        <v>10328</v>
      </c>
      <c r="D2873" t="s">
        <v>405</v>
      </c>
      <c r="E2873">
        <v>116.5928505</v>
      </c>
      <c r="F2873">
        <v>121.7</v>
      </c>
      <c r="G2873">
        <v>-18.471644663318202</v>
      </c>
      <c r="H2873">
        <v>-1.8432467003611499</v>
      </c>
      <c r="I2873">
        <v>-3.7684548350852198</v>
      </c>
      <c r="J2873">
        <v>4.9578033445207499</v>
      </c>
      <c r="K2873">
        <v>115.440012156896</v>
      </c>
      <c r="L2873">
        <v>122.546884287034</v>
      </c>
      <c r="M2873">
        <v>63.773369561610103</v>
      </c>
      <c r="N2873">
        <v>1.32476085132696</v>
      </c>
      <c r="O2873">
        <v>45.834018077239101</v>
      </c>
      <c r="P2873">
        <v>32.570806100217801</v>
      </c>
      <c r="Q2873">
        <v>7.5817089266114995E-2</v>
      </c>
    </row>
    <row r="2874" spans="1:17" hidden="1" x14ac:dyDescent="0.3">
      <c r="A2874" t="s">
        <v>5960</v>
      </c>
      <c r="B2874" t="s">
        <v>5961</v>
      </c>
      <c r="C2874" t="s">
        <v>10328</v>
      </c>
      <c r="D2874" t="s">
        <v>222</v>
      </c>
      <c r="E2874">
        <v>115.65183500000001</v>
      </c>
      <c r="F2874">
        <v>993.7</v>
      </c>
      <c r="G2874">
        <v>-24.5835053478052</v>
      </c>
      <c r="H2874">
        <v>4.1277467549633897</v>
      </c>
      <c r="I2874">
        <v>-7.7005736312315403</v>
      </c>
      <c r="J2874">
        <v>-5.0055939470941002</v>
      </c>
      <c r="K2874">
        <v>970.10912037114599</v>
      </c>
      <c r="L2874">
        <v>935.88279308779397</v>
      </c>
      <c r="M2874">
        <v>49.003656606781</v>
      </c>
      <c r="N2874">
        <v>0.66766260524740795</v>
      </c>
      <c r="O2874">
        <v>12.8107074569789</v>
      </c>
      <c r="P2874">
        <v>33.284152638991301</v>
      </c>
      <c r="Q2874">
        <v>-1.6652390262739E-2</v>
      </c>
    </row>
    <row r="2875" spans="1:17" hidden="1" x14ac:dyDescent="0.3">
      <c r="A2875" t="s">
        <v>5962</v>
      </c>
      <c r="B2875" t="s">
        <v>5963</v>
      </c>
      <c r="C2875" t="s">
        <v>10328</v>
      </c>
      <c r="D2875" t="s">
        <v>5964</v>
      </c>
      <c r="E2875">
        <v>115.2775712</v>
      </c>
      <c r="F2875">
        <v>374</v>
      </c>
      <c r="G2875">
        <v>-29.534193656825099</v>
      </c>
      <c r="H2875">
        <v>-15.7602862721783</v>
      </c>
      <c r="I2875">
        <v>-54.192716153535002</v>
      </c>
      <c r="J2875">
        <v>-10.7094919129157</v>
      </c>
      <c r="K2875">
        <v>390.20259213173398</v>
      </c>
      <c r="L2875">
        <v>375.97961926994202</v>
      </c>
      <c r="M2875">
        <v>43.1310879265747</v>
      </c>
      <c r="N2875">
        <v>0.75395920815836803</v>
      </c>
      <c r="O2875">
        <v>75.8689839572192</v>
      </c>
      <c r="P2875">
        <v>80.676328502415402</v>
      </c>
    </row>
    <row r="2876" spans="1:17" hidden="1" x14ac:dyDescent="0.3">
      <c r="A2876" t="s">
        <v>5965</v>
      </c>
      <c r="B2876" t="s">
        <v>5966</v>
      </c>
      <c r="C2876" t="s">
        <v>10328</v>
      </c>
      <c r="D2876" t="s">
        <v>124</v>
      </c>
      <c r="E2876">
        <v>115.15927005</v>
      </c>
      <c r="F2876">
        <v>117.15</v>
      </c>
      <c r="G2876">
        <v>235.450792839408</v>
      </c>
      <c r="H2876">
        <v>26.546919608610999</v>
      </c>
      <c r="I2876">
        <v>187.88205348741201</v>
      </c>
      <c r="J2876">
        <v>7.1340780680309299</v>
      </c>
      <c r="K2876">
        <v>82.921929750347104</v>
      </c>
      <c r="L2876">
        <v>46.348433802700598</v>
      </c>
      <c r="M2876">
        <v>96.298374162929605</v>
      </c>
      <c r="N2876">
        <v>1.34119994450619</v>
      </c>
      <c r="O2876">
        <v>0</v>
      </c>
      <c r="P2876">
        <v>265.522620904836</v>
      </c>
      <c r="Q2876">
        <v>0.28373812862001202</v>
      </c>
    </row>
    <row r="2877" spans="1:17" hidden="1" x14ac:dyDescent="0.3">
      <c r="A2877" t="s">
        <v>5967</v>
      </c>
      <c r="B2877" t="s">
        <v>5968</v>
      </c>
      <c r="C2877" t="s">
        <v>10328</v>
      </c>
      <c r="D2877" t="s">
        <v>5799</v>
      </c>
      <c r="E2877">
        <v>114.9714</v>
      </c>
      <c r="F2877">
        <v>76.8</v>
      </c>
      <c r="G2877">
        <v>-53.653917617666103</v>
      </c>
      <c r="H2877">
        <v>-2.09007065680398</v>
      </c>
      <c r="I2877">
        <v>-43.147222321524303</v>
      </c>
      <c r="J2877">
        <v>-4.6679093286804196</v>
      </c>
      <c r="K2877">
        <v>80.173923519526795</v>
      </c>
      <c r="L2877">
        <v>90.912929962320902</v>
      </c>
      <c r="M2877">
        <v>43.181197111842302</v>
      </c>
      <c r="N2877">
        <v>0.52831765935214203</v>
      </c>
      <c r="O2877">
        <v>91.40625</v>
      </c>
      <c r="P2877">
        <v>6.6666666666666599</v>
      </c>
      <c r="Q2877">
        <v>6.5348500757649003E-2</v>
      </c>
    </row>
    <row r="2878" spans="1:17" hidden="1" x14ac:dyDescent="0.3">
      <c r="A2878" t="s">
        <v>5969</v>
      </c>
      <c r="B2878" t="s">
        <v>5970</v>
      </c>
      <c r="C2878" t="s">
        <v>10328</v>
      </c>
      <c r="D2878" t="s">
        <v>180</v>
      </c>
      <c r="E2878">
        <v>114.79533000000001</v>
      </c>
      <c r="F2878">
        <v>49.5</v>
      </c>
      <c r="G2878">
        <v>-18.8358730092475</v>
      </c>
      <c r="H2878">
        <v>-4.2350654968452597</v>
      </c>
      <c r="I2878">
        <v>-21.298737473039399</v>
      </c>
      <c r="J2878">
        <v>-6.7080335226140297</v>
      </c>
      <c r="K2878">
        <v>50.135275946910298</v>
      </c>
      <c r="L2878">
        <v>47.407394497388999</v>
      </c>
      <c r="M2878">
        <v>45.853266027958703</v>
      </c>
      <c r="N2878">
        <v>0.740495867768595</v>
      </c>
      <c r="O2878">
        <v>39.999999999999901</v>
      </c>
      <c r="P2878">
        <v>47.540983606557297</v>
      </c>
      <c r="Q2878">
        <v>-1.6512711578696999E-2</v>
      </c>
    </row>
    <row r="2879" spans="1:17" hidden="1" x14ac:dyDescent="0.3">
      <c r="A2879" t="s">
        <v>5971</v>
      </c>
      <c r="B2879" t="s">
        <v>5972</v>
      </c>
      <c r="C2879" t="s">
        <v>10328</v>
      </c>
      <c r="D2879" t="s">
        <v>51</v>
      </c>
      <c r="E2879">
        <v>114.620744811999</v>
      </c>
      <c r="F2879">
        <v>36.4</v>
      </c>
      <c r="G2879">
        <v>-9.1415955072878106</v>
      </c>
      <c r="H2879">
        <v>-9.6378239225636602</v>
      </c>
      <c r="I2879">
        <v>-22.732384804059102</v>
      </c>
      <c r="J2879">
        <v>-6.36344563780768</v>
      </c>
      <c r="K2879">
        <v>37.221308786905603</v>
      </c>
      <c r="L2879">
        <v>36.250338226215902</v>
      </c>
      <c r="M2879">
        <v>36.632379571801799</v>
      </c>
      <c r="N2879">
        <v>1.0074942281438699</v>
      </c>
      <c r="O2879">
        <v>33.241758241758198</v>
      </c>
      <c r="P2879">
        <v>36.329588014981198</v>
      </c>
      <c r="Q2879">
        <v>6.0221438704956998E-2</v>
      </c>
    </row>
    <row r="2880" spans="1:17" hidden="1" x14ac:dyDescent="0.3">
      <c r="A2880" t="s">
        <v>5973</v>
      </c>
      <c r="B2880" t="s">
        <v>5974</v>
      </c>
      <c r="C2880" t="s">
        <v>10328</v>
      </c>
      <c r="D2880" t="s">
        <v>3576</v>
      </c>
      <c r="E2880">
        <v>114.55116807</v>
      </c>
      <c r="F2880">
        <v>51.02</v>
      </c>
      <c r="G2880">
        <v>44.057864767337101</v>
      </c>
      <c r="H2880">
        <v>8.4838721417425607</v>
      </c>
      <c r="I2880">
        <v>-7.7044179626894103</v>
      </c>
      <c r="J2880">
        <v>-4.19580431227162</v>
      </c>
      <c r="K2880">
        <v>49.486431073008298</v>
      </c>
      <c r="L2880">
        <v>43.621426013355702</v>
      </c>
      <c r="M2880">
        <v>58.407207983533198</v>
      </c>
      <c r="N2880">
        <v>2.4150090581055701</v>
      </c>
      <c r="O2880">
        <v>16.914935319482499</v>
      </c>
      <c r="P2880">
        <v>118.969957081545</v>
      </c>
      <c r="Q2880">
        <v>0.166184278118998</v>
      </c>
    </row>
    <row r="2881" spans="1:17" hidden="1" x14ac:dyDescent="0.3">
      <c r="A2881" t="s">
        <v>5975</v>
      </c>
      <c r="B2881" t="s">
        <v>5976</v>
      </c>
      <c r="C2881" t="s">
        <v>10328</v>
      </c>
      <c r="D2881" t="s">
        <v>428</v>
      </c>
      <c r="E2881">
        <v>114.454825625</v>
      </c>
      <c r="F2881">
        <v>104</v>
      </c>
      <c r="G2881">
        <v>99.914903469291801</v>
      </c>
      <c r="H2881">
        <v>6.79485667610553</v>
      </c>
      <c r="I2881">
        <v>8.2749782338075093</v>
      </c>
      <c r="J2881">
        <v>1.64842226724908</v>
      </c>
      <c r="K2881">
        <v>100.052260966761</v>
      </c>
      <c r="L2881">
        <v>86.934336932148298</v>
      </c>
      <c r="M2881">
        <v>61.488824900229801</v>
      </c>
      <c r="N2881">
        <v>0.25742132786147098</v>
      </c>
      <c r="O2881">
        <v>28.701923076922998</v>
      </c>
      <c r="P2881">
        <v>141.86046511627899</v>
      </c>
      <c r="Q2881">
        <v>7.7814714877159005E-2</v>
      </c>
    </row>
    <row r="2882" spans="1:17" hidden="1" x14ac:dyDescent="0.3">
      <c r="A2882" t="s">
        <v>5977</v>
      </c>
      <c r="B2882" t="s">
        <v>5978</v>
      </c>
      <c r="C2882" t="s">
        <v>10328</v>
      </c>
      <c r="E2882">
        <v>114.3170112</v>
      </c>
      <c r="F2882">
        <v>2.67</v>
      </c>
      <c r="G2882">
        <v>-18.3429901888132</v>
      </c>
      <c r="H2882">
        <v>-8.2601966760775198</v>
      </c>
      <c r="I2882">
        <v>-25.9947201006181</v>
      </c>
      <c r="J2882">
        <v>-3.6024006896709202</v>
      </c>
      <c r="K2882">
        <v>2.6897548346043099</v>
      </c>
      <c r="L2882">
        <v>2.7329065745200798</v>
      </c>
      <c r="M2882">
        <v>31.569339543772799</v>
      </c>
      <c r="N2882">
        <v>0.81367967066517</v>
      </c>
      <c r="O2882">
        <v>62.921348314606703</v>
      </c>
      <c r="P2882">
        <v>29.611650485436801</v>
      </c>
      <c r="Q2882">
        <v>3.8552707187541002E-2</v>
      </c>
    </row>
    <row r="2883" spans="1:17" hidden="1" x14ac:dyDescent="0.3">
      <c r="A2883" t="s">
        <v>5979</v>
      </c>
      <c r="B2883" t="s">
        <v>5980</v>
      </c>
      <c r="C2883" t="s">
        <v>10328</v>
      </c>
      <c r="D2883" t="s">
        <v>627</v>
      </c>
      <c r="E2883">
        <v>114.21558097499999</v>
      </c>
      <c r="F2883">
        <v>138.65</v>
      </c>
      <c r="G2883">
        <v>98.196199593446494</v>
      </c>
      <c r="H2883">
        <v>27.838078367442002</v>
      </c>
      <c r="I2883">
        <v>49.5595050151408</v>
      </c>
      <c r="J2883">
        <v>3.0890344833585401</v>
      </c>
      <c r="K2883">
        <v>115.118459555416</v>
      </c>
      <c r="L2883">
        <v>93.910267229060807</v>
      </c>
      <c r="M2883">
        <v>71.566885227176002</v>
      </c>
      <c r="N2883">
        <v>1.8730481168763</v>
      </c>
      <c r="O2883">
        <v>9.5564370717634297</v>
      </c>
      <c r="P2883">
        <v>149.819819819819</v>
      </c>
      <c r="Q2883">
        <v>5.6086924908103998E-2</v>
      </c>
    </row>
    <row r="2884" spans="1:17" hidden="1" x14ac:dyDescent="0.3">
      <c r="A2884" t="s">
        <v>5981</v>
      </c>
      <c r="B2884" t="s">
        <v>5982</v>
      </c>
      <c r="C2884" t="s">
        <v>10328</v>
      </c>
      <c r="D2884" t="s">
        <v>281</v>
      </c>
      <c r="E2884">
        <v>114.174795828</v>
      </c>
      <c r="F2884">
        <v>60.2</v>
      </c>
      <c r="G2884">
        <v>-28.0379297603425</v>
      </c>
      <c r="H2884">
        <v>-6.6234725789432902</v>
      </c>
      <c r="I2884">
        <v>-3.4909542397243101</v>
      </c>
      <c r="J2884">
        <v>-2.7737410165190099</v>
      </c>
      <c r="K2884">
        <v>63.058956348117597</v>
      </c>
      <c r="L2884">
        <v>63.0230856569571</v>
      </c>
      <c r="M2884">
        <v>40.480940949274</v>
      </c>
      <c r="N2884">
        <v>0.535392027428366</v>
      </c>
      <c r="O2884">
        <v>79.302325581395294</v>
      </c>
      <c r="P2884">
        <v>36.818181818181799</v>
      </c>
      <c r="Q2884">
        <v>-4.8554272997109998E-3</v>
      </c>
    </row>
    <row r="2885" spans="1:17" hidden="1" x14ac:dyDescent="0.3">
      <c r="A2885" t="s">
        <v>5983</v>
      </c>
      <c r="B2885" t="s">
        <v>5984</v>
      </c>
      <c r="C2885" t="s">
        <v>10328</v>
      </c>
      <c r="D2885" t="s">
        <v>405</v>
      </c>
      <c r="E2885">
        <v>114.042345959999</v>
      </c>
      <c r="F2885">
        <v>138.30000000000001</v>
      </c>
      <c r="G2885">
        <v>-9.2775412352329401</v>
      </c>
      <c r="H2885">
        <v>-7.0918999030096597</v>
      </c>
      <c r="I2885">
        <v>-31.227815487223801</v>
      </c>
      <c r="J2885">
        <v>-0.86656235753165201</v>
      </c>
      <c r="K2885">
        <v>149.06977753853801</v>
      </c>
      <c r="L2885">
        <v>151.75632240019399</v>
      </c>
      <c r="M2885">
        <v>45.316656026637602</v>
      </c>
      <c r="N2885">
        <v>1.0761451078481199</v>
      </c>
      <c r="O2885">
        <v>56.037599421547299</v>
      </c>
      <c r="P2885">
        <v>39.911295702451199</v>
      </c>
      <c r="Q2885">
        <v>7.0379516294945002E-2</v>
      </c>
    </row>
    <row r="2886" spans="1:17" hidden="1" x14ac:dyDescent="0.3">
      <c r="A2886" t="s">
        <v>5985</v>
      </c>
      <c r="B2886" t="s">
        <v>5986</v>
      </c>
      <c r="C2886" t="s">
        <v>10328</v>
      </c>
      <c r="D2886" t="s">
        <v>410</v>
      </c>
      <c r="E2886">
        <v>113.79644710999899</v>
      </c>
      <c r="M2886">
        <v>50</v>
      </c>
    </row>
    <row r="2887" spans="1:17" hidden="1" x14ac:dyDescent="0.3">
      <c r="A2887" t="s">
        <v>5987</v>
      </c>
      <c r="B2887" t="s">
        <v>3026</v>
      </c>
      <c r="C2887" t="s">
        <v>10328</v>
      </c>
      <c r="D2887" t="s">
        <v>4207</v>
      </c>
      <c r="E2887">
        <v>112.593</v>
      </c>
      <c r="F2887">
        <v>869</v>
      </c>
      <c r="G2887">
        <v>2.3169592593746202</v>
      </c>
      <c r="H2887">
        <v>2.3019081431299102</v>
      </c>
      <c r="I2887">
        <v>5.58848399126249</v>
      </c>
      <c r="J2887">
        <v>-6.70125093536529</v>
      </c>
      <c r="K2887">
        <v>849.85589956558601</v>
      </c>
      <c r="L2887">
        <v>782.57842793822101</v>
      </c>
      <c r="M2887">
        <v>50.733897520193402</v>
      </c>
      <c r="N2887">
        <v>1.2256039438601301</v>
      </c>
      <c r="O2887">
        <v>37.600690448791703</v>
      </c>
      <c r="P2887">
        <v>40.569395017793497</v>
      </c>
      <c r="Q2887">
        <v>6.7705880266109006E-2</v>
      </c>
    </row>
    <row r="2888" spans="1:17" hidden="1" x14ac:dyDescent="0.3">
      <c r="A2888" t="s">
        <v>5988</v>
      </c>
      <c r="B2888" t="s">
        <v>5989</v>
      </c>
      <c r="C2888" t="s">
        <v>10328</v>
      </c>
      <c r="D2888" t="s">
        <v>46</v>
      </c>
      <c r="E2888">
        <v>112.404</v>
      </c>
      <c r="F2888">
        <v>279</v>
      </c>
      <c r="G2888">
        <v>3.4529386251685001</v>
      </c>
      <c r="H2888">
        <v>-2.2742811831197698</v>
      </c>
      <c r="I2888">
        <v>20.559362550889698</v>
      </c>
      <c r="J2888">
        <v>-1.0476561641234601</v>
      </c>
      <c r="K2888">
        <v>276.532118735663</v>
      </c>
      <c r="M2888">
        <v>49.791857774275897</v>
      </c>
      <c r="N2888">
        <v>0.35628380862349601</v>
      </c>
      <c r="O2888">
        <v>36.702508960573397</v>
      </c>
      <c r="P2888">
        <v>50</v>
      </c>
    </row>
    <row r="2889" spans="1:17" hidden="1" x14ac:dyDescent="0.3">
      <c r="A2889" t="s">
        <v>5990</v>
      </c>
      <c r="B2889" t="s">
        <v>5991</v>
      </c>
      <c r="C2889" t="s">
        <v>10328</v>
      </c>
      <c r="D2889" t="s">
        <v>46</v>
      </c>
      <c r="E2889">
        <v>112.344071967</v>
      </c>
      <c r="F2889">
        <v>5.15</v>
      </c>
      <c r="G2889">
        <v>1.97945398585472</v>
      </c>
      <c r="H2889">
        <v>1.8433658757037401</v>
      </c>
      <c r="I2889">
        <v>-31.863041934981698</v>
      </c>
      <c r="J2889">
        <v>-6.2262275926948902</v>
      </c>
      <c r="K2889">
        <v>5.0697422764117501</v>
      </c>
      <c r="L2889">
        <v>4.8817880935068096</v>
      </c>
      <c r="M2889">
        <v>51.568064130208199</v>
      </c>
      <c r="N2889">
        <v>0.91122663172166796</v>
      </c>
      <c r="O2889">
        <v>37.864077669902898</v>
      </c>
      <c r="P2889">
        <v>77.586206896551701</v>
      </c>
      <c r="Q2889">
        <v>2.6511445135442999E-2</v>
      </c>
    </row>
    <row r="2890" spans="1:17" hidden="1" x14ac:dyDescent="0.3">
      <c r="A2890" t="s">
        <v>5992</v>
      </c>
      <c r="B2890" t="s">
        <v>5993</v>
      </c>
      <c r="C2890" t="s">
        <v>10328</v>
      </c>
      <c r="D2890" t="s">
        <v>573</v>
      </c>
      <c r="E2890">
        <v>112.162892</v>
      </c>
      <c r="F2890">
        <v>2799.5</v>
      </c>
      <c r="G2890">
        <v>23.607528561806198</v>
      </c>
      <c r="H2890">
        <v>-5.94726902079349</v>
      </c>
      <c r="I2890">
        <v>-9.1090482939603703</v>
      </c>
      <c r="J2890">
        <v>-1.69189381623513</v>
      </c>
      <c r="K2890">
        <v>2815.6393619750902</v>
      </c>
      <c r="L2890">
        <v>2636.5495800659201</v>
      </c>
      <c r="M2890">
        <v>47.8897463780362</v>
      </c>
      <c r="N2890">
        <v>0.55753492249842596</v>
      </c>
      <c r="O2890">
        <v>19.307019110555402</v>
      </c>
      <c r="P2890">
        <v>53.679356627233503</v>
      </c>
      <c r="Q2890">
        <v>0.146268924001137</v>
      </c>
    </row>
    <row r="2891" spans="1:17" hidden="1" x14ac:dyDescent="0.3">
      <c r="A2891" t="s">
        <v>5994</v>
      </c>
      <c r="B2891" t="s">
        <v>5995</v>
      </c>
      <c r="C2891" t="s">
        <v>10328</v>
      </c>
      <c r="D2891" t="s">
        <v>1518</v>
      </c>
      <c r="E2891">
        <v>112.02119999999999</v>
      </c>
      <c r="F2891">
        <v>179</v>
      </c>
      <c r="G2891">
        <v>-4.3695808744161004</v>
      </c>
      <c r="H2891">
        <v>17.7257188168802</v>
      </c>
      <c r="I2891">
        <v>0.32573510080019802</v>
      </c>
      <c r="J2891">
        <v>-2.7407200636319198</v>
      </c>
      <c r="K2891">
        <v>158.882899735455</v>
      </c>
      <c r="L2891">
        <v>144.91926817784301</v>
      </c>
      <c r="M2891">
        <v>60.1611854497609</v>
      </c>
      <c r="N2891">
        <v>1.0800357855619001</v>
      </c>
      <c r="O2891">
        <v>11.7318435754189</v>
      </c>
      <c r="P2891">
        <v>70.476190476190396</v>
      </c>
    </row>
    <row r="2892" spans="1:17" hidden="1" x14ac:dyDescent="0.3">
      <c r="A2892" t="s">
        <v>5996</v>
      </c>
      <c r="B2892" t="s">
        <v>5997</v>
      </c>
      <c r="C2892" t="s">
        <v>10328</v>
      </c>
      <c r="D2892" t="s">
        <v>5712</v>
      </c>
      <c r="E2892">
        <v>111.9936132</v>
      </c>
      <c r="F2892">
        <v>111.6</v>
      </c>
      <c r="G2892">
        <v>94.6261585117538</v>
      </c>
      <c r="H2892">
        <v>-1.86942288352464</v>
      </c>
      <c r="I2892">
        <v>114.78969790111</v>
      </c>
      <c r="J2892">
        <v>-9.57224632805789</v>
      </c>
      <c r="K2892">
        <v>113.67948712832499</v>
      </c>
      <c r="L2892">
        <v>82.380310488668599</v>
      </c>
      <c r="M2892">
        <v>31.638798822964699</v>
      </c>
      <c r="N2892">
        <v>0.337662337662337</v>
      </c>
      <c r="O2892">
        <v>26.7025089605734</v>
      </c>
      <c r="P2892">
        <v>661.77474402730297</v>
      </c>
    </row>
    <row r="2893" spans="1:17" hidden="1" x14ac:dyDescent="0.3">
      <c r="A2893" t="s">
        <v>5998</v>
      </c>
      <c r="B2893" t="s">
        <v>5999</v>
      </c>
      <c r="C2893" t="s">
        <v>10328</v>
      </c>
      <c r="D2893" t="s">
        <v>1607</v>
      </c>
      <c r="E2893">
        <v>111.99095224</v>
      </c>
      <c r="F2893">
        <v>5.91</v>
      </c>
      <c r="G2893">
        <v>54.615671934572603</v>
      </c>
      <c r="H2893">
        <v>6.8504860422061</v>
      </c>
      <c r="I2893">
        <v>-11.939763114065</v>
      </c>
      <c r="J2893">
        <v>-9.05393559897432</v>
      </c>
      <c r="K2893">
        <v>5.3508648980051596</v>
      </c>
      <c r="L2893">
        <v>4.8634461816281602</v>
      </c>
      <c r="M2893">
        <v>59.199085828688602</v>
      </c>
      <c r="N2893">
        <v>2.28467186834702</v>
      </c>
      <c r="O2893">
        <v>15.9052453468697</v>
      </c>
      <c r="P2893">
        <v>103.79310344827501</v>
      </c>
      <c r="Q2893">
        <v>6.6598597711996999E-2</v>
      </c>
    </row>
    <row r="2894" spans="1:17" hidden="1" x14ac:dyDescent="0.3">
      <c r="A2894" t="s">
        <v>6000</v>
      </c>
      <c r="B2894" t="s">
        <v>6001</v>
      </c>
      <c r="C2894" t="s">
        <v>10328</v>
      </c>
      <c r="D2894" t="s">
        <v>405</v>
      </c>
      <c r="E2894">
        <v>111.9327</v>
      </c>
      <c r="F2894">
        <v>47.08</v>
      </c>
      <c r="G2894">
        <v>131.77466804135699</v>
      </c>
      <c r="H2894">
        <v>-6.3101556225816697</v>
      </c>
      <c r="I2894">
        <v>5.0591634210860397</v>
      </c>
      <c r="J2894">
        <v>5.3237853180274497</v>
      </c>
      <c r="K2894">
        <v>45.775817489359</v>
      </c>
      <c r="L2894">
        <v>39.402874029267601</v>
      </c>
      <c r="M2894">
        <v>59.345740761439401</v>
      </c>
      <c r="N2894">
        <v>1.33141184329443</v>
      </c>
      <c r="O2894">
        <v>15.2293967714528</v>
      </c>
      <c r="P2894">
        <v>178.57988165680399</v>
      </c>
      <c r="Q2894">
        <v>9.9174861621927998E-2</v>
      </c>
    </row>
    <row r="2895" spans="1:17" hidden="1" x14ac:dyDescent="0.3">
      <c r="A2895" t="s">
        <v>6002</v>
      </c>
      <c r="B2895" t="s">
        <v>6003</v>
      </c>
      <c r="C2895" t="s">
        <v>10328</v>
      </c>
      <c r="D2895" t="s">
        <v>627</v>
      </c>
      <c r="E2895">
        <v>111.7294</v>
      </c>
      <c r="F2895">
        <v>206</v>
      </c>
      <c r="G2895">
        <v>-29.584023187378499</v>
      </c>
      <c r="H2895">
        <v>-1.3308849567046801</v>
      </c>
      <c r="I2895">
        <v>-12.4775992616573</v>
      </c>
      <c r="J2895">
        <v>0.615051674356343</v>
      </c>
      <c r="K2895">
        <v>213.10516053461899</v>
      </c>
      <c r="L2895">
        <v>212.07389254857799</v>
      </c>
      <c r="M2895">
        <v>54.028406580521697</v>
      </c>
      <c r="N2895">
        <v>0.79705689993459705</v>
      </c>
      <c r="O2895">
        <v>18.907766990291201</v>
      </c>
      <c r="P2895">
        <v>11.231101511879</v>
      </c>
      <c r="Q2895">
        <v>-9.8831566673910007E-2</v>
      </c>
    </row>
    <row r="2896" spans="1:17" hidden="1" x14ac:dyDescent="0.3">
      <c r="A2896" t="s">
        <v>6004</v>
      </c>
      <c r="B2896" t="s">
        <v>6005</v>
      </c>
      <c r="C2896" t="s">
        <v>10328</v>
      </c>
      <c r="D2896" t="s">
        <v>627</v>
      </c>
      <c r="E2896">
        <v>111.50064999999999</v>
      </c>
      <c r="F2896">
        <v>182</v>
      </c>
      <c r="G2896">
        <v>-9.1415955072877999</v>
      </c>
      <c r="H2896">
        <v>6.5795870117226203</v>
      </c>
      <c r="I2896">
        <v>-3.19459593705233</v>
      </c>
      <c r="J2896">
        <v>-11.4485995603498</v>
      </c>
      <c r="K2896">
        <v>173.80438907014499</v>
      </c>
      <c r="L2896">
        <v>166.10586594236599</v>
      </c>
      <c r="M2896">
        <v>54.744797163841199</v>
      </c>
      <c r="N2896">
        <v>2.3884166717819602</v>
      </c>
      <c r="O2896">
        <v>23.626373626373599</v>
      </c>
      <c r="P2896">
        <v>36.329588014981198</v>
      </c>
      <c r="Q2896">
        <v>7.1944002111808E-2</v>
      </c>
    </row>
    <row r="2897" spans="1:17" hidden="1" x14ac:dyDescent="0.3">
      <c r="A2897" t="s">
        <v>6006</v>
      </c>
      <c r="B2897" t="s">
        <v>6007</v>
      </c>
      <c r="C2897" t="s">
        <v>10328</v>
      </c>
      <c r="E2897">
        <v>111.46599999999999</v>
      </c>
      <c r="F2897">
        <v>51.05</v>
      </c>
      <c r="G2897">
        <v>47.678186455381699</v>
      </c>
      <c r="H2897">
        <v>39.334595377212999</v>
      </c>
      <c r="I2897">
        <v>-15.6160524997366</v>
      </c>
      <c r="J2897">
        <v>1.4418037836781601</v>
      </c>
      <c r="K2897">
        <v>43.393576162641899</v>
      </c>
      <c r="L2897">
        <v>41.753123404801997</v>
      </c>
      <c r="M2897">
        <v>59.782995716581098</v>
      </c>
      <c r="N2897">
        <v>2.87133491293045</v>
      </c>
      <c r="O2897">
        <v>18.099902056807</v>
      </c>
      <c r="P2897">
        <v>90.849417764842599</v>
      </c>
      <c r="Q2897">
        <v>0.25058660176812603</v>
      </c>
    </row>
    <row r="2898" spans="1:17" hidden="1" x14ac:dyDescent="0.3">
      <c r="A2898" t="s">
        <v>6008</v>
      </c>
      <c r="B2898" t="s">
        <v>6009</v>
      </c>
      <c r="C2898" t="s">
        <v>10328</v>
      </c>
      <c r="D2898" t="s">
        <v>538</v>
      </c>
      <c r="E2898">
        <v>111.24</v>
      </c>
      <c r="F2898">
        <v>176.65</v>
      </c>
      <c r="G2898">
        <v>22.344047689533799</v>
      </c>
      <c r="H2898">
        <v>28.3193261228163</v>
      </c>
      <c r="I2898">
        <v>120.698617024315</v>
      </c>
      <c r="J2898">
        <v>3.9805924234471499</v>
      </c>
      <c r="K2898">
        <v>149.08526766353</v>
      </c>
      <c r="L2898">
        <v>106.1033964193</v>
      </c>
      <c r="M2898">
        <v>60.146855755290602</v>
      </c>
      <c r="N2898">
        <v>0.61881977671451305</v>
      </c>
      <c r="O2898">
        <v>13.246532691763299</v>
      </c>
      <c r="P2898">
        <v>196.144174350377</v>
      </c>
    </row>
    <row r="2899" spans="1:17" hidden="1" x14ac:dyDescent="0.3">
      <c r="A2899" t="s">
        <v>6010</v>
      </c>
      <c r="B2899" t="s">
        <v>6011</v>
      </c>
      <c r="C2899" t="s">
        <v>10328</v>
      </c>
      <c r="D2899" t="s">
        <v>706</v>
      </c>
      <c r="E2899">
        <v>111.0885</v>
      </c>
      <c r="F2899">
        <v>24.2</v>
      </c>
      <c r="G2899">
        <v>-48.863774374152101</v>
      </c>
      <c r="H2899">
        <v>1.2956295691114099</v>
      </c>
      <c r="I2899">
        <v>-26.690894335784499</v>
      </c>
      <c r="J2899">
        <v>1.2183950318479999</v>
      </c>
      <c r="K2899">
        <v>23.9452566343132</v>
      </c>
      <c r="L2899">
        <v>25.5938204063565</v>
      </c>
      <c r="M2899">
        <v>50.070226212774401</v>
      </c>
      <c r="N2899">
        <v>1.6609374965816199</v>
      </c>
      <c r="O2899">
        <v>69.008264462809905</v>
      </c>
      <c r="P2899">
        <v>27.368421052631501</v>
      </c>
      <c r="Q2899">
        <v>-9.5697275518525998E-2</v>
      </c>
    </row>
    <row r="2900" spans="1:17" hidden="1" x14ac:dyDescent="0.3">
      <c r="A2900" t="s">
        <v>6012</v>
      </c>
      <c r="B2900" t="s">
        <v>6013</v>
      </c>
      <c r="C2900" t="s">
        <v>10328</v>
      </c>
      <c r="E2900">
        <v>111.0304</v>
      </c>
      <c r="F2900">
        <v>360.65</v>
      </c>
      <c r="G2900">
        <v>750.63635264275297</v>
      </c>
      <c r="H2900">
        <v>46.110108241974601</v>
      </c>
      <c r="I2900">
        <v>637.76315539401503</v>
      </c>
      <c r="J2900">
        <v>7.1530782300013804</v>
      </c>
      <c r="K2900">
        <v>244.412108884746</v>
      </c>
      <c r="L2900">
        <v>142.02829017229899</v>
      </c>
      <c r="M2900">
        <v>99.999914968396695</v>
      </c>
      <c r="N2900">
        <v>0.431392770587325</v>
      </c>
      <c r="O2900">
        <v>0</v>
      </c>
      <c r="P2900">
        <v>940.83694083694002</v>
      </c>
    </row>
    <row r="2901" spans="1:17" hidden="1" x14ac:dyDescent="0.3">
      <c r="A2901" t="s">
        <v>6014</v>
      </c>
      <c r="B2901" t="s">
        <v>6015</v>
      </c>
      <c r="C2901" t="s">
        <v>10328</v>
      </c>
      <c r="D2901" t="s">
        <v>741</v>
      </c>
      <c r="E2901">
        <v>110.88097019999999</v>
      </c>
      <c r="F2901">
        <v>78.03</v>
      </c>
      <c r="G2901">
        <v>38.096275382848503</v>
      </c>
      <c r="H2901">
        <v>3.3290512543970099</v>
      </c>
      <c r="I2901">
        <v>13.3171658554387</v>
      </c>
      <c r="J2901">
        <v>9.7774981307679504E-2</v>
      </c>
      <c r="K2901">
        <v>75.327895915377098</v>
      </c>
      <c r="L2901">
        <v>65.958620310273304</v>
      </c>
      <c r="M2901">
        <v>46.511713315869002</v>
      </c>
      <c r="N2901">
        <v>0.79841474123822398</v>
      </c>
      <c r="O2901">
        <v>3.0885556837113799</v>
      </c>
      <c r="P2901">
        <v>77.744874715261901</v>
      </c>
      <c r="Q2901">
        <v>1.7417697266181999E-2</v>
      </c>
    </row>
    <row r="2902" spans="1:17" hidden="1" x14ac:dyDescent="0.3">
      <c r="A2902" t="s">
        <v>6016</v>
      </c>
      <c r="B2902" t="s">
        <v>6017</v>
      </c>
      <c r="C2902" t="s">
        <v>10328</v>
      </c>
      <c r="D2902" t="s">
        <v>21</v>
      </c>
      <c r="E2902">
        <v>110.76918125</v>
      </c>
      <c r="F2902">
        <v>8.57</v>
      </c>
      <c r="G2902">
        <v>346.03928304568302</v>
      </c>
      <c r="H2902">
        <v>35.507069299195301</v>
      </c>
      <c r="I2902">
        <v>244.11792919362699</v>
      </c>
      <c r="J2902">
        <v>2.4547592948137398</v>
      </c>
      <c r="K2902">
        <v>6.2366604851743803</v>
      </c>
      <c r="L2902">
        <v>3.84880169867799</v>
      </c>
      <c r="M2902">
        <v>97.963374938169295</v>
      </c>
      <c r="N2902">
        <v>2.5097810069326498</v>
      </c>
      <c r="O2902">
        <v>4.3173862310385003</v>
      </c>
      <c r="P2902">
        <v>435.625</v>
      </c>
      <c r="Q2902">
        <v>0.116043718677749</v>
      </c>
    </row>
    <row r="2903" spans="1:17" hidden="1" x14ac:dyDescent="0.3">
      <c r="A2903" t="s">
        <v>6018</v>
      </c>
      <c r="B2903" t="s">
        <v>6019</v>
      </c>
      <c r="C2903" t="s">
        <v>10328</v>
      </c>
      <c r="D2903" t="s">
        <v>127</v>
      </c>
      <c r="E2903">
        <v>110.40302637000001</v>
      </c>
      <c r="F2903">
        <v>7.78</v>
      </c>
      <c r="G2903">
        <v>-21.260639254238502</v>
      </c>
      <c r="H2903">
        <v>14.7257188168802</v>
      </c>
      <c r="I2903">
        <v>-46.469677643979601</v>
      </c>
      <c r="J2903">
        <v>-16.8749942936198</v>
      </c>
      <c r="K2903">
        <v>7.9203182065393403</v>
      </c>
      <c r="L2903">
        <v>8.2713502636374798</v>
      </c>
      <c r="M2903">
        <v>47.387593858621301</v>
      </c>
      <c r="N2903">
        <v>2.1678247549222198</v>
      </c>
      <c r="O2903">
        <v>124.93573264781401</v>
      </c>
      <c r="P2903">
        <v>34.137931034482698</v>
      </c>
      <c r="Q2903">
        <v>-1.123783501608E-2</v>
      </c>
    </row>
    <row r="2904" spans="1:17" hidden="1" x14ac:dyDescent="0.3">
      <c r="A2904" t="s">
        <v>6020</v>
      </c>
      <c r="B2904" t="s">
        <v>6021</v>
      </c>
      <c r="C2904" t="s">
        <v>10328</v>
      </c>
      <c r="D2904" t="s">
        <v>1401</v>
      </c>
      <c r="E2904">
        <v>110.380458</v>
      </c>
      <c r="F2904">
        <v>122.7</v>
      </c>
      <c r="G2904">
        <v>-0.68239434192211201</v>
      </c>
      <c r="H2904">
        <v>-10.507814117251501</v>
      </c>
      <c r="I2904">
        <v>-13.2093065787305</v>
      </c>
      <c r="J2904">
        <v>-11.3622135891417</v>
      </c>
      <c r="K2904">
        <v>126.91123062915101</v>
      </c>
      <c r="L2904">
        <v>116.83205904111399</v>
      </c>
      <c r="M2904">
        <v>39.060822125371097</v>
      </c>
      <c r="N2904">
        <v>2.08520782893551</v>
      </c>
      <c r="O2904">
        <v>25.264873675631598</v>
      </c>
      <c r="P2904">
        <v>48.457350272232297</v>
      </c>
      <c r="Q2904">
        <v>0.12572401485010701</v>
      </c>
    </row>
    <row r="2905" spans="1:17" hidden="1" x14ac:dyDescent="0.3">
      <c r="A2905" t="s">
        <v>6022</v>
      </c>
      <c r="B2905" t="s">
        <v>6023</v>
      </c>
      <c r="C2905" t="s">
        <v>10328</v>
      </c>
      <c r="D2905" t="s">
        <v>89</v>
      </c>
      <c r="E2905">
        <v>110.378733134999</v>
      </c>
      <c r="F2905">
        <v>20.32</v>
      </c>
      <c r="G2905">
        <v>21.569962979348698</v>
      </c>
      <c r="H2905">
        <v>18.7257188168802</v>
      </c>
      <c r="I2905">
        <v>-31.029920268738302</v>
      </c>
      <c r="J2905">
        <v>-5.2841552330247703</v>
      </c>
      <c r="K2905">
        <v>18.445946485765901</v>
      </c>
      <c r="L2905">
        <v>16.9220863153914</v>
      </c>
      <c r="M2905">
        <v>54.4472840287266</v>
      </c>
      <c r="N2905">
        <v>1.46233658686224</v>
      </c>
      <c r="O2905">
        <v>44.931102362204697</v>
      </c>
      <c r="P2905">
        <v>75.172413793103402</v>
      </c>
      <c r="Q2905">
        <v>-2.9906915860335E-2</v>
      </c>
    </row>
    <row r="2906" spans="1:17" hidden="1" x14ac:dyDescent="0.3">
      <c r="A2906" t="s">
        <v>6024</v>
      </c>
      <c r="B2906" t="s">
        <v>6025</v>
      </c>
      <c r="C2906" t="s">
        <v>10328</v>
      </c>
      <c r="D2906" t="s">
        <v>627</v>
      </c>
      <c r="E2906">
        <v>110.2556</v>
      </c>
      <c r="F2906">
        <v>47.56</v>
      </c>
      <c r="G2906">
        <v>-39.047904620451199</v>
      </c>
      <c r="H2906">
        <v>-5.6831401339260701</v>
      </c>
      <c r="I2906">
        <v>-25.619214975335101</v>
      </c>
      <c r="J2906">
        <v>-6.5022016186689102</v>
      </c>
      <c r="K2906">
        <v>49.5052952193927</v>
      </c>
      <c r="L2906">
        <v>50.320540768315198</v>
      </c>
      <c r="M2906">
        <v>35.9290594073329</v>
      </c>
      <c r="N2906">
        <v>0.70132254623325696</v>
      </c>
      <c r="O2906">
        <v>44.238856181665199</v>
      </c>
      <c r="P2906">
        <v>15.717761557177599</v>
      </c>
      <c r="Q2906">
        <v>-1.3962892057529999E-3</v>
      </c>
    </row>
    <row r="2907" spans="1:17" hidden="1" x14ac:dyDescent="0.3">
      <c r="A2907" t="s">
        <v>6026</v>
      </c>
      <c r="B2907" t="s">
        <v>6027</v>
      </c>
      <c r="C2907" t="s">
        <v>10328</v>
      </c>
      <c r="D2907" t="s">
        <v>405</v>
      </c>
      <c r="E2907">
        <v>110.24724366</v>
      </c>
      <c r="F2907">
        <v>113.98</v>
      </c>
      <c r="G2907">
        <v>52.092148281064503</v>
      </c>
      <c r="H2907">
        <v>33.381347955952997</v>
      </c>
      <c r="I2907">
        <v>33.594966183040398</v>
      </c>
      <c r="J2907">
        <v>2.72134079636285</v>
      </c>
      <c r="K2907">
        <v>84.434397709824495</v>
      </c>
      <c r="L2907">
        <v>72.560955194822995</v>
      </c>
      <c r="M2907">
        <v>76.761155935324794</v>
      </c>
      <c r="N2907">
        <v>1.4795672176244801</v>
      </c>
      <c r="O2907">
        <v>3.35146516932793</v>
      </c>
      <c r="P2907">
        <v>132.61224489795899</v>
      </c>
      <c r="Q2907">
        <v>0.12217621496159201</v>
      </c>
    </row>
    <row r="2908" spans="1:17" hidden="1" x14ac:dyDescent="0.3">
      <c r="A2908" t="s">
        <v>6028</v>
      </c>
      <c r="B2908" t="s">
        <v>6029</v>
      </c>
      <c r="C2908" t="s">
        <v>10328</v>
      </c>
      <c r="D2908" t="s">
        <v>535</v>
      </c>
      <c r="E2908">
        <v>110.13234</v>
      </c>
      <c r="F2908">
        <v>156.1</v>
      </c>
      <c r="G2908">
        <v>106.44332344972401</v>
      </c>
      <c r="H2908">
        <v>6.2463494777322701</v>
      </c>
      <c r="I2908">
        <v>44.599953688092398</v>
      </c>
      <c r="J2908">
        <v>4.6093835876533401E-2</v>
      </c>
      <c r="K2908">
        <v>144.79209121867501</v>
      </c>
      <c r="L2908">
        <v>116.868450052629</v>
      </c>
      <c r="M2908">
        <v>74.2604645383513</v>
      </c>
      <c r="N2908">
        <v>0.45076736294866598</v>
      </c>
      <c r="O2908">
        <v>8.9686098654708495</v>
      </c>
      <c r="P2908">
        <v>167.75300171526499</v>
      </c>
      <c r="Q2908">
        <v>0.13862357421034299</v>
      </c>
    </row>
    <row r="2909" spans="1:17" hidden="1" x14ac:dyDescent="0.3">
      <c r="A2909" t="s">
        <v>6030</v>
      </c>
      <c r="B2909" t="s">
        <v>6031</v>
      </c>
      <c r="C2909" t="s">
        <v>10328</v>
      </c>
      <c r="D2909" t="s">
        <v>118</v>
      </c>
      <c r="E2909">
        <v>110.092125</v>
      </c>
      <c r="F2909">
        <v>7.18</v>
      </c>
      <c r="G2909">
        <v>-72.8606726869412</v>
      </c>
      <c r="H2909">
        <v>-5.6526595614981501</v>
      </c>
      <c r="I2909">
        <v>-49.705492245433</v>
      </c>
      <c r="J2909">
        <v>-8.7895916479944294</v>
      </c>
      <c r="K2909">
        <v>7.4543984554010301</v>
      </c>
      <c r="L2909">
        <v>9.2735780613306797</v>
      </c>
      <c r="M2909">
        <v>40.6920747315664</v>
      </c>
      <c r="N2909">
        <v>0.76982671437301697</v>
      </c>
      <c r="O2909">
        <v>92.896935933147603</v>
      </c>
      <c r="P2909">
        <v>5.5882352941176396</v>
      </c>
      <c r="Q2909">
        <v>-6.9539897895450994E-2</v>
      </c>
    </row>
    <row r="2910" spans="1:17" hidden="1" x14ac:dyDescent="0.3">
      <c r="A2910" t="s">
        <v>6032</v>
      </c>
      <c r="B2910" t="s">
        <v>6033</v>
      </c>
      <c r="C2910" t="s">
        <v>10328</v>
      </c>
      <c r="D2910" t="s">
        <v>276</v>
      </c>
      <c r="E2910">
        <v>110.06874384</v>
      </c>
      <c r="F2910">
        <v>104.3</v>
      </c>
      <c r="G2910">
        <v>135.4577035028</v>
      </c>
      <c r="H2910">
        <v>73.137241450624998</v>
      </c>
      <c r="I2910">
        <v>137.21449511671</v>
      </c>
      <c r="J2910">
        <v>7.1261833198566498</v>
      </c>
      <c r="K2910">
        <v>67.8419975579599</v>
      </c>
      <c r="L2910">
        <v>49.7903399083634</v>
      </c>
      <c r="M2910">
        <v>92.782022766846396</v>
      </c>
      <c r="N2910">
        <v>0.67093241018488803</v>
      </c>
      <c r="O2910">
        <v>0</v>
      </c>
      <c r="P2910">
        <v>187.248691820435</v>
      </c>
      <c r="Q2910">
        <v>7.3786094673686006E-2</v>
      </c>
    </row>
    <row r="2911" spans="1:17" hidden="1" x14ac:dyDescent="0.3">
      <c r="A2911" t="s">
        <v>6034</v>
      </c>
      <c r="B2911" t="s">
        <v>6035</v>
      </c>
      <c r="C2911" t="s">
        <v>10328</v>
      </c>
      <c r="D2911" t="s">
        <v>46</v>
      </c>
      <c r="E2911">
        <v>110.03421428999999</v>
      </c>
      <c r="F2911">
        <v>0.79</v>
      </c>
      <c r="G2911">
        <v>95.642457648858397</v>
      </c>
      <c r="H2911">
        <v>-10.5095753007668</v>
      </c>
      <c r="I2911">
        <v>18.701262526960502</v>
      </c>
      <c r="J2911">
        <v>-3.5476561641234601</v>
      </c>
      <c r="K2911">
        <v>0.762271556449028</v>
      </c>
      <c r="L2911">
        <v>0.64139325814018899</v>
      </c>
      <c r="M2911">
        <v>42.514995650264297</v>
      </c>
      <c r="N2911">
        <v>0.839540998982783</v>
      </c>
      <c r="O2911">
        <v>20.253164556961998</v>
      </c>
      <c r="P2911">
        <v>163.333333333333</v>
      </c>
      <c r="Q2911">
        <v>0.103184074535452</v>
      </c>
    </row>
    <row r="2912" spans="1:17" hidden="1" x14ac:dyDescent="0.3">
      <c r="A2912" t="s">
        <v>6036</v>
      </c>
      <c r="B2912" t="s">
        <v>6037</v>
      </c>
      <c r="C2912" t="s">
        <v>10328</v>
      </c>
      <c r="D2912" t="s">
        <v>496</v>
      </c>
      <c r="E2912">
        <v>109.5317391</v>
      </c>
      <c r="F2912">
        <v>39.19</v>
      </c>
      <c r="G2912">
        <v>12.0754334507133</v>
      </c>
      <c r="H2912">
        <v>-7.8405462433607402</v>
      </c>
      <c r="I2912">
        <v>15.737387321706001</v>
      </c>
      <c r="J2912">
        <v>-0.56047667694398495</v>
      </c>
      <c r="K2912">
        <v>39.879172507184101</v>
      </c>
      <c r="L2912">
        <v>36.104871961545001</v>
      </c>
      <c r="M2912">
        <v>44.668385617428903</v>
      </c>
      <c r="N2912">
        <v>0.189570135746606</v>
      </c>
      <c r="O2912">
        <v>33.733095177341099</v>
      </c>
      <c r="P2912">
        <v>48.334595003784898</v>
      </c>
      <c r="Q2912">
        <v>8.1164405788999999E-3</v>
      </c>
    </row>
    <row r="2913" spans="1:17" hidden="1" x14ac:dyDescent="0.3">
      <c r="A2913" t="s">
        <v>6038</v>
      </c>
      <c r="B2913" t="s">
        <v>6039</v>
      </c>
      <c r="C2913" t="s">
        <v>10328</v>
      </c>
      <c r="D2913" t="s">
        <v>138</v>
      </c>
      <c r="E2913">
        <v>109.508</v>
      </c>
      <c r="F2913">
        <v>38</v>
      </c>
      <c r="G2913">
        <v>-7.4120475618766504</v>
      </c>
      <c r="H2913">
        <v>-6.6040267799886703</v>
      </c>
      <c r="I2913">
        <v>-10.2627014370034</v>
      </c>
      <c r="J2913">
        <v>-1.68281876574948</v>
      </c>
      <c r="K2913">
        <v>40.872206297096398</v>
      </c>
      <c r="L2913">
        <v>39.129227079932399</v>
      </c>
      <c r="M2913">
        <v>38.357806787197397</v>
      </c>
      <c r="N2913">
        <v>0.18093762435757399</v>
      </c>
      <c r="O2913">
        <v>79.210526315789394</v>
      </c>
      <c r="P2913">
        <v>35.424091233071998</v>
      </c>
      <c r="Q2913">
        <v>8.3682210411721997E-2</v>
      </c>
    </row>
    <row r="2914" spans="1:17" hidden="1" x14ac:dyDescent="0.3">
      <c r="A2914" t="s">
        <v>6040</v>
      </c>
      <c r="B2914" t="s">
        <v>6041</v>
      </c>
      <c r="C2914" t="s">
        <v>10328</v>
      </c>
      <c r="D2914" t="s">
        <v>1518</v>
      </c>
      <c r="E2914">
        <v>109.41374999999999</v>
      </c>
      <c r="F2914">
        <v>9.9700000000000006</v>
      </c>
      <c r="G2914">
        <v>2639.3726163790102</v>
      </c>
      <c r="H2914">
        <v>44.572565663726998</v>
      </c>
      <c r="I2914">
        <v>145.32475130070799</v>
      </c>
      <c r="J2914">
        <v>7.0186421784179496</v>
      </c>
      <c r="K2914">
        <v>6.8093294445552299</v>
      </c>
      <c r="L2914">
        <v>3.9045400159591801</v>
      </c>
      <c r="M2914">
        <v>99.983789460818898</v>
      </c>
      <c r="N2914">
        <v>0.57844189067082696</v>
      </c>
      <c r="O2914">
        <v>0</v>
      </c>
      <c r="P2914">
        <v>2669.4444444444398</v>
      </c>
    </row>
    <row r="2915" spans="1:17" hidden="1" x14ac:dyDescent="0.3">
      <c r="A2915" t="s">
        <v>6042</v>
      </c>
      <c r="B2915" t="s">
        <v>6043</v>
      </c>
      <c r="C2915" t="s">
        <v>10328</v>
      </c>
      <c r="D2915" t="s">
        <v>535</v>
      </c>
      <c r="E2915">
        <v>109.278999</v>
      </c>
      <c r="F2915">
        <v>120</v>
      </c>
      <c r="G2915">
        <v>273.69667799109999</v>
      </c>
      <c r="H2915">
        <v>2.0884219819785899</v>
      </c>
      <c r="I2915">
        <v>87.938664167677103</v>
      </c>
      <c r="J2915">
        <v>0.6190105025432</v>
      </c>
      <c r="K2915">
        <v>112.777499667839</v>
      </c>
      <c r="L2915">
        <v>76.250594812052796</v>
      </c>
      <c r="M2915">
        <v>39.099900947504501</v>
      </c>
      <c r="N2915">
        <v>1.5208487319295501</v>
      </c>
      <c r="O2915">
        <v>35.3333333333333</v>
      </c>
      <c r="P2915">
        <v>343.78698224852002</v>
      </c>
      <c r="Q2915">
        <v>0.17422469137428601</v>
      </c>
    </row>
    <row r="2916" spans="1:17" hidden="1" x14ac:dyDescent="0.3">
      <c r="A2916" t="s">
        <v>6044</v>
      </c>
      <c r="B2916" t="s">
        <v>6045</v>
      </c>
      <c r="C2916" t="s">
        <v>10328</v>
      </c>
      <c r="D2916" t="s">
        <v>231</v>
      </c>
      <c r="E2916">
        <v>109.26300000000001</v>
      </c>
      <c r="F2916">
        <v>77</v>
      </c>
      <c r="G2916">
        <v>84.5922366125765</v>
      </c>
      <c r="H2916">
        <v>1.79383613003065</v>
      </c>
      <c r="I2916">
        <v>26.527349483482201</v>
      </c>
      <c r="J2916">
        <v>-2.70793713474926</v>
      </c>
      <c r="K2916">
        <v>71.718112981228003</v>
      </c>
      <c r="L2916">
        <v>62.369517335279703</v>
      </c>
      <c r="M2916">
        <v>50.653776584893002</v>
      </c>
      <c r="N2916">
        <v>0.37950917053643102</v>
      </c>
      <c r="O2916">
        <v>36.233766233766197</v>
      </c>
      <c r="P2916">
        <v>119.061166429587</v>
      </c>
      <c r="Q2916">
        <v>0.156254863546199</v>
      </c>
    </row>
    <row r="2917" spans="1:17" hidden="1" x14ac:dyDescent="0.3">
      <c r="A2917" t="s">
        <v>6046</v>
      </c>
      <c r="B2917" t="s">
        <v>6047</v>
      </c>
      <c r="C2917" t="s">
        <v>10328</v>
      </c>
      <c r="D2917" t="s">
        <v>4430</v>
      </c>
      <c r="E2917">
        <v>108.934325</v>
      </c>
      <c r="F2917">
        <v>84</v>
      </c>
      <c r="G2917">
        <v>-21.136540813449599</v>
      </c>
      <c r="H2917">
        <v>2.0575744216933902</v>
      </c>
      <c r="I2917">
        <v>-4.8155393270371398</v>
      </c>
      <c r="J2917">
        <v>5.5939802936704304</v>
      </c>
      <c r="K2917">
        <v>71.603443203267005</v>
      </c>
      <c r="L2917">
        <v>67.939949033345798</v>
      </c>
      <c r="M2917">
        <v>75.737920529454001</v>
      </c>
      <c r="N2917">
        <v>1.83249226299331</v>
      </c>
      <c r="O2917">
        <v>38.071428571428498</v>
      </c>
      <c r="P2917">
        <v>51.871271017899097</v>
      </c>
      <c r="Q2917">
        <v>0.18323794175222499</v>
      </c>
    </row>
    <row r="2918" spans="1:17" hidden="1" x14ac:dyDescent="0.3">
      <c r="A2918" t="s">
        <v>6048</v>
      </c>
      <c r="B2918" t="s">
        <v>6049</v>
      </c>
      <c r="C2918" t="s">
        <v>10328</v>
      </c>
      <c r="D2918" t="s">
        <v>138</v>
      </c>
      <c r="E2918">
        <v>108.914428125</v>
      </c>
      <c r="F2918">
        <v>495.45</v>
      </c>
      <c r="G2918">
        <v>153.042457648858</v>
      </c>
      <c r="H2918">
        <v>-32.773318851527797</v>
      </c>
      <c r="I2918">
        <v>21.084920535618501</v>
      </c>
      <c r="J2918">
        <v>-8.7855884572158995</v>
      </c>
      <c r="K2918">
        <v>701.15020975290395</v>
      </c>
      <c r="L2918">
        <v>596.37085385426201</v>
      </c>
      <c r="M2918">
        <v>5.2121251080778697</v>
      </c>
      <c r="N2918">
        <v>3.0373850868232801</v>
      </c>
      <c r="O2918">
        <v>128.72136441618699</v>
      </c>
      <c r="P2918">
        <v>188.892128279883</v>
      </c>
    </row>
    <row r="2919" spans="1:17" hidden="1" x14ac:dyDescent="0.3">
      <c r="A2919" t="s">
        <v>6050</v>
      </c>
      <c r="B2919" t="s">
        <v>6051</v>
      </c>
      <c r="C2919" t="s">
        <v>10328</v>
      </c>
      <c r="D2919" t="s">
        <v>627</v>
      </c>
      <c r="E2919">
        <v>108.5182803</v>
      </c>
      <c r="F2919">
        <v>53.8</v>
      </c>
      <c r="G2919">
        <v>87.653789093617505</v>
      </c>
      <c r="H2919">
        <v>8.4971591123254395</v>
      </c>
      <c r="I2919">
        <v>22.210475257278699</v>
      </c>
      <c r="J2919">
        <v>2.46077941869863</v>
      </c>
      <c r="K2919">
        <v>50.921135309342503</v>
      </c>
      <c r="L2919">
        <v>43.735662048242602</v>
      </c>
      <c r="M2919">
        <v>72.982996841027997</v>
      </c>
      <c r="N2919">
        <v>0.41157013822262101</v>
      </c>
      <c r="O2919">
        <v>28.252788104089198</v>
      </c>
      <c r="P2919">
        <v>134.014789038712</v>
      </c>
      <c r="Q2919">
        <v>0.10141197258226201</v>
      </c>
    </row>
    <row r="2920" spans="1:17" hidden="1" x14ac:dyDescent="0.3">
      <c r="A2920" t="s">
        <v>6052</v>
      </c>
      <c r="B2920" t="s">
        <v>6053</v>
      </c>
      <c r="C2920" t="s">
        <v>10328</v>
      </c>
      <c r="D2920" t="s">
        <v>535</v>
      </c>
      <c r="E2920">
        <v>108.468</v>
      </c>
      <c r="F2920">
        <v>22.75</v>
      </c>
      <c r="G2920">
        <v>-13.3453016416202</v>
      </c>
      <c r="H2920">
        <v>-1.52964692994412</v>
      </c>
      <c r="I2920">
        <v>-31.715404139706099</v>
      </c>
      <c r="J2920">
        <v>-6.1631677152785702</v>
      </c>
      <c r="K2920">
        <v>26.3314424428115</v>
      </c>
      <c r="L2920">
        <v>29.362793058080701</v>
      </c>
      <c r="M2920">
        <v>46.821656672446302</v>
      </c>
      <c r="N2920">
        <v>0.40802658355013999</v>
      </c>
      <c r="O2920">
        <v>84.615384615384599</v>
      </c>
      <c r="P2920">
        <v>26.3888888888888</v>
      </c>
      <c r="Q2920">
        <v>3.7080907629450002E-2</v>
      </c>
    </row>
    <row r="2921" spans="1:17" hidden="1" x14ac:dyDescent="0.3">
      <c r="A2921" t="s">
        <v>6054</v>
      </c>
      <c r="B2921" t="s">
        <v>6055</v>
      </c>
      <c r="C2921" t="s">
        <v>10328</v>
      </c>
      <c r="E2921">
        <v>108.45086625</v>
      </c>
      <c r="F2921">
        <v>91.03</v>
      </c>
      <c r="G2921">
        <v>9.0114416060776197</v>
      </c>
      <c r="H2921">
        <v>-36.926111764598602</v>
      </c>
      <c r="I2921">
        <v>26.117865531798799</v>
      </c>
      <c r="J2921">
        <v>-14.5583450002279</v>
      </c>
      <c r="K2921">
        <v>123.078471664744</v>
      </c>
      <c r="M2921">
        <v>6.0214894797224296</v>
      </c>
      <c r="O2921">
        <v>98.780621773041801</v>
      </c>
      <c r="P2921">
        <v>46.021815848572302</v>
      </c>
    </row>
    <row r="2922" spans="1:17" hidden="1" x14ac:dyDescent="0.3">
      <c r="A2922" t="s">
        <v>6056</v>
      </c>
      <c r="B2922" t="s">
        <v>6057</v>
      </c>
      <c r="C2922" t="s">
        <v>10328</v>
      </c>
      <c r="D2922" t="s">
        <v>950</v>
      </c>
      <c r="E2922">
        <v>108.41</v>
      </c>
      <c r="F2922">
        <v>290.75</v>
      </c>
      <c r="G2922">
        <v>-17.9862459528598</v>
      </c>
      <c r="H2922">
        <v>32.966891214756899</v>
      </c>
      <c r="I2922">
        <v>8.5601966962395295</v>
      </c>
      <c r="J2922">
        <v>-8.0317831482504491</v>
      </c>
      <c r="K2922">
        <v>256.50050480390303</v>
      </c>
      <c r="L2922">
        <v>241.09680825698999</v>
      </c>
      <c r="M2922">
        <v>55.605235281728199</v>
      </c>
      <c r="N2922">
        <v>2.42550844822224</v>
      </c>
      <c r="O2922">
        <v>15.219260533104</v>
      </c>
      <c r="P2922">
        <v>39.048302247728301</v>
      </c>
      <c r="Q2922">
        <v>-3.1544440732419999E-3</v>
      </c>
    </row>
    <row r="2923" spans="1:17" hidden="1" x14ac:dyDescent="0.3">
      <c r="A2923" t="s">
        <v>6058</v>
      </c>
      <c r="B2923" t="s">
        <v>6059</v>
      </c>
      <c r="C2923" t="s">
        <v>10328</v>
      </c>
      <c r="D2923" t="s">
        <v>573</v>
      </c>
      <c r="E2923">
        <v>108.39</v>
      </c>
      <c r="F2923">
        <v>177.05</v>
      </c>
      <c r="G2923">
        <v>372.19767548067199</v>
      </c>
      <c r="H2923">
        <v>14.086427351501801</v>
      </c>
      <c r="I2923">
        <v>74.488275055635299</v>
      </c>
      <c r="J2923">
        <v>0.55526847029722703</v>
      </c>
      <c r="K2923">
        <v>149.94861932914199</v>
      </c>
      <c r="L2923">
        <v>109.368182517375</v>
      </c>
      <c r="M2923">
        <v>67.629787908334094</v>
      </c>
      <c r="N2923">
        <v>0.58891048782745503</v>
      </c>
      <c r="O2923">
        <v>11.042078508895701</v>
      </c>
      <c r="P2923">
        <v>431.52206544581202</v>
      </c>
      <c r="Q2923">
        <v>0.153925904814838</v>
      </c>
    </row>
    <row r="2924" spans="1:17" hidden="1" x14ac:dyDescent="0.3">
      <c r="A2924" t="s">
        <v>6060</v>
      </c>
      <c r="B2924" t="s">
        <v>6061</v>
      </c>
      <c r="C2924" t="s">
        <v>10328</v>
      </c>
      <c r="D2924" t="s">
        <v>549</v>
      </c>
      <c r="E2924">
        <v>108.211284126</v>
      </c>
      <c r="F2924">
        <v>1.66</v>
      </c>
      <c r="G2924">
        <v>23.931533279110401</v>
      </c>
      <c r="H2924">
        <v>28.053587669339201</v>
      </c>
      <c r="I2924">
        <v>3.7038090000952399</v>
      </c>
      <c r="J2924">
        <v>13.3408330445096</v>
      </c>
      <c r="K2924">
        <v>1.2946220192483799</v>
      </c>
      <c r="L2924">
        <v>2.0721923641169502</v>
      </c>
      <c r="M2924">
        <v>82.621661069042801</v>
      </c>
      <c r="N2924">
        <v>3.3017423300117001</v>
      </c>
      <c r="O2924">
        <v>544.14178452942201</v>
      </c>
      <c r="P2924">
        <v>92.504201680672196</v>
      </c>
      <c r="Q2924">
        <v>7.0149056901078005E-2</v>
      </c>
    </row>
    <row r="2925" spans="1:17" hidden="1" x14ac:dyDescent="0.3">
      <c r="A2925" t="s">
        <v>6062</v>
      </c>
      <c r="B2925" t="s">
        <v>6063</v>
      </c>
      <c r="C2925" t="s">
        <v>10328</v>
      </c>
      <c r="D2925" t="s">
        <v>257</v>
      </c>
      <c r="E2925">
        <v>108.03749999999999</v>
      </c>
      <c r="F2925">
        <v>106</v>
      </c>
      <c r="G2925">
        <v>24.672697482017899</v>
      </c>
      <c r="H2925">
        <v>-3.2551312531804899</v>
      </c>
      <c r="I2925">
        <v>-8.0149090902011793</v>
      </c>
      <c r="J2925">
        <v>-8.8737431206451998</v>
      </c>
      <c r="K2925">
        <v>110.62129172822399</v>
      </c>
      <c r="L2925">
        <v>108.06379790688</v>
      </c>
      <c r="M2925">
        <v>34.4280039969006</v>
      </c>
      <c r="N2925">
        <v>0.76335877862595403</v>
      </c>
      <c r="O2925">
        <v>44.3867924528301</v>
      </c>
      <c r="P2925">
        <v>63.076923076923002</v>
      </c>
    </row>
    <row r="2926" spans="1:17" hidden="1" x14ac:dyDescent="0.3">
      <c r="A2926" t="s">
        <v>6064</v>
      </c>
      <c r="B2926" t="s">
        <v>6065</v>
      </c>
      <c r="C2926" t="s">
        <v>10328</v>
      </c>
      <c r="D2926" t="s">
        <v>231</v>
      </c>
      <c r="E2926">
        <v>107.871175329</v>
      </c>
      <c r="F2926">
        <v>25.79</v>
      </c>
      <c r="G2926">
        <v>0.180697187097909</v>
      </c>
      <c r="H2926">
        <v>2.54499592531395</v>
      </c>
      <c r="I2926">
        <v>-5.2377516752115696</v>
      </c>
      <c r="J2926">
        <v>-2.1064796935352201</v>
      </c>
      <c r="K2926">
        <v>24.470744851651101</v>
      </c>
      <c r="L2926">
        <v>23.146103570614802</v>
      </c>
      <c r="M2926">
        <v>49.572608927397503</v>
      </c>
      <c r="N2926">
        <v>1.11146461199169</v>
      </c>
      <c r="O2926">
        <v>17.487398216362902</v>
      </c>
      <c r="P2926">
        <v>50.116414435389899</v>
      </c>
      <c r="Q2926">
        <v>0.11078409439643599</v>
      </c>
    </row>
    <row r="2927" spans="1:17" hidden="1" x14ac:dyDescent="0.3">
      <c r="A2927" t="s">
        <v>6066</v>
      </c>
      <c r="B2927" t="s">
        <v>6067</v>
      </c>
      <c r="C2927" t="s">
        <v>10328</v>
      </c>
      <c r="D2927" t="s">
        <v>1401</v>
      </c>
      <c r="E2927">
        <v>107.8446</v>
      </c>
      <c r="F2927">
        <v>236.9</v>
      </c>
      <c r="G2927">
        <v>-38.728084090104403</v>
      </c>
      <c r="H2927">
        <v>15.3880564792178</v>
      </c>
      <c r="I2927">
        <v>-21.621660164383201</v>
      </c>
      <c r="J2927">
        <v>13.9269631252166</v>
      </c>
      <c r="M2927">
        <v>57.037876564239497</v>
      </c>
      <c r="O2927">
        <v>9.4765723934149495</v>
      </c>
      <c r="P2927">
        <v>33.841807909604498</v>
      </c>
    </row>
    <row r="2928" spans="1:17" hidden="1" x14ac:dyDescent="0.3">
      <c r="A2928" t="s">
        <v>6068</v>
      </c>
      <c r="B2928" t="s">
        <v>6069</v>
      </c>
      <c r="C2928" t="s">
        <v>10328</v>
      </c>
      <c r="D2928" t="s">
        <v>535</v>
      </c>
      <c r="E2928">
        <v>107.66453885999999</v>
      </c>
      <c r="F2928">
        <v>149.07</v>
      </c>
      <c r="G2928">
        <v>134.23668257287</v>
      </c>
      <c r="H2928">
        <v>-13.0198433132972</v>
      </c>
      <c r="I2928">
        <v>50.847782673480602</v>
      </c>
      <c r="J2928">
        <v>-1.34509816293369</v>
      </c>
      <c r="K2928">
        <v>139.471689216399</v>
      </c>
      <c r="L2928">
        <v>105.070353486409</v>
      </c>
      <c r="M2928">
        <v>52.2867238967997</v>
      </c>
      <c r="N2928">
        <v>0.297256171573404</v>
      </c>
      <c r="O2928">
        <v>24.787012812772499</v>
      </c>
      <c r="P2928">
        <v>214.82576557550101</v>
      </c>
      <c r="Q2928">
        <v>0.10814763110749</v>
      </c>
    </row>
    <row r="2929" spans="1:17" hidden="1" x14ac:dyDescent="0.3">
      <c r="A2929" t="s">
        <v>6070</v>
      </c>
      <c r="B2929" t="s">
        <v>6071</v>
      </c>
      <c r="C2929" t="s">
        <v>10328</v>
      </c>
      <c r="D2929" t="s">
        <v>776</v>
      </c>
      <c r="E2929">
        <v>107.58122547000001</v>
      </c>
      <c r="F2929">
        <v>63.3</v>
      </c>
      <c r="G2929">
        <v>-68.941939122887504</v>
      </c>
      <c r="H2929">
        <v>0.77021530399966298</v>
      </c>
      <c r="I2929">
        <v>-51.835515197166202</v>
      </c>
      <c r="J2929">
        <v>-6.7619418784091803</v>
      </c>
      <c r="M2929">
        <v>25.303788674217699</v>
      </c>
      <c r="O2929">
        <v>72.195892575039494</v>
      </c>
      <c r="P2929">
        <v>0.476190476190474</v>
      </c>
    </row>
    <row r="2930" spans="1:17" hidden="1" x14ac:dyDescent="0.3">
      <c r="A2930" t="s">
        <v>6072</v>
      </c>
      <c r="B2930" t="s">
        <v>6073</v>
      </c>
      <c r="C2930" t="s">
        <v>10328</v>
      </c>
      <c r="D2930" t="s">
        <v>54</v>
      </c>
      <c r="E2930">
        <v>107.4225825</v>
      </c>
      <c r="F2930">
        <v>148</v>
      </c>
      <c r="G2930">
        <v>5.7079884483341301</v>
      </c>
      <c r="H2930">
        <v>39.173413412814703</v>
      </c>
      <c r="I2930">
        <v>31.495308402997601</v>
      </c>
      <c r="J2930">
        <v>24.083922783244901</v>
      </c>
      <c r="K2930">
        <v>109.72923767886201</v>
      </c>
      <c r="L2930">
        <v>100.757299439622</v>
      </c>
      <c r="M2930">
        <v>73.785456785748494</v>
      </c>
      <c r="N2930">
        <v>3.2037718796593202</v>
      </c>
      <c r="O2930">
        <v>4.7297297297297298</v>
      </c>
      <c r="P2930">
        <v>80.267965895249702</v>
      </c>
      <c r="Q2930">
        <v>4.8337110270208997E-2</v>
      </c>
    </row>
    <row r="2931" spans="1:17" hidden="1" x14ac:dyDescent="0.3">
      <c r="A2931" t="s">
        <v>6074</v>
      </c>
      <c r="B2931" t="s">
        <v>6075</v>
      </c>
      <c r="C2931" t="s">
        <v>10328</v>
      </c>
      <c r="D2931" t="s">
        <v>54</v>
      </c>
      <c r="E2931">
        <v>107.24</v>
      </c>
      <c r="F2931">
        <v>135.05000000000001</v>
      </c>
      <c r="G2931">
        <v>-12.021128764727999</v>
      </c>
      <c r="H2931">
        <v>-16.1238955790066</v>
      </c>
      <c r="I2931">
        <v>-17.219214845129699</v>
      </c>
      <c r="J2931">
        <v>-6.7790204397915197</v>
      </c>
      <c r="K2931">
        <v>143.04480378550099</v>
      </c>
      <c r="L2931">
        <v>135.741230657866</v>
      </c>
      <c r="M2931">
        <v>35.1208492282924</v>
      </c>
      <c r="N2931">
        <v>0.39425396139165497</v>
      </c>
      <c r="O2931">
        <v>36.245834875971802</v>
      </c>
      <c r="P2931">
        <v>22.772727272727199</v>
      </c>
      <c r="Q2931">
        <v>-0.10221479530851101</v>
      </c>
    </row>
    <row r="2932" spans="1:17" hidden="1" x14ac:dyDescent="0.3">
      <c r="A2932" t="s">
        <v>6076</v>
      </c>
      <c r="B2932" t="s">
        <v>6077</v>
      </c>
      <c r="C2932" t="s">
        <v>10328</v>
      </c>
      <c r="D2932" t="s">
        <v>443</v>
      </c>
      <c r="E2932">
        <v>106.47</v>
      </c>
      <c r="F2932">
        <v>177.45</v>
      </c>
      <c r="G2932">
        <v>3.60048831875344</v>
      </c>
      <c r="H2932">
        <v>1.25547377604007</v>
      </c>
      <c r="I2932">
        <v>0.71172590513691603</v>
      </c>
      <c r="J2932">
        <v>3.0285901701873699</v>
      </c>
      <c r="K2932">
        <v>172.34177426620701</v>
      </c>
      <c r="L2932">
        <v>161.43473722087401</v>
      </c>
      <c r="M2932">
        <v>59.940300790782203</v>
      </c>
      <c r="N2932">
        <v>7.3681872685418606E-2</v>
      </c>
      <c r="O2932">
        <v>31.2764158918005</v>
      </c>
      <c r="P2932">
        <v>34.994294408520297</v>
      </c>
      <c r="Q2932">
        <v>-4.2660845532368999E-2</v>
      </c>
    </row>
    <row r="2933" spans="1:17" hidden="1" x14ac:dyDescent="0.3">
      <c r="A2933" t="s">
        <v>6078</v>
      </c>
      <c r="B2933" t="s">
        <v>6079</v>
      </c>
      <c r="C2933" t="s">
        <v>10328</v>
      </c>
      <c r="D2933" t="s">
        <v>741</v>
      </c>
      <c r="E2933">
        <v>105.953940543</v>
      </c>
      <c r="F2933">
        <v>83.6</v>
      </c>
      <c r="G2933">
        <v>-18.901615299469899</v>
      </c>
      <c r="H2933">
        <v>-2.1795056825866599</v>
      </c>
      <c r="I2933">
        <v>2.7439384208474902</v>
      </c>
      <c r="J2933">
        <v>-4.1776722154878296</v>
      </c>
      <c r="K2933">
        <v>86.169684152381706</v>
      </c>
      <c r="L2933">
        <v>82.216494994887995</v>
      </c>
      <c r="M2933">
        <v>58.050219930369003</v>
      </c>
      <c r="N2933">
        <v>1.1139800256149399</v>
      </c>
      <c r="O2933">
        <v>15.7416267942583</v>
      </c>
      <c r="P2933">
        <v>22.923099544184598</v>
      </c>
    </row>
    <row r="2934" spans="1:17" hidden="1" x14ac:dyDescent="0.3">
      <c r="A2934" t="s">
        <v>6080</v>
      </c>
      <c r="B2934" t="s">
        <v>6081</v>
      </c>
      <c r="C2934" t="s">
        <v>10328</v>
      </c>
      <c r="D2934" t="s">
        <v>535</v>
      </c>
      <c r="E2934">
        <v>105.804</v>
      </c>
      <c r="F2934">
        <v>448</v>
      </c>
      <c r="G2934">
        <v>505.38916484237399</v>
      </c>
      <c r="H2934">
        <v>21.040404131565499</v>
      </c>
      <c r="I2934">
        <v>50.627803820856201</v>
      </c>
      <c r="J2934">
        <v>-6.6270093446760301</v>
      </c>
      <c r="K2934">
        <v>360.96569120262802</v>
      </c>
      <c r="L2934">
        <v>253.565954341837</v>
      </c>
      <c r="M2934">
        <v>55.093723731003301</v>
      </c>
      <c r="N2934">
        <v>2.0313206471231702</v>
      </c>
      <c r="O2934">
        <v>7.2209821428571503</v>
      </c>
      <c r="P2934">
        <v>535.46099290780103</v>
      </c>
      <c r="Q2934">
        <v>0.17290697812894801</v>
      </c>
    </row>
    <row r="2935" spans="1:17" hidden="1" x14ac:dyDescent="0.3">
      <c r="A2935" t="s">
        <v>6082</v>
      </c>
      <c r="B2935" t="s">
        <v>6083</v>
      </c>
      <c r="C2935" t="s">
        <v>10328</v>
      </c>
      <c r="D2935" t="s">
        <v>156</v>
      </c>
      <c r="E2935">
        <v>105.780936</v>
      </c>
      <c r="F2935">
        <v>87</v>
      </c>
      <c r="G2935">
        <v>-10.2371173216256</v>
      </c>
      <c r="H2935">
        <v>15.606513518866899</v>
      </c>
      <c r="I2935">
        <v>-25.965404139706099</v>
      </c>
      <c r="J2935">
        <v>15.2922131169222</v>
      </c>
      <c r="K2935">
        <v>77.651093951694193</v>
      </c>
      <c r="L2935">
        <v>76.861766141674394</v>
      </c>
      <c r="M2935">
        <v>80.609509539128993</v>
      </c>
      <c r="N2935">
        <v>1.0218312153796001</v>
      </c>
      <c r="O2935">
        <v>35.632183908045903</v>
      </c>
      <c r="P2935">
        <v>46.835443037974599</v>
      </c>
    </row>
    <row r="2936" spans="1:17" hidden="1" x14ac:dyDescent="0.3">
      <c r="A2936" t="s">
        <v>6084</v>
      </c>
      <c r="B2936" t="s">
        <v>6085</v>
      </c>
      <c r="C2936" t="s">
        <v>10328</v>
      </c>
      <c r="D2936" t="s">
        <v>124</v>
      </c>
      <c r="E2936">
        <v>105.64812993</v>
      </c>
      <c r="F2936">
        <v>2</v>
      </c>
      <c r="K2936">
        <v>2.1140989605141698</v>
      </c>
      <c r="L2936">
        <v>3.1857726977597598</v>
      </c>
      <c r="M2936">
        <v>71.039956020089093</v>
      </c>
      <c r="Q2936">
        <v>-6.9211309357390005E-2</v>
      </c>
    </row>
    <row r="2937" spans="1:17" hidden="1" x14ac:dyDescent="0.3">
      <c r="A2937" t="s">
        <v>6086</v>
      </c>
      <c r="B2937" t="s">
        <v>6087</v>
      </c>
      <c r="C2937" t="s">
        <v>10328</v>
      </c>
      <c r="D2937" t="s">
        <v>474</v>
      </c>
      <c r="E2937">
        <v>105.56910000000001</v>
      </c>
      <c r="F2937">
        <v>44.25</v>
      </c>
      <c r="G2937">
        <v>61.072880357898697</v>
      </c>
      <c r="H2937">
        <v>21.0133900497569</v>
      </c>
      <c r="I2937">
        <v>22.770792179312199</v>
      </c>
      <c r="J2937">
        <v>-8.7399638564311495</v>
      </c>
      <c r="K2937">
        <v>37.709136302146497</v>
      </c>
      <c r="L2937">
        <v>30.7339118726468</v>
      </c>
      <c r="M2937">
        <v>58.192999986577199</v>
      </c>
      <c r="N2937">
        <v>0.44066568459521899</v>
      </c>
      <c r="O2937">
        <v>10.2598870056497</v>
      </c>
      <c r="P2937">
        <v>104.38799076212401</v>
      </c>
      <c r="Q2937">
        <v>8.7121376258345998E-2</v>
      </c>
    </row>
    <row r="2938" spans="1:17" hidden="1" x14ac:dyDescent="0.3">
      <c r="A2938" t="s">
        <v>6088</v>
      </c>
      <c r="B2938" t="s">
        <v>6089</v>
      </c>
      <c r="C2938" t="s">
        <v>10328</v>
      </c>
      <c r="D2938" t="s">
        <v>21</v>
      </c>
      <c r="E2938">
        <v>105.560175</v>
      </c>
      <c r="F2938">
        <v>134.30000000000001</v>
      </c>
      <c r="G2938">
        <v>-34.9921820477282</v>
      </c>
      <c r="H2938">
        <v>-29.3852742792429</v>
      </c>
      <c r="I2938">
        <v>-51.359899552550097</v>
      </c>
      <c r="J2938">
        <v>-12.4992690673492</v>
      </c>
      <c r="K2938">
        <v>193.51321890065901</v>
      </c>
      <c r="L2938">
        <v>226.50992492322899</v>
      </c>
      <c r="M2938">
        <v>31.638068514878199</v>
      </c>
      <c r="N2938">
        <v>1.2337373391626301</v>
      </c>
      <c r="O2938">
        <v>280.491437081161</v>
      </c>
      <c r="P2938">
        <v>0.44876589379207998</v>
      </c>
      <c r="Q2938">
        <v>0.15649064211393501</v>
      </c>
    </row>
    <row r="2939" spans="1:17" hidden="1" x14ac:dyDescent="0.3">
      <c r="A2939" t="s">
        <v>6090</v>
      </c>
      <c r="B2939" t="s">
        <v>6091</v>
      </c>
      <c r="C2939" t="s">
        <v>10328</v>
      </c>
      <c r="D2939" t="s">
        <v>627</v>
      </c>
      <c r="E2939">
        <v>105.5466</v>
      </c>
      <c r="F2939">
        <v>58.31</v>
      </c>
      <c r="G2939">
        <v>-56.027383620982803</v>
      </c>
      <c r="H2939">
        <v>-12.112754017187299</v>
      </c>
      <c r="I2939">
        <v>-38.920959695261601</v>
      </c>
      <c r="J2939">
        <v>-4.8094116500168802</v>
      </c>
      <c r="K2939">
        <v>69.231999999999999</v>
      </c>
      <c r="M2939">
        <v>26.928786143625501</v>
      </c>
      <c r="O2939">
        <v>43.028640027439501</v>
      </c>
      <c r="P2939">
        <v>0.44788975021534599</v>
      </c>
    </row>
    <row r="2940" spans="1:17" hidden="1" x14ac:dyDescent="0.3">
      <c r="A2940" t="s">
        <v>6092</v>
      </c>
      <c r="B2940" t="s">
        <v>6093</v>
      </c>
      <c r="C2940" t="s">
        <v>10328</v>
      </c>
      <c r="D2940" t="s">
        <v>443</v>
      </c>
      <c r="E2940">
        <v>105.4188</v>
      </c>
      <c r="F2940">
        <v>197.4</v>
      </c>
      <c r="G2940">
        <v>-21.788778147709198</v>
      </c>
      <c r="H2940">
        <v>-4.5176462306911302</v>
      </c>
      <c r="I2940">
        <v>-20.5280358418836</v>
      </c>
      <c r="J2940">
        <v>2.7817236890836301</v>
      </c>
      <c r="K2940">
        <v>193.32499295655299</v>
      </c>
      <c r="L2940">
        <v>190.02110658992001</v>
      </c>
      <c r="M2940">
        <v>70.146814753993795</v>
      </c>
      <c r="N2940">
        <v>0.74263678338354</v>
      </c>
      <c r="O2940">
        <v>18.743667679837799</v>
      </c>
      <c r="P2940">
        <v>28.181818181818102</v>
      </c>
      <c r="Q2940">
        <v>3.729384833702E-2</v>
      </c>
    </row>
    <row r="2941" spans="1:17" hidden="1" x14ac:dyDescent="0.3">
      <c r="A2941" t="s">
        <v>6094</v>
      </c>
      <c r="B2941" t="s">
        <v>6095</v>
      </c>
      <c r="C2941" t="s">
        <v>10328</v>
      </c>
      <c r="D2941" t="s">
        <v>138</v>
      </c>
      <c r="E2941">
        <v>105.34128</v>
      </c>
      <c r="F2941">
        <v>5.9</v>
      </c>
      <c r="G2941">
        <v>70.758391942874894</v>
      </c>
      <c r="H2941">
        <v>9.9013675194750306</v>
      </c>
      <c r="I2941">
        <v>38.8007041481413</v>
      </c>
      <c r="J2941">
        <v>14.590203918181</v>
      </c>
      <c r="K2941">
        <v>4.7342590438329903</v>
      </c>
      <c r="L2941">
        <v>4.0861006268578404</v>
      </c>
      <c r="M2941">
        <v>72.392600107282803</v>
      </c>
      <c r="N2941">
        <v>0.75998634503340701</v>
      </c>
      <c r="O2941">
        <v>3.952046300124</v>
      </c>
      <c r="P2941">
        <v>109.43722943722901</v>
      </c>
      <c r="Q2941">
        <v>0.138740309008521</v>
      </c>
    </row>
    <row r="2942" spans="1:17" hidden="1" x14ac:dyDescent="0.3">
      <c r="A2942" t="s">
        <v>6096</v>
      </c>
      <c r="B2942" t="s">
        <v>6097</v>
      </c>
      <c r="C2942" t="s">
        <v>10328</v>
      </c>
      <c r="D2942" t="s">
        <v>5125</v>
      </c>
      <c r="E2942">
        <v>105.34120679999999</v>
      </c>
      <c r="F2942">
        <v>38.340000000000003</v>
      </c>
      <c r="G2942">
        <v>-2.6964127830353002</v>
      </c>
      <c r="H2942">
        <v>2.6459675327493701</v>
      </c>
      <c r="I2942">
        <v>-10.861542621730001</v>
      </c>
      <c r="J2942">
        <v>-7.4393590102402003</v>
      </c>
      <c r="K2942">
        <v>38.336544032913103</v>
      </c>
      <c r="L2942">
        <v>36.610595400431102</v>
      </c>
      <c r="M2942">
        <v>44.678906822665297</v>
      </c>
      <c r="N2942">
        <v>2.368308460682</v>
      </c>
      <c r="O2942">
        <v>32.759520083463698</v>
      </c>
      <c r="P2942">
        <v>46.0571428571428</v>
      </c>
      <c r="Q2942">
        <v>7.8821307341969994E-3</v>
      </c>
    </row>
    <row r="2943" spans="1:17" hidden="1" x14ac:dyDescent="0.3">
      <c r="A2943" t="s">
        <v>6098</v>
      </c>
      <c r="B2943" t="s">
        <v>6099</v>
      </c>
      <c r="C2943" t="s">
        <v>10328</v>
      </c>
      <c r="D2943" t="s">
        <v>357</v>
      </c>
      <c r="E2943">
        <v>105.3</v>
      </c>
      <c r="F2943">
        <v>193</v>
      </c>
      <c r="G2943">
        <v>30.8285470908877</v>
      </c>
      <c r="H2943">
        <v>-3.68985246724516</v>
      </c>
      <c r="I2943">
        <v>57.831056037285002</v>
      </c>
      <c r="J2943">
        <v>-2.2133936197747599</v>
      </c>
      <c r="K2943">
        <v>191.38678146168999</v>
      </c>
      <c r="M2943">
        <v>41.489335687692403</v>
      </c>
      <c r="N2943">
        <v>0.46129870129870099</v>
      </c>
      <c r="O2943">
        <v>21.787564766839299</v>
      </c>
      <c r="P2943">
        <v>71.0992907801418</v>
      </c>
    </row>
    <row r="2944" spans="1:17" hidden="1" x14ac:dyDescent="0.3">
      <c r="A2944" t="s">
        <v>6100</v>
      </c>
      <c r="B2944" t="s">
        <v>6101</v>
      </c>
      <c r="C2944" t="s">
        <v>10328</v>
      </c>
      <c r="D2944" t="s">
        <v>410</v>
      </c>
      <c r="E2944">
        <v>105.2944325</v>
      </c>
      <c r="F2944">
        <v>28.85</v>
      </c>
      <c r="G2944">
        <v>63.552333008398101</v>
      </c>
      <c r="H2944">
        <v>-7.0361859450245401</v>
      </c>
      <c r="I2944">
        <v>38.796826265343803</v>
      </c>
      <c r="J2944">
        <v>-5.8095609260282197</v>
      </c>
      <c r="K2944">
        <v>29.423310975639101</v>
      </c>
      <c r="L2944">
        <v>24.790774371371501</v>
      </c>
      <c r="M2944">
        <v>48.418060402657098</v>
      </c>
      <c r="N2944">
        <v>0.49363492097033701</v>
      </c>
      <c r="O2944">
        <v>26.5511265164644</v>
      </c>
      <c r="P2944">
        <v>113.703703703703</v>
      </c>
      <c r="Q2944">
        <v>9.2124446925218997E-2</v>
      </c>
    </row>
    <row r="2945" spans="1:17" hidden="1" x14ac:dyDescent="0.3">
      <c r="A2945" t="s">
        <v>6102</v>
      </c>
      <c r="B2945" t="s">
        <v>6103</v>
      </c>
      <c r="C2945" t="s">
        <v>10328</v>
      </c>
      <c r="D2945" t="s">
        <v>257</v>
      </c>
      <c r="E2945">
        <v>105.11676192</v>
      </c>
      <c r="F2945">
        <v>103.8</v>
      </c>
      <c r="G2945">
        <v>-19.9392020707323</v>
      </c>
      <c r="H2945">
        <v>16.8923854835468</v>
      </c>
      <c r="I2945">
        <v>-15.592045790738</v>
      </c>
      <c r="J2945">
        <v>-12.447903995598001</v>
      </c>
      <c r="K2945">
        <v>103.196002355982</v>
      </c>
      <c r="L2945">
        <v>96.125345140100904</v>
      </c>
      <c r="M2945">
        <v>44.299674291592297</v>
      </c>
      <c r="N2945">
        <v>1.7599431818181801</v>
      </c>
      <c r="O2945">
        <v>27.119460500963299</v>
      </c>
      <c r="P2945">
        <v>48.285714285714199</v>
      </c>
    </row>
    <row r="2946" spans="1:17" hidden="1" x14ac:dyDescent="0.3">
      <c r="A2946" t="s">
        <v>6104</v>
      </c>
      <c r="B2946" t="s">
        <v>6105</v>
      </c>
      <c r="C2946" t="s">
        <v>10328</v>
      </c>
      <c r="D2946" t="s">
        <v>138</v>
      </c>
      <c r="E2946">
        <v>105.0330834</v>
      </c>
      <c r="F2946">
        <v>16.8</v>
      </c>
      <c r="G2946">
        <v>-37.7133893628435</v>
      </c>
      <c r="H2946">
        <v>0.56461164867582203</v>
      </c>
      <c r="I2946">
        <v>-13.2621400447506</v>
      </c>
      <c r="J2946">
        <v>-6.3417738111822901</v>
      </c>
      <c r="K2946">
        <v>15.0934664967734</v>
      </c>
      <c r="L2946">
        <v>15.9268001322712</v>
      </c>
      <c r="M2946">
        <v>47.365635598293998</v>
      </c>
      <c r="N2946">
        <v>1.1231565569169799</v>
      </c>
      <c r="O2946">
        <v>37.797619047619001</v>
      </c>
      <c r="P2946">
        <v>32.806324110671902</v>
      </c>
      <c r="Q2946">
        <v>-4.8461833375686998E-2</v>
      </c>
    </row>
    <row r="2947" spans="1:17" hidden="1" x14ac:dyDescent="0.3">
      <c r="A2947" t="s">
        <v>6106</v>
      </c>
      <c r="B2947" t="s">
        <v>6107</v>
      </c>
      <c r="C2947" t="s">
        <v>10328</v>
      </c>
      <c r="D2947" t="s">
        <v>77</v>
      </c>
      <c r="E2947">
        <v>104.657853</v>
      </c>
      <c r="F2947">
        <v>50</v>
      </c>
      <c r="G2947">
        <v>-2.2599671247320301</v>
      </c>
      <c r="H2947">
        <v>-2.2742811831197698</v>
      </c>
      <c r="I2947">
        <v>-56.037247473418901</v>
      </c>
      <c r="J2947">
        <v>1.75234383587653</v>
      </c>
      <c r="K2947">
        <v>50.666149064657397</v>
      </c>
      <c r="L2947">
        <v>50.611342566973001</v>
      </c>
      <c r="M2947">
        <v>60.3532420228604</v>
      </c>
      <c r="N2947">
        <v>0.84337647435754104</v>
      </c>
      <c r="O2947">
        <v>124</v>
      </c>
      <c r="P2947">
        <v>37.7031120903332</v>
      </c>
      <c r="Q2947">
        <v>4.4403431001163E-2</v>
      </c>
    </row>
    <row r="2948" spans="1:17" hidden="1" x14ac:dyDescent="0.3">
      <c r="A2948" t="s">
        <v>6108</v>
      </c>
      <c r="B2948" t="s">
        <v>6109</v>
      </c>
      <c r="C2948" t="s">
        <v>10328</v>
      </c>
      <c r="D2948" t="s">
        <v>410</v>
      </c>
      <c r="E2948">
        <v>104.50568</v>
      </c>
      <c r="F2948">
        <v>10.19</v>
      </c>
      <c r="G2948">
        <v>75.3717203216694</v>
      </c>
      <c r="H2948">
        <v>-14.8262346328288</v>
      </c>
      <c r="I2948">
        <v>47.760147910767003</v>
      </c>
      <c r="J2948">
        <v>3.11075967746069</v>
      </c>
      <c r="K2948">
        <v>10.6395164544781</v>
      </c>
      <c r="L2948">
        <v>9.1240894173446598</v>
      </c>
      <c r="M2948">
        <v>47.243500962815901</v>
      </c>
      <c r="N2948">
        <v>1.24049455829419</v>
      </c>
      <c r="O2948">
        <v>23.650637880274701</v>
      </c>
      <c r="P2948">
        <v>119.13978494623601</v>
      </c>
      <c r="Q2948">
        <v>7.4543991212826996E-2</v>
      </c>
    </row>
    <row r="2949" spans="1:17" hidden="1" x14ac:dyDescent="0.3">
      <c r="A2949" t="s">
        <v>6110</v>
      </c>
      <c r="B2949" t="s">
        <v>6111</v>
      </c>
      <c r="C2949" t="s">
        <v>10328</v>
      </c>
      <c r="E2949">
        <v>104.41256</v>
      </c>
      <c r="F2949">
        <v>116.45</v>
      </c>
      <c r="G2949">
        <v>15.4906719345726</v>
      </c>
      <c r="H2949">
        <v>15.003205727874899</v>
      </c>
      <c r="I2949">
        <v>8.3366791936271998</v>
      </c>
      <c r="J2949">
        <v>7.6902079135464296</v>
      </c>
      <c r="K2949">
        <v>105.80233402580799</v>
      </c>
      <c r="L2949">
        <v>97.598046534218796</v>
      </c>
      <c r="M2949">
        <v>62.458055312938697</v>
      </c>
      <c r="N2949">
        <v>1.4759814049586699</v>
      </c>
      <c r="O2949">
        <v>10.905968226706699</v>
      </c>
      <c r="P2949">
        <v>113.591342626559</v>
      </c>
      <c r="Q2949">
        <v>4.7237874890589997E-2</v>
      </c>
    </row>
    <row r="2950" spans="1:17" hidden="1" x14ac:dyDescent="0.3">
      <c r="A2950" t="s">
        <v>6112</v>
      </c>
      <c r="B2950" t="s">
        <v>6113</v>
      </c>
      <c r="C2950" t="s">
        <v>10328</v>
      </c>
      <c r="D2950" t="s">
        <v>4133</v>
      </c>
      <c r="E2950">
        <v>104.13409679999999</v>
      </c>
      <c r="F2950">
        <v>78.28</v>
      </c>
      <c r="G2950">
        <v>-56.396533947780199</v>
      </c>
      <c r="H2950">
        <v>-7.6868066291741499</v>
      </c>
      <c r="I2950">
        <v>-25.861810059367802</v>
      </c>
      <c r="J2950">
        <v>1.55008380210591</v>
      </c>
      <c r="K2950">
        <v>80.183741660714105</v>
      </c>
      <c r="L2950">
        <v>84.448583705824504</v>
      </c>
      <c r="M2950">
        <v>57.958797311742302</v>
      </c>
      <c r="N2950">
        <v>0.83208552028987703</v>
      </c>
      <c r="O2950">
        <v>49.0035769034236</v>
      </c>
      <c r="P2950">
        <v>15.5083370222812</v>
      </c>
      <c r="Q2950">
        <v>7.7191468380923001E-2</v>
      </c>
    </row>
    <row r="2951" spans="1:17" hidden="1" x14ac:dyDescent="0.3">
      <c r="A2951" t="s">
        <v>6114</v>
      </c>
      <c r="B2951" t="s">
        <v>6115</v>
      </c>
      <c r="C2951" t="s">
        <v>10328</v>
      </c>
      <c r="D2951" t="s">
        <v>2408</v>
      </c>
      <c r="E2951">
        <v>104.07330959399999</v>
      </c>
      <c r="F2951">
        <v>41.99</v>
      </c>
      <c r="G2951">
        <v>14.4098923646802</v>
      </c>
      <c r="H2951">
        <v>25.5533149985406</v>
      </c>
      <c r="I2951">
        <v>-46.714220801113498</v>
      </c>
      <c r="J2951">
        <v>1.98335339521436</v>
      </c>
      <c r="K2951">
        <v>41.602389230781199</v>
      </c>
      <c r="L2951">
        <v>45.748911476300499</v>
      </c>
      <c r="M2951">
        <v>67.075824720616296</v>
      </c>
      <c r="N2951">
        <v>1.4196871893927301</v>
      </c>
      <c r="O2951">
        <v>78.613955703738895</v>
      </c>
      <c r="P2951">
        <v>50.434393193013896</v>
      </c>
      <c r="Q2951">
        <v>0.20105452933549001</v>
      </c>
    </row>
    <row r="2952" spans="1:17" hidden="1" x14ac:dyDescent="0.3">
      <c r="A2952" t="s">
        <v>6116</v>
      </c>
      <c r="B2952" t="s">
        <v>6117</v>
      </c>
      <c r="C2952" t="s">
        <v>10328</v>
      </c>
      <c r="D2952" t="s">
        <v>54</v>
      </c>
      <c r="E2952">
        <v>104.07095099999999</v>
      </c>
      <c r="F2952">
        <v>63.76</v>
      </c>
      <c r="G2952">
        <v>0.18353454948583001</v>
      </c>
      <c r="H2952">
        <v>-4.41659181816184</v>
      </c>
      <c r="I2952">
        <v>-13.8052175145117</v>
      </c>
      <c r="J2952">
        <v>-4.8822426302888697</v>
      </c>
      <c r="K2952">
        <v>64.810642434921903</v>
      </c>
      <c r="L2952">
        <v>62.124684736302001</v>
      </c>
      <c r="M2952">
        <v>41.5571827915334</v>
      </c>
      <c r="N2952">
        <v>0.70856399512442703</v>
      </c>
      <c r="O2952">
        <v>23.902132998745302</v>
      </c>
      <c r="P2952">
        <v>40.595369349503798</v>
      </c>
      <c r="Q2952">
        <v>-9.2986496093359992E-3</v>
      </c>
    </row>
    <row r="2953" spans="1:17" hidden="1" x14ac:dyDescent="0.3">
      <c r="A2953" t="s">
        <v>6118</v>
      </c>
      <c r="B2953" t="s">
        <v>6119</v>
      </c>
      <c r="C2953" t="s">
        <v>10328</v>
      </c>
      <c r="D2953" t="s">
        <v>723</v>
      </c>
      <c r="E2953">
        <v>103.852136</v>
      </c>
      <c r="F2953">
        <v>57.2</v>
      </c>
      <c r="G2953">
        <v>-65.766038295893793</v>
      </c>
      <c r="H2953">
        <v>0.35729776424864101</v>
      </c>
      <c r="I2953">
        <v>-12.1724525978559</v>
      </c>
      <c r="J2953">
        <v>-2.7283284330310198</v>
      </c>
      <c r="K2953">
        <v>59.1632942109024</v>
      </c>
      <c r="L2953">
        <v>59.800209194963003</v>
      </c>
      <c r="M2953">
        <v>44.667996737136797</v>
      </c>
      <c r="N2953">
        <v>0.50372398685651598</v>
      </c>
      <c r="O2953">
        <v>59.965034965034903</v>
      </c>
      <c r="P2953">
        <v>23.010752688172001</v>
      </c>
      <c r="Q2953">
        <v>8.9429925780119005E-2</v>
      </c>
    </row>
    <row r="2954" spans="1:17" hidden="1" x14ac:dyDescent="0.3">
      <c r="A2954" t="s">
        <v>6120</v>
      </c>
      <c r="B2954" t="s">
        <v>6121</v>
      </c>
      <c r="C2954" t="s">
        <v>10328</v>
      </c>
      <c r="D2954" t="s">
        <v>257</v>
      </c>
      <c r="E2954">
        <v>103.62412999999999</v>
      </c>
      <c r="F2954">
        <v>168.95</v>
      </c>
      <c r="G2954">
        <v>7.3976593226930696</v>
      </c>
      <c r="H2954">
        <v>0.65791185292176602</v>
      </c>
      <c r="I2954">
        <v>-1.8140883502324501</v>
      </c>
      <c r="J2954">
        <v>-1.4319304768636401</v>
      </c>
      <c r="K2954">
        <v>164.166051459779</v>
      </c>
      <c r="L2954">
        <v>157.80579178184999</v>
      </c>
      <c r="M2954">
        <v>56.073120127015798</v>
      </c>
      <c r="N2954">
        <v>0.85128341719755896</v>
      </c>
      <c r="O2954">
        <v>23.113347144125399</v>
      </c>
      <c r="P2954">
        <v>48.8546255506607</v>
      </c>
      <c r="Q2954">
        <v>2.2642113655559001E-2</v>
      </c>
    </row>
    <row r="2955" spans="1:17" hidden="1" x14ac:dyDescent="0.3">
      <c r="A2955" t="s">
        <v>6122</v>
      </c>
      <c r="B2955" t="s">
        <v>6123</v>
      </c>
      <c r="C2955" t="s">
        <v>10328</v>
      </c>
      <c r="D2955" t="s">
        <v>1401</v>
      </c>
      <c r="E2955">
        <v>103.5419627</v>
      </c>
      <c r="F2955">
        <v>24.49</v>
      </c>
      <c r="G2955">
        <v>467.24524510530398</v>
      </c>
      <c r="H2955">
        <v>6.2353991410585197</v>
      </c>
      <c r="I2955">
        <v>121.16461498075201</v>
      </c>
      <c r="J2955">
        <v>-4.6090807339513802</v>
      </c>
      <c r="K2955">
        <v>22.003737814184099</v>
      </c>
      <c r="M2955">
        <v>53.080698738139503</v>
      </c>
      <c r="N2955">
        <v>1.27079490395693</v>
      </c>
      <c r="O2955">
        <v>3.6749693752552202</v>
      </c>
      <c r="P2955">
        <v>497.31707317073102</v>
      </c>
    </row>
    <row r="2956" spans="1:17" hidden="1" x14ac:dyDescent="0.3">
      <c r="A2956" t="s">
        <v>6124</v>
      </c>
      <c r="B2956" t="s">
        <v>6125</v>
      </c>
      <c r="C2956" t="s">
        <v>10328</v>
      </c>
      <c r="D2956" t="s">
        <v>4636</v>
      </c>
      <c r="E2956">
        <v>103.4979415</v>
      </c>
      <c r="F2956">
        <v>661.1</v>
      </c>
      <c r="G2956">
        <v>13.256085213705401</v>
      </c>
      <c r="H2956">
        <v>9.15590353899041</v>
      </c>
      <c r="I2956">
        <v>37.062963045134403</v>
      </c>
      <c r="J2956">
        <v>-4.3109614862523102</v>
      </c>
      <c r="K2956">
        <v>587.92845006611697</v>
      </c>
      <c r="L2956">
        <v>515.91055684972105</v>
      </c>
      <c r="M2956">
        <v>66.145518286586807</v>
      </c>
      <c r="N2956">
        <v>2.0676955971200699</v>
      </c>
      <c r="O2956">
        <v>14.944788988050201</v>
      </c>
      <c r="P2956">
        <v>73.973684210526301</v>
      </c>
      <c r="Q2956">
        <v>8.3638901403951998E-2</v>
      </c>
    </row>
    <row r="2957" spans="1:17" hidden="1" x14ac:dyDescent="0.3">
      <c r="A2957" t="s">
        <v>6126</v>
      </c>
      <c r="B2957" t="s">
        <v>6127</v>
      </c>
      <c r="C2957" t="s">
        <v>10328</v>
      </c>
      <c r="D2957" t="s">
        <v>1401</v>
      </c>
      <c r="E2957">
        <v>103.395</v>
      </c>
      <c r="F2957">
        <v>184.2</v>
      </c>
      <c r="G2957">
        <v>-30.638629684860501</v>
      </c>
      <c r="H2957">
        <v>-1.7248306336692301</v>
      </c>
      <c r="I2957">
        <v>-4.4209138627467901</v>
      </c>
      <c r="J2957">
        <v>0.64725909011382798</v>
      </c>
      <c r="K2957">
        <v>173.00410955136601</v>
      </c>
      <c r="L2957">
        <v>167.441307575504</v>
      </c>
      <c r="M2957">
        <v>55.420111653772601</v>
      </c>
      <c r="N2957">
        <v>0.924941724941725</v>
      </c>
      <c r="O2957">
        <v>3.8002171552660098</v>
      </c>
      <c r="P2957">
        <v>29.5358649789029</v>
      </c>
      <c r="Q2957">
        <v>0.11450527926838</v>
      </c>
    </row>
    <row r="2958" spans="1:17" hidden="1" x14ac:dyDescent="0.3">
      <c r="A2958" t="s">
        <v>6128</v>
      </c>
      <c r="B2958" t="s">
        <v>6129</v>
      </c>
      <c r="C2958" t="s">
        <v>10328</v>
      </c>
      <c r="D2958" t="s">
        <v>627</v>
      </c>
      <c r="E2958">
        <v>103.25879999999999</v>
      </c>
      <c r="F2958">
        <v>0.81</v>
      </c>
      <c r="G2958">
        <v>-3.5093280654273298</v>
      </c>
      <c r="H2958">
        <v>-2.2742811831197698</v>
      </c>
      <c r="I2958">
        <v>-2.0065000301170701</v>
      </c>
      <c r="J2958">
        <v>-7.9442078882613902</v>
      </c>
      <c r="K2958">
        <v>0.80125351192990801</v>
      </c>
      <c r="L2958">
        <v>0.81975314709661795</v>
      </c>
      <c r="M2958">
        <v>42.6182303350392</v>
      </c>
      <c r="N2958">
        <v>0.81127471381131999</v>
      </c>
      <c r="O2958">
        <v>95.061728395061706</v>
      </c>
      <c r="P2958">
        <v>50</v>
      </c>
    </row>
    <row r="2959" spans="1:17" hidden="1" x14ac:dyDescent="0.3">
      <c r="A2959" t="s">
        <v>6130</v>
      </c>
      <c r="B2959" t="s">
        <v>6131</v>
      </c>
      <c r="C2959" t="s">
        <v>10328</v>
      </c>
      <c r="D2959" t="s">
        <v>357</v>
      </c>
      <c r="E2959">
        <v>102.5951472</v>
      </c>
      <c r="F2959">
        <v>109.2</v>
      </c>
      <c r="G2959">
        <v>201.037935427598</v>
      </c>
      <c r="H2959">
        <v>43.015766714698202</v>
      </c>
      <c r="I2959">
        <v>287.034595860293</v>
      </c>
      <c r="J2959">
        <v>7.2856771692098699</v>
      </c>
      <c r="K2959">
        <v>83.582144106757895</v>
      </c>
      <c r="L2959">
        <v>57.349039660166497</v>
      </c>
      <c r="M2959">
        <v>93.321401642266594</v>
      </c>
      <c r="N2959">
        <v>0.73161290322580597</v>
      </c>
      <c r="O2959">
        <v>0</v>
      </c>
      <c r="P2959">
        <v>377.27272727272702</v>
      </c>
    </row>
    <row r="2960" spans="1:17" hidden="1" x14ac:dyDescent="0.3">
      <c r="A2960" t="s">
        <v>6132</v>
      </c>
      <c r="B2960" t="s">
        <v>6133</v>
      </c>
      <c r="C2960" t="s">
        <v>10328</v>
      </c>
      <c r="D2960" t="s">
        <v>573</v>
      </c>
      <c r="E2960">
        <v>101.915184</v>
      </c>
      <c r="F2960">
        <v>100</v>
      </c>
      <c r="G2960">
        <v>-67.415186461417306</v>
      </c>
      <c r="H2960">
        <v>-4.5555311831197702</v>
      </c>
      <c r="I2960">
        <v>-3.6877295686210001</v>
      </c>
      <c r="J2960">
        <v>-0.39314972635522599</v>
      </c>
      <c r="K2960">
        <v>92.821525618529805</v>
      </c>
      <c r="M2960">
        <v>56.063857016868397</v>
      </c>
      <c r="N2960">
        <v>0.936305732484076</v>
      </c>
      <c r="O2960">
        <v>59.599999999999902</v>
      </c>
      <c r="P2960">
        <v>53.846153846153797</v>
      </c>
    </row>
    <row r="2961" spans="1:17" hidden="1" x14ac:dyDescent="0.3">
      <c r="A2961" t="s">
        <v>6134</v>
      </c>
      <c r="B2961" t="s">
        <v>6135</v>
      </c>
      <c r="C2961" t="s">
        <v>10328</v>
      </c>
      <c r="D2961" t="s">
        <v>950</v>
      </c>
      <c r="E2961">
        <v>101.8973</v>
      </c>
      <c r="F2961">
        <v>62</v>
      </c>
      <c r="G2961">
        <v>-7.05595504955431</v>
      </c>
      <c r="H2961">
        <v>22.398207899849599</v>
      </c>
      <c r="I2961">
        <v>20.224714012818001</v>
      </c>
      <c r="J2961">
        <v>-16.266661360856901</v>
      </c>
      <c r="K2961">
        <v>50.479108932258697</v>
      </c>
      <c r="L2961">
        <v>45.859592229802303</v>
      </c>
      <c r="M2961">
        <v>58.415822751149598</v>
      </c>
      <c r="N2961">
        <v>3.2113168296234602</v>
      </c>
      <c r="O2961">
        <v>11.6129032258064</v>
      </c>
      <c r="P2961">
        <v>69.863013698630098</v>
      </c>
    </row>
    <row r="2962" spans="1:17" hidden="1" x14ac:dyDescent="0.3">
      <c r="A2962" t="s">
        <v>6136</v>
      </c>
      <c r="B2962" t="s">
        <v>6137</v>
      </c>
      <c r="C2962" t="s">
        <v>10328</v>
      </c>
      <c r="D2962" t="s">
        <v>222</v>
      </c>
      <c r="E2962">
        <v>101.81364000000001</v>
      </c>
      <c r="F2962">
        <v>153</v>
      </c>
      <c r="G2962">
        <v>82.045182887019607</v>
      </c>
      <c r="H2962">
        <v>20.1915855938765</v>
      </c>
      <c r="I2962">
        <v>36.041218376850097</v>
      </c>
      <c r="J2962">
        <v>18.887514014158501</v>
      </c>
      <c r="K2962">
        <v>115.745570563028</v>
      </c>
      <c r="L2962">
        <v>96.676196677383004</v>
      </c>
      <c r="M2962">
        <v>85.861159406613695</v>
      </c>
      <c r="N2962">
        <v>1.3048523540786301</v>
      </c>
      <c r="O2962">
        <v>4.5751633986928102</v>
      </c>
      <c r="P2962">
        <v>136.111111111111</v>
      </c>
      <c r="Q2962">
        <v>9.4401341765336003E-2</v>
      </c>
    </row>
    <row r="2963" spans="1:17" hidden="1" x14ac:dyDescent="0.3">
      <c r="A2963" t="s">
        <v>6138</v>
      </c>
      <c r="B2963" t="s">
        <v>6139</v>
      </c>
      <c r="C2963" t="s">
        <v>10328</v>
      </c>
      <c r="D2963" t="s">
        <v>121</v>
      </c>
      <c r="E2963">
        <v>101.72925322499999</v>
      </c>
      <c r="F2963">
        <v>5.97</v>
      </c>
      <c r="G2963">
        <v>-10.671828065427301</v>
      </c>
      <c r="H2963">
        <v>10.0097879147688</v>
      </c>
      <c r="I2963">
        <v>-4.4199495942515901</v>
      </c>
      <c r="J2963">
        <v>-1.8951137912421201</v>
      </c>
      <c r="K2963">
        <v>5.5240271121350801</v>
      </c>
      <c r="L2963">
        <v>5.5921499586771697</v>
      </c>
      <c r="M2963">
        <v>47.887425104037902</v>
      </c>
      <c r="N2963">
        <v>1.0900653008107899</v>
      </c>
      <c r="O2963">
        <v>14.740368509212701</v>
      </c>
      <c r="P2963">
        <v>45.609756097560897</v>
      </c>
      <c r="Q2963">
        <v>-2.9348977013354999E-2</v>
      </c>
    </row>
    <row r="2964" spans="1:17" hidden="1" x14ac:dyDescent="0.3">
      <c r="A2964" t="s">
        <v>6140</v>
      </c>
      <c r="B2964" t="s">
        <v>6141</v>
      </c>
      <c r="C2964" t="s">
        <v>10328</v>
      </c>
      <c r="D2964" t="s">
        <v>231</v>
      </c>
      <c r="E2964">
        <v>101.39173816</v>
      </c>
      <c r="F2964">
        <v>102</v>
      </c>
      <c r="G2964">
        <v>88.812292106246403</v>
      </c>
      <c r="H2964">
        <v>-7.7537332379143002</v>
      </c>
      <c r="I2964">
        <v>9.3367541336751501</v>
      </c>
      <c r="J2964">
        <v>-5.2054485523075504</v>
      </c>
      <c r="K2964">
        <v>106.75991926128999</v>
      </c>
      <c r="L2964">
        <v>89.807841922346597</v>
      </c>
      <c r="M2964">
        <v>34.578419349722999</v>
      </c>
      <c r="N2964">
        <v>0.37296675044448602</v>
      </c>
      <c r="O2964">
        <v>35.705882352941103</v>
      </c>
      <c r="P2964">
        <v>133.94495412844</v>
      </c>
      <c r="Q2964">
        <v>0.12108652403813</v>
      </c>
    </row>
    <row r="2965" spans="1:17" hidden="1" x14ac:dyDescent="0.3">
      <c r="A2965" t="s">
        <v>6142</v>
      </c>
      <c r="B2965" t="s">
        <v>6143</v>
      </c>
      <c r="C2965" t="s">
        <v>10328</v>
      </c>
      <c r="D2965" t="s">
        <v>535</v>
      </c>
      <c r="E2965">
        <v>101.17810780000001</v>
      </c>
      <c r="F2965">
        <v>9.5</v>
      </c>
      <c r="G2965">
        <v>-36.475768952126799</v>
      </c>
      <c r="H2965">
        <v>1.4993037225405901</v>
      </c>
      <c r="I2965">
        <v>-19.919370839020502</v>
      </c>
      <c r="J2965">
        <v>-0.40180040524294403</v>
      </c>
      <c r="K2965">
        <v>8.8671004847305195</v>
      </c>
      <c r="L2965">
        <v>9.2312046769287903</v>
      </c>
      <c r="M2965">
        <v>65.024685300145293</v>
      </c>
      <c r="N2965">
        <v>1.5295589083171099</v>
      </c>
      <c r="O2965">
        <v>51.2631578947368</v>
      </c>
      <c r="P2965">
        <v>24.835742444152402</v>
      </c>
      <c r="Q2965">
        <v>0.19830684466488999</v>
      </c>
    </row>
    <row r="2966" spans="1:17" hidden="1" x14ac:dyDescent="0.3">
      <c r="A2966" t="s">
        <v>6144</v>
      </c>
      <c r="B2966" t="s">
        <v>6145</v>
      </c>
      <c r="C2966" t="s">
        <v>10328</v>
      </c>
      <c r="D2966" t="s">
        <v>276</v>
      </c>
      <c r="E2966">
        <v>101.08508149799999</v>
      </c>
      <c r="F2966">
        <v>49.26</v>
      </c>
      <c r="G2966">
        <v>-48.529037136773098</v>
      </c>
      <c r="H2966">
        <v>-8.8017954146188302</v>
      </c>
      <c r="I2966">
        <v>-7.3931795361913402</v>
      </c>
      <c r="J2966">
        <v>-1.7731700698066499</v>
      </c>
      <c r="K2966">
        <v>49.876184710622297</v>
      </c>
      <c r="L2966">
        <v>50.494083094649604</v>
      </c>
      <c r="M2966">
        <v>42.492168780382002</v>
      </c>
      <c r="N2966">
        <v>0.59693865832308202</v>
      </c>
      <c r="O2966">
        <v>29.2123426715387</v>
      </c>
      <c r="P2966">
        <v>40.341880341880298</v>
      </c>
      <c r="Q2966">
        <v>8.2745273453260007E-3</v>
      </c>
    </row>
    <row r="2967" spans="1:17" hidden="1" x14ac:dyDescent="0.3">
      <c r="A2967" t="s">
        <v>6146</v>
      </c>
      <c r="B2967" t="s">
        <v>6147</v>
      </c>
      <c r="C2967" t="s">
        <v>10328</v>
      </c>
      <c r="D2967" t="s">
        <v>1799</v>
      </c>
      <c r="E2967">
        <v>101.08499999999999</v>
      </c>
      <c r="F2967">
        <v>33.4</v>
      </c>
      <c r="G2967">
        <v>-24.040082033681301</v>
      </c>
      <c r="H2967">
        <v>-26.616386446277598</v>
      </c>
      <c r="I2967">
        <v>-6.9336581079600998</v>
      </c>
      <c r="J2967">
        <v>-9.8983827163031197</v>
      </c>
      <c r="M2967">
        <v>39.262253726467897</v>
      </c>
      <c r="O2967">
        <v>32.335329341317298</v>
      </c>
      <c r="P2967">
        <v>17.1929824561403</v>
      </c>
    </row>
    <row r="2968" spans="1:17" hidden="1" x14ac:dyDescent="0.3">
      <c r="A2968" t="s">
        <v>6148</v>
      </c>
      <c r="B2968" t="s">
        <v>6149</v>
      </c>
      <c r="C2968" t="s">
        <v>10328</v>
      </c>
      <c r="D2968" t="s">
        <v>357</v>
      </c>
      <c r="E2968">
        <v>101.0702751</v>
      </c>
      <c r="F2968">
        <v>24.05</v>
      </c>
      <c r="G2968">
        <v>-12.869099020593</v>
      </c>
      <c r="H2968">
        <v>10.1789023374794</v>
      </c>
      <c r="I2968">
        <v>15.438226399535701</v>
      </c>
      <c r="J2968">
        <v>0.55978884433676601</v>
      </c>
      <c r="K2968">
        <v>21.558691948959201</v>
      </c>
      <c r="L2968">
        <v>19.868925308923401</v>
      </c>
      <c r="M2968">
        <v>60.7931512761525</v>
      </c>
      <c r="N2968">
        <v>1.4291599311185601</v>
      </c>
      <c r="O2968">
        <v>7.0686070686070499</v>
      </c>
      <c r="P2968">
        <v>55.462184873949496</v>
      </c>
      <c r="Q2968">
        <v>4.7668643873034003E-2</v>
      </c>
    </row>
    <row r="2969" spans="1:17" hidden="1" x14ac:dyDescent="0.3">
      <c r="A2969" t="s">
        <v>6150</v>
      </c>
      <c r="B2969" t="s">
        <v>6151</v>
      </c>
      <c r="C2969" t="s">
        <v>10328</v>
      </c>
      <c r="D2969" t="s">
        <v>46</v>
      </c>
      <c r="E2969">
        <v>101.0622</v>
      </c>
      <c r="F2969">
        <v>23.36</v>
      </c>
      <c r="G2969">
        <v>246.70236548295901</v>
      </c>
      <c r="H2969">
        <v>-21.260744216788598</v>
      </c>
      <c r="I2969">
        <v>93.943364682260196</v>
      </c>
      <c r="J2969">
        <v>-7.2750567265983497</v>
      </c>
      <c r="K2969">
        <v>23.8582519309962</v>
      </c>
      <c r="L2969">
        <v>16.439201729112</v>
      </c>
      <c r="M2969">
        <v>46.404113843486599</v>
      </c>
      <c r="N2969">
        <v>1.6520742614516</v>
      </c>
      <c r="O2969">
        <v>39.041095890410901</v>
      </c>
      <c r="P2969">
        <v>327.05667276051099</v>
      </c>
      <c r="Q2969">
        <v>8.2853673042633996E-2</v>
      </c>
    </row>
    <row r="2970" spans="1:17" hidden="1" x14ac:dyDescent="0.3">
      <c r="A2970" t="s">
        <v>6152</v>
      </c>
      <c r="B2970" t="s">
        <v>6153</v>
      </c>
      <c r="C2970" t="s">
        <v>10328</v>
      </c>
      <c r="D2970" t="s">
        <v>706</v>
      </c>
      <c r="E2970">
        <v>100.8760841</v>
      </c>
      <c r="F2970">
        <v>101.65</v>
      </c>
      <c r="G2970">
        <v>9.4614595117861295</v>
      </c>
      <c r="H2970">
        <v>-4.4402328415900003</v>
      </c>
      <c r="I2970">
        <v>-30.524203815294101</v>
      </c>
      <c r="J2970">
        <v>-7.3602814146244597</v>
      </c>
      <c r="K2970">
        <v>98.733436163623395</v>
      </c>
      <c r="L2970">
        <v>98.495477737008699</v>
      </c>
      <c r="M2970">
        <v>41.933455804822103</v>
      </c>
      <c r="N2970">
        <v>0.84599058465174504</v>
      </c>
      <c r="O2970">
        <v>88.155435317265102</v>
      </c>
      <c r="P2970">
        <v>44.8831242873432</v>
      </c>
      <c r="Q2970">
        <v>3.2198707303443E-2</v>
      </c>
    </row>
    <row r="2971" spans="1:17" hidden="1" x14ac:dyDescent="0.3">
      <c r="A2971" t="s">
        <v>6154</v>
      </c>
      <c r="B2971" t="s">
        <v>6155</v>
      </c>
      <c r="C2971" t="s">
        <v>10328</v>
      </c>
      <c r="D2971" t="s">
        <v>124</v>
      </c>
      <c r="E2971">
        <v>100.687142752</v>
      </c>
      <c r="F2971">
        <v>86.99</v>
      </c>
      <c r="G2971">
        <v>371.60060561392601</v>
      </c>
      <c r="H2971">
        <v>10.9977964074876</v>
      </c>
      <c r="I2971">
        <v>374.92018195115202</v>
      </c>
      <c r="J2971">
        <v>5.0611304467551896</v>
      </c>
      <c r="K2971">
        <v>68.842440657539797</v>
      </c>
      <c r="L2971">
        <v>40.381620955794801</v>
      </c>
      <c r="M2971">
        <v>87.280809128367295</v>
      </c>
      <c r="N2971">
        <v>0.452377292524826</v>
      </c>
      <c r="O2971">
        <v>4.0579376939878102</v>
      </c>
      <c r="P2971">
        <v>747.03018500486803</v>
      </c>
      <c r="Q2971">
        <v>0.148172338064785</v>
      </c>
    </row>
    <row r="2972" spans="1:17" hidden="1" x14ac:dyDescent="0.3">
      <c r="A2972" t="s">
        <v>6156</v>
      </c>
      <c r="B2972" t="s">
        <v>6157</v>
      </c>
      <c r="C2972" t="s">
        <v>10328</v>
      </c>
      <c r="D2972" t="s">
        <v>46</v>
      </c>
      <c r="E2972">
        <v>100.65629816000001</v>
      </c>
      <c r="F2972">
        <v>13.61</v>
      </c>
      <c r="G2972">
        <v>102.57774458414499</v>
      </c>
      <c r="H2972">
        <v>-11.6430519472393</v>
      </c>
      <c r="I2972">
        <v>45.290409813782198</v>
      </c>
      <c r="J2972">
        <v>-5.5962915735006398</v>
      </c>
      <c r="K2972">
        <v>13.845938781214301</v>
      </c>
      <c r="L2972">
        <v>10.8749305476316</v>
      </c>
      <c r="M2972">
        <v>45.2769373745639</v>
      </c>
      <c r="N2972">
        <v>0.78549891435167696</v>
      </c>
      <c r="O2972">
        <v>44.379132990448198</v>
      </c>
      <c r="Q2972">
        <v>9.1721463694201005E-2</v>
      </c>
    </row>
    <row r="2973" spans="1:17" hidden="1" x14ac:dyDescent="0.3">
      <c r="A2973" t="s">
        <v>6158</v>
      </c>
      <c r="B2973" t="s">
        <v>6159</v>
      </c>
      <c r="C2973" t="s">
        <v>10328</v>
      </c>
      <c r="D2973" t="s">
        <v>21</v>
      </c>
      <c r="E2973">
        <v>100.44705937499999</v>
      </c>
      <c r="F2973">
        <v>93.75</v>
      </c>
      <c r="G2973">
        <v>-18.993629013294601</v>
      </c>
      <c r="H2973">
        <v>-9.3697380488676103</v>
      </c>
      <c r="I2973">
        <v>-16.811557985859899</v>
      </c>
      <c r="J2973">
        <v>-8.1905133069806002</v>
      </c>
      <c r="K2973">
        <v>99.335245521510799</v>
      </c>
      <c r="L2973">
        <v>98.858431331387095</v>
      </c>
      <c r="M2973">
        <v>43.198733754808799</v>
      </c>
      <c r="N2973">
        <v>1.88502566910476</v>
      </c>
      <c r="O2973">
        <v>55.04</v>
      </c>
      <c r="P2973">
        <v>31.394533987386101</v>
      </c>
    </row>
    <row r="2974" spans="1:17" hidden="1" x14ac:dyDescent="0.3">
      <c r="A2974" t="s">
        <v>6160</v>
      </c>
      <c r="B2974" t="s">
        <v>6161</v>
      </c>
      <c r="C2974" t="s">
        <v>10328</v>
      </c>
      <c r="D2974" t="s">
        <v>773</v>
      </c>
      <c r="E2974">
        <v>100.26912</v>
      </c>
      <c r="F2974">
        <v>99.1</v>
      </c>
      <c r="G2974">
        <v>32.387188328015199</v>
      </c>
      <c r="H2974">
        <v>-12.8177005729013</v>
      </c>
      <c r="I2974">
        <v>30.6577842660909</v>
      </c>
      <c r="J2974">
        <v>9.3332750009466903</v>
      </c>
      <c r="K2974">
        <v>84.168962172228106</v>
      </c>
      <c r="L2974">
        <v>65.533700898739198</v>
      </c>
      <c r="M2974">
        <v>66.724925557388204</v>
      </c>
      <c r="N2974">
        <v>0.32097773649482603</v>
      </c>
      <c r="O2974">
        <v>14.076690211907099</v>
      </c>
      <c r="P2974">
        <v>114.967462039045</v>
      </c>
    </row>
    <row r="2975" spans="1:17" hidden="1" x14ac:dyDescent="0.3">
      <c r="A2975" t="s">
        <v>6162</v>
      </c>
      <c r="B2975" t="s">
        <v>6163</v>
      </c>
      <c r="C2975" t="s">
        <v>10328</v>
      </c>
      <c r="D2975" t="s">
        <v>535</v>
      </c>
      <c r="E2975">
        <v>99.598146072000006</v>
      </c>
      <c r="F2975">
        <v>18.46</v>
      </c>
      <c r="G2975">
        <v>-48.027383620982803</v>
      </c>
      <c r="H2975">
        <v>5.0761461673075603</v>
      </c>
      <c r="I2975">
        <v>-75.291934751951004</v>
      </c>
      <c r="J2975">
        <v>-8.9205167998202803</v>
      </c>
      <c r="K2975">
        <v>19.2532216571894</v>
      </c>
      <c r="L2975">
        <v>22.6939134912969</v>
      </c>
      <c r="M2975">
        <v>37.3551160845808</v>
      </c>
      <c r="N2975">
        <v>1.06298928728441</v>
      </c>
      <c r="O2975">
        <v>184.66955579631599</v>
      </c>
      <c r="P2975">
        <v>12.2188449848024</v>
      </c>
      <c r="Q2975">
        <v>6.9099717274407002E-2</v>
      </c>
    </row>
    <row r="2976" spans="1:17" hidden="1" x14ac:dyDescent="0.3">
      <c r="A2976" t="s">
        <v>6164</v>
      </c>
      <c r="B2976" t="s">
        <v>6165</v>
      </c>
      <c r="C2976" t="s">
        <v>10328</v>
      </c>
      <c r="D2976" t="s">
        <v>1225</v>
      </c>
      <c r="E2976">
        <v>99.304806049999996</v>
      </c>
      <c r="F2976">
        <v>138.44999999999999</v>
      </c>
      <c r="G2976">
        <v>-48.534725591929103</v>
      </c>
      <c r="H2976">
        <v>44.5259414100911</v>
      </c>
      <c r="I2976">
        <v>-0.35865342803473099</v>
      </c>
      <c r="J2976">
        <v>16.7307169049005</v>
      </c>
      <c r="K2976">
        <v>105.16815734475099</v>
      </c>
      <c r="L2976">
        <v>110.702837502216</v>
      </c>
      <c r="M2976">
        <v>82.260986577861303</v>
      </c>
      <c r="N2976">
        <v>2.0618819776714501</v>
      </c>
      <c r="O2976">
        <v>22.6435536294691</v>
      </c>
      <c r="P2976">
        <v>105.111111111111</v>
      </c>
    </row>
    <row r="2977" spans="1:17" hidden="1" x14ac:dyDescent="0.3">
      <c r="A2977" t="s">
        <v>6166</v>
      </c>
      <c r="B2977" t="s">
        <v>6167</v>
      </c>
      <c r="C2977" t="s">
        <v>10328</v>
      </c>
      <c r="D2977" t="s">
        <v>89</v>
      </c>
      <c r="E2977">
        <v>99.21263605</v>
      </c>
      <c r="F2977">
        <v>5.07</v>
      </c>
      <c r="G2977">
        <v>18.608523840730999</v>
      </c>
      <c r="H2977">
        <v>-13.2897717166825</v>
      </c>
      <c r="I2977">
        <v>-31.059103655053399</v>
      </c>
      <c r="J2977">
        <v>-1.0476561641234601</v>
      </c>
      <c r="K2977">
        <v>5.0295536351014496</v>
      </c>
      <c r="L2977">
        <v>4.6664063156005096</v>
      </c>
      <c r="M2977">
        <v>51.366103918782699</v>
      </c>
      <c r="N2977">
        <v>0.45156988594590602</v>
      </c>
      <c r="O2977">
        <v>28.796844181459502</v>
      </c>
      <c r="P2977">
        <v>48.6803519061583</v>
      </c>
    </row>
    <row r="2978" spans="1:17" hidden="1" x14ac:dyDescent="0.3">
      <c r="A2978" t="s">
        <v>6168</v>
      </c>
      <c r="B2978" t="s">
        <v>6169</v>
      </c>
      <c r="C2978" t="s">
        <v>10328</v>
      </c>
      <c r="D2978" t="s">
        <v>573</v>
      </c>
      <c r="E2978">
        <v>99.209909999999994</v>
      </c>
      <c r="F2978">
        <v>186.1</v>
      </c>
      <c r="G2978">
        <v>79.029295530078201</v>
      </c>
      <c r="H2978">
        <v>-2.2742811831197698</v>
      </c>
      <c r="I2978">
        <v>-4.2303763862734698</v>
      </c>
      <c r="J2978">
        <v>-1.0476561641234601</v>
      </c>
      <c r="K2978">
        <v>155.20357321399899</v>
      </c>
      <c r="M2978">
        <v>88.568029343703401</v>
      </c>
      <c r="N2978">
        <v>0.57777777777777695</v>
      </c>
      <c r="O2978">
        <v>9.0005373455131501</v>
      </c>
      <c r="P2978">
        <v>109.101123595505</v>
      </c>
    </row>
    <row r="2979" spans="1:17" hidden="1" x14ac:dyDescent="0.3">
      <c r="A2979" t="s">
        <v>6170</v>
      </c>
      <c r="B2979" t="s">
        <v>6171</v>
      </c>
      <c r="C2979" t="s">
        <v>10328</v>
      </c>
      <c r="D2979" t="s">
        <v>627</v>
      </c>
      <c r="E2979">
        <v>99.139025530999902</v>
      </c>
      <c r="F2979">
        <v>1.31</v>
      </c>
      <c r="G2979">
        <v>-115.627452915424</v>
      </c>
      <c r="H2979">
        <v>7.6430741887810498</v>
      </c>
      <c r="I2979">
        <v>-21.357012531314499</v>
      </c>
      <c r="J2979">
        <v>-6.7214150293716797</v>
      </c>
      <c r="K2979">
        <v>1.3534850312862501</v>
      </c>
      <c r="L2979">
        <v>2.24452446019097</v>
      </c>
      <c r="M2979">
        <v>46.731732003790498</v>
      </c>
      <c r="N2979">
        <v>0.46988071649322499</v>
      </c>
      <c r="O2979">
        <v>714.76713988625397</v>
      </c>
      <c r="P2979">
        <v>26.553524804177499</v>
      </c>
      <c r="Q2979">
        <v>6.6502623393645002E-2</v>
      </c>
    </row>
    <row r="2980" spans="1:17" hidden="1" x14ac:dyDescent="0.3">
      <c r="A2980" t="s">
        <v>6172</v>
      </c>
      <c r="B2980" t="s">
        <v>6173</v>
      </c>
      <c r="C2980" t="s">
        <v>10328</v>
      </c>
      <c r="D2980" t="s">
        <v>127</v>
      </c>
      <c r="E2980">
        <v>99.113996904999993</v>
      </c>
      <c r="F2980">
        <v>39.85</v>
      </c>
      <c r="G2980">
        <v>-77.637617539111503</v>
      </c>
      <c r="H2980">
        <v>-2.1495929038180401</v>
      </c>
      <c r="I2980">
        <v>-31.969469180356501</v>
      </c>
      <c r="J2980">
        <v>-1.54331911331802</v>
      </c>
      <c r="K2980">
        <v>41.180070401468598</v>
      </c>
      <c r="L2980">
        <v>46.176085485789201</v>
      </c>
      <c r="M2980">
        <v>38.430493476713998</v>
      </c>
      <c r="N2980">
        <v>1.25</v>
      </c>
      <c r="O2980">
        <v>100.752823086574</v>
      </c>
      <c r="P2980">
        <v>22.427035330261099</v>
      </c>
    </row>
    <row r="2981" spans="1:17" hidden="1" x14ac:dyDescent="0.3">
      <c r="A2981" t="s">
        <v>6174</v>
      </c>
      <c r="B2981" t="s">
        <v>6175</v>
      </c>
      <c r="C2981" t="s">
        <v>10328</v>
      </c>
      <c r="D2981" t="s">
        <v>950</v>
      </c>
      <c r="E2981">
        <v>98.957250000000002</v>
      </c>
      <c r="F2981">
        <v>62.77</v>
      </c>
      <c r="G2981">
        <v>487.37416400713499</v>
      </c>
      <c r="H2981">
        <v>-0.271846969021109</v>
      </c>
      <c r="I2981">
        <v>120.201365462602</v>
      </c>
      <c r="J2981">
        <v>-16.715858929100399</v>
      </c>
      <c r="K2981">
        <v>63.868219439898397</v>
      </c>
      <c r="L2981">
        <v>46.343176457948303</v>
      </c>
      <c r="M2981">
        <v>47.665475581797097</v>
      </c>
      <c r="N2981">
        <v>1.79610035317072</v>
      </c>
      <c r="O2981">
        <v>39.124134656569403</v>
      </c>
      <c r="P2981">
        <v>517.44599207256203</v>
      </c>
    </row>
    <row r="2982" spans="1:17" hidden="1" x14ac:dyDescent="0.3">
      <c r="A2982" t="s">
        <v>6176</v>
      </c>
      <c r="B2982" t="s">
        <v>6177</v>
      </c>
      <c r="C2982" t="s">
        <v>10328</v>
      </c>
      <c r="D2982" t="s">
        <v>950</v>
      </c>
      <c r="E2982">
        <v>98.896165499999995</v>
      </c>
      <c r="F2982">
        <v>199.35</v>
      </c>
      <c r="G2982">
        <v>-28.827541625610099</v>
      </c>
      <c r="H2982">
        <v>-17.6839040699858</v>
      </c>
      <c r="I2982">
        <v>-34.773601825526796</v>
      </c>
      <c r="J2982">
        <v>-5.7828282412530596</v>
      </c>
      <c r="K2982">
        <v>218.28091043206399</v>
      </c>
      <c r="L2982">
        <v>238.93090703922999</v>
      </c>
      <c r="M2982">
        <v>40.742571237057298</v>
      </c>
      <c r="N2982">
        <v>1.16412724949403</v>
      </c>
      <c r="O2982">
        <v>76.774517180837705</v>
      </c>
      <c r="P2982">
        <v>13.170593244393899</v>
      </c>
      <c r="Q2982">
        <v>3.4427196266371002E-2</v>
      </c>
    </row>
    <row r="2983" spans="1:17" hidden="1" x14ac:dyDescent="0.3">
      <c r="A2983" t="s">
        <v>6178</v>
      </c>
      <c r="B2983" t="s">
        <v>6179</v>
      </c>
      <c r="C2983" t="s">
        <v>10328</v>
      </c>
      <c r="E2983">
        <v>98.833500000000001</v>
      </c>
      <c r="F2983">
        <v>72</v>
      </c>
      <c r="G2983">
        <v>-64.795309479751893</v>
      </c>
      <c r="H2983">
        <v>-5.4996612227761004</v>
      </c>
      <c r="I2983">
        <v>-27.189850172586699</v>
      </c>
      <c r="J2983">
        <v>-3.42130598409946</v>
      </c>
      <c r="K2983">
        <v>74.378203491891895</v>
      </c>
      <c r="L2983">
        <v>80.617157654132598</v>
      </c>
      <c r="M2983">
        <v>47.665360547575297</v>
      </c>
      <c r="N2983">
        <v>0.90797889941709897</v>
      </c>
      <c r="O2983">
        <v>62.2916666666666</v>
      </c>
      <c r="P2983">
        <v>14.285714285714199</v>
      </c>
      <c r="Q2983">
        <v>-0.12934016485077901</v>
      </c>
    </row>
    <row r="2984" spans="1:17" hidden="1" x14ac:dyDescent="0.3">
      <c r="A2984" t="s">
        <v>6180</v>
      </c>
      <c r="B2984" t="s">
        <v>6181</v>
      </c>
      <c r="C2984" t="s">
        <v>10328</v>
      </c>
      <c r="D2984" t="s">
        <v>101</v>
      </c>
      <c r="E2984">
        <v>98.772389965999906</v>
      </c>
      <c r="F2984">
        <v>83.7</v>
      </c>
      <c r="G2984">
        <v>61.900648998792803</v>
      </c>
      <c r="H2984">
        <v>-2.4263279667455002</v>
      </c>
      <c r="I2984">
        <v>-3.0507619860620099</v>
      </c>
      <c r="J2984">
        <v>-8.7058497822954397</v>
      </c>
      <c r="K2984">
        <v>81.931475122433994</v>
      </c>
      <c r="L2984">
        <v>72.637370185122194</v>
      </c>
      <c r="M2984">
        <v>49.126647048028097</v>
      </c>
      <c r="N2984">
        <v>0.37774323112870001</v>
      </c>
      <c r="O2984">
        <v>25.5675029868578</v>
      </c>
      <c r="Q2984">
        <v>0.12291225900432901</v>
      </c>
    </row>
    <row r="2985" spans="1:17" hidden="1" x14ac:dyDescent="0.3">
      <c r="A2985" t="s">
        <v>6182</v>
      </c>
      <c r="B2985" t="s">
        <v>6183</v>
      </c>
      <c r="C2985" t="s">
        <v>10328</v>
      </c>
      <c r="D2985" t="s">
        <v>959</v>
      </c>
      <c r="E2985">
        <v>98.530543100000003</v>
      </c>
      <c r="F2985">
        <v>181.55</v>
      </c>
      <c r="G2985">
        <v>31.162630193897702</v>
      </c>
      <c r="H2985">
        <v>14.8202711024156</v>
      </c>
      <c r="I2985">
        <v>48.2690541196189</v>
      </c>
      <c r="J2985">
        <v>15.101412158857899</v>
      </c>
      <c r="K2985">
        <v>148.78602340813001</v>
      </c>
      <c r="M2985">
        <v>77.930269993533898</v>
      </c>
      <c r="N2985">
        <v>0.53526518832641201</v>
      </c>
      <c r="O2985">
        <v>4.1035527402919199</v>
      </c>
      <c r="P2985">
        <v>126.230529595015</v>
      </c>
    </row>
    <row r="2986" spans="1:17" hidden="1" x14ac:dyDescent="0.3">
      <c r="A2986" t="s">
        <v>6184</v>
      </c>
      <c r="B2986" t="s">
        <v>6185</v>
      </c>
      <c r="C2986" t="s">
        <v>10328</v>
      </c>
      <c r="D2986" t="s">
        <v>298</v>
      </c>
      <c r="E2986">
        <v>97.987219019999998</v>
      </c>
      <c r="F2986">
        <v>152</v>
      </c>
      <c r="G2986">
        <v>-55.470601071562299</v>
      </c>
      <c r="H2986">
        <v>7.72571881688022</v>
      </c>
      <c r="I2986">
        <v>-38.088556849065696</v>
      </c>
      <c r="J2986">
        <v>-2.48765616412346</v>
      </c>
      <c r="K2986">
        <v>152.48999961689401</v>
      </c>
      <c r="L2986">
        <v>163.16980083658001</v>
      </c>
      <c r="M2986">
        <v>41.662098460307398</v>
      </c>
      <c r="N2986">
        <v>0.55840585308218404</v>
      </c>
      <c r="O2986">
        <v>80.263157894736807</v>
      </c>
      <c r="P2986">
        <v>44.761904761904702</v>
      </c>
    </row>
    <row r="2987" spans="1:17" hidden="1" x14ac:dyDescent="0.3">
      <c r="A2987" t="s">
        <v>6186</v>
      </c>
      <c r="B2987" t="s">
        <v>6187</v>
      </c>
      <c r="C2987" t="s">
        <v>10328</v>
      </c>
      <c r="D2987" t="s">
        <v>2332</v>
      </c>
      <c r="E2987">
        <v>97.93</v>
      </c>
      <c r="F2987">
        <v>344</v>
      </c>
      <c r="G2987">
        <v>484.21388622028701</v>
      </c>
      <c r="H2987">
        <v>-20.4699104924571</v>
      </c>
      <c r="I2987">
        <v>49.913383739081702</v>
      </c>
      <c r="J2987">
        <v>-1.6440776352964299</v>
      </c>
      <c r="K2987">
        <v>305.95219567605801</v>
      </c>
      <c r="L2987">
        <v>211.29978890477</v>
      </c>
      <c r="M2987">
        <v>53.066609693393097</v>
      </c>
      <c r="N2987">
        <v>0.81818181818181801</v>
      </c>
      <c r="O2987">
        <v>24.375</v>
      </c>
      <c r="P2987">
        <v>656.04395604395597</v>
      </c>
    </row>
    <row r="2988" spans="1:17" hidden="1" x14ac:dyDescent="0.3">
      <c r="A2988" t="s">
        <v>6188</v>
      </c>
      <c r="B2988" t="s">
        <v>6189</v>
      </c>
      <c r="C2988" t="s">
        <v>10328</v>
      </c>
      <c r="D2988" t="s">
        <v>54</v>
      </c>
      <c r="E2988">
        <v>97.729650000000007</v>
      </c>
      <c r="F2988">
        <v>308.39999999999998</v>
      </c>
      <c r="G2988">
        <v>15.53723709038</v>
      </c>
      <c r="H2988">
        <v>0.56852818142871497</v>
      </c>
      <c r="I2988">
        <v>30.777313175604899</v>
      </c>
      <c r="J2988">
        <v>-3.1021234359820302</v>
      </c>
      <c r="K2988">
        <v>300.634684557963</v>
      </c>
      <c r="L2988">
        <v>243.19636922430499</v>
      </c>
      <c r="M2988">
        <v>38.927457063996002</v>
      </c>
      <c r="N2988">
        <v>0.866836176805581</v>
      </c>
      <c r="O2988">
        <v>29.053177691309902</v>
      </c>
      <c r="P2988">
        <v>77.957299480669306</v>
      </c>
      <c r="Q2988">
        <v>7.6117816558022994E-2</v>
      </c>
    </row>
    <row r="2989" spans="1:17" hidden="1" x14ac:dyDescent="0.3">
      <c r="A2989" t="s">
        <v>6190</v>
      </c>
      <c r="B2989" t="s">
        <v>6191</v>
      </c>
      <c r="C2989" t="s">
        <v>10328</v>
      </c>
      <c r="D2989" t="s">
        <v>405</v>
      </c>
      <c r="E2989">
        <v>97.662308999999993</v>
      </c>
      <c r="F2989">
        <v>142</v>
      </c>
      <c r="G2989">
        <v>-16.426369882153999</v>
      </c>
      <c r="H2989">
        <v>-8.8431374685482496</v>
      </c>
      <c r="I2989">
        <v>-17.854888399585501</v>
      </c>
      <c r="J2989">
        <v>-5.7091056367331898</v>
      </c>
      <c r="K2989">
        <v>141.30806961226099</v>
      </c>
      <c r="L2989">
        <v>134.27180426386499</v>
      </c>
      <c r="M2989">
        <v>43.792847814393198</v>
      </c>
      <c r="N2989">
        <v>0.20370845547722999</v>
      </c>
      <c r="O2989">
        <v>27.394366197183</v>
      </c>
      <c r="P2989">
        <v>41.999999999999901</v>
      </c>
      <c r="Q2989">
        <v>-6.5379929861499996E-4</v>
      </c>
    </row>
    <row r="2990" spans="1:17" hidden="1" x14ac:dyDescent="0.3">
      <c r="A2990" t="s">
        <v>6192</v>
      </c>
      <c r="B2990" t="s">
        <v>6193</v>
      </c>
      <c r="C2990" t="s">
        <v>10328</v>
      </c>
      <c r="D2990" t="s">
        <v>535</v>
      </c>
      <c r="E2990">
        <v>97.595200000000006</v>
      </c>
      <c r="F2990">
        <v>184</v>
      </c>
      <c r="G2990">
        <v>166.70236548295901</v>
      </c>
      <c r="H2990">
        <v>31.305054610238098</v>
      </c>
      <c r="I2990">
        <v>64.383993450655296</v>
      </c>
      <c r="J2990">
        <v>14.9779848615175</v>
      </c>
      <c r="K2990">
        <v>143.58339317872</v>
      </c>
      <c r="L2990">
        <v>112.99130640543</v>
      </c>
      <c r="M2990">
        <v>82.250552255561601</v>
      </c>
      <c r="N2990">
        <v>1.19421938556169</v>
      </c>
      <c r="O2990">
        <v>1.63043478260869</v>
      </c>
      <c r="P2990">
        <v>270.668815471394</v>
      </c>
      <c r="Q2990">
        <v>0.13500592488686</v>
      </c>
    </row>
    <row r="2991" spans="1:17" hidden="1" x14ac:dyDescent="0.3">
      <c r="A2991" t="s">
        <v>6194</v>
      </c>
      <c r="B2991" t="s">
        <v>6195</v>
      </c>
      <c r="C2991" t="s">
        <v>10328</v>
      </c>
      <c r="D2991" t="s">
        <v>1401</v>
      </c>
      <c r="E2991">
        <v>97.56</v>
      </c>
      <c r="F2991">
        <v>98.73</v>
      </c>
      <c r="G2991">
        <v>-23.047437821524799</v>
      </c>
      <c r="H2991">
        <v>4.3495429360564497E-2</v>
      </c>
      <c r="I2991">
        <v>-16.784205893237498</v>
      </c>
      <c r="J2991">
        <v>-5.8950179119046</v>
      </c>
      <c r="K2991">
        <v>99.380897389837202</v>
      </c>
      <c r="L2991">
        <v>92.255247412567201</v>
      </c>
      <c r="M2991">
        <v>41.442335327762699</v>
      </c>
      <c r="N2991">
        <v>0.83230897772168999</v>
      </c>
      <c r="O2991">
        <v>32.887673452851097</v>
      </c>
      <c r="P2991">
        <v>46.701337295690898</v>
      </c>
      <c r="Q2991">
        <v>3.5029004538368998E-2</v>
      </c>
    </row>
    <row r="2992" spans="1:17" hidden="1" x14ac:dyDescent="0.3">
      <c r="A2992" t="s">
        <v>6196</v>
      </c>
      <c r="B2992" t="s">
        <v>6197</v>
      </c>
      <c r="C2992" t="s">
        <v>10328</v>
      </c>
      <c r="D2992" t="s">
        <v>298</v>
      </c>
      <c r="E2992">
        <v>97.486360125000004</v>
      </c>
      <c r="F2992">
        <v>125.75</v>
      </c>
      <c r="G2992">
        <v>-4.6979497005220399</v>
      </c>
      <c r="H2992">
        <v>0.75481407395474998</v>
      </c>
      <c r="I2992">
        <v>-23.749370085076801</v>
      </c>
      <c r="J2992">
        <v>4.73770779571012E-2</v>
      </c>
      <c r="K2992">
        <v>126.700938358112</v>
      </c>
      <c r="L2992">
        <v>128.80330926048799</v>
      </c>
      <c r="M2992">
        <v>59.1006168170222</v>
      </c>
      <c r="N2992">
        <v>1.80482185385092</v>
      </c>
      <c r="O2992">
        <v>34.473161033797197</v>
      </c>
      <c r="P2992">
        <v>37.808219178082098</v>
      </c>
      <c r="Q2992">
        <v>6.8215728303307993E-2</v>
      </c>
    </row>
    <row r="2993" spans="1:17" hidden="1" x14ac:dyDescent="0.3">
      <c r="A2993" t="s">
        <v>6198</v>
      </c>
      <c r="B2993" t="s">
        <v>6199</v>
      </c>
      <c r="C2993" t="s">
        <v>10328</v>
      </c>
      <c r="D2993" t="s">
        <v>257</v>
      </c>
      <c r="E2993">
        <v>97.312844159999997</v>
      </c>
      <c r="F2993">
        <v>88.9</v>
      </c>
      <c r="G2993">
        <v>-49.473459978391901</v>
      </c>
      <c r="H2993">
        <v>-4.7854236986105798</v>
      </c>
      <c r="I2993">
        <v>-28.7399185878349</v>
      </c>
      <c r="J2993">
        <v>-4.7728306139355903</v>
      </c>
      <c r="K2993">
        <v>92.406569250672504</v>
      </c>
      <c r="L2993">
        <v>93.723604674388199</v>
      </c>
      <c r="M2993">
        <v>44.783333030336301</v>
      </c>
      <c r="N2993">
        <v>0.85761183665054896</v>
      </c>
      <c r="O2993">
        <v>49.325084364454398</v>
      </c>
      <c r="P2993">
        <v>13.4652201659221</v>
      </c>
      <c r="Q2993">
        <v>4.9392602231781997E-2</v>
      </c>
    </row>
    <row r="2994" spans="1:17" hidden="1" x14ac:dyDescent="0.3">
      <c r="A2994" t="s">
        <v>6200</v>
      </c>
      <c r="B2994" t="s">
        <v>6201</v>
      </c>
      <c r="C2994" t="s">
        <v>10328</v>
      </c>
      <c r="D2994" t="s">
        <v>2701</v>
      </c>
      <c r="E2994">
        <v>97.252623999999997</v>
      </c>
      <c r="F2994">
        <v>6.28</v>
      </c>
      <c r="G2994">
        <v>49.870865344314701</v>
      </c>
      <c r="H2994">
        <v>0.61960949212138705</v>
      </c>
      <c r="I2994">
        <v>45.220993845180502</v>
      </c>
      <c r="J2994">
        <v>3.3569115357134001</v>
      </c>
      <c r="K2994">
        <v>6.4092250327025804</v>
      </c>
      <c r="L2994">
        <v>5.3275232670131798</v>
      </c>
      <c r="M2994">
        <v>43.951839019463598</v>
      </c>
      <c r="N2994">
        <v>0.42142642387356599</v>
      </c>
      <c r="O2994">
        <v>32.961783439490397</v>
      </c>
      <c r="P2994">
        <v>109.333333333333</v>
      </c>
      <c r="Q2994">
        <v>8.0726435229525995E-2</v>
      </c>
    </row>
    <row r="2995" spans="1:17" hidden="1" x14ac:dyDescent="0.3">
      <c r="A2995" t="s">
        <v>6202</v>
      </c>
      <c r="B2995" t="s">
        <v>6203</v>
      </c>
      <c r="C2995" t="s">
        <v>10328</v>
      </c>
      <c r="D2995" t="s">
        <v>1731</v>
      </c>
      <c r="E2995">
        <v>96.990724540000002</v>
      </c>
      <c r="F2995">
        <v>5.91</v>
      </c>
      <c r="G2995">
        <v>-71.5569765802788</v>
      </c>
      <c r="H2995">
        <v>-20.4061493149879</v>
      </c>
      <c r="I2995">
        <v>-43.024575737339198</v>
      </c>
      <c r="J2995">
        <v>-7.4840768862584701</v>
      </c>
      <c r="K2995">
        <v>7.0955442968002203</v>
      </c>
      <c r="L2995">
        <v>8.7451984673685903</v>
      </c>
      <c r="M2995">
        <v>7.4993769487948301</v>
      </c>
      <c r="N2995">
        <v>1.88561076144134</v>
      </c>
      <c r="O2995">
        <v>100.507614213197</v>
      </c>
      <c r="P2995">
        <v>1.5463917525773101</v>
      </c>
      <c r="Q2995">
        <v>-1.7957946478966001E-2</v>
      </c>
    </row>
    <row r="2996" spans="1:17" hidden="1" x14ac:dyDescent="0.3">
      <c r="A2996" t="s">
        <v>6204</v>
      </c>
      <c r="B2996" t="s">
        <v>6205</v>
      </c>
      <c r="C2996" t="s">
        <v>10328</v>
      </c>
      <c r="E2996">
        <v>96.952490475000005</v>
      </c>
      <c r="F2996">
        <v>86.72</v>
      </c>
      <c r="G2996">
        <v>-52.712327619397001</v>
      </c>
      <c r="H2996">
        <v>-24.909874403458701</v>
      </c>
      <c r="I2996">
        <v>-35.605903693675799</v>
      </c>
      <c r="J2996">
        <v>-23.6832493844624</v>
      </c>
      <c r="O2996">
        <v>36.300738007379998</v>
      </c>
      <c r="P2996">
        <v>0</v>
      </c>
    </row>
    <row r="2997" spans="1:17" hidden="1" x14ac:dyDescent="0.3">
      <c r="A2997" t="s">
        <v>6206</v>
      </c>
      <c r="B2997" t="s">
        <v>6207</v>
      </c>
      <c r="C2997" t="s">
        <v>10328</v>
      </c>
      <c r="D2997" t="s">
        <v>1210</v>
      </c>
      <c r="E2997">
        <v>96.856565000000003</v>
      </c>
      <c r="F2997">
        <v>67.23</v>
      </c>
      <c r="G2997">
        <v>39.273260095781701</v>
      </c>
      <c r="H2997">
        <v>-4.1071257578998299</v>
      </c>
      <c r="I2997">
        <v>-5.9112640123175799</v>
      </c>
      <c r="J2997">
        <v>-3.0242301026300402</v>
      </c>
      <c r="K2997">
        <v>67.650972145898393</v>
      </c>
      <c r="L2997">
        <v>59.7927638020264</v>
      </c>
      <c r="M2997">
        <v>29.9782158421967</v>
      </c>
      <c r="N2997">
        <v>0.34025307486324402</v>
      </c>
      <c r="O2997">
        <v>14.4578313253012</v>
      </c>
      <c r="P2997">
        <v>84.951856946354894</v>
      </c>
      <c r="Q2997">
        <v>6.1919147122889998E-2</v>
      </c>
    </row>
    <row r="2998" spans="1:17" hidden="1" x14ac:dyDescent="0.3">
      <c r="A2998" t="s">
        <v>6208</v>
      </c>
      <c r="B2998" t="s">
        <v>6209</v>
      </c>
      <c r="C2998" t="s">
        <v>10328</v>
      </c>
      <c r="D2998" t="s">
        <v>989</v>
      </c>
      <c r="E2998">
        <v>96.788252</v>
      </c>
      <c r="F2998">
        <v>29.54</v>
      </c>
      <c r="G2998">
        <v>-35.845352786320397</v>
      </c>
      <c r="H2998">
        <v>40.223344647839397</v>
      </c>
      <c r="I2998">
        <v>-6.8971815185212098</v>
      </c>
      <c r="J2998">
        <v>14.865823944026401</v>
      </c>
      <c r="K2998">
        <v>23.846198390293001</v>
      </c>
      <c r="M2998">
        <v>82.4538219813479</v>
      </c>
      <c r="N2998">
        <v>2.5969599705351198</v>
      </c>
      <c r="O2998">
        <v>35.071090047393298</v>
      </c>
      <c r="P2998">
        <v>55.391899000526003</v>
      </c>
    </row>
    <row r="2999" spans="1:17" hidden="1" x14ac:dyDescent="0.3">
      <c r="A2999" t="s">
        <v>6210</v>
      </c>
      <c r="B2999" t="s">
        <v>6211</v>
      </c>
      <c r="C2999" t="s">
        <v>10328</v>
      </c>
      <c r="D2999" t="s">
        <v>1518</v>
      </c>
      <c r="E2999">
        <v>96.595382891999904</v>
      </c>
      <c r="F2999">
        <v>22.83</v>
      </c>
      <c r="G2999">
        <v>14.880552886953501</v>
      </c>
      <c r="H2999">
        <v>-14.4328036917769</v>
      </c>
      <c r="I2999">
        <v>-32.719358445505698</v>
      </c>
      <c r="J2999">
        <v>0.419010502543192</v>
      </c>
      <c r="K2999">
        <v>23.4985934531345</v>
      </c>
      <c r="L2999">
        <v>22.726521642820099</v>
      </c>
      <c r="M2999">
        <v>47.662773538082398</v>
      </c>
      <c r="N2999">
        <v>0.99808261827017997</v>
      </c>
      <c r="O2999">
        <v>51.7739816031537</v>
      </c>
      <c r="P2999">
        <v>51.192052980132402</v>
      </c>
      <c r="Q2999">
        <v>7.9226775818931006E-2</v>
      </c>
    </row>
    <row r="3000" spans="1:17" hidden="1" x14ac:dyDescent="0.3">
      <c r="A3000" t="s">
        <v>6212</v>
      </c>
      <c r="B3000" t="s">
        <v>6213</v>
      </c>
      <c r="C3000" t="s">
        <v>10328</v>
      </c>
      <c r="D3000" t="s">
        <v>1665</v>
      </c>
      <c r="E3000">
        <v>96.373559999999998</v>
      </c>
      <c r="F3000">
        <v>87.9</v>
      </c>
      <c r="G3000">
        <v>115.373198112583</v>
      </c>
      <c r="H3000">
        <v>-1.2397984244990801</v>
      </c>
      <c r="I3000">
        <v>43.3012625269605</v>
      </c>
      <c r="J3000">
        <v>6.4095565498129696</v>
      </c>
      <c r="K3000">
        <v>86.264033919081299</v>
      </c>
      <c r="L3000">
        <v>68.557578902482206</v>
      </c>
      <c r="M3000">
        <v>54.229014269637702</v>
      </c>
      <c r="N3000">
        <v>1.0806754221388299</v>
      </c>
      <c r="O3000">
        <v>31.626848691695098</v>
      </c>
      <c r="P3000">
        <v>216.756756756756</v>
      </c>
      <c r="Q3000">
        <v>0.14298215273255399</v>
      </c>
    </row>
    <row r="3001" spans="1:17" hidden="1" x14ac:dyDescent="0.3">
      <c r="A3001" t="s">
        <v>6214</v>
      </c>
      <c r="B3001" t="s">
        <v>6215</v>
      </c>
      <c r="C3001" t="s">
        <v>10328</v>
      </c>
      <c r="D3001" t="s">
        <v>127</v>
      </c>
      <c r="E3001">
        <v>96.227048429999996</v>
      </c>
      <c r="F3001">
        <v>94.4</v>
      </c>
      <c r="G3001">
        <v>-6.3172397067487696</v>
      </c>
      <c r="H3001">
        <v>-0.90145662361270296</v>
      </c>
      <c r="I3001">
        <v>-16.214353611879901</v>
      </c>
      <c r="J3001">
        <v>-1.2816987173149501</v>
      </c>
      <c r="K3001">
        <v>94.448662166912101</v>
      </c>
      <c r="L3001">
        <v>93.524932032006902</v>
      </c>
      <c r="M3001">
        <v>56.7988445655267</v>
      </c>
      <c r="N3001">
        <v>0.842876965560304</v>
      </c>
      <c r="O3001">
        <v>25.519067796610098</v>
      </c>
      <c r="P3001">
        <v>36.7719501593741</v>
      </c>
      <c r="Q3001">
        <v>5.3686121598009999E-2</v>
      </c>
    </row>
    <row r="3002" spans="1:17" hidden="1" x14ac:dyDescent="0.3">
      <c r="A3002" t="s">
        <v>6216</v>
      </c>
      <c r="B3002" t="s">
        <v>6217</v>
      </c>
      <c r="C3002" t="s">
        <v>10328</v>
      </c>
      <c r="D3002" t="s">
        <v>1348</v>
      </c>
      <c r="E3002">
        <v>96.080539380000005</v>
      </c>
      <c r="F3002">
        <v>26.06</v>
      </c>
      <c r="G3002">
        <v>-21.443232817407299</v>
      </c>
      <c r="H3002">
        <v>-0.54217956649160604</v>
      </c>
      <c r="I3002">
        <v>-8.6419453726925202</v>
      </c>
      <c r="J3002">
        <v>1.83284208422218</v>
      </c>
      <c r="K3002">
        <v>25.8588512108496</v>
      </c>
      <c r="L3002">
        <v>25.159575421196301</v>
      </c>
      <c r="M3002">
        <v>53.842876406836702</v>
      </c>
      <c r="N3002">
        <v>1.08708226719219</v>
      </c>
      <c r="O3002">
        <v>7.3292402148887197</v>
      </c>
      <c r="P3002">
        <v>12.813852813852799</v>
      </c>
      <c r="Q3002">
        <v>-6.9436672557021004E-2</v>
      </c>
    </row>
    <row r="3003" spans="1:17" hidden="1" x14ac:dyDescent="0.3">
      <c r="A3003" t="s">
        <v>6218</v>
      </c>
      <c r="B3003" t="s">
        <v>6219</v>
      </c>
      <c r="C3003" t="s">
        <v>10328</v>
      </c>
      <c r="D3003" t="s">
        <v>474</v>
      </c>
      <c r="E3003">
        <v>96.025421651999906</v>
      </c>
      <c r="F3003">
        <v>16.829999999999998</v>
      </c>
      <c r="G3003">
        <v>-40.071828065427297</v>
      </c>
      <c r="H3003">
        <v>-5.1902331556755099</v>
      </c>
      <c r="I3003">
        <v>-13.9654041397061</v>
      </c>
      <c r="J3003">
        <v>-2.7268686713614398</v>
      </c>
      <c r="K3003">
        <v>17.596073227813601</v>
      </c>
      <c r="L3003">
        <v>17.879256090264001</v>
      </c>
      <c r="M3003">
        <v>44.874831046532599</v>
      </c>
      <c r="N3003">
        <v>0.32809933636812699</v>
      </c>
      <c r="O3003">
        <v>42.305407011289297</v>
      </c>
      <c r="P3003">
        <v>16.874999999999901</v>
      </c>
      <c r="Q3003">
        <v>6.1409811252780999E-2</v>
      </c>
    </row>
    <row r="3004" spans="1:17" hidden="1" x14ac:dyDescent="0.3">
      <c r="A3004" t="s">
        <v>6220</v>
      </c>
      <c r="B3004" t="s">
        <v>6221</v>
      </c>
      <c r="C3004" t="s">
        <v>10328</v>
      </c>
      <c r="D3004" t="s">
        <v>180</v>
      </c>
      <c r="E3004">
        <v>95.767076274999994</v>
      </c>
      <c r="F3004">
        <v>76.5</v>
      </c>
      <c r="G3004">
        <v>97.606743363144005</v>
      </c>
      <c r="H3004">
        <v>53.515192501090702</v>
      </c>
      <c r="I3004">
        <v>114.71316728886499</v>
      </c>
      <c r="J3004">
        <v>-3.4223263488200302</v>
      </c>
      <c r="K3004">
        <v>57.521104009107802</v>
      </c>
      <c r="M3004">
        <v>70.017949243990003</v>
      </c>
      <c r="N3004">
        <v>0.85441830896376303</v>
      </c>
      <c r="O3004">
        <v>3.26797385620916</v>
      </c>
      <c r="P3004">
        <v>150.819672131147</v>
      </c>
    </row>
    <row r="3005" spans="1:17" hidden="1" x14ac:dyDescent="0.3">
      <c r="A3005" t="s">
        <v>6222</v>
      </c>
      <c r="B3005" t="s">
        <v>6223</v>
      </c>
      <c r="C3005" t="s">
        <v>10328</v>
      </c>
      <c r="D3005" t="s">
        <v>132</v>
      </c>
      <c r="E3005">
        <v>95.651250000000005</v>
      </c>
      <c r="F3005">
        <v>86.25</v>
      </c>
      <c r="G3005">
        <v>7.4879805470128398</v>
      </c>
      <c r="H3005">
        <v>-12.645267362066001</v>
      </c>
      <c r="I3005">
        <v>-12.4877713344871</v>
      </c>
      <c r="J3005">
        <v>-7.4807219050651099</v>
      </c>
      <c r="K3005">
        <v>91.968207882838101</v>
      </c>
      <c r="L3005">
        <v>85.308705595830503</v>
      </c>
      <c r="M3005">
        <v>30.972699128396702</v>
      </c>
      <c r="N3005">
        <v>0.56978677531928801</v>
      </c>
      <c r="O3005">
        <v>47.246376811594203</v>
      </c>
      <c r="P3005">
        <v>51.183172655565301</v>
      </c>
      <c r="Q3005">
        <v>0.122299620626571</v>
      </c>
    </row>
    <row r="3006" spans="1:17" hidden="1" x14ac:dyDescent="0.3">
      <c r="A3006" t="s">
        <v>6224</v>
      </c>
      <c r="B3006" t="s">
        <v>6225</v>
      </c>
      <c r="C3006" t="s">
        <v>10328</v>
      </c>
      <c r="D3006" t="s">
        <v>225</v>
      </c>
      <c r="E3006">
        <v>95.597700000000003</v>
      </c>
      <c r="F3006">
        <v>14.65</v>
      </c>
      <c r="G3006">
        <v>63.072535810643799</v>
      </c>
      <c r="H3006">
        <v>-0.40706126610733401</v>
      </c>
      <c r="I3006">
        <v>67.6757795840916</v>
      </c>
      <c r="J3006">
        <v>0.96065408518401896</v>
      </c>
      <c r="K3006">
        <v>13.538152273734999</v>
      </c>
      <c r="L3006">
        <v>10.8351060764225</v>
      </c>
      <c r="M3006">
        <v>69.260004033646595</v>
      </c>
      <c r="N3006">
        <v>2.2705811041355402</v>
      </c>
      <c r="O3006">
        <v>2.3890784982934998</v>
      </c>
      <c r="P3006">
        <v>140.99358447112999</v>
      </c>
    </row>
    <row r="3007" spans="1:17" hidden="1" x14ac:dyDescent="0.3">
      <c r="A3007" t="s">
        <v>6226</v>
      </c>
      <c r="B3007" t="s">
        <v>6227</v>
      </c>
      <c r="C3007" t="s">
        <v>10328</v>
      </c>
      <c r="D3007" t="s">
        <v>474</v>
      </c>
      <c r="E3007">
        <v>95.562399999999997</v>
      </c>
      <c r="F3007">
        <v>314.35000000000002</v>
      </c>
      <c r="G3007">
        <v>7.8614760153098304</v>
      </c>
      <c r="H3007">
        <v>-3.2508129204012302</v>
      </c>
      <c r="I3007">
        <v>3.9367899845036298</v>
      </c>
      <c r="J3007">
        <v>-3.8760951131188199</v>
      </c>
      <c r="K3007">
        <v>306.75223061867399</v>
      </c>
      <c r="L3007">
        <v>278.88895097913303</v>
      </c>
      <c r="M3007">
        <v>59.665000713487302</v>
      </c>
      <c r="N3007">
        <v>0.46871236167109898</v>
      </c>
      <c r="O3007">
        <v>17.528232861460101</v>
      </c>
      <c r="P3007">
        <v>58.762626262626199</v>
      </c>
      <c r="Q3007">
        <v>0.10100588849640101</v>
      </c>
    </row>
    <row r="3008" spans="1:17" hidden="1" x14ac:dyDescent="0.3">
      <c r="A3008" t="s">
        <v>6228</v>
      </c>
      <c r="B3008" t="s">
        <v>6229</v>
      </c>
      <c r="C3008" t="s">
        <v>10328</v>
      </c>
      <c r="D3008" t="s">
        <v>750</v>
      </c>
      <c r="E3008">
        <v>95.403329999999997</v>
      </c>
      <c r="F3008">
        <v>50.4</v>
      </c>
      <c r="G3008">
        <v>-82.502219759622704</v>
      </c>
      <c r="H3008">
        <v>-3.2546733399825198</v>
      </c>
      <c r="I3008">
        <v>-32.0665277352117</v>
      </c>
      <c r="J3008">
        <v>-2.5110707982698002</v>
      </c>
      <c r="K3008">
        <v>49.928193209273601</v>
      </c>
      <c r="M3008">
        <v>60.445134082818903</v>
      </c>
      <c r="N3008">
        <v>0.64909683150725495</v>
      </c>
      <c r="O3008">
        <v>122.222222222222</v>
      </c>
      <c r="P3008">
        <v>34.042553191489297</v>
      </c>
    </row>
    <row r="3009" spans="1:17" hidden="1" x14ac:dyDescent="0.3">
      <c r="A3009" t="s">
        <v>6230</v>
      </c>
      <c r="B3009" t="s">
        <v>6231</v>
      </c>
      <c r="C3009" t="s">
        <v>10328</v>
      </c>
      <c r="E3009">
        <v>95.184792150000007</v>
      </c>
      <c r="F3009">
        <v>293</v>
      </c>
      <c r="G3009">
        <v>742.99134237557303</v>
      </c>
      <c r="H3009">
        <v>-19.0006315263009</v>
      </c>
      <c r="I3009">
        <v>43.3846492220868</v>
      </c>
      <c r="J3009">
        <v>3.4458843713567799</v>
      </c>
      <c r="K3009">
        <v>286.83763709151202</v>
      </c>
      <c r="L3009">
        <v>202.060104702302</v>
      </c>
      <c r="M3009">
        <v>37.5769003965124</v>
      </c>
      <c r="N3009">
        <v>1.07428410847267</v>
      </c>
      <c r="O3009">
        <v>18.976109215017001</v>
      </c>
      <c r="P3009">
        <v>773.06317044100103</v>
      </c>
      <c r="Q3009">
        <v>0.319786440990452</v>
      </c>
    </row>
    <row r="3010" spans="1:17" hidden="1" x14ac:dyDescent="0.3">
      <c r="A3010" t="s">
        <v>6232</v>
      </c>
      <c r="B3010" t="s">
        <v>6233</v>
      </c>
      <c r="C3010" t="s">
        <v>10328</v>
      </c>
      <c r="D3010" t="s">
        <v>1670</v>
      </c>
      <c r="E3010">
        <v>95.118487040000005</v>
      </c>
      <c r="F3010">
        <v>6535.6</v>
      </c>
      <c r="G3010">
        <v>-9.5855025149005399</v>
      </c>
      <c r="H3010">
        <v>0.164475184569633</v>
      </c>
      <c r="I3010">
        <v>-0.16400956955475099</v>
      </c>
      <c r="J3010">
        <v>-0.91261641947135796</v>
      </c>
      <c r="K3010">
        <v>6516.9581557451702</v>
      </c>
      <c r="L3010">
        <v>6224.7981008287097</v>
      </c>
      <c r="M3010">
        <v>55.282251015972101</v>
      </c>
      <c r="N3010">
        <v>0.97046201661586196</v>
      </c>
      <c r="O3010">
        <v>6.8754207723850698</v>
      </c>
      <c r="P3010">
        <v>27.873214635100702</v>
      </c>
      <c r="Q3010">
        <v>-2.1659899071474999E-2</v>
      </c>
    </row>
    <row r="3011" spans="1:17" hidden="1" x14ac:dyDescent="0.3">
      <c r="A3011" t="s">
        <v>6234</v>
      </c>
      <c r="B3011" t="s">
        <v>6235</v>
      </c>
      <c r="C3011" t="s">
        <v>10328</v>
      </c>
      <c r="D3011" t="s">
        <v>204</v>
      </c>
      <c r="E3011">
        <v>95.114900000000006</v>
      </c>
      <c r="F3011">
        <v>62.94</v>
      </c>
      <c r="G3011">
        <v>51.6780997428313</v>
      </c>
      <c r="H3011">
        <v>-10.545724316948199</v>
      </c>
      <c r="I3011">
        <v>-14.882187683418101</v>
      </c>
      <c r="J3011">
        <v>-4.8062505109530997</v>
      </c>
      <c r="K3011">
        <v>67.127973937455494</v>
      </c>
      <c r="L3011">
        <v>58.200274457390002</v>
      </c>
      <c r="M3011">
        <v>29.625423738131801</v>
      </c>
      <c r="N3011">
        <v>0.27796284699481599</v>
      </c>
      <c r="O3011">
        <v>33.301557038449303</v>
      </c>
      <c r="P3011">
        <v>98.799747315224195</v>
      </c>
      <c r="Q3011">
        <v>8.1441469473874997E-2</v>
      </c>
    </row>
    <row r="3012" spans="1:17" hidden="1" x14ac:dyDescent="0.3">
      <c r="A3012" t="s">
        <v>6236</v>
      </c>
      <c r="B3012" t="s">
        <v>6237</v>
      </c>
      <c r="C3012" t="s">
        <v>10328</v>
      </c>
      <c r="D3012" t="s">
        <v>156</v>
      </c>
      <c r="E3012">
        <v>95.085988999999998</v>
      </c>
      <c r="F3012">
        <v>1440</v>
      </c>
      <c r="G3012">
        <v>47.618201549577499</v>
      </c>
      <c r="H3012">
        <v>-12.9109201611387</v>
      </c>
      <c r="I3012">
        <v>-19.782630010867901</v>
      </c>
      <c r="J3012">
        <v>-1.58170155798194</v>
      </c>
      <c r="K3012">
        <v>1489.8787316679</v>
      </c>
      <c r="L3012">
        <v>1397.4429188168699</v>
      </c>
      <c r="M3012">
        <v>50.173393108434098</v>
      </c>
      <c r="N3012">
        <v>0.53183038586992704</v>
      </c>
      <c r="O3012">
        <v>29.2951388888888</v>
      </c>
      <c r="P3012">
        <v>92.128085390260097</v>
      </c>
      <c r="Q3012">
        <v>0.120443083235569</v>
      </c>
    </row>
    <row r="3013" spans="1:17" hidden="1" x14ac:dyDescent="0.3">
      <c r="A3013" t="s">
        <v>6238</v>
      </c>
      <c r="B3013" t="s">
        <v>6239</v>
      </c>
      <c r="C3013" t="s">
        <v>10328</v>
      </c>
      <c r="D3013" t="s">
        <v>1922</v>
      </c>
      <c r="E3013">
        <v>95.053869431999999</v>
      </c>
      <c r="F3013">
        <v>1.06</v>
      </c>
      <c r="G3013">
        <v>-5.36594571248615</v>
      </c>
      <c r="H3013">
        <v>20.197628929239698</v>
      </c>
      <c r="I3013">
        <v>38.4631672888653</v>
      </c>
      <c r="J3013">
        <v>1.7825325151218101</v>
      </c>
      <c r="K3013">
        <v>0.89253634242756097</v>
      </c>
      <c r="L3013">
        <v>0.85800595929046997</v>
      </c>
      <c r="M3013">
        <v>77.205843061045599</v>
      </c>
      <c r="N3013">
        <v>0.79529038521786799</v>
      </c>
      <c r="O3013">
        <v>8.4905660377358299</v>
      </c>
      <c r="P3013">
        <v>112</v>
      </c>
      <c r="Q3013">
        <v>1.5768801014019999E-2</v>
      </c>
    </row>
    <row r="3014" spans="1:17" hidden="1" x14ac:dyDescent="0.3">
      <c r="A3014" t="s">
        <v>6240</v>
      </c>
      <c r="B3014" t="s">
        <v>6241</v>
      </c>
      <c r="C3014" t="s">
        <v>10328</v>
      </c>
      <c r="D3014" t="s">
        <v>127</v>
      </c>
      <c r="E3014">
        <v>94.975795199999993</v>
      </c>
      <c r="F3014">
        <v>85.37</v>
      </c>
      <c r="G3014">
        <v>74.358248562925098</v>
      </c>
      <c r="H3014">
        <v>-7.3247862336248204</v>
      </c>
      <c r="I3014">
        <v>-0.82827028971268502</v>
      </c>
      <c r="J3014">
        <v>-6.37880011595706</v>
      </c>
      <c r="K3014">
        <v>90.063889263918199</v>
      </c>
      <c r="L3014">
        <v>81.090752197556199</v>
      </c>
      <c r="M3014">
        <v>44.455927012694097</v>
      </c>
      <c r="N3014">
        <v>1.0016310423432999</v>
      </c>
      <c r="O3014">
        <v>34.590605599156603</v>
      </c>
      <c r="P3014">
        <v>121.16580310880801</v>
      </c>
      <c r="Q3014">
        <v>0.104570297594178</v>
      </c>
    </row>
    <row r="3015" spans="1:17" hidden="1" x14ac:dyDescent="0.3">
      <c r="A3015" t="s">
        <v>6242</v>
      </c>
      <c r="B3015" t="s">
        <v>6243</v>
      </c>
      <c r="C3015" t="s">
        <v>10328</v>
      </c>
      <c r="D3015" t="s">
        <v>54</v>
      </c>
      <c r="E3015">
        <v>94.807179775999998</v>
      </c>
      <c r="F3015">
        <v>1.36</v>
      </c>
      <c r="G3015">
        <v>-0.54801854161780705</v>
      </c>
      <c r="H3015">
        <v>-11.607614516453101</v>
      </c>
      <c r="I3015">
        <v>-52.251118425420401</v>
      </c>
      <c r="J3015">
        <v>-4.5937554549035902</v>
      </c>
      <c r="K3015">
        <v>1.4534255347629399</v>
      </c>
      <c r="L3015">
        <v>1.6067158741916401</v>
      </c>
      <c r="M3015">
        <v>42.008336903738098</v>
      </c>
      <c r="N3015">
        <v>1.11285071128133</v>
      </c>
      <c r="O3015">
        <v>127.941176470588</v>
      </c>
      <c r="P3015">
        <v>51.1111111111111</v>
      </c>
      <c r="Q3015">
        <v>-0.14706210774997999</v>
      </c>
    </row>
    <row r="3016" spans="1:17" hidden="1" x14ac:dyDescent="0.3">
      <c r="A3016" t="s">
        <v>6244</v>
      </c>
      <c r="B3016" t="s">
        <v>6245</v>
      </c>
      <c r="C3016" t="s">
        <v>10328</v>
      </c>
      <c r="D3016" t="s">
        <v>51</v>
      </c>
      <c r="E3016">
        <v>94.5</v>
      </c>
      <c r="F3016">
        <v>74</v>
      </c>
      <c r="G3016">
        <v>90.626054427862201</v>
      </c>
      <c r="H3016">
        <v>13.1041536553825</v>
      </c>
      <c r="I3016">
        <v>-19.365606517646899</v>
      </c>
      <c r="J3016">
        <v>-11.0501630580818</v>
      </c>
      <c r="K3016">
        <v>62.420696060344902</v>
      </c>
      <c r="L3016">
        <v>56.5147004871286</v>
      </c>
      <c r="M3016">
        <v>84.278181043154405</v>
      </c>
      <c r="N3016">
        <v>2.3037522890381399</v>
      </c>
      <c r="O3016">
        <v>40.202702702702602</v>
      </c>
      <c r="P3016">
        <v>137.942122186495</v>
      </c>
      <c r="Q3016">
        <v>4.6517478921412003E-2</v>
      </c>
    </row>
    <row r="3017" spans="1:17" hidden="1" x14ac:dyDescent="0.3">
      <c r="A3017" t="s">
        <v>6246</v>
      </c>
      <c r="B3017" t="s">
        <v>6247</v>
      </c>
      <c r="C3017" t="s">
        <v>10328</v>
      </c>
      <c r="D3017" t="s">
        <v>46</v>
      </c>
      <c r="E3017">
        <v>94.460999999999999</v>
      </c>
      <c r="F3017">
        <v>41.05</v>
      </c>
      <c r="G3017">
        <v>55.674778269414197</v>
      </c>
      <c r="H3017">
        <v>-3.3667962923713</v>
      </c>
      <c r="I3017">
        <v>-21.743181917483899</v>
      </c>
      <c r="J3017">
        <v>-2.3466587157356198</v>
      </c>
      <c r="K3017">
        <v>44.391146243033603</v>
      </c>
      <c r="L3017">
        <v>42.625149848129098</v>
      </c>
      <c r="M3017">
        <v>47.5586677584622</v>
      </c>
      <c r="N3017">
        <v>1.75110745764259</v>
      </c>
      <c r="O3017">
        <v>53.422655298416501</v>
      </c>
      <c r="P3017">
        <v>94.365530303030198</v>
      </c>
      <c r="Q3017">
        <v>-1.2510615313696001E-2</v>
      </c>
    </row>
    <row r="3018" spans="1:17" hidden="1" x14ac:dyDescent="0.3">
      <c r="A3018" t="s">
        <v>6248</v>
      </c>
      <c r="B3018" t="s">
        <v>6249</v>
      </c>
      <c r="C3018" t="s">
        <v>10328</v>
      </c>
      <c r="D3018" t="s">
        <v>21</v>
      </c>
      <c r="E3018">
        <v>94.330782999999997</v>
      </c>
      <c r="F3018">
        <v>79.11</v>
      </c>
      <c r="G3018">
        <v>-87.846047440927705</v>
      </c>
      <c r="H3018">
        <v>-2.8123192211578201</v>
      </c>
      <c r="I3018">
        <v>-48.359442522719597</v>
      </c>
      <c r="J3018">
        <v>-10.7078448219254</v>
      </c>
      <c r="K3018">
        <v>81.542374370872693</v>
      </c>
      <c r="L3018">
        <v>111.22272050766</v>
      </c>
      <c r="M3018">
        <v>48.343371806924999</v>
      </c>
      <c r="N3018">
        <v>2.2006786598911399</v>
      </c>
      <c r="O3018">
        <v>149.020351409429</v>
      </c>
      <c r="P3018">
        <v>13.030432918988399</v>
      </c>
      <c r="Q3018">
        <v>-5.4211188627874003E-2</v>
      </c>
    </row>
    <row r="3019" spans="1:17" hidden="1" x14ac:dyDescent="0.3">
      <c r="A3019" t="s">
        <v>6250</v>
      </c>
      <c r="B3019" t="s">
        <v>6251</v>
      </c>
      <c r="C3019" t="s">
        <v>10328</v>
      </c>
      <c r="D3019" t="s">
        <v>573</v>
      </c>
      <c r="E3019">
        <v>94.306875000000005</v>
      </c>
      <c r="F3019">
        <v>81.25</v>
      </c>
      <c r="G3019">
        <v>8.3438448476901996</v>
      </c>
      <c r="H3019">
        <v>-7.7975369970732604</v>
      </c>
      <c r="I3019">
        <v>25.450268773411398</v>
      </c>
      <c r="J3019">
        <v>-1.9622903104649301</v>
      </c>
      <c r="K3019">
        <v>75.011339308963002</v>
      </c>
      <c r="M3019">
        <v>46.140588814241802</v>
      </c>
      <c r="N3019">
        <v>0.32818343722172699</v>
      </c>
      <c r="O3019">
        <v>20.615384615384599</v>
      </c>
      <c r="P3019">
        <v>76.247288503253799</v>
      </c>
    </row>
    <row r="3020" spans="1:17" hidden="1" x14ac:dyDescent="0.3">
      <c r="A3020" t="s">
        <v>6252</v>
      </c>
      <c r="B3020" t="s">
        <v>6253</v>
      </c>
      <c r="C3020" t="s">
        <v>10328</v>
      </c>
      <c r="D3020" t="s">
        <v>21</v>
      </c>
      <c r="E3020">
        <v>94.128</v>
      </c>
      <c r="F3020">
        <v>111</v>
      </c>
      <c r="G3020">
        <v>-53.202021971244498</v>
      </c>
      <c r="H3020">
        <v>8.4489108368303398</v>
      </c>
      <c r="I3020">
        <v>-26.348158724177399</v>
      </c>
      <c r="J3020">
        <v>-10.803753725099</v>
      </c>
      <c r="K3020">
        <v>108.503567531348</v>
      </c>
      <c r="L3020">
        <v>119.648189988518</v>
      </c>
      <c r="M3020">
        <v>48.6345671452641</v>
      </c>
      <c r="N3020">
        <v>1.5202628696604601</v>
      </c>
      <c r="O3020">
        <v>53.018018018017997</v>
      </c>
      <c r="P3020">
        <v>35.779816513761403</v>
      </c>
    </row>
    <row r="3021" spans="1:17" hidden="1" x14ac:dyDescent="0.3">
      <c r="A3021" t="s">
        <v>6254</v>
      </c>
      <c r="B3021" t="s">
        <v>6255</v>
      </c>
      <c r="C3021" t="s">
        <v>10328</v>
      </c>
      <c r="D3021" t="s">
        <v>231</v>
      </c>
      <c r="E3021">
        <v>94.061508000000003</v>
      </c>
      <c r="F3021">
        <v>6.24</v>
      </c>
      <c r="G3021">
        <v>-49.242812521385801</v>
      </c>
      <c r="H3021">
        <v>-12.217463001301599</v>
      </c>
      <c r="I3021">
        <v>-55.665128657612399</v>
      </c>
      <c r="J3021">
        <v>-1.9851561641234701</v>
      </c>
      <c r="K3021">
        <v>7.07087956357931</v>
      </c>
      <c r="L3021">
        <v>7.9018275353839904</v>
      </c>
      <c r="M3021">
        <v>34.895158206678801</v>
      </c>
      <c r="N3021">
        <v>0.69783330443258496</v>
      </c>
      <c r="O3021">
        <v>108.333333333333</v>
      </c>
      <c r="P3021">
        <v>5.7627118644067696</v>
      </c>
      <c r="Q3021">
        <v>0.13110568274005799</v>
      </c>
    </row>
    <row r="3022" spans="1:17" hidden="1" x14ac:dyDescent="0.3">
      <c r="A3022" t="s">
        <v>6256</v>
      </c>
      <c r="B3022" t="s">
        <v>6257</v>
      </c>
      <c r="C3022" t="s">
        <v>10328</v>
      </c>
      <c r="D3022" t="s">
        <v>384</v>
      </c>
      <c r="E3022">
        <v>93.764889705000002</v>
      </c>
      <c r="F3022">
        <v>97.85</v>
      </c>
      <c r="G3022">
        <v>-46.439349432948703</v>
      </c>
      <c r="H3022">
        <v>-1.76067050001757</v>
      </c>
      <c r="I3022">
        <v>-29.3329255072275</v>
      </c>
      <c r="J3022">
        <v>-4.5010355425151696</v>
      </c>
      <c r="K3022">
        <v>100.046685495086</v>
      </c>
      <c r="L3022">
        <v>107.86452583643801</v>
      </c>
      <c r="M3022">
        <v>38.081183535820898</v>
      </c>
      <c r="N3022">
        <v>0.58947803796087495</v>
      </c>
      <c r="O3022">
        <v>48.185998978027598</v>
      </c>
      <c r="P3022">
        <v>9.9438202247190901</v>
      </c>
      <c r="Q3022">
        <v>-9.2367560639489994E-3</v>
      </c>
    </row>
    <row r="3023" spans="1:17" hidden="1" x14ac:dyDescent="0.3">
      <c r="A3023" t="s">
        <v>6258</v>
      </c>
      <c r="B3023" t="s">
        <v>6259</v>
      </c>
      <c r="C3023" t="s">
        <v>10328</v>
      </c>
      <c r="D3023" t="s">
        <v>535</v>
      </c>
      <c r="E3023">
        <v>93.585604200000006</v>
      </c>
      <c r="F3023">
        <v>37.200000000000003</v>
      </c>
      <c r="G3023">
        <v>38.101770487918003</v>
      </c>
      <c r="H3023">
        <v>-8.8193723647335798</v>
      </c>
      <c r="I3023">
        <v>1.3554317545778301</v>
      </c>
      <c r="J3023">
        <v>-7.7093328108300501</v>
      </c>
      <c r="K3023">
        <v>38.924618576571902</v>
      </c>
      <c r="L3023">
        <v>34.5011366193621</v>
      </c>
      <c r="M3023">
        <v>39.954060623230603</v>
      </c>
      <c r="N3023">
        <v>1.5739569414061501</v>
      </c>
      <c r="O3023">
        <v>26.0483870967741</v>
      </c>
      <c r="P3023">
        <v>106.094182825484</v>
      </c>
      <c r="Q3023">
        <v>7.4593814050609997E-2</v>
      </c>
    </row>
    <row r="3024" spans="1:17" hidden="1" x14ac:dyDescent="0.3">
      <c r="A3024" t="s">
        <v>6260</v>
      </c>
      <c r="B3024" t="s">
        <v>6261</v>
      </c>
      <c r="C3024" t="s">
        <v>10328</v>
      </c>
      <c r="D3024" t="s">
        <v>54</v>
      </c>
      <c r="E3024">
        <v>93.432453960000004</v>
      </c>
      <c r="F3024">
        <v>159.15</v>
      </c>
      <c r="G3024">
        <v>17.2892830456837</v>
      </c>
      <c r="H3024">
        <v>10.470467837884099</v>
      </c>
      <c r="I3024">
        <v>17.8607364274948</v>
      </c>
      <c r="J3024">
        <v>-9.9895768081717708</v>
      </c>
      <c r="K3024">
        <v>150.94677025096499</v>
      </c>
      <c r="L3024">
        <v>135.51711112617801</v>
      </c>
      <c r="M3024">
        <v>40.3224469869687</v>
      </c>
      <c r="N3024">
        <v>0.57529580199516295</v>
      </c>
      <c r="O3024">
        <v>10.9016650958215</v>
      </c>
      <c r="P3024">
        <v>62.315145334013202</v>
      </c>
      <c r="Q3024">
        <v>-4.2567557760888997E-2</v>
      </c>
    </row>
    <row r="3025" spans="1:17" hidden="1" x14ac:dyDescent="0.3">
      <c r="A3025" t="s">
        <v>6262</v>
      </c>
      <c r="B3025" t="s">
        <v>6263</v>
      </c>
      <c r="C3025" t="s">
        <v>10328</v>
      </c>
      <c r="D3025" t="s">
        <v>627</v>
      </c>
      <c r="E3025">
        <v>93.356999999999999</v>
      </c>
      <c r="F3025">
        <v>7.27</v>
      </c>
      <c r="G3025">
        <v>-47.924935410060101</v>
      </c>
      <c r="H3025">
        <v>-1.17839077216087</v>
      </c>
      <c r="I3025">
        <v>-26.929901181126201</v>
      </c>
      <c r="J3025">
        <v>-0.63949289881733995</v>
      </c>
      <c r="K3025">
        <v>7.2925116863234498</v>
      </c>
      <c r="L3025">
        <v>8.4713286441616908</v>
      </c>
      <c r="M3025">
        <v>51.010839938160899</v>
      </c>
      <c r="N3025">
        <v>0.73569384374651403</v>
      </c>
      <c r="O3025">
        <v>49.931224209078401</v>
      </c>
      <c r="P3025">
        <v>25.344827586206801</v>
      </c>
      <c r="Q3025">
        <v>-0.19739467518180301</v>
      </c>
    </row>
    <row r="3026" spans="1:17" hidden="1" x14ac:dyDescent="0.3">
      <c r="A3026" t="s">
        <v>6264</v>
      </c>
      <c r="B3026" t="s">
        <v>6265</v>
      </c>
      <c r="C3026" t="s">
        <v>10328</v>
      </c>
      <c r="D3026" t="s">
        <v>1105</v>
      </c>
      <c r="E3026">
        <v>92.965372500000001</v>
      </c>
      <c r="F3026">
        <v>78.75</v>
      </c>
      <c r="G3026">
        <v>-12.4467347121786</v>
      </c>
      <c r="H3026">
        <v>17.948767144017701</v>
      </c>
      <c r="I3026">
        <v>20.509172131480302</v>
      </c>
      <c r="J3026">
        <v>-2.4500951885137101</v>
      </c>
      <c r="K3026">
        <v>67.599697809657201</v>
      </c>
      <c r="L3026">
        <v>62.043742701119498</v>
      </c>
      <c r="M3026">
        <v>65.601397146455298</v>
      </c>
      <c r="N3026">
        <v>1.98201798201798</v>
      </c>
      <c r="O3026">
        <v>10.3492063492063</v>
      </c>
      <c r="P3026">
        <v>59.898477157360396</v>
      </c>
    </row>
    <row r="3027" spans="1:17" hidden="1" x14ac:dyDescent="0.3">
      <c r="A3027" t="s">
        <v>6266</v>
      </c>
      <c r="B3027" t="s">
        <v>6267</v>
      </c>
      <c r="C3027" t="s">
        <v>10328</v>
      </c>
      <c r="D3027" t="s">
        <v>276</v>
      </c>
      <c r="E3027">
        <v>92.362444800000006</v>
      </c>
      <c r="F3027">
        <v>236.85</v>
      </c>
      <c r="G3027">
        <v>-31.178299881711201</v>
      </c>
      <c r="H3027">
        <v>-10.371447175022601</v>
      </c>
      <c r="I3027">
        <v>-20.083051198529599</v>
      </c>
      <c r="J3027">
        <v>7.0475819311146202</v>
      </c>
      <c r="K3027">
        <v>217.093745219868</v>
      </c>
      <c r="L3027">
        <v>220.783735958005</v>
      </c>
      <c r="M3027">
        <v>63.322763071757002</v>
      </c>
      <c r="N3027">
        <v>0.86017478152309601</v>
      </c>
      <c r="O3027">
        <v>42.516360565758902</v>
      </c>
      <c r="P3027">
        <v>26.657754010695101</v>
      </c>
      <c r="Q3027">
        <v>0.12749013410259999</v>
      </c>
    </row>
    <row r="3028" spans="1:17" hidden="1" x14ac:dyDescent="0.3">
      <c r="A3028" t="s">
        <v>6268</v>
      </c>
      <c r="B3028" t="s">
        <v>6269</v>
      </c>
      <c r="C3028" t="s">
        <v>10328</v>
      </c>
      <c r="D3028" t="s">
        <v>127</v>
      </c>
      <c r="E3028">
        <v>92.331932277999996</v>
      </c>
      <c r="F3028">
        <v>32</v>
      </c>
      <c r="G3028">
        <v>-23.084198510094598</v>
      </c>
      <c r="H3028">
        <v>12.4607011490356</v>
      </c>
      <c r="I3028">
        <v>-12.2414507245345</v>
      </c>
      <c r="J3028">
        <v>-2.6238913869182601</v>
      </c>
      <c r="K3028">
        <v>30.174198238740299</v>
      </c>
      <c r="L3028">
        <v>30.105500862665</v>
      </c>
      <c r="M3028">
        <v>67.438657793225403</v>
      </c>
      <c r="N3028">
        <v>0.95439513500480699</v>
      </c>
      <c r="O3028">
        <v>36.531249999999901</v>
      </c>
      <c r="P3028">
        <v>27.744510978043898</v>
      </c>
      <c r="Q3028">
        <v>4.8833624553400998E-2</v>
      </c>
    </row>
    <row r="3029" spans="1:17" hidden="1" x14ac:dyDescent="0.3">
      <c r="A3029" t="s">
        <v>6270</v>
      </c>
      <c r="B3029" t="s">
        <v>6271</v>
      </c>
      <c r="C3029" t="s">
        <v>10328</v>
      </c>
      <c r="D3029" t="s">
        <v>257</v>
      </c>
      <c r="E3029">
        <v>92.318776499999998</v>
      </c>
      <c r="F3029">
        <v>39.32</v>
      </c>
      <c r="G3029">
        <v>15.288615557493101</v>
      </c>
      <c r="H3029">
        <v>-12.4355715057004</v>
      </c>
      <c r="I3029">
        <v>8.3926205516519001</v>
      </c>
      <c r="J3029">
        <v>-2.6377621711905901</v>
      </c>
      <c r="K3029">
        <v>38.4111341319296</v>
      </c>
      <c r="L3029">
        <v>35.424315015666998</v>
      </c>
      <c r="M3029">
        <v>42.729164662796002</v>
      </c>
      <c r="N3029">
        <v>0.58083410760928</v>
      </c>
      <c r="O3029">
        <v>29.70498474059</v>
      </c>
      <c r="P3029">
        <v>52.699029126213603</v>
      </c>
      <c r="Q3029">
        <v>6.3180996214109997E-2</v>
      </c>
    </row>
    <row r="3030" spans="1:17" hidden="1" x14ac:dyDescent="0.3">
      <c r="A3030" t="s">
        <v>6272</v>
      </c>
      <c r="B3030" t="s">
        <v>6273</v>
      </c>
      <c r="C3030" t="s">
        <v>10328</v>
      </c>
      <c r="D3030" t="s">
        <v>2701</v>
      </c>
      <c r="E3030">
        <v>92.315924999999993</v>
      </c>
      <c r="F3030">
        <v>202.6</v>
      </c>
      <c r="G3030">
        <v>67.196592987204198</v>
      </c>
      <c r="H3030">
        <v>37.150367394846803</v>
      </c>
      <c r="I3030">
        <v>11.520002926346001</v>
      </c>
      <c r="J3030">
        <v>4.0274854963840498</v>
      </c>
      <c r="K3030">
        <v>175.13043080567701</v>
      </c>
      <c r="L3030">
        <v>147.89249220822501</v>
      </c>
      <c r="M3030">
        <v>64.264292939344898</v>
      </c>
      <c r="N3030">
        <v>1.49774977497749</v>
      </c>
      <c r="O3030">
        <v>18.213228035537998</v>
      </c>
      <c r="P3030">
        <v>161.100661790316</v>
      </c>
    </row>
    <row r="3031" spans="1:17" hidden="1" x14ac:dyDescent="0.3">
      <c r="A3031" t="s">
        <v>6274</v>
      </c>
      <c r="B3031" t="s">
        <v>6275</v>
      </c>
      <c r="C3031" t="s">
        <v>10328</v>
      </c>
      <c r="D3031" t="s">
        <v>4133</v>
      </c>
      <c r="E3031">
        <v>91.849905000000007</v>
      </c>
      <c r="F3031">
        <v>144.35</v>
      </c>
      <c r="G3031">
        <v>7.4043624107631301</v>
      </c>
      <c r="H3031">
        <v>-12.055531183119699</v>
      </c>
      <c r="I3031">
        <v>23.859240410056898</v>
      </c>
      <c r="J3031">
        <v>-5.4832735093733902</v>
      </c>
      <c r="K3031">
        <v>145.80880533955701</v>
      </c>
      <c r="M3031">
        <v>28.0495324080612</v>
      </c>
      <c r="N3031">
        <v>0.75384615384615306</v>
      </c>
      <c r="O3031">
        <v>17.769310703152001</v>
      </c>
      <c r="P3031">
        <v>49.585492227979202</v>
      </c>
    </row>
    <row r="3032" spans="1:17" hidden="1" x14ac:dyDescent="0.3">
      <c r="A3032" t="s">
        <v>6276</v>
      </c>
      <c r="B3032" t="s">
        <v>6277</v>
      </c>
      <c r="C3032" t="s">
        <v>10328</v>
      </c>
      <c r="D3032" t="s">
        <v>305</v>
      </c>
      <c r="E3032">
        <v>91.8429182</v>
      </c>
      <c r="F3032">
        <v>44.59</v>
      </c>
      <c r="G3032">
        <v>3.8722993001479198</v>
      </c>
      <c r="H3032">
        <v>-4.1390830479216296</v>
      </c>
      <c r="I3032">
        <v>-9.2677297211014693</v>
      </c>
      <c r="J3032">
        <v>1.86345494698764</v>
      </c>
      <c r="K3032">
        <v>45.305108587864098</v>
      </c>
      <c r="L3032">
        <v>41.295393718350603</v>
      </c>
      <c r="M3032">
        <v>57.767610469813498</v>
      </c>
      <c r="N3032">
        <v>0.29586814562154301</v>
      </c>
      <c r="O3032">
        <v>45.7725947521865</v>
      </c>
      <c r="P3032">
        <v>59.25</v>
      </c>
      <c r="Q3032">
        <v>4.7795403467099998E-2</v>
      </c>
    </row>
    <row r="3033" spans="1:17" hidden="1" x14ac:dyDescent="0.3">
      <c r="A3033" t="s">
        <v>6278</v>
      </c>
      <c r="B3033" t="s">
        <v>6279</v>
      </c>
      <c r="C3033" t="s">
        <v>10328</v>
      </c>
      <c r="D3033" t="s">
        <v>1489</v>
      </c>
      <c r="E3033">
        <v>91.769400000000005</v>
      </c>
      <c r="F3033">
        <v>59.18</v>
      </c>
      <c r="G3033">
        <v>-16.373461110576201</v>
      </c>
      <c r="H3033">
        <v>1.1038642839605199</v>
      </c>
      <c r="I3033">
        <v>-6.14229944656533</v>
      </c>
      <c r="J3033">
        <v>-1.8907707285142801</v>
      </c>
      <c r="K3033">
        <v>58.312540484817099</v>
      </c>
      <c r="L3033">
        <v>54.812667415068802</v>
      </c>
      <c r="M3033">
        <v>52.7813930150243</v>
      </c>
      <c r="N3033">
        <v>1.73712235420204</v>
      </c>
      <c r="O3033">
        <v>17.100371747211799</v>
      </c>
      <c r="P3033">
        <v>43.990267639902598</v>
      </c>
      <c r="Q3033">
        <v>-3.0089789868852999E-2</v>
      </c>
    </row>
    <row r="3034" spans="1:17" hidden="1" x14ac:dyDescent="0.3">
      <c r="A3034" t="s">
        <v>6280</v>
      </c>
      <c r="B3034" t="s">
        <v>6281</v>
      </c>
      <c r="C3034" t="s">
        <v>10328</v>
      </c>
      <c r="D3034" t="s">
        <v>127</v>
      </c>
      <c r="E3034">
        <v>91.709992</v>
      </c>
      <c r="F3034">
        <v>106.95</v>
      </c>
      <c r="G3034">
        <v>-79.070397450262803</v>
      </c>
      <c r="H3034">
        <v>-8.3492488694618707</v>
      </c>
      <c r="I3034">
        <v>-51.990489658520197</v>
      </c>
      <c r="J3034">
        <v>-4.58747917297302</v>
      </c>
      <c r="K3034">
        <v>109.477476469056</v>
      </c>
      <c r="M3034">
        <v>40.478077706200501</v>
      </c>
      <c r="N3034">
        <v>0.386240193120096</v>
      </c>
      <c r="O3034">
        <v>96.353436185133205</v>
      </c>
      <c r="P3034">
        <v>29.636363636363601</v>
      </c>
    </row>
    <row r="3035" spans="1:17" hidden="1" x14ac:dyDescent="0.3">
      <c r="A3035" t="s">
        <v>6282</v>
      </c>
      <c r="B3035" t="s">
        <v>6283</v>
      </c>
      <c r="C3035" t="s">
        <v>10328</v>
      </c>
      <c r="D3035" t="s">
        <v>415</v>
      </c>
      <c r="E3035">
        <v>91.386754339999996</v>
      </c>
      <c r="F3035">
        <v>60.94</v>
      </c>
      <c r="G3035">
        <v>137.44353628926899</v>
      </c>
      <c r="H3035">
        <v>-6.5538378333660701</v>
      </c>
      <c r="I3035">
        <v>54.085034456785102</v>
      </c>
      <c r="J3035">
        <v>7.14792413864319</v>
      </c>
      <c r="K3035">
        <v>53.808515621941602</v>
      </c>
      <c r="L3035">
        <v>42.872400662553503</v>
      </c>
      <c r="M3035">
        <v>78.326940782410205</v>
      </c>
      <c r="N3035">
        <v>0.58836002803871501</v>
      </c>
      <c r="O3035">
        <v>8.7134886773875895</v>
      </c>
      <c r="P3035">
        <v>190.19047619047601</v>
      </c>
      <c r="Q3035">
        <v>0.13443811250511301</v>
      </c>
    </row>
    <row r="3036" spans="1:17" hidden="1" x14ac:dyDescent="0.3">
      <c r="A3036" t="s">
        <v>6284</v>
      </c>
      <c r="B3036" t="s">
        <v>6285</v>
      </c>
      <c r="C3036" t="s">
        <v>10328</v>
      </c>
      <c r="D3036" t="s">
        <v>276</v>
      </c>
      <c r="E3036">
        <v>91.329419999999999</v>
      </c>
      <c r="F3036">
        <v>83.25</v>
      </c>
      <c r="G3036">
        <v>-20.8915001965748</v>
      </c>
      <c r="H3036">
        <v>2.6601348068864699</v>
      </c>
      <c r="I3036">
        <v>-28.404713433764002</v>
      </c>
      <c r="J3036">
        <v>-4.10593660266934</v>
      </c>
      <c r="K3036">
        <v>83.324945705377203</v>
      </c>
      <c r="L3036">
        <v>87.734206389680196</v>
      </c>
      <c r="M3036">
        <v>51.888267289949503</v>
      </c>
      <c r="N3036">
        <v>1.15931894192763</v>
      </c>
      <c r="O3036">
        <v>49.729729729729698</v>
      </c>
      <c r="P3036">
        <v>18.674269422665699</v>
      </c>
    </row>
    <row r="3037" spans="1:17" hidden="1" x14ac:dyDescent="0.3">
      <c r="A3037" t="s">
        <v>6286</v>
      </c>
      <c r="B3037" t="s">
        <v>6287</v>
      </c>
      <c r="C3037" t="s">
        <v>10328</v>
      </c>
      <c r="D3037" t="s">
        <v>51</v>
      </c>
      <c r="E3037">
        <v>91.131749999999997</v>
      </c>
      <c r="F3037">
        <v>257.05</v>
      </c>
      <c r="G3037">
        <v>32.361031334256701</v>
      </c>
      <c r="H3037">
        <v>9.4879358678639196</v>
      </c>
      <c r="I3037">
        <v>12.3942642338612</v>
      </c>
      <c r="J3037">
        <v>7.8801788874229102</v>
      </c>
      <c r="K3037">
        <v>230.24888573384999</v>
      </c>
      <c r="L3037">
        <v>201.5731629977</v>
      </c>
      <c r="M3037">
        <v>68.639081211357095</v>
      </c>
      <c r="N3037">
        <v>1.5675328219551301</v>
      </c>
      <c r="O3037">
        <v>14.685858782338</v>
      </c>
      <c r="P3037">
        <v>89.425202652910798</v>
      </c>
      <c r="Q3037">
        <v>7.4608049478335006E-2</v>
      </c>
    </row>
    <row r="3038" spans="1:17" hidden="1" x14ac:dyDescent="0.3">
      <c r="A3038" t="s">
        <v>6288</v>
      </c>
      <c r="B3038" t="s">
        <v>6289</v>
      </c>
      <c r="C3038" t="s">
        <v>10328</v>
      </c>
      <c r="D3038" t="s">
        <v>573</v>
      </c>
      <c r="E3038">
        <v>91.1306352</v>
      </c>
      <c r="F3038">
        <v>108.9</v>
      </c>
      <c r="G3038">
        <v>5.9681469501879096</v>
      </c>
      <c r="H3038">
        <v>-10.962224445531101</v>
      </c>
      <c r="I3038">
        <v>-39.259820383360903</v>
      </c>
      <c r="J3038">
        <v>-8.2548633713306696</v>
      </c>
      <c r="K3038">
        <v>110.29260785212</v>
      </c>
      <c r="L3038">
        <v>108.670594691685</v>
      </c>
      <c r="M3038">
        <v>58.776844650730403</v>
      </c>
      <c r="N3038">
        <v>0.122222222222222</v>
      </c>
      <c r="O3038">
        <v>46.326905417814501</v>
      </c>
      <c r="P3038">
        <v>37.5</v>
      </c>
      <c r="Q3038">
        <v>1.2799401467438999E-2</v>
      </c>
    </row>
    <row r="3039" spans="1:17" hidden="1" x14ac:dyDescent="0.3">
      <c r="A3039" t="s">
        <v>6290</v>
      </c>
      <c r="B3039" t="s">
        <v>6291</v>
      </c>
      <c r="C3039" t="s">
        <v>10328</v>
      </c>
      <c r="D3039" t="s">
        <v>54</v>
      </c>
      <c r="E3039">
        <v>91.062179999999998</v>
      </c>
      <c r="F3039">
        <v>92</v>
      </c>
      <c r="G3039">
        <v>42.374282525013101</v>
      </c>
      <c r="H3039">
        <v>6.5492482286449301</v>
      </c>
      <c r="I3039">
        <v>11.3757230396424</v>
      </c>
      <c r="J3039">
        <v>-6.5795710577404902</v>
      </c>
      <c r="K3039">
        <v>85.949259686468295</v>
      </c>
      <c r="L3039">
        <v>76.327842550316305</v>
      </c>
      <c r="M3039">
        <v>47.220992074191201</v>
      </c>
      <c r="N3039">
        <v>3.2043323411444602</v>
      </c>
      <c r="O3039">
        <v>10.5978260869565</v>
      </c>
      <c r="P3039">
        <v>88.717948717948701</v>
      </c>
      <c r="Q3039">
        <v>8.9419237512271002E-2</v>
      </c>
    </row>
    <row r="3040" spans="1:17" hidden="1" x14ac:dyDescent="0.3">
      <c r="A3040" t="s">
        <v>6292</v>
      </c>
      <c r="B3040" t="s">
        <v>6293</v>
      </c>
      <c r="C3040" t="s">
        <v>10328</v>
      </c>
      <c r="E3040">
        <v>91</v>
      </c>
      <c r="F3040">
        <v>178.4</v>
      </c>
      <c r="G3040">
        <v>117.67154091110299</v>
      </c>
      <c r="H3040">
        <v>-6.38387022421567</v>
      </c>
      <c r="I3040">
        <v>28.621897447595401</v>
      </c>
      <c r="J3040">
        <v>-2.6692777857450798</v>
      </c>
      <c r="K3040">
        <v>176.241429158052</v>
      </c>
      <c r="L3040">
        <v>143.62451125171901</v>
      </c>
      <c r="M3040">
        <v>54.999020358828901</v>
      </c>
      <c r="N3040">
        <v>0.93116398854840099</v>
      </c>
      <c r="O3040">
        <v>15.330717488789199</v>
      </c>
      <c r="P3040">
        <v>175.52123552123501</v>
      </c>
      <c r="Q3040">
        <v>0.111659621054133</v>
      </c>
    </row>
    <row r="3041" spans="1:17" hidden="1" x14ac:dyDescent="0.3">
      <c r="A3041" t="s">
        <v>6294</v>
      </c>
      <c r="B3041" t="s">
        <v>6295</v>
      </c>
      <c r="C3041" t="s">
        <v>10328</v>
      </c>
      <c r="D3041" t="s">
        <v>405</v>
      </c>
      <c r="E3041">
        <v>90.977879999999999</v>
      </c>
      <c r="F3041">
        <v>0.84</v>
      </c>
      <c r="G3041">
        <v>12.3010532905048</v>
      </c>
      <c r="H3041">
        <v>-10.8764317207541</v>
      </c>
      <c r="I3041">
        <v>-15.290985535054901</v>
      </c>
      <c r="J3041">
        <v>1.3619823900934001</v>
      </c>
      <c r="K3041">
        <v>0.88742309903682104</v>
      </c>
      <c r="L3041">
        <v>0.78280761085768702</v>
      </c>
      <c r="M3041">
        <v>50.621135436744702</v>
      </c>
      <c r="N3041">
        <v>0.33887668694671402</v>
      </c>
      <c r="O3041">
        <v>70.238095238095198</v>
      </c>
      <c r="P3041">
        <v>82.608695652173907</v>
      </c>
      <c r="Q3041">
        <v>9.9130873943514997E-2</v>
      </c>
    </row>
    <row r="3042" spans="1:17" hidden="1" x14ac:dyDescent="0.3">
      <c r="A3042" t="s">
        <v>6296</v>
      </c>
      <c r="B3042" t="s">
        <v>6297</v>
      </c>
      <c r="C3042" t="s">
        <v>10328</v>
      </c>
      <c r="D3042" t="s">
        <v>741</v>
      </c>
      <c r="E3042">
        <v>90.884969691999999</v>
      </c>
      <c r="F3042">
        <v>43.33</v>
      </c>
      <c r="G3042">
        <v>1.11194426275915</v>
      </c>
      <c r="H3042">
        <v>1.0590521502135499</v>
      </c>
      <c r="I3042">
        <v>-0.53675857665475801</v>
      </c>
      <c r="J3042">
        <v>-0.81670928190637304</v>
      </c>
      <c r="K3042">
        <v>43.3502576436589</v>
      </c>
      <c r="L3042">
        <v>40.303847981445699</v>
      </c>
      <c r="M3042">
        <v>59.271834326705303</v>
      </c>
      <c r="N3042">
        <v>1.47359140094658</v>
      </c>
      <c r="O3042">
        <v>8.2390953150242208</v>
      </c>
      <c r="P3042">
        <v>40.864759427828297</v>
      </c>
    </row>
    <row r="3043" spans="1:17" hidden="1" x14ac:dyDescent="0.3">
      <c r="A3043" t="s">
        <v>6298</v>
      </c>
      <c r="B3043" t="s">
        <v>6299</v>
      </c>
      <c r="C3043" t="s">
        <v>10328</v>
      </c>
      <c r="D3043" t="s">
        <v>89</v>
      </c>
      <c r="E3043">
        <v>90.829679999999996</v>
      </c>
      <c r="F3043">
        <v>210.4</v>
      </c>
      <c r="G3043">
        <v>-39.382172893013497</v>
      </c>
      <c r="H3043">
        <v>-6.6379175467561398</v>
      </c>
      <c r="I3043">
        <v>-20.257759284011001</v>
      </c>
      <c r="J3043">
        <v>-1.0476561641234601</v>
      </c>
      <c r="K3043">
        <v>218.23578423735</v>
      </c>
      <c r="L3043">
        <v>220.90294849721701</v>
      </c>
      <c r="M3043">
        <v>38.068407777074597</v>
      </c>
      <c r="N3043">
        <v>0</v>
      </c>
      <c r="O3043">
        <v>25</v>
      </c>
      <c r="P3043">
        <v>0</v>
      </c>
    </row>
    <row r="3044" spans="1:17" hidden="1" x14ac:dyDescent="0.3">
      <c r="A3044" t="s">
        <v>6300</v>
      </c>
      <c r="B3044" t="s">
        <v>6301</v>
      </c>
      <c r="C3044" t="s">
        <v>10328</v>
      </c>
      <c r="D3044" t="s">
        <v>138</v>
      </c>
      <c r="E3044">
        <v>90.72</v>
      </c>
      <c r="F3044">
        <v>82.19</v>
      </c>
      <c r="G3044">
        <v>-28.200236592943401</v>
      </c>
      <c r="H3044">
        <v>-8.7122406395688792</v>
      </c>
      <c r="I3044">
        <v>-25.249288878233301</v>
      </c>
      <c r="J3044">
        <v>-2.1077268355015599</v>
      </c>
      <c r="K3044">
        <v>86.586993684625199</v>
      </c>
      <c r="L3044">
        <v>84.560263535687994</v>
      </c>
      <c r="M3044">
        <v>46.710400042300698</v>
      </c>
      <c r="N3044">
        <v>0.28115823142448199</v>
      </c>
      <c r="O3044">
        <v>32.802044044287598</v>
      </c>
      <c r="P3044">
        <v>62.238452427951003</v>
      </c>
      <c r="Q3044">
        <v>0.15113228350892699</v>
      </c>
    </row>
    <row r="3045" spans="1:17" hidden="1" x14ac:dyDescent="0.3">
      <c r="A3045" t="s">
        <v>6302</v>
      </c>
      <c r="B3045" t="s">
        <v>6303</v>
      </c>
      <c r="C3045" t="s">
        <v>10328</v>
      </c>
      <c r="D3045" t="s">
        <v>3576</v>
      </c>
      <c r="E3045">
        <v>90.646500000000003</v>
      </c>
      <c r="F3045">
        <v>44.5</v>
      </c>
      <c r="G3045">
        <v>55.344838601239303</v>
      </c>
      <c r="H3045">
        <v>-2.04905595789455</v>
      </c>
      <c r="I3045">
        <v>-14.186269844478501</v>
      </c>
      <c r="J3045">
        <v>-2.1587672752345699</v>
      </c>
      <c r="K3045">
        <v>44.562503550831202</v>
      </c>
      <c r="L3045">
        <v>41.083653698537198</v>
      </c>
      <c r="M3045">
        <v>46.494301998542603</v>
      </c>
      <c r="N3045">
        <v>0.78877005347593498</v>
      </c>
      <c r="O3045">
        <v>17.528089887640402</v>
      </c>
      <c r="P3045">
        <v>85.4166666666666</v>
      </c>
    </row>
    <row r="3046" spans="1:17" hidden="1" x14ac:dyDescent="0.3">
      <c r="A3046" t="s">
        <v>6304</v>
      </c>
      <c r="B3046" t="s">
        <v>6305</v>
      </c>
      <c r="C3046" t="s">
        <v>10328</v>
      </c>
      <c r="D3046" t="s">
        <v>950</v>
      </c>
      <c r="E3046">
        <v>90.533749999999998</v>
      </c>
      <c r="F3046">
        <v>157.44999999999999</v>
      </c>
      <c r="G3046">
        <v>-51.738494732093997</v>
      </c>
      <c r="H3046">
        <v>6.9143457239537298</v>
      </c>
      <c r="I3046">
        <v>-15.7440395209966</v>
      </c>
      <c r="J3046">
        <v>-4.57094047784895</v>
      </c>
      <c r="K3046">
        <v>150.46536532828901</v>
      </c>
      <c r="L3046">
        <v>166.384726285433</v>
      </c>
      <c r="M3046">
        <v>53.961550549126201</v>
      </c>
      <c r="N3046">
        <v>1.00656189831919</v>
      </c>
      <c r="O3046">
        <v>33.375674817402299</v>
      </c>
      <c r="P3046">
        <v>20.099160945842801</v>
      </c>
      <c r="Q3046">
        <v>0.185670443485878</v>
      </c>
    </row>
    <row r="3047" spans="1:17" hidden="1" x14ac:dyDescent="0.3">
      <c r="A3047" t="s">
        <v>6306</v>
      </c>
      <c r="B3047" t="s">
        <v>6307</v>
      </c>
      <c r="C3047" t="s">
        <v>10328</v>
      </c>
      <c r="D3047" t="s">
        <v>989</v>
      </c>
      <c r="E3047">
        <v>90.384159999999994</v>
      </c>
      <c r="F3047">
        <v>36.85</v>
      </c>
      <c r="G3047">
        <v>-54.170695212698099</v>
      </c>
      <c r="H3047">
        <v>-2.8076145164531199</v>
      </c>
      <c r="I3047">
        <v>-31.708513290753501</v>
      </c>
      <c r="J3047">
        <v>-1.0476561641234601</v>
      </c>
      <c r="K3047">
        <v>38.120979317206498</v>
      </c>
      <c r="L3047">
        <v>40.926494011108701</v>
      </c>
      <c r="M3047">
        <v>41.526309313487197</v>
      </c>
      <c r="N3047">
        <v>0.43405676126878101</v>
      </c>
      <c r="O3047">
        <v>57.123473541383902</v>
      </c>
      <c r="P3047">
        <v>14.618973561430799</v>
      </c>
    </row>
    <row r="3048" spans="1:17" hidden="1" x14ac:dyDescent="0.3">
      <c r="A3048" t="s">
        <v>6308</v>
      </c>
      <c r="B3048" t="s">
        <v>6309</v>
      </c>
      <c r="C3048" t="s">
        <v>10328</v>
      </c>
      <c r="D3048" t="s">
        <v>357</v>
      </c>
      <c r="E3048">
        <v>90.335099999999997</v>
      </c>
      <c r="F3048">
        <v>8</v>
      </c>
      <c r="G3048">
        <v>41.638839459792599</v>
      </c>
      <c r="H3048">
        <v>21.8299533445675</v>
      </c>
      <c r="I3048">
        <v>80.458193539210697</v>
      </c>
      <c r="J3048">
        <v>5.9748157459888898</v>
      </c>
      <c r="K3048">
        <v>6.3949622222544704</v>
      </c>
      <c r="L3048">
        <v>5.1013416170730101</v>
      </c>
      <c r="M3048">
        <v>82.516947591629204</v>
      </c>
      <c r="N3048">
        <v>0.479978767757966</v>
      </c>
      <c r="O3048">
        <v>0</v>
      </c>
      <c r="P3048">
        <v>148.44720496894399</v>
      </c>
      <c r="Q3048">
        <v>0.13799989202889601</v>
      </c>
    </row>
    <row r="3049" spans="1:17" hidden="1" x14ac:dyDescent="0.3">
      <c r="A3049" t="s">
        <v>6310</v>
      </c>
      <c r="B3049" t="s">
        <v>6311</v>
      </c>
      <c r="C3049" t="s">
        <v>10328</v>
      </c>
      <c r="D3049" t="s">
        <v>405</v>
      </c>
      <c r="E3049">
        <v>90.260166245999997</v>
      </c>
      <c r="F3049">
        <v>88.89</v>
      </c>
      <c r="G3049">
        <v>53.889264649804403</v>
      </c>
      <c r="H3049">
        <v>-10.2213010506694</v>
      </c>
      <c r="I3049">
        <v>-41.739442601244498</v>
      </c>
      <c r="J3049">
        <v>-9.2202720405219605</v>
      </c>
      <c r="K3049">
        <v>94.362756723147101</v>
      </c>
      <c r="L3049">
        <v>91.001617865550898</v>
      </c>
      <c r="M3049">
        <v>30.5384936360336</v>
      </c>
      <c r="N3049">
        <v>0.55000932585801798</v>
      </c>
      <c r="O3049">
        <v>48.498143773202798</v>
      </c>
      <c r="P3049">
        <v>90.139037433154996</v>
      </c>
      <c r="Q3049">
        <v>0.16816840263551</v>
      </c>
    </row>
    <row r="3050" spans="1:17" hidden="1" x14ac:dyDescent="0.3">
      <c r="A3050" t="s">
        <v>6312</v>
      </c>
      <c r="B3050" t="s">
        <v>6313</v>
      </c>
      <c r="C3050" t="s">
        <v>10328</v>
      </c>
      <c r="D3050" t="s">
        <v>2256</v>
      </c>
      <c r="E3050">
        <v>90.190925475</v>
      </c>
      <c r="F3050">
        <v>54.24</v>
      </c>
      <c r="G3050">
        <v>7.5931465538620104</v>
      </c>
      <c r="H3050">
        <v>24.662548375878998</v>
      </c>
      <c r="I3050">
        <v>-2.2715265886857101</v>
      </c>
      <c r="J3050">
        <v>12.2743272366</v>
      </c>
      <c r="K3050">
        <v>45.681257678219801</v>
      </c>
      <c r="L3050">
        <v>43.179154868626398</v>
      </c>
      <c r="M3050">
        <v>83.392078511169402</v>
      </c>
      <c r="N3050">
        <v>1.93201304710683</v>
      </c>
      <c r="O3050">
        <v>13.016224188790501</v>
      </c>
      <c r="P3050">
        <v>74.573543611200506</v>
      </c>
      <c r="Q3050">
        <v>1.2555676550284001E-2</v>
      </c>
    </row>
    <row r="3051" spans="1:17" hidden="1" x14ac:dyDescent="0.3">
      <c r="A3051" t="s">
        <v>6314</v>
      </c>
      <c r="B3051" t="s">
        <v>6315</v>
      </c>
      <c r="C3051" t="s">
        <v>10328</v>
      </c>
      <c r="D3051" t="s">
        <v>1401</v>
      </c>
      <c r="E3051">
        <v>90.13119768</v>
      </c>
      <c r="F3051">
        <v>117</v>
      </c>
      <c r="G3051">
        <v>-44.357542351141603</v>
      </c>
      <c r="H3051">
        <v>-12.4281273369659</v>
      </c>
      <c r="I3051">
        <v>-27.251118425420401</v>
      </c>
      <c r="J3051">
        <v>-3.7143228307901301</v>
      </c>
      <c r="M3051">
        <v>33.924562686779801</v>
      </c>
      <c r="O3051">
        <v>23.632478632478598</v>
      </c>
      <c r="P3051">
        <v>0.47230571060541399</v>
      </c>
    </row>
    <row r="3052" spans="1:17" hidden="1" x14ac:dyDescent="0.3">
      <c r="A3052" t="s">
        <v>6316</v>
      </c>
      <c r="B3052" t="s">
        <v>6317</v>
      </c>
      <c r="C3052" t="s">
        <v>10328</v>
      </c>
      <c r="D3052" t="s">
        <v>1665</v>
      </c>
      <c r="E3052">
        <v>90.031099999999995</v>
      </c>
      <c r="F3052">
        <v>50.25</v>
      </c>
      <c r="G3052">
        <v>-24.059169837579201</v>
      </c>
      <c r="H3052">
        <v>-7.1899611257103802</v>
      </c>
      <c r="I3052">
        <v>-6.9527459118580204</v>
      </c>
      <c r="J3052">
        <v>-4.6840198004870999</v>
      </c>
      <c r="K3052">
        <v>52.8577729716256</v>
      </c>
      <c r="M3052">
        <v>41.534405321060497</v>
      </c>
      <c r="N3052">
        <v>0.23671850537522099</v>
      </c>
      <c r="O3052">
        <v>25.373134328358201</v>
      </c>
      <c r="P3052">
        <v>11.419068736141901</v>
      </c>
    </row>
    <row r="3053" spans="1:17" hidden="1" x14ac:dyDescent="0.3">
      <c r="A3053" t="s">
        <v>6318</v>
      </c>
      <c r="B3053" t="s">
        <v>6319</v>
      </c>
      <c r="C3053" t="s">
        <v>10328</v>
      </c>
      <c r="D3053" t="s">
        <v>72</v>
      </c>
      <c r="E3053">
        <v>89.968486999999996</v>
      </c>
      <c r="F3053">
        <v>17.5</v>
      </c>
      <c r="G3053">
        <v>22.1020849780509</v>
      </c>
      <c r="H3053">
        <v>1.21477854485183</v>
      </c>
      <c r="I3053">
        <v>2.1661748076622902</v>
      </c>
      <c r="J3053">
        <v>2.3191483249491802</v>
      </c>
      <c r="K3053">
        <v>16.885936447184999</v>
      </c>
      <c r="L3053">
        <v>15.3378391183379</v>
      </c>
      <c r="M3053">
        <v>49.403679067247403</v>
      </c>
      <c r="N3053">
        <v>0.37154192001370201</v>
      </c>
      <c r="O3053">
        <v>14.1714285714285</v>
      </c>
      <c r="P3053">
        <v>65.876777251184805</v>
      </c>
      <c r="Q3053">
        <v>4.6155912795076998E-2</v>
      </c>
    </row>
    <row r="3054" spans="1:17" hidden="1" x14ac:dyDescent="0.3">
      <c r="A3054" t="s">
        <v>6320</v>
      </c>
      <c r="B3054" t="s">
        <v>6321</v>
      </c>
      <c r="C3054" t="s">
        <v>10328</v>
      </c>
      <c r="D3054" t="s">
        <v>4764</v>
      </c>
      <c r="E3054">
        <v>89.9375</v>
      </c>
      <c r="F3054">
        <v>125</v>
      </c>
      <c r="G3054">
        <v>-36.9272677077522</v>
      </c>
      <c r="H3054">
        <v>-2.2742811831197698</v>
      </c>
      <c r="I3054">
        <v>-52.695394496504498</v>
      </c>
      <c r="J3054">
        <v>-7.0626937581084199</v>
      </c>
      <c r="K3054">
        <v>133.29165842911999</v>
      </c>
      <c r="L3054">
        <v>148.43165275957799</v>
      </c>
      <c r="M3054">
        <v>33.029332912171803</v>
      </c>
      <c r="N3054">
        <v>0.47569950172479802</v>
      </c>
      <c r="O3054">
        <v>108.76</v>
      </c>
      <c r="P3054">
        <v>23.031496062992101</v>
      </c>
      <c r="Q3054">
        <v>0.101018033615954</v>
      </c>
    </row>
    <row r="3055" spans="1:17" hidden="1" x14ac:dyDescent="0.3">
      <c r="A3055" t="s">
        <v>6322</v>
      </c>
      <c r="B3055" t="s">
        <v>6323</v>
      </c>
      <c r="C3055" t="s">
        <v>10328</v>
      </c>
      <c r="D3055" t="s">
        <v>535</v>
      </c>
      <c r="E3055">
        <v>89.936989999999994</v>
      </c>
      <c r="F3055">
        <v>63.23</v>
      </c>
      <c r="G3055">
        <v>57.665701625784003</v>
      </c>
      <c r="H3055">
        <v>12.4248541618599</v>
      </c>
      <c r="I3055">
        <v>8.70094182912203</v>
      </c>
      <c r="J3055">
        <v>7.4846530694714497</v>
      </c>
      <c r="K3055">
        <v>55.201781798074101</v>
      </c>
      <c r="L3055">
        <v>49.333959121544602</v>
      </c>
      <c r="M3055">
        <v>83.357158070138198</v>
      </c>
      <c r="N3055">
        <v>1.4142722409141499</v>
      </c>
      <c r="O3055">
        <v>12.921081764984899</v>
      </c>
      <c r="P3055">
        <v>93.957055214723894</v>
      </c>
      <c r="Q3055">
        <v>8.1384881553325003E-2</v>
      </c>
    </row>
    <row r="3056" spans="1:17" hidden="1" x14ac:dyDescent="0.3">
      <c r="A3056" t="s">
        <v>6324</v>
      </c>
      <c r="B3056" t="s">
        <v>6325</v>
      </c>
      <c r="C3056" t="s">
        <v>10328</v>
      </c>
      <c r="D3056" t="s">
        <v>3126</v>
      </c>
      <c r="E3056">
        <v>89.865009000000001</v>
      </c>
      <c r="F3056">
        <v>123.35</v>
      </c>
      <c r="G3056">
        <v>-32.291407930667098</v>
      </c>
      <c r="H3056">
        <v>-0.91457784566612799</v>
      </c>
      <c r="I3056">
        <v>-15.1849840049459</v>
      </c>
      <c r="J3056">
        <v>-4.1591173693223604</v>
      </c>
      <c r="K3056">
        <v>123.690056663821</v>
      </c>
      <c r="M3056">
        <v>59.131050417924101</v>
      </c>
      <c r="N3056">
        <v>0.56964285714285701</v>
      </c>
      <c r="O3056">
        <v>21.605188488042099</v>
      </c>
      <c r="P3056">
        <v>17.4761904761904</v>
      </c>
    </row>
    <row r="3057" spans="1:17" hidden="1" x14ac:dyDescent="0.3">
      <c r="A3057" t="s">
        <v>6326</v>
      </c>
      <c r="B3057" t="s">
        <v>6327</v>
      </c>
      <c r="C3057" t="s">
        <v>10328</v>
      </c>
      <c r="D3057" t="s">
        <v>195</v>
      </c>
      <c r="E3057">
        <v>89.831687645000002</v>
      </c>
      <c r="F3057">
        <v>58.07</v>
      </c>
      <c r="G3057">
        <v>-42.299760350796099</v>
      </c>
      <c r="H3057">
        <v>-3.1116017572824601</v>
      </c>
      <c r="I3057">
        <v>-7.7089241687073997</v>
      </c>
      <c r="J3057">
        <v>-11.0647130721712</v>
      </c>
      <c r="K3057">
        <v>56.627566142535898</v>
      </c>
      <c r="L3057">
        <v>55.053669337726397</v>
      </c>
      <c r="M3057">
        <v>40.080346655914397</v>
      </c>
      <c r="N3057">
        <v>0.88745706785274103</v>
      </c>
      <c r="O3057">
        <v>21.852936111589401</v>
      </c>
      <c r="P3057">
        <v>37.737191650853802</v>
      </c>
      <c r="Q3057">
        <v>-3.7834846669938998E-2</v>
      </c>
    </row>
    <row r="3058" spans="1:17" hidden="1" x14ac:dyDescent="0.3">
      <c r="A3058" t="s">
        <v>6328</v>
      </c>
      <c r="B3058" t="s">
        <v>6329</v>
      </c>
      <c r="C3058" t="s">
        <v>10328</v>
      </c>
      <c r="D3058" t="s">
        <v>21</v>
      </c>
      <c r="E3058">
        <v>89.735167500000003</v>
      </c>
      <c r="F3058">
        <v>71.849999999999994</v>
      </c>
      <c r="G3058">
        <v>43.688752345697097</v>
      </c>
      <c r="H3058">
        <v>-9.0154163954850102</v>
      </c>
      <c r="I3058">
        <v>6.5853446123737198</v>
      </c>
      <c r="J3058">
        <v>-4.0075156045883897</v>
      </c>
      <c r="K3058">
        <v>74.301558928352406</v>
      </c>
      <c r="L3058">
        <v>63.767158791464702</v>
      </c>
      <c r="M3058">
        <v>37.649806509640001</v>
      </c>
      <c r="N3058">
        <v>0.117224915682033</v>
      </c>
      <c r="O3058">
        <v>42.658315935977697</v>
      </c>
      <c r="P3058">
        <v>81.210592686002499</v>
      </c>
      <c r="Q3058">
        <v>4.0569889292737998E-2</v>
      </c>
    </row>
    <row r="3059" spans="1:17" hidden="1" x14ac:dyDescent="0.3">
      <c r="A3059" t="s">
        <v>6330</v>
      </c>
      <c r="B3059" t="s">
        <v>6331</v>
      </c>
      <c r="C3059" t="s">
        <v>10328</v>
      </c>
      <c r="D3059" t="s">
        <v>405</v>
      </c>
      <c r="E3059">
        <v>89.692096000000006</v>
      </c>
      <c r="F3059">
        <v>34.840000000000003</v>
      </c>
      <c r="G3059">
        <v>-15.6923139485527</v>
      </c>
      <c r="H3059">
        <v>-11.7807746896132</v>
      </c>
      <c r="I3059">
        <v>-39.151844817672199</v>
      </c>
      <c r="J3059">
        <v>-6.9109363586654604</v>
      </c>
      <c r="K3059">
        <v>40.329563163850899</v>
      </c>
      <c r="L3059">
        <v>38.626530568716497</v>
      </c>
      <c r="M3059">
        <v>21.2496156131213</v>
      </c>
      <c r="N3059">
        <v>0.32074444477320402</v>
      </c>
      <c r="O3059">
        <v>119.51779563719801</v>
      </c>
      <c r="P3059">
        <v>58.291685597455697</v>
      </c>
      <c r="Q3059">
        <v>8.2090351064458E-2</v>
      </c>
    </row>
    <row r="3060" spans="1:17" hidden="1" x14ac:dyDescent="0.3">
      <c r="A3060" t="s">
        <v>6332</v>
      </c>
      <c r="B3060" t="s">
        <v>6333</v>
      </c>
      <c r="C3060" t="s">
        <v>10328</v>
      </c>
      <c r="D3060" t="s">
        <v>124</v>
      </c>
      <c r="E3060">
        <v>89.577673000000004</v>
      </c>
      <c r="F3060">
        <v>10.08</v>
      </c>
      <c r="G3060">
        <v>-44.1552269639324</v>
      </c>
      <c r="H3060">
        <v>-1.16204660273555</v>
      </c>
      <c r="I3060">
        <v>-35.2475938081718</v>
      </c>
      <c r="J3060">
        <v>-2.0377551740244502</v>
      </c>
      <c r="K3060">
        <v>10.1594299250955</v>
      </c>
      <c r="L3060">
        <v>11.7053465988743</v>
      </c>
      <c r="M3060">
        <v>57.261153609551101</v>
      </c>
      <c r="N3060">
        <v>0.978224227037084</v>
      </c>
      <c r="O3060">
        <v>86.764989396568296</v>
      </c>
      <c r="P3060">
        <v>14.285714285714199</v>
      </c>
      <c r="Q3060">
        <v>7.7310838528400996E-2</v>
      </c>
    </row>
    <row r="3061" spans="1:17" hidden="1" x14ac:dyDescent="0.3">
      <c r="A3061" t="s">
        <v>6334</v>
      </c>
      <c r="B3061" t="s">
        <v>6335</v>
      </c>
      <c r="C3061" t="s">
        <v>10328</v>
      </c>
      <c r="D3061" t="s">
        <v>138</v>
      </c>
      <c r="E3061">
        <v>89.541267199999993</v>
      </c>
      <c r="F3061">
        <v>9020</v>
      </c>
      <c r="G3061">
        <v>120.101518211094</v>
      </c>
      <c r="H3061">
        <v>51.574933902145503</v>
      </c>
      <c r="I3061">
        <v>92.4103401196775</v>
      </c>
      <c r="J3061">
        <v>-5.4166035325445101</v>
      </c>
      <c r="K3061">
        <v>6585.2202998249704</v>
      </c>
      <c r="L3061">
        <v>4980.96926088688</v>
      </c>
      <c r="M3061">
        <v>72.518925932602897</v>
      </c>
      <c r="N3061">
        <v>2.11162622674453</v>
      </c>
      <c r="O3061">
        <v>6.8414634146341404</v>
      </c>
      <c r="P3061">
        <v>165.21611290796801</v>
      </c>
      <c r="Q3061">
        <v>9.0630910906377996E-2</v>
      </c>
    </row>
    <row r="3062" spans="1:17" hidden="1" x14ac:dyDescent="0.3">
      <c r="A3062" t="s">
        <v>6336</v>
      </c>
      <c r="B3062" t="s">
        <v>6337</v>
      </c>
      <c r="C3062" t="s">
        <v>10328</v>
      </c>
      <c r="E3062">
        <v>89.483784665000002</v>
      </c>
      <c r="F3062">
        <v>125.3</v>
      </c>
      <c r="G3062">
        <v>87.576252532105997</v>
      </c>
      <c r="H3062">
        <v>-15.948030326368499</v>
      </c>
      <c r="I3062">
        <v>38.564405994530098</v>
      </c>
      <c r="J3062">
        <v>0.97745521700249505</v>
      </c>
      <c r="K3062">
        <v>130.18836419380301</v>
      </c>
      <c r="L3062">
        <v>97.579387485950093</v>
      </c>
      <c r="M3062">
        <v>39.8293835234835</v>
      </c>
      <c r="N3062">
        <v>0.22803241868943899</v>
      </c>
      <c r="O3062">
        <v>34.756584197924902</v>
      </c>
      <c r="P3062">
        <v>243.28767123287599</v>
      </c>
      <c r="Q3062">
        <v>0.1433845611857</v>
      </c>
    </row>
    <row r="3063" spans="1:17" hidden="1" x14ac:dyDescent="0.3">
      <c r="A3063" t="s">
        <v>6338</v>
      </c>
      <c r="B3063" t="s">
        <v>6339</v>
      </c>
      <c r="C3063" t="s">
        <v>10328</v>
      </c>
      <c r="D3063" t="s">
        <v>72</v>
      </c>
      <c r="E3063">
        <v>89.463247999999993</v>
      </c>
      <c r="F3063">
        <v>223.4</v>
      </c>
      <c r="G3063">
        <v>276.62760757993902</v>
      </c>
      <c r="H3063">
        <v>35.104672980856897</v>
      </c>
      <c r="I3063">
        <v>24.426969784033101</v>
      </c>
      <c r="J3063">
        <v>10.0750592405762</v>
      </c>
      <c r="K3063">
        <v>181.747014824102</v>
      </c>
      <c r="L3063">
        <v>143.94940382818399</v>
      </c>
      <c r="M3063">
        <v>66.388827026296696</v>
      </c>
      <c r="N3063">
        <v>1.83115175387937</v>
      </c>
      <c r="O3063">
        <v>0.73858549686660602</v>
      </c>
      <c r="P3063">
        <v>307.738638437671</v>
      </c>
      <c r="Q3063">
        <v>0.29103302224452798</v>
      </c>
    </row>
    <row r="3064" spans="1:17" hidden="1" x14ac:dyDescent="0.3">
      <c r="A3064" t="s">
        <v>6340</v>
      </c>
      <c r="B3064" t="s">
        <v>6341</v>
      </c>
      <c r="C3064" t="s">
        <v>10328</v>
      </c>
      <c r="D3064" t="s">
        <v>72</v>
      </c>
      <c r="E3064">
        <v>89.416671500000007</v>
      </c>
      <c r="F3064">
        <v>144.75</v>
      </c>
      <c r="G3064">
        <v>44.3047530693756</v>
      </c>
      <c r="H3064">
        <v>-10.152298972192201</v>
      </c>
      <c r="I3064">
        <v>24.957416250956001</v>
      </c>
      <c r="J3064">
        <v>-3.7322199225127202</v>
      </c>
      <c r="K3064">
        <v>148.45041964574901</v>
      </c>
      <c r="L3064">
        <v>124.06314031383501</v>
      </c>
      <c r="M3064">
        <v>36.898722758906402</v>
      </c>
      <c r="N3064">
        <v>0.22040535556384899</v>
      </c>
      <c r="O3064">
        <v>65.768566493955007</v>
      </c>
      <c r="P3064">
        <v>87.5</v>
      </c>
      <c r="Q3064">
        <v>2.342147194636E-2</v>
      </c>
    </row>
    <row r="3065" spans="1:17" hidden="1" x14ac:dyDescent="0.3">
      <c r="A3065" t="s">
        <v>6342</v>
      </c>
      <c r="B3065" t="s">
        <v>6343</v>
      </c>
      <c r="C3065" t="s">
        <v>10328</v>
      </c>
      <c r="D3065" t="s">
        <v>1570</v>
      </c>
      <c r="E3065">
        <v>89.280540000000002</v>
      </c>
      <c r="F3065">
        <v>31.03</v>
      </c>
      <c r="G3065">
        <v>-20.425184955886699</v>
      </c>
      <c r="H3065">
        <v>2.3575477955025401</v>
      </c>
      <c r="I3065">
        <v>-35.680223566854302</v>
      </c>
      <c r="J3065">
        <v>-7.8201429366102397</v>
      </c>
      <c r="K3065">
        <v>26.566330394855701</v>
      </c>
      <c r="L3065">
        <v>27.619823071430599</v>
      </c>
      <c r="M3065">
        <v>47.660386503634101</v>
      </c>
      <c r="N3065">
        <v>2.5116560742760199</v>
      </c>
      <c r="O3065">
        <v>36.964228166290603</v>
      </c>
      <c r="P3065">
        <v>41.045454545454497</v>
      </c>
      <c r="Q3065">
        <v>3.7026280836533997E-2</v>
      </c>
    </row>
    <row r="3066" spans="1:17" hidden="1" x14ac:dyDescent="0.3">
      <c r="A3066" t="s">
        <v>6344</v>
      </c>
      <c r="B3066" t="s">
        <v>6345</v>
      </c>
      <c r="C3066" t="s">
        <v>10328</v>
      </c>
      <c r="D3066" t="s">
        <v>706</v>
      </c>
      <c r="E3066">
        <v>89.177329999999998</v>
      </c>
      <c r="F3066">
        <v>41.4</v>
      </c>
      <c r="G3066">
        <v>340.382717389118</v>
      </c>
      <c r="H3066">
        <v>-5.64910167139168</v>
      </c>
      <c r="I3066">
        <v>-18.831707004644699</v>
      </c>
      <c r="J3066">
        <v>-16.679840072169402</v>
      </c>
      <c r="K3066">
        <v>42.460716718963603</v>
      </c>
      <c r="L3066">
        <v>34.727780469187003</v>
      </c>
      <c r="M3066">
        <v>32.127164653599898</v>
      </c>
      <c r="N3066">
        <v>0.814282942893779</v>
      </c>
      <c r="O3066">
        <v>21.207729468598998</v>
      </c>
      <c r="P3066">
        <v>536.923076923076</v>
      </c>
      <c r="Q3066">
        <v>0.17660439249420501</v>
      </c>
    </row>
    <row r="3067" spans="1:17" hidden="1" x14ac:dyDescent="0.3">
      <c r="A3067" t="s">
        <v>6346</v>
      </c>
      <c r="B3067" t="s">
        <v>6347</v>
      </c>
      <c r="C3067" t="s">
        <v>10328</v>
      </c>
      <c r="D3067" t="s">
        <v>185</v>
      </c>
      <c r="E3067">
        <v>89.125713000000005</v>
      </c>
      <c r="F3067">
        <v>43.72</v>
      </c>
      <c r="G3067">
        <v>-62.414755951530701</v>
      </c>
      <c r="H3067">
        <v>-4.7546712615594604</v>
      </c>
      <c r="I3067">
        <v>-36.731751131859497</v>
      </c>
      <c r="J3067">
        <v>-5.7701085253496496</v>
      </c>
      <c r="K3067">
        <v>47.503516365289201</v>
      </c>
      <c r="L3067">
        <v>52.429577787619301</v>
      </c>
      <c r="M3067">
        <v>41.533517668852099</v>
      </c>
      <c r="N3067">
        <v>1.2202642580398699</v>
      </c>
      <c r="O3067">
        <v>88.975297346752001</v>
      </c>
      <c r="P3067">
        <v>10.683544303797399</v>
      </c>
      <c r="Q3067">
        <v>5.6871074953468999E-2</v>
      </c>
    </row>
    <row r="3068" spans="1:17" hidden="1" x14ac:dyDescent="0.3">
      <c r="A3068" t="s">
        <v>6348</v>
      </c>
      <c r="B3068" t="s">
        <v>6349</v>
      </c>
      <c r="C3068" t="s">
        <v>10328</v>
      </c>
      <c r="D3068" t="s">
        <v>305</v>
      </c>
      <c r="E3068">
        <v>88.874039475000004</v>
      </c>
      <c r="F3068">
        <v>233</v>
      </c>
      <c r="G3068">
        <v>17.163558980386199</v>
      </c>
      <c r="H3068">
        <v>-7.0236215525129104</v>
      </c>
      <c r="I3068">
        <v>13.424614845919001</v>
      </c>
      <c r="J3068">
        <v>9.4585215186880595E-2</v>
      </c>
      <c r="K3068">
        <v>225.72499696985599</v>
      </c>
      <c r="L3068">
        <v>198.91952084766399</v>
      </c>
      <c r="M3068">
        <v>56.751168483329202</v>
      </c>
      <c r="N3068">
        <v>0.37683588368519799</v>
      </c>
      <c r="O3068">
        <v>12.0171673819742</v>
      </c>
      <c r="P3068">
        <v>59.479808350444898</v>
      </c>
      <c r="Q3068">
        <v>1.3167865041776E-2</v>
      </c>
    </row>
    <row r="3069" spans="1:17" hidden="1" x14ac:dyDescent="0.3">
      <c r="A3069" t="s">
        <v>6350</v>
      </c>
      <c r="B3069" t="s">
        <v>6351</v>
      </c>
      <c r="C3069" t="s">
        <v>10328</v>
      </c>
      <c r="D3069" t="s">
        <v>950</v>
      </c>
      <c r="E3069">
        <v>88.815632320000006</v>
      </c>
      <c r="F3069">
        <v>54</v>
      </c>
      <c r="G3069">
        <v>-55.279584298114301</v>
      </c>
      <c r="H3069">
        <v>-0.87633150930803605</v>
      </c>
      <c r="I3069">
        <v>-30.143318250135501</v>
      </c>
      <c r="J3069">
        <v>-0.30691542338272798</v>
      </c>
      <c r="K3069">
        <v>53.642683861781897</v>
      </c>
      <c r="L3069">
        <v>59.342999999999897</v>
      </c>
      <c r="M3069">
        <v>59.094600585457201</v>
      </c>
      <c r="N3069">
        <v>0.86881050406142202</v>
      </c>
      <c r="O3069">
        <v>49.4444444444444</v>
      </c>
      <c r="P3069">
        <v>12.033195020746801</v>
      </c>
    </row>
    <row r="3070" spans="1:17" hidden="1" x14ac:dyDescent="0.3">
      <c r="A3070" t="s">
        <v>6352</v>
      </c>
      <c r="B3070" t="s">
        <v>6353</v>
      </c>
      <c r="C3070" t="s">
        <v>10328</v>
      </c>
      <c r="D3070" t="s">
        <v>384</v>
      </c>
      <c r="E3070">
        <v>88.800623700000003</v>
      </c>
      <c r="F3070">
        <v>45.87</v>
      </c>
      <c r="G3070">
        <v>-10.7740387286263</v>
      </c>
      <c r="H3070">
        <v>-3.5144164706056902</v>
      </c>
      <c r="I3070">
        <v>-11.818766873994999</v>
      </c>
      <c r="J3070">
        <v>-4.9106939165378698</v>
      </c>
      <c r="K3070">
        <v>45.338785198307498</v>
      </c>
      <c r="L3070">
        <v>43.939287195722898</v>
      </c>
      <c r="M3070">
        <v>41.345778603826702</v>
      </c>
      <c r="N3070">
        <v>0.62920843634226198</v>
      </c>
      <c r="O3070">
        <v>43.339873555700898</v>
      </c>
      <c r="P3070">
        <v>38.999999999999901</v>
      </c>
      <c r="Q3070">
        <v>8.6959461900578003E-2</v>
      </c>
    </row>
    <row r="3071" spans="1:17" hidden="1" x14ac:dyDescent="0.3">
      <c r="A3071" t="s">
        <v>6354</v>
      </c>
      <c r="B3071" t="s">
        <v>6355</v>
      </c>
      <c r="C3071" t="s">
        <v>10328</v>
      </c>
      <c r="D3071" t="s">
        <v>6356</v>
      </c>
      <c r="E3071">
        <v>88.754007999999999</v>
      </c>
      <c r="F3071">
        <v>1.36</v>
      </c>
      <c r="G3071">
        <v>46.551548557949197</v>
      </c>
      <c r="H3071">
        <v>-7.8298367386753203</v>
      </c>
      <c r="I3071">
        <v>-0.56870992483008398</v>
      </c>
      <c r="J3071">
        <v>-5.9427610592283502</v>
      </c>
      <c r="K3071">
        <v>1.33738766738591</v>
      </c>
      <c r="L3071">
        <v>1.19623371283394</v>
      </c>
      <c r="M3071">
        <v>48.2380837138518</v>
      </c>
      <c r="N3071">
        <v>0.445605461849782</v>
      </c>
      <c r="O3071">
        <v>36.029411764705799</v>
      </c>
      <c r="P3071">
        <v>100</v>
      </c>
      <c r="Q3071">
        <v>6.4484812655015003E-2</v>
      </c>
    </row>
    <row r="3072" spans="1:17" hidden="1" x14ac:dyDescent="0.3">
      <c r="A3072" t="s">
        <v>6357</v>
      </c>
      <c r="B3072" t="s">
        <v>6358</v>
      </c>
      <c r="C3072" t="s">
        <v>10328</v>
      </c>
      <c r="D3072" t="s">
        <v>357</v>
      </c>
      <c r="E3072">
        <v>88.578073500000002</v>
      </c>
      <c r="F3072">
        <v>20.04</v>
      </c>
      <c r="G3072">
        <v>225.24732087074199</v>
      </c>
      <c r="H3072">
        <v>22.487623578784898</v>
      </c>
      <c r="I3072">
        <v>51.701810322085102</v>
      </c>
      <c r="J3072">
        <v>7.2168066457938798</v>
      </c>
      <c r="K3072">
        <v>16.468437617812199</v>
      </c>
      <c r="L3072">
        <v>13.0099013007341</v>
      </c>
      <c r="M3072">
        <v>85.706284310488599</v>
      </c>
      <c r="N3072">
        <v>1.1194887251353201</v>
      </c>
      <c r="O3072">
        <v>0</v>
      </c>
      <c r="P3072">
        <v>300.8</v>
      </c>
    </row>
    <row r="3073" spans="1:17" hidden="1" x14ac:dyDescent="0.3">
      <c r="A3073" t="s">
        <v>6359</v>
      </c>
      <c r="B3073" t="s">
        <v>6360</v>
      </c>
      <c r="C3073" t="s">
        <v>10328</v>
      </c>
      <c r="D3073" t="s">
        <v>4133</v>
      </c>
      <c r="E3073">
        <v>88.465410000000006</v>
      </c>
      <c r="F3073">
        <v>108.5</v>
      </c>
      <c r="G3073">
        <v>9.2093015879744495</v>
      </c>
      <c r="H3073">
        <v>-3.9872441460827299</v>
      </c>
      <c r="I3073">
        <v>-25.921681716922301</v>
      </c>
      <c r="J3073">
        <v>-2.0732971897644799</v>
      </c>
      <c r="K3073">
        <v>115.447749325473</v>
      </c>
      <c r="M3073">
        <v>36.339274467694302</v>
      </c>
      <c r="N3073">
        <v>0.45933014354066898</v>
      </c>
      <c r="O3073">
        <v>52.995391705069103</v>
      </c>
      <c r="P3073">
        <v>48.426812585499299</v>
      </c>
    </row>
    <row r="3074" spans="1:17" hidden="1" x14ac:dyDescent="0.3">
      <c r="A3074" t="s">
        <v>6361</v>
      </c>
      <c r="B3074" t="s">
        <v>6362</v>
      </c>
      <c r="C3074" t="s">
        <v>10328</v>
      </c>
      <c r="D3074" t="s">
        <v>410</v>
      </c>
      <c r="E3074">
        <v>88.444730399999997</v>
      </c>
      <c r="F3074">
        <v>139.5</v>
      </c>
      <c r="G3074">
        <v>-41.808620219808802</v>
      </c>
      <c r="H3074">
        <v>15.560897168663701</v>
      </c>
      <c r="I3074">
        <v>29.818628613620302</v>
      </c>
      <c r="J3074">
        <v>-7.3404504256167797</v>
      </c>
      <c r="K3074">
        <v>138.17360143997399</v>
      </c>
      <c r="L3074">
        <v>139.61993333573</v>
      </c>
      <c r="M3074">
        <v>44.542770065195398</v>
      </c>
      <c r="N3074">
        <v>1.4350475262003399</v>
      </c>
      <c r="O3074">
        <v>68.172043010752603</v>
      </c>
      <c r="P3074">
        <v>88.513513513513502</v>
      </c>
      <c r="Q3074">
        <v>0.12606555174467801</v>
      </c>
    </row>
    <row r="3075" spans="1:17" hidden="1" x14ac:dyDescent="0.3">
      <c r="A3075" t="s">
        <v>6363</v>
      </c>
      <c r="B3075" t="s">
        <v>6364</v>
      </c>
      <c r="C3075" t="s">
        <v>10328</v>
      </c>
      <c r="D3075" t="s">
        <v>741</v>
      </c>
      <c r="E3075">
        <v>88.390709483999998</v>
      </c>
      <c r="F3075">
        <v>94.32</v>
      </c>
      <c r="G3075">
        <v>16.3877992637651</v>
      </c>
      <c r="H3075">
        <v>-2.13593915906955</v>
      </c>
      <c r="I3075">
        <v>-1.6076709637911399</v>
      </c>
      <c r="J3075">
        <v>-1.94286416833621</v>
      </c>
      <c r="K3075">
        <v>95.2114899096713</v>
      </c>
      <c r="L3075">
        <v>86.605724066290506</v>
      </c>
      <c r="M3075">
        <v>50.698257281001702</v>
      </c>
      <c r="N3075">
        <v>0.85408670940361098</v>
      </c>
      <c r="O3075">
        <v>8.9376590330788801</v>
      </c>
      <c r="P3075">
        <v>59.864406779661003</v>
      </c>
    </row>
    <row r="3076" spans="1:17" hidden="1" x14ac:dyDescent="0.3">
      <c r="A3076" t="s">
        <v>6365</v>
      </c>
      <c r="B3076" t="s">
        <v>6366</v>
      </c>
      <c r="C3076" t="s">
        <v>10328</v>
      </c>
      <c r="D3076" t="s">
        <v>276</v>
      </c>
      <c r="E3076">
        <v>88.379665500000002</v>
      </c>
      <c r="F3076">
        <v>40</v>
      </c>
      <c r="G3076">
        <v>36.179211003566799</v>
      </c>
      <c r="H3076">
        <v>-10.177506989571301</v>
      </c>
      <c r="I3076">
        <v>-0.92058621253527095</v>
      </c>
      <c r="J3076">
        <v>-9.1625986928591008</v>
      </c>
      <c r="K3076">
        <v>37.7514823698763</v>
      </c>
      <c r="L3076">
        <v>31.504425861551901</v>
      </c>
      <c r="M3076">
        <v>39.413691189458703</v>
      </c>
      <c r="N3076">
        <v>1.1278265735912001</v>
      </c>
      <c r="O3076">
        <v>17.225000000000001</v>
      </c>
      <c r="P3076">
        <v>104.603580562659</v>
      </c>
      <c r="Q3076">
        <v>6.7105929665666003E-2</v>
      </c>
    </row>
    <row r="3077" spans="1:17" hidden="1" x14ac:dyDescent="0.3">
      <c r="A3077" t="s">
        <v>6367</v>
      </c>
      <c r="B3077" t="s">
        <v>6368</v>
      </c>
      <c r="C3077" t="s">
        <v>10328</v>
      </c>
      <c r="D3077" t="s">
        <v>706</v>
      </c>
      <c r="E3077">
        <v>88.192630955999903</v>
      </c>
      <c r="F3077">
        <v>26.55</v>
      </c>
      <c r="G3077">
        <v>9.31446879198473</v>
      </c>
      <c r="H3077">
        <v>9.0949119709144401</v>
      </c>
      <c r="I3077">
        <v>-10.0185255045762</v>
      </c>
      <c r="J3077">
        <v>17.726789728966398</v>
      </c>
      <c r="K3077">
        <v>24.7088915869329</v>
      </c>
      <c r="L3077">
        <v>24.562545162004302</v>
      </c>
      <c r="M3077">
        <v>76.377018751739399</v>
      </c>
      <c r="N3077">
        <v>2.5943038906282401</v>
      </c>
      <c r="O3077">
        <v>47.392283696414701</v>
      </c>
      <c r="P3077">
        <v>43.287032776929102</v>
      </c>
      <c r="Q3077">
        <v>4.3518658605441997E-2</v>
      </c>
    </row>
    <row r="3078" spans="1:17" hidden="1" x14ac:dyDescent="0.3">
      <c r="A3078" t="s">
        <v>6369</v>
      </c>
      <c r="B3078" t="s">
        <v>6370</v>
      </c>
      <c r="C3078" t="s">
        <v>10328</v>
      </c>
      <c r="D3078" t="s">
        <v>46</v>
      </c>
      <c r="E3078">
        <v>88.17653292</v>
      </c>
      <c r="F3078">
        <v>17.8</v>
      </c>
      <c r="G3078">
        <v>27.033202826011301</v>
      </c>
      <c r="H3078">
        <v>-16.738121582122201</v>
      </c>
      <c r="I3078">
        <v>-18.885065873321299</v>
      </c>
      <c r="J3078">
        <v>-4.6993415573819002</v>
      </c>
      <c r="K3078">
        <v>19.522387504500099</v>
      </c>
      <c r="L3078">
        <v>17.464308790532399</v>
      </c>
      <c r="M3078">
        <v>28.080793701541101</v>
      </c>
      <c r="N3078">
        <v>0.64838637341580496</v>
      </c>
      <c r="O3078">
        <v>38.7078651685393</v>
      </c>
      <c r="P3078">
        <v>74.852652259332004</v>
      </c>
      <c r="Q3078">
        <v>0.121993503896055</v>
      </c>
    </row>
    <row r="3079" spans="1:17" hidden="1" x14ac:dyDescent="0.3">
      <c r="A3079" t="s">
        <v>6371</v>
      </c>
      <c r="B3079" t="s">
        <v>6372</v>
      </c>
      <c r="C3079" t="s">
        <v>10328</v>
      </c>
      <c r="D3079" t="s">
        <v>124</v>
      </c>
      <c r="E3079">
        <v>88.098416999999998</v>
      </c>
      <c r="F3079">
        <v>117.75</v>
      </c>
      <c r="G3079">
        <v>19.035427854542199</v>
      </c>
      <c r="H3079">
        <v>3.08764911178638</v>
      </c>
      <c r="I3079">
        <v>-11.849045187366</v>
      </c>
      <c r="J3079">
        <v>4.1732273700130804</v>
      </c>
      <c r="K3079">
        <v>109.04145985519099</v>
      </c>
      <c r="L3079">
        <v>98.407825687918404</v>
      </c>
      <c r="M3079">
        <v>63.6183428682981</v>
      </c>
      <c r="N3079">
        <v>0.53301073159731305</v>
      </c>
      <c r="O3079">
        <v>22.2929936305732</v>
      </c>
      <c r="P3079">
        <v>61.522633744855902</v>
      </c>
      <c r="Q3079">
        <v>0.104974010185066</v>
      </c>
    </row>
    <row r="3080" spans="1:17" hidden="1" x14ac:dyDescent="0.3">
      <c r="A3080" t="s">
        <v>6373</v>
      </c>
      <c r="B3080" t="s">
        <v>6374</v>
      </c>
      <c r="C3080" t="s">
        <v>10328</v>
      </c>
      <c r="D3080" t="s">
        <v>573</v>
      </c>
      <c r="E3080">
        <v>87.242268749999994</v>
      </c>
      <c r="F3080">
        <v>68.25</v>
      </c>
      <c r="G3080">
        <v>38.446690453091101</v>
      </c>
      <c r="H3080">
        <v>19.3834728275754</v>
      </c>
      <c r="I3080">
        <v>70.996860011237203</v>
      </c>
      <c r="J3080">
        <v>7.8908913219100496</v>
      </c>
      <c r="K3080">
        <v>55.212053699740402</v>
      </c>
      <c r="L3080">
        <v>43.8943685805149</v>
      </c>
      <c r="M3080">
        <v>66.039687003573505</v>
      </c>
      <c r="N3080">
        <v>1.19803921568627</v>
      </c>
      <c r="O3080">
        <v>0</v>
      </c>
      <c r="P3080">
        <v>149.08759124087501</v>
      </c>
      <c r="Q3080">
        <v>0.109172516503952</v>
      </c>
    </row>
    <row r="3081" spans="1:17" hidden="1" x14ac:dyDescent="0.3">
      <c r="A3081" t="s">
        <v>6375</v>
      </c>
      <c r="B3081" t="s">
        <v>6376</v>
      </c>
      <c r="C3081" t="s">
        <v>10328</v>
      </c>
      <c r="D3081" t="s">
        <v>2686</v>
      </c>
      <c r="E3081">
        <v>87.176961199999994</v>
      </c>
      <c r="F3081">
        <v>75</v>
      </c>
      <c r="G3081">
        <v>-29.265376452524102</v>
      </c>
      <c r="H3081">
        <v>7.5567047323731797</v>
      </c>
      <c r="I3081">
        <v>-29.203956741895102</v>
      </c>
      <c r="J3081">
        <v>0.35676516227444999</v>
      </c>
      <c r="K3081">
        <v>73.159884684563394</v>
      </c>
      <c r="L3081">
        <v>72.474653131897995</v>
      </c>
      <c r="M3081">
        <v>61.752954540677401</v>
      </c>
      <c r="N3081">
        <v>1.1329256517541</v>
      </c>
      <c r="O3081">
        <v>39.999999999999901</v>
      </c>
      <c r="P3081">
        <v>24.895920066611101</v>
      </c>
      <c r="Q3081">
        <v>0.23487595078844201</v>
      </c>
    </row>
    <row r="3082" spans="1:17" hidden="1" x14ac:dyDescent="0.3">
      <c r="A3082" t="s">
        <v>6377</v>
      </c>
      <c r="B3082" t="s">
        <v>6378</v>
      </c>
      <c r="C3082" t="s">
        <v>10328</v>
      </c>
      <c r="D3082" t="s">
        <v>5421</v>
      </c>
      <c r="E3082">
        <v>87.156090000000006</v>
      </c>
      <c r="F3082">
        <v>51.8</v>
      </c>
      <c r="G3082">
        <v>-34.0569995204783</v>
      </c>
      <c r="H3082">
        <v>-8.4337014729748603</v>
      </c>
      <c r="I3082">
        <v>-22.2473656108094</v>
      </c>
      <c r="J3082">
        <v>5.0998848194830897</v>
      </c>
      <c r="K3082">
        <v>50.239724417241597</v>
      </c>
      <c r="L3082">
        <v>49.761293100003698</v>
      </c>
      <c r="M3082">
        <v>62.562547342646504</v>
      </c>
      <c r="N3082">
        <v>8.4402515723270399E-2</v>
      </c>
      <c r="O3082">
        <v>17.355212355212299</v>
      </c>
      <c r="P3082">
        <v>28.7596321153368</v>
      </c>
    </row>
    <row r="3083" spans="1:17" hidden="1" x14ac:dyDescent="0.3">
      <c r="A3083" t="s">
        <v>6379</v>
      </c>
      <c r="B3083" t="s">
        <v>6380</v>
      </c>
      <c r="C3083" t="s">
        <v>10328</v>
      </c>
      <c r="D3083" t="s">
        <v>51</v>
      </c>
      <c r="E3083">
        <v>87.077084024000001</v>
      </c>
      <c r="F3083">
        <v>98</v>
      </c>
      <c r="G3083">
        <v>70.3781617075323</v>
      </c>
      <c r="H3083">
        <v>-8.0655269743655609</v>
      </c>
      <c r="I3083">
        <v>-30.230072776261601</v>
      </c>
      <c r="J3083">
        <v>9.7328868223018699</v>
      </c>
      <c r="K3083">
        <v>95.532265945198105</v>
      </c>
      <c r="L3083">
        <v>90.172587384698602</v>
      </c>
      <c r="M3083">
        <v>59.754837561159299</v>
      </c>
      <c r="N3083">
        <v>4.3271853334249597</v>
      </c>
      <c r="O3083">
        <v>21.275510204081598</v>
      </c>
      <c r="P3083">
        <v>100.449989772959</v>
      </c>
    </row>
    <row r="3084" spans="1:17" hidden="1" x14ac:dyDescent="0.3">
      <c r="A3084" t="s">
        <v>6381</v>
      </c>
      <c r="B3084" t="s">
        <v>6382</v>
      </c>
      <c r="C3084" t="s">
        <v>10328</v>
      </c>
      <c r="D3084" t="s">
        <v>741</v>
      </c>
      <c r="E3084">
        <v>86.967899709999998</v>
      </c>
      <c r="F3084">
        <v>52.4</v>
      </c>
      <c r="G3084">
        <v>-13.523785360801</v>
      </c>
      <c r="H3084">
        <v>-1.18943035010931</v>
      </c>
      <c r="I3084">
        <v>-3.1351798680649701</v>
      </c>
      <c r="J3084">
        <v>-0.93253720786866501</v>
      </c>
      <c r="K3084">
        <v>51.621109033288803</v>
      </c>
      <c r="L3084">
        <v>49.162902479986599</v>
      </c>
      <c r="M3084">
        <v>73.635405148885695</v>
      </c>
      <c r="N3084">
        <v>1.1653994553329801</v>
      </c>
      <c r="O3084">
        <v>5.7251908396946396</v>
      </c>
      <c r="P3084">
        <v>28.368446839784401</v>
      </c>
      <c r="Q3084">
        <v>-4.1911912161719999E-3</v>
      </c>
    </row>
    <row r="3085" spans="1:17" hidden="1" x14ac:dyDescent="0.3">
      <c r="A3085" t="s">
        <v>6383</v>
      </c>
      <c r="B3085" t="s">
        <v>6384</v>
      </c>
      <c r="C3085" t="s">
        <v>10328</v>
      </c>
      <c r="D3085" t="s">
        <v>77</v>
      </c>
      <c r="E3085">
        <v>86.941523610000004</v>
      </c>
      <c r="F3085">
        <v>114.7</v>
      </c>
      <c r="G3085">
        <v>-47.613165232932701</v>
      </c>
      <c r="H3085">
        <v>-12.1995303525549</v>
      </c>
      <c r="I3085">
        <v>-33.560765856563101</v>
      </c>
      <c r="J3085">
        <v>-7.47561129785944</v>
      </c>
      <c r="K3085">
        <v>118.27602146088201</v>
      </c>
      <c r="L3085">
        <v>123.989828353104</v>
      </c>
      <c r="M3085">
        <v>35.954347743477904</v>
      </c>
      <c r="N3085">
        <v>0.90217473806292503</v>
      </c>
      <c r="O3085">
        <v>32.519616390584098</v>
      </c>
      <c r="P3085">
        <v>12.2309197651663</v>
      </c>
      <c r="Q3085">
        <v>-5.4570842785786999E-2</v>
      </c>
    </row>
    <row r="3086" spans="1:17" hidden="1" x14ac:dyDescent="0.3">
      <c r="A3086" t="s">
        <v>6385</v>
      </c>
      <c r="B3086" t="s">
        <v>6386</v>
      </c>
      <c r="C3086" t="s">
        <v>10328</v>
      </c>
      <c r="D3086" t="s">
        <v>276</v>
      </c>
      <c r="E3086">
        <v>86.814542759999995</v>
      </c>
      <c r="F3086">
        <v>35.950000000000003</v>
      </c>
      <c r="G3086">
        <v>-71.2338575253291</v>
      </c>
      <c r="H3086">
        <v>2.9811932694349501</v>
      </c>
      <c r="I3086">
        <v>-31.260858685160599</v>
      </c>
      <c r="J3086">
        <v>-4.1390540135858398</v>
      </c>
      <c r="K3086">
        <v>35.797472347315697</v>
      </c>
      <c r="L3086">
        <v>42.123260238541498</v>
      </c>
      <c r="M3086">
        <v>59.791302906494998</v>
      </c>
      <c r="N3086">
        <v>0.75270184361093395</v>
      </c>
      <c r="O3086">
        <v>75.243393602225296</v>
      </c>
      <c r="P3086">
        <v>15.594855305466201</v>
      </c>
    </row>
    <row r="3087" spans="1:17" hidden="1" x14ac:dyDescent="0.3">
      <c r="A3087" t="s">
        <v>6387</v>
      </c>
      <c r="B3087" t="s">
        <v>6388</v>
      </c>
      <c r="C3087" t="s">
        <v>10328</v>
      </c>
      <c r="D3087" t="s">
        <v>204</v>
      </c>
      <c r="E3087">
        <v>86.737499999999997</v>
      </c>
      <c r="F3087">
        <v>112</v>
      </c>
      <c r="G3087">
        <v>-54.396152389751599</v>
      </c>
      <c r="H3087">
        <v>-2.2742811831197698</v>
      </c>
      <c r="I3087">
        <v>-24.811134167254298</v>
      </c>
      <c r="J3087">
        <v>-3.7713915726837799</v>
      </c>
      <c r="K3087">
        <v>117.322889897378</v>
      </c>
      <c r="L3087">
        <v>120.977325926617</v>
      </c>
      <c r="M3087">
        <v>41.284172330845003</v>
      </c>
      <c r="N3087">
        <v>0.99311507657720899</v>
      </c>
      <c r="O3087">
        <v>42.857142857142797</v>
      </c>
      <c r="P3087">
        <v>8.7378640776698902</v>
      </c>
    </row>
    <row r="3088" spans="1:17" hidden="1" x14ac:dyDescent="0.3">
      <c r="A3088" t="s">
        <v>6389</v>
      </c>
      <c r="B3088" t="s">
        <v>6390</v>
      </c>
      <c r="C3088" t="s">
        <v>10328</v>
      </c>
      <c r="D3088" t="s">
        <v>357</v>
      </c>
      <c r="E3088">
        <v>86.73</v>
      </c>
      <c r="F3088">
        <v>209.7</v>
      </c>
      <c r="G3088">
        <v>-11.8643872537024</v>
      </c>
      <c r="H3088">
        <v>-9.2143442746024302</v>
      </c>
      <c r="I3088">
        <v>22.194118902511001</v>
      </c>
      <c r="J3088">
        <v>-4.0765361829072102</v>
      </c>
      <c r="K3088">
        <v>207.04113381094999</v>
      </c>
      <c r="L3088">
        <v>184.69651598466399</v>
      </c>
      <c r="M3088">
        <v>43.481023024641402</v>
      </c>
      <c r="N3088">
        <v>0.361123871187843</v>
      </c>
      <c r="O3088">
        <v>18.311874105865499</v>
      </c>
      <c r="P3088">
        <v>48.3026874115982</v>
      </c>
      <c r="Q3088">
        <v>5.8013818284536001E-2</v>
      </c>
    </row>
    <row r="3089" spans="1:17" hidden="1" x14ac:dyDescent="0.3">
      <c r="A3089" t="s">
        <v>6391</v>
      </c>
      <c r="B3089" t="s">
        <v>6392</v>
      </c>
      <c r="C3089" t="s">
        <v>10328</v>
      </c>
      <c r="D3089" t="s">
        <v>410</v>
      </c>
      <c r="E3089">
        <v>86.635864728000001</v>
      </c>
      <c r="F3089">
        <v>17.75</v>
      </c>
      <c r="G3089">
        <v>48.320131733567599</v>
      </c>
      <c r="H3089">
        <v>33.015573889343898</v>
      </c>
      <c r="I3089">
        <v>9.8719661025084005</v>
      </c>
      <c r="J3089">
        <v>-21.227220080326902</v>
      </c>
      <c r="K3089">
        <v>15.5973139135272</v>
      </c>
      <c r="L3089">
        <v>14.0909198488187</v>
      </c>
      <c r="M3089">
        <v>53.690026948139803</v>
      </c>
      <c r="N3089">
        <v>4.2215119371954799</v>
      </c>
      <c r="O3089">
        <v>39.7183098591549</v>
      </c>
      <c r="P3089">
        <v>92.934782608695599</v>
      </c>
      <c r="Q3089">
        <v>2.9029019668002001E-2</v>
      </c>
    </row>
    <row r="3090" spans="1:17" hidden="1" x14ac:dyDescent="0.3">
      <c r="A3090" t="s">
        <v>6393</v>
      </c>
      <c r="B3090" t="s">
        <v>6394</v>
      </c>
      <c r="C3090" t="s">
        <v>10328</v>
      </c>
      <c r="D3090" t="s">
        <v>627</v>
      </c>
      <c r="E3090">
        <v>86.552000000000007</v>
      </c>
      <c r="F3090">
        <v>142.30000000000001</v>
      </c>
      <c r="G3090">
        <v>110.299793556194</v>
      </c>
      <c r="H3090">
        <v>-12.5282188237498</v>
      </c>
      <c r="I3090">
        <v>83.283389130187601</v>
      </c>
      <c r="J3090">
        <v>-4.87128689095778</v>
      </c>
      <c r="K3090">
        <v>151.555179956605</v>
      </c>
      <c r="L3090">
        <v>111.28250412793101</v>
      </c>
      <c r="M3090">
        <v>25.462320082736099</v>
      </c>
      <c r="N3090">
        <v>0.59883203683702602</v>
      </c>
      <c r="O3090">
        <v>48.081517919887503</v>
      </c>
      <c r="P3090">
        <v>165.188222139396</v>
      </c>
      <c r="Q3090">
        <v>0.165668978772678</v>
      </c>
    </row>
    <row r="3091" spans="1:17" hidden="1" x14ac:dyDescent="0.3">
      <c r="A3091" t="s">
        <v>6395</v>
      </c>
      <c r="B3091" t="s">
        <v>6396</v>
      </c>
      <c r="C3091" t="s">
        <v>10328</v>
      </c>
      <c r="D3091" t="s">
        <v>741</v>
      </c>
      <c r="E3091">
        <v>86.396236028999994</v>
      </c>
      <c r="F3091">
        <v>999.99</v>
      </c>
      <c r="G3091">
        <v>-30.071828065427301</v>
      </c>
      <c r="H3091">
        <v>-2.2752811831197701</v>
      </c>
      <c r="I3091">
        <v>-12.9654041397061</v>
      </c>
      <c r="J3091">
        <v>-1.04865616412346</v>
      </c>
      <c r="K3091">
        <v>999.98676279629899</v>
      </c>
      <c r="L3091">
        <v>999.98543094674403</v>
      </c>
      <c r="M3091">
        <v>51.871899376974604</v>
      </c>
      <c r="N3091">
        <v>0.95346462448736302</v>
      </c>
      <c r="O3091">
        <v>3.0010300103000902</v>
      </c>
      <c r="P3091">
        <v>3.09175257731959</v>
      </c>
      <c r="Q3091">
        <v>-0.10191571481775601</v>
      </c>
    </row>
    <row r="3092" spans="1:17" hidden="1" x14ac:dyDescent="0.3">
      <c r="A3092" t="s">
        <v>6397</v>
      </c>
      <c r="B3092" t="s">
        <v>6398</v>
      </c>
      <c r="C3092" t="s">
        <v>10328</v>
      </c>
      <c r="D3092" t="s">
        <v>405</v>
      </c>
      <c r="E3092">
        <v>86.310292000000004</v>
      </c>
      <c r="F3092">
        <v>65.900000000000006</v>
      </c>
      <c r="G3092">
        <v>96.622358381081099</v>
      </c>
      <c r="H3092">
        <v>-15.395528148751501</v>
      </c>
      <c r="I3092">
        <v>29.2443498525252</v>
      </c>
      <c r="J3092">
        <v>5.3519683077901599</v>
      </c>
      <c r="K3092">
        <v>67.345258642472999</v>
      </c>
      <c r="L3092">
        <v>52.015274343517802</v>
      </c>
      <c r="M3092">
        <v>54.391025180934399</v>
      </c>
      <c r="N3092">
        <v>0.37897909959853499</v>
      </c>
      <c r="O3092">
        <v>39.757207890743501</v>
      </c>
      <c r="P3092">
        <v>192.62877442273501</v>
      </c>
      <c r="Q3092">
        <v>0.15106580608430301</v>
      </c>
    </row>
    <row r="3093" spans="1:17" hidden="1" x14ac:dyDescent="0.3">
      <c r="A3093" t="s">
        <v>6399</v>
      </c>
      <c r="B3093" t="s">
        <v>6400</v>
      </c>
      <c r="C3093" t="s">
        <v>10328</v>
      </c>
      <c r="D3093" t="s">
        <v>46</v>
      </c>
      <c r="E3093">
        <v>86.289734999999993</v>
      </c>
      <c r="F3093">
        <v>138</v>
      </c>
      <c r="G3093">
        <v>8.2740365962267894</v>
      </c>
      <c r="H3093">
        <v>-8.6793784332874395</v>
      </c>
      <c r="I3093">
        <v>17.840283064085298</v>
      </c>
      <c r="J3093">
        <v>-3.4602435767108699</v>
      </c>
      <c r="K3093">
        <v>137.76402375886599</v>
      </c>
      <c r="L3093">
        <v>116.471323598046</v>
      </c>
      <c r="M3093">
        <v>54.939768342603898</v>
      </c>
      <c r="N3093">
        <v>0.77419354838709598</v>
      </c>
      <c r="O3093">
        <v>35.181159420289802</v>
      </c>
      <c r="P3093">
        <v>61.214953271028001</v>
      </c>
      <c r="Q3093">
        <v>0.13187003108312401</v>
      </c>
    </row>
    <row r="3094" spans="1:17" hidden="1" x14ac:dyDescent="0.3">
      <c r="A3094" t="s">
        <v>6401</v>
      </c>
      <c r="B3094" t="s">
        <v>6402</v>
      </c>
      <c r="C3094" t="s">
        <v>10328</v>
      </c>
      <c r="D3094" t="s">
        <v>1401</v>
      </c>
      <c r="E3094">
        <v>86.063900000000004</v>
      </c>
      <c r="F3094">
        <v>63.57</v>
      </c>
      <c r="G3094">
        <v>-17.058494732094001</v>
      </c>
      <c r="H3094">
        <v>-7.8365912135149101</v>
      </c>
      <c r="I3094">
        <v>-8.9058199197028607</v>
      </c>
      <c r="J3094">
        <v>-4.0145518543170997</v>
      </c>
      <c r="K3094">
        <v>59.921390011072802</v>
      </c>
      <c r="L3094">
        <v>54.533481027749403</v>
      </c>
      <c r="M3094">
        <v>46.534720756269103</v>
      </c>
      <c r="N3094">
        <v>0.180044367915181</v>
      </c>
      <c r="O3094">
        <v>52.509045147081899</v>
      </c>
      <c r="P3094">
        <v>50.604122245913203</v>
      </c>
      <c r="Q3094">
        <v>7.3535355174760994E-2</v>
      </c>
    </row>
    <row r="3095" spans="1:17" hidden="1" x14ac:dyDescent="0.3">
      <c r="A3095" t="s">
        <v>6403</v>
      </c>
      <c r="B3095" t="s">
        <v>6404</v>
      </c>
      <c r="C3095" t="s">
        <v>10328</v>
      </c>
      <c r="D3095" t="s">
        <v>6405</v>
      </c>
      <c r="E3095">
        <v>86.054014199999997</v>
      </c>
      <c r="F3095">
        <v>112</v>
      </c>
      <c r="G3095">
        <v>-53.8813518749511</v>
      </c>
      <c r="H3095">
        <v>1.0163952336992199</v>
      </c>
      <c r="I3095">
        <v>-40.613982951075599</v>
      </c>
      <c r="J3095">
        <v>-6.0896729708461503</v>
      </c>
      <c r="K3095">
        <v>114.48501524256299</v>
      </c>
      <c r="M3095">
        <v>43.479937751172301</v>
      </c>
      <c r="N3095">
        <v>1.11392405063291</v>
      </c>
      <c r="O3095">
        <v>87.5</v>
      </c>
      <c r="P3095">
        <v>24.237382140876299</v>
      </c>
    </row>
    <row r="3096" spans="1:17" hidden="1" x14ac:dyDescent="0.3">
      <c r="A3096" t="s">
        <v>6406</v>
      </c>
      <c r="B3096" t="s">
        <v>6407</v>
      </c>
      <c r="C3096" t="s">
        <v>10328</v>
      </c>
      <c r="D3096" t="s">
        <v>138</v>
      </c>
      <c r="E3096">
        <v>85.999446500000005</v>
      </c>
      <c r="F3096">
        <v>20.350000000000001</v>
      </c>
      <c r="G3096">
        <v>48.750667540899499</v>
      </c>
      <c r="H3096">
        <v>-16.856782181921201</v>
      </c>
      <c r="I3096">
        <v>3.7203756768076301</v>
      </c>
      <c r="J3096">
        <v>-7.2757263395620697</v>
      </c>
      <c r="K3096">
        <v>23.789531475758</v>
      </c>
      <c r="L3096">
        <v>20.4623594139928</v>
      </c>
      <c r="M3096">
        <v>26.418227574429199</v>
      </c>
      <c r="N3096">
        <v>1.83478460262953</v>
      </c>
      <c r="O3096">
        <v>55.282555282555201</v>
      </c>
      <c r="P3096">
        <v>154.375</v>
      </c>
      <c r="Q3096">
        <v>6.6965140910709001E-2</v>
      </c>
    </row>
    <row r="3097" spans="1:17" hidden="1" x14ac:dyDescent="0.3">
      <c r="A3097" t="s">
        <v>6408</v>
      </c>
      <c r="B3097" t="s">
        <v>6409</v>
      </c>
      <c r="C3097" t="s">
        <v>10328</v>
      </c>
      <c r="D3097" t="s">
        <v>950</v>
      </c>
      <c r="E3097">
        <v>85.73715</v>
      </c>
      <c r="F3097">
        <v>52.95</v>
      </c>
      <c r="G3097">
        <v>-66.238193345716596</v>
      </c>
      <c r="H3097">
        <v>0.83251493338507698</v>
      </c>
      <c r="I3097">
        <v>-49.1317694199954</v>
      </c>
      <c r="J3097">
        <v>-12.102932546032999</v>
      </c>
      <c r="K3097">
        <v>53.408595342483501</v>
      </c>
      <c r="M3097">
        <v>49.9344438359973</v>
      </c>
      <c r="N3097">
        <v>0.62937922556853099</v>
      </c>
      <c r="O3097">
        <v>64.305949008498501</v>
      </c>
      <c r="P3097">
        <v>47.0833333333333</v>
      </c>
    </row>
    <row r="3098" spans="1:17" hidden="1" x14ac:dyDescent="0.3">
      <c r="A3098" t="s">
        <v>6410</v>
      </c>
      <c r="B3098" t="s">
        <v>6411</v>
      </c>
      <c r="C3098" t="s">
        <v>10328</v>
      </c>
      <c r="D3098" t="s">
        <v>535</v>
      </c>
      <c r="E3098">
        <v>85.057712636000005</v>
      </c>
      <c r="F3098">
        <v>67</v>
      </c>
      <c r="G3098">
        <v>89.600303082113598</v>
      </c>
      <c r="H3098">
        <v>38.802610515840001</v>
      </c>
      <c r="I3098">
        <v>35.461711500524203</v>
      </c>
      <c r="J3098">
        <v>5.2695894553047502</v>
      </c>
      <c r="K3098">
        <v>55.497528371671102</v>
      </c>
      <c r="L3098">
        <v>47.041980596004102</v>
      </c>
      <c r="M3098">
        <v>70.143579784714504</v>
      </c>
      <c r="N3098">
        <v>2.7623044036516</v>
      </c>
      <c r="O3098">
        <v>13.820895522388</v>
      </c>
      <c r="P3098">
        <v>126.351351351351</v>
      </c>
      <c r="Q3098">
        <v>7.4021062114113995E-2</v>
      </c>
    </row>
    <row r="3099" spans="1:17" hidden="1" x14ac:dyDescent="0.3">
      <c r="A3099" t="s">
        <v>6412</v>
      </c>
      <c r="B3099" t="s">
        <v>6413</v>
      </c>
      <c r="C3099" t="s">
        <v>10328</v>
      </c>
      <c r="D3099" t="s">
        <v>257</v>
      </c>
      <c r="E3099">
        <v>85.032210000000006</v>
      </c>
      <c r="F3099">
        <v>240.9</v>
      </c>
      <c r="G3099">
        <v>9.3378941567948708</v>
      </c>
      <c r="H3099">
        <v>12.892935020365799</v>
      </c>
      <c r="I3099">
        <v>4.2038565606829703</v>
      </c>
      <c r="J3099">
        <v>2.3350076836566598</v>
      </c>
      <c r="K3099">
        <v>218.735118029425</v>
      </c>
      <c r="L3099">
        <v>203.41515780312801</v>
      </c>
      <c r="M3099">
        <v>80.004551427594606</v>
      </c>
      <c r="N3099">
        <v>2.0907238648516802</v>
      </c>
      <c r="O3099">
        <v>11.1664591116645</v>
      </c>
      <c r="P3099">
        <v>64.268666893965204</v>
      </c>
      <c r="Q3099">
        <v>0.12518895958012999</v>
      </c>
    </row>
    <row r="3100" spans="1:17" hidden="1" x14ac:dyDescent="0.3">
      <c r="A3100" t="s">
        <v>6414</v>
      </c>
      <c r="B3100" t="s">
        <v>6415</v>
      </c>
      <c r="C3100" t="s">
        <v>10328</v>
      </c>
      <c r="D3100" t="s">
        <v>101</v>
      </c>
      <c r="E3100">
        <v>84.976380000000006</v>
      </c>
      <c r="F3100">
        <v>43.65</v>
      </c>
      <c r="G3100">
        <v>8.2799944385346098</v>
      </c>
      <c r="H3100">
        <v>-0.88378292124260305</v>
      </c>
      <c r="I3100">
        <v>-58.231861819956897</v>
      </c>
      <c r="J3100">
        <v>-10.3740810345897</v>
      </c>
      <c r="K3100">
        <v>50.212977832975</v>
      </c>
      <c r="L3100">
        <v>50.610495851673399</v>
      </c>
      <c r="M3100">
        <v>30.172906368631299</v>
      </c>
      <c r="N3100">
        <v>0.45574519137737501</v>
      </c>
      <c r="O3100">
        <v>94.043528064146599</v>
      </c>
      <c r="P3100">
        <v>91.028446389496693</v>
      </c>
      <c r="Q3100">
        <v>6.4731543315230997E-2</v>
      </c>
    </row>
    <row r="3101" spans="1:17" hidden="1" x14ac:dyDescent="0.3">
      <c r="A3101" t="s">
        <v>6416</v>
      </c>
      <c r="B3101" t="s">
        <v>6417</v>
      </c>
      <c r="C3101" t="s">
        <v>10328</v>
      </c>
      <c r="D3101" t="s">
        <v>72</v>
      </c>
      <c r="E3101">
        <v>84.581639999999993</v>
      </c>
      <c r="F3101">
        <v>206.7</v>
      </c>
      <c r="G3101">
        <v>683.38743993929495</v>
      </c>
      <c r="H3101">
        <v>22.733278538682399</v>
      </c>
      <c r="I3101">
        <v>410.32573510079999</v>
      </c>
      <c r="J3101">
        <v>-9.76922825509277</v>
      </c>
      <c r="K3101">
        <v>162.100256399008</v>
      </c>
      <c r="L3101">
        <v>88.924038773529404</v>
      </c>
      <c r="M3101">
        <v>51.835188898241697</v>
      </c>
      <c r="N3101">
        <v>1.8595108038377799</v>
      </c>
      <c r="O3101">
        <v>9.5549104983067199</v>
      </c>
      <c r="P3101">
        <v>828.98876404494297</v>
      </c>
      <c r="Q3101">
        <v>0.20933227095765999</v>
      </c>
    </row>
    <row r="3102" spans="1:17" hidden="1" x14ac:dyDescent="0.3">
      <c r="A3102" t="s">
        <v>6418</v>
      </c>
      <c r="B3102" t="s">
        <v>6419</v>
      </c>
      <c r="C3102" t="s">
        <v>10328</v>
      </c>
      <c r="D3102" t="s">
        <v>138</v>
      </c>
      <c r="E3102">
        <v>84.571760689999905</v>
      </c>
      <c r="F3102">
        <v>77.260000000000005</v>
      </c>
      <c r="G3102">
        <v>-14.7583952296064</v>
      </c>
      <c r="H3102">
        <v>-2.60099315384638</v>
      </c>
      <c r="I3102">
        <v>-19.8586314233889</v>
      </c>
      <c r="J3102">
        <v>-5.7816057019700802</v>
      </c>
      <c r="K3102">
        <v>77.659921395226704</v>
      </c>
      <c r="L3102">
        <v>78.075023012440695</v>
      </c>
      <c r="M3102">
        <v>47.428563298238402</v>
      </c>
      <c r="N3102">
        <v>1.5456173981631001</v>
      </c>
      <c r="O3102">
        <v>63.538700491845603</v>
      </c>
      <c r="P3102">
        <v>35.4250657318142</v>
      </c>
      <c r="Q3102">
        <v>0.10167701814878401</v>
      </c>
    </row>
    <row r="3103" spans="1:17" hidden="1" x14ac:dyDescent="0.3">
      <c r="A3103" t="s">
        <v>6420</v>
      </c>
      <c r="B3103" t="s">
        <v>6421</v>
      </c>
      <c r="C3103" t="s">
        <v>10328</v>
      </c>
      <c r="D3103" t="s">
        <v>257</v>
      </c>
      <c r="E3103">
        <v>84.331763100000003</v>
      </c>
      <c r="F3103">
        <v>3.8</v>
      </c>
      <c r="G3103">
        <v>205.71609535136199</v>
      </c>
      <c r="H3103">
        <v>87.969621255904599</v>
      </c>
      <c r="I3103">
        <v>18.069078618914499</v>
      </c>
      <c r="J3103">
        <v>17.134162017694699</v>
      </c>
      <c r="K3103">
        <v>2.6896283531588701</v>
      </c>
      <c r="L3103">
        <v>2.4925034689939198</v>
      </c>
      <c r="M3103">
        <v>92.311088710947601</v>
      </c>
      <c r="N3103">
        <v>4.11811510044725</v>
      </c>
      <c r="O3103">
        <v>60.5263157894736</v>
      </c>
      <c r="P3103">
        <v>266.559485530546</v>
      </c>
    </row>
    <row r="3104" spans="1:17" hidden="1" x14ac:dyDescent="0.3">
      <c r="A3104" t="s">
        <v>6422</v>
      </c>
      <c r="B3104" t="s">
        <v>6423</v>
      </c>
      <c r="C3104" t="s">
        <v>10328</v>
      </c>
      <c r="D3104" t="s">
        <v>72</v>
      </c>
      <c r="E3104">
        <v>84.330200000000005</v>
      </c>
      <c r="F3104">
        <v>61.27</v>
      </c>
      <c r="G3104">
        <v>74.844559894438902</v>
      </c>
      <c r="H3104">
        <v>59.477381788055297</v>
      </c>
      <c r="I3104">
        <v>59.918343038623398</v>
      </c>
      <c r="J3104">
        <v>37.311755879499103</v>
      </c>
      <c r="K3104">
        <v>41.060951490636</v>
      </c>
      <c r="L3104">
        <v>38.657420381010397</v>
      </c>
      <c r="M3104">
        <v>90.446227773873105</v>
      </c>
      <c r="N3104">
        <v>0.81318335786870899</v>
      </c>
      <c r="O3104">
        <v>0</v>
      </c>
      <c r="P3104">
        <v>118.821428571428</v>
      </c>
      <c r="Q3104">
        <v>4.1382105285620004E-3</v>
      </c>
    </row>
    <row r="3105" spans="1:17" hidden="1" x14ac:dyDescent="0.3">
      <c r="A3105" t="s">
        <v>6424</v>
      </c>
      <c r="B3105" t="s">
        <v>6425</v>
      </c>
      <c r="C3105" t="s">
        <v>10328</v>
      </c>
      <c r="E3105">
        <v>84.118122924999994</v>
      </c>
      <c r="F3105">
        <v>31.35</v>
      </c>
      <c r="G3105">
        <v>22.855001202865299</v>
      </c>
      <c r="H3105">
        <v>-7.7993117081502996</v>
      </c>
      <c r="I3105">
        <v>1.5342306301989099</v>
      </c>
      <c r="J3105">
        <v>-5.5229648060987699</v>
      </c>
      <c r="K3105">
        <v>31.0693248892231</v>
      </c>
      <c r="L3105">
        <v>28.880438374134599</v>
      </c>
      <c r="M3105">
        <v>51.582137315979203</v>
      </c>
      <c r="N3105">
        <v>1.1214040495434801</v>
      </c>
      <c r="O3105">
        <v>16.427432216905899</v>
      </c>
      <c r="P3105">
        <v>63.28125</v>
      </c>
      <c r="Q3105">
        <v>2.4999456475634001E-2</v>
      </c>
    </row>
    <row r="3106" spans="1:17" hidden="1" x14ac:dyDescent="0.3">
      <c r="A3106" t="s">
        <v>6426</v>
      </c>
      <c r="B3106" t="s">
        <v>6427</v>
      </c>
      <c r="C3106" t="s">
        <v>10328</v>
      </c>
      <c r="D3106" t="s">
        <v>538</v>
      </c>
      <c r="E3106">
        <v>83.691999999999993</v>
      </c>
      <c r="F3106">
        <v>313</v>
      </c>
      <c r="G3106">
        <v>74.637132039216198</v>
      </c>
      <c r="H3106">
        <v>-0.60761451645311204</v>
      </c>
      <c r="I3106">
        <v>27.298992006383902</v>
      </c>
      <c r="J3106">
        <v>-5.7351561641234596</v>
      </c>
      <c r="K3106">
        <v>294.98082895955997</v>
      </c>
      <c r="L3106">
        <v>251.347239893059</v>
      </c>
      <c r="M3106">
        <v>54.819977262862103</v>
      </c>
      <c r="N3106">
        <v>0.75728715728715701</v>
      </c>
      <c r="O3106">
        <v>28.146964856229999</v>
      </c>
      <c r="P3106">
        <v>152.41935483870901</v>
      </c>
      <c r="Q3106">
        <v>0.13995915099600101</v>
      </c>
    </row>
    <row r="3107" spans="1:17" hidden="1" x14ac:dyDescent="0.3">
      <c r="A3107" t="s">
        <v>6428</v>
      </c>
      <c r="B3107" t="s">
        <v>6429</v>
      </c>
      <c r="C3107" t="s">
        <v>10328</v>
      </c>
      <c r="D3107" t="s">
        <v>357</v>
      </c>
      <c r="E3107">
        <v>83.561913300000001</v>
      </c>
      <c r="F3107">
        <v>55.62</v>
      </c>
      <c r="G3107">
        <v>-7.9642539710255704</v>
      </c>
      <c r="H3107">
        <v>-0.98431025288721896</v>
      </c>
      <c r="I3107">
        <v>4.2527202017058698</v>
      </c>
      <c r="J3107">
        <v>-3.2063083227756102</v>
      </c>
      <c r="K3107">
        <v>54.261010115133701</v>
      </c>
      <c r="L3107">
        <v>51.648614580933803</v>
      </c>
      <c r="M3107">
        <v>53.3107411019556</v>
      </c>
      <c r="N3107">
        <v>1.80887429898273</v>
      </c>
      <c r="O3107">
        <v>49.586479683566999</v>
      </c>
      <c r="P3107">
        <v>35.658536585365802</v>
      </c>
      <c r="Q3107">
        <v>-3.3276873553605001E-2</v>
      </c>
    </row>
    <row r="3108" spans="1:17" hidden="1" x14ac:dyDescent="0.3">
      <c r="A3108" t="s">
        <v>6430</v>
      </c>
      <c r="B3108" t="s">
        <v>6431</v>
      </c>
      <c r="C3108" t="s">
        <v>10328</v>
      </c>
      <c r="D3108" t="s">
        <v>1658</v>
      </c>
      <c r="E3108">
        <v>83.5</v>
      </c>
      <c r="F3108">
        <v>83.5</v>
      </c>
      <c r="G3108">
        <v>-30.191445290307701</v>
      </c>
      <c r="H3108">
        <v>1.57187266303406</v>
      </c>
      <c r="I3108">
        <v>-13.085021364586501</v>
      </c>
      <c r="J3108">
        <v>-8.8974855156592998</v>
      </c>
      <c r="K3108">
        <v>80.167960373090196</v>
      </c>
      <c r="M3108">
        <v>57.438828134709297</v>
      </c>
      <c r="N3108">
        <v>0.79691211401425099</v>
      </c>
      <c r="O3108">
        <v>15.808383233532901</v>
      </c>
      <c r="P3108">
        <v>19.285714285714199</v>
      </c>
    </row>
    <row r="3109" spans="1:17" hidden="1" x14ac:dyDescent="0.3">
      <c r="A3109" t="s">
        <v>6432</v>
      </c>
      <c r="B3109" t="s">
        <v>6433</v>
      </c>
      <c r="C3109" t="s">
        <v>10328</v>
      </c>
      <c r="D3109" t="s">
        <v>257</v>
      </c>
      <c r="E3109">
        <v>83.463049764000004</v>
      </c>
      <c r="F3109">
        <v>33.58</v>
      </c>
      <c r="G3109">
        <v>-60.139165684610603</v>
      </c>
      <c r="H3109">
        <v>-7.3313774310806199</v>
      </c>
      <c r="I3109">
        <v>-21.715404139706099</v>
      </c>
      <c r="J3109">
        <v>-10.346357462824701</v>
      </c>
      <c r="K3109">
        <v>34.808372838115297</v>
      </c>
      <c r="L3109">
        <v>36.412019100062203</v>
      </c>
      <c r="M3109">
        <v>44.476186324211298</v>
      </c>
      <c r="N3109">
        <v>2.5366303404233501</v>
      </c>
      <c r="O3109">
        <v>82.347463439748395</v>
      </c>
      <c r="P3109">
        <v>50.582959641255499</v>
      </c>
      <c r="Q3109">
        <v>3.9170072307307E-2</v>
      </c>
    </row>
    <row r="3110" spans="1:17" hidden="1" x14ac:dyDescent="0.3">
      <c r="A3110" t="s">
        <v>6434</v>
      </c>
      <c r="B3110" t="s">
        <v>6435</v>
      </c>
      <c r="C3110" t="s">
        <v>10328</v>
      </c>
      <c r="D3110" t="s">
        <v>46</v>
      </c>
      <c r="E3110">
        <v>83.372264999999999</v>
      </c>
      <c r="F3110">
        <v>7.22</v>
      </c>
      <c r="G3110">
        <v>-91.261897994117803</v>
      </c>
      <c r="H3110">
        <v>-0.79534334065827095</v>
      </c>
      <c r="I3110">
        <v>-69.163990436806301</v>
      </c>
      <c r="J3110">
        <v>-2.1016746094462602</v>
      </c>
      <c r="K3110">
        <v>7.6544606350047504</v>
      </c>
      <c r="L3110">
        <v>10.733446378308701</v>
      </c>
      <c r="M3110">
        <v>50.662553204281998</v>
      </c>
      <c r="N3110">
        <v>1.23726361096515</v>
      </c>
      <c r="O3110">
        <v>196.32265114742401</v>
      </c>
      <c r="P3110">
        <v>10.6458960155217</v>
      </c>
      <c r="Q3110">
        <v>2.5663358005825001E-2</v>
      </c>
    </row>
    <row r="3111" spans="1:17" hidden="1" x14ac:dyDescent="0.3">
      <c r="A3111" t="s">
        <v>6436</v>
      </c>
      <c r="B3111" t="s">
        <v>6437</v>
      </c>
      <c r="C3111" t="s">
        <v>10328</v>
      </c>
      <c r="D3111" t="s">
        <v>627</v>
      </c>
      <c r="E3111">
        <v>83.329740000000001</v>
      </c>
      <c r="F3111">
        <v>145.05000000000001</v>
      </c>
      <c r="G3111">
        <v>187.32423320371899</v>
      </c>
      <c r="H3111">
        <v>17.4044336763179</v>
      </c>
      <c r="I3111">
        <v>63.408623097647897</v>
      </c>
      <c r="J3111">
        <v>9.9806597822252705</v>
      </c>
      <c r="K3111">
        <v>126.116307520532</v>
      </c>
      <c r="L3111">
        <v>97.336009273895201</v>
      </c>
      <c r="M3111">
        <v>79.176494654884905</v>
      </c>
      <c r="N3111">
        <v>0.13919109118359299</v>
      </c>
      <c r="O3111">
        <v>13.0299896587383</v>
      </c>
      <c r="P3111">
        <v>244.04648956356701</v>
      </c>
      <c r="Q3111">
        <v>8.6323608814941E-2</v>
      </c>
    </row>
    <row r="3112" spans="1:17" hidden="1" x14ac:dyDescent="0.3">
      <c r="A3112" t="s">
        <v>6438</v>
      </c>
      <c r="B3112" t="s">
        <v>6439</v>
      </c>
      <c r="C3112" t="s">
        <v>10328</v>
      </c>
      <c r="D3112" t="s">
        <v>535</v>
      </c>
      <c r="E3112">
        <v>83.178899999999999</v>
      </c>
      <c r="F3112">
        <v>6.65</v>
      </c>
      <c r="G3112">
        <v>9.0495108467065499</v>
      </c>
      <c r="H3112">
        <v>-7.6443827796364703</v>
      </c>
      <c r="I3112">
        <v>-25.1186405994155</v>
      </c>
      <c r="J3112">
        <v>1.79146055511943</v>
      </c>
      <c r="K3112">
        <v>6.5918765967281399</v>
      </c>
      <c r="L3112">
        <v>6.6080075407398802</v>
      </c>
      <c r="M3112">
        <v>55.269443992742303</v>
      </c>
      <c r="N3112">
        <v>0.26337624427835798</v>
      </c>
      <c r="O3112">
        <v>72.481203007518701</v>
      </c>
      <c r="P3112">
        <v>43.939393939393902</v>
      </c>
      <c r="Q3112">
        <v>4.958149222723E-3</v>
      </c>
    </row>
    <row r="3113" spans="1:17" hidden="1" x14ac:dyDescent="0.3">
      <c r="A3113" t="s">
        <v>6440</v>
      </c>
      <c r="B3113" t="s">
        <v>6441</v>
      </c>
      <c r="C3113" t="s">
        <v>10328</v>
      </c>
      <c r="D3113" t="s">
        <v>776</v>
      </c>
      <c r="E3113">
        <v>82.903112743999998</v>
      </c>
      <c r="F3113">
        <v>41.22</v>
      </c>
      <c r="G3113">
        <v>-21.882851687474499</v>
      </c>
      <c r="H3113">
        <v>-4.5480630856719904</v>
      </c>
      <c r="I3113">
        <v>-7.9462958594513502</v>
      </c>
      <c r="J3113">
        <v>-1.4731880790170799</v>
      </c>
      <c r="K3113">
        <v>42.329632718480902</v>
      </c>
      <c r="L3113">
        <v>42.855702250956902</v>
      </c>
      <c r="M3113">
        <v>34.659126000807099</v>
      </c>
      <c r="N3113">
        <v>0.238398553695119</v>
      </c>
      <c r="O3113">
        <v>37.554585152838399</v>
      </c>
      <c r="P3113">
        <v>30.649762282091899</v>
      </c>
      <c r="Q3113">
        <v>0.109796094157527</v>
      </c>
    </row>
    <row r="3114" spans="1:17" hidden="1" x14ac:dyDescent="0.3">
      <c r="A3114" t="s">
        <v>6442</v>
      </c>
      <c r="B3114" t="s">
        <v>6443</v>
      </c>
      <c r="C3114" t="s">
        <v>10328</v>
      </c>
      <c r="D3114" t="s">
        <v>3576</v>
      </c>
      <c r="E3114">
        <v>82.883661000000004</v>
      </c>
      <c r="F3114">
        <v>185</v>
      </c>
      <c r="G3114">
        <v>4.1320166933684597</v>
      </c>
      <c r="H3114">
        <v>3.8658168278343799</v>
      </c>
      <c r="I3114">
        <v>3.9013046410898098</v>
      </c>
      <c r="J3114">
        <v>3.5546165631492501</v>
      </c>
      <c r="K3114">
        <v>167.04967892495401</v>
      </c>
      <c r="L3114">
        <v>151.67785057580301</v>
      </c>
      <c r="M3114">
        <v>79.507489639843797</v>
      </c>
      <c r="N3114">
        <v>1.45293015224836</v>
      </c>
      <c r="O3114">
        <v>2.0540540540540499</v>
      </c>
      <c r="P3114">
        <v>49.193548387096698</v>
      </c>
      <c r="Q3114">
        <v>0.109807995968804</v>
      </c>
    </row>
    <row r="3115" spans="1:17" hidden="1" x14ac:dyDescent="0.3">
      <c r="A3115" t="s">
        <v>6444</v>
      </c>
      <c r="B3115" t="s">
        <v>6445</v>
      </c>
      <c r="C3115" t="s">
        <v>10328</v>
      </c>
      <c r="D3115" t="s">
        <v>1401</v>
      </c>
      <c r="E3115">
        <v>82.828455000000005</v>
      </c>
      <c r="F3115">
        <v>36.119999999999997</v>
      </c>
      <c r="G3115">
        <v>29.821930234705398</v>
      </c>
      <c r="H3115">
        <v>-7.9293477133142503</v>
      </c>
      <c r="I3115">
        <v>9.2267474164508307</v>
      </c>
      <c r="J3115">
        <v>-1.4528425498609201</v>
      </c>
      <c r="K3115">
        <v>35.258384234059598</v>
      </c>
      <c r="L3115">
        <v>30.270388559855299</v>
      </c>
      <c r="M3115">
        <v>46.689537817586299</v>
      </c>
      <c r="N3115">
        <v>0.65404002366610203</v>
      </c>
      <c r="O3115">
        <v>16.279069767441801</v>
      </c>
      <c r="P3115">
        <v>85.040983606557305</v>
      </c>
      <c r="Q3115">
        <v>6.6546918281393003E-2</v>
      </c>
    </row>
    <row r="3116" spans="1:17" hidden="1" x14ac:dyDescent="0.3">
      <c r="A3116" t="s">
        <v>6446</v>
      </c>
      <c r="B3116" t="s">
        <v>6447</v>
      </c>
      <c r="C3116" t="s">
        <v>10328</v>
      </c>
      <c r="E3116">
        <v>82.259860500000002</v>
      </c>
      <c r="F3116">
        <v>301.5</v>
      </c>
      <c r="G3116">
        <v>341.68533043871901</v>
      </c>
      <c r="H3116">
        <v>-34.526257118002398</v>
      </c>
      <c r="I3116">
        <v>-65.856029139706095</v>
      </c>
      <c r="J3116">
        <v>-1.5500816665489801</v>
      </c>
      <c r="K3116">
        <v>317.526394612145</v>
      </c>
      <c r="L3116">
        <v>279.766839282918</v>
      </c>
      <c r="M3116">
        <v>33.607970408220297</v>
      </c>
      <c r="N3116">
        <v>1.40453007065153</v>
      </c>
      <c r="O3116">
        <v>125.207296849087</v>
      </c>
      <c r="P3116">
        <v>371.75715850414599</v>
      </c>
    </row>
    <row r="3117" spans="1:17" hidden="1" x14ac:dyDescent="0.3">
      <c r="A3117" t="s">
        <v>6448</v>
      </c>
      <c r="B3117" t="s">
        <v>6449</v>
      </c>
      <c r="C3117" t="s">
        <v>10328</v>
      </c>
      <c r="D3117" t="s">
        <v>1665</v>
      </c>
      <c r="E3117">
        <v>82.207164000000006</v>
      </c>
      <c r="F3117">
        <v>22.84</v>
      </c>
      <c r="G3117">
        <v>-6.0761711707476502</v>
      </c>
      <c r="H3117">
        <v>-8.7415406819071499</v>
      </c>
      <c r="I3117">
        <v>-53.362063847430498</v>
      </c>
      <c r="J3117">
        <v>11.2824409232551</v>
      </c>
      <c r="K3117">
        <v>25.178342240541198</v>
      </c>
      <c r="L3117">
        <v>27.900458174243301</v>
      </c>
      <c r="M3117">
        <v>52.712008560157201</v>
      </c>
      <c r="N3117">
        <v>0.71993032712020799</v>
      </c>
      <c r="O3117">
        <v>96.803852889667198</v>
      </c>
      <c r="P3117">
        <v>32.405797101449203</v>
      </c>
      <c r="Q3117">
        <v>0.17912655614163001</v>
      </c>
    </row>
    <row r="3118" spans="1:17" hidden="1" x14ac:dyDescent="0.3">
      <c r="A3118" t="s">
        <v>6450</v>
      </c>
      <c r="B3118" t="s">
        <v>6451</v>
      </c>
      <c r="C3118" t="s">
        <v>10328</v>
      </c>
      <c r="D3118" t="s">
        <v>1665</v>
      </c>
      <c r="E3118">
        <v>82.174999999999997</v>
      </c>
      <c r="F3118">
        <v>230</v>
      </c>
      <c r="G3118">
        <v>-20.5480185416178</v>
      </c>
      <c r="H3118">
        <v>14.5481487234222</v>
      </c>
      <c r="I3118">
        <v>-49.587062998895902</v>
      </c>
      <c r="J3118">
        <v>-9.70150231796962</v>
      </c>
      <c r="K3118">
        <v>236.289367191591</v>
      </c>
      <c r="M3118">
        <v>40.3864709997451</v>
      </c>
      <c r="N3118">
        <v>1.3736790285526701</v>
      </c>
      <c r="O3118">
        <v>97.804347826086897</v>
      </c>
      <c r="P3118">
        <v>26.373626373626301</v>
      </c>
    </row>
    <row r="3119" spans="1:17" hidden="1" x14ac:dyDescent="0.3">
      <c r="A3119" t="s">
        <v>6452</v>
      </c>
      <c r="B3119" t="s">
        <v>6453</v>
      </c>
      <c r="C3119" t="s">
        <v>10328</v>
      </c>
      <c r="D3119" t="s">
        <v>627</v>
      </c>
      <c r="E3119">
        <v>81.941623455999903</v>
      </c>
      <c r="F3119">
        <v>93.84</v>
      </c>
      <c r="G3119">
        <v>-2.83115009932563</v>
      </c>
      <c r="H3119">
        <v>-0.970862379700977</v>
      </c>
      <c r="I3119">
        <v>-16.817863156099499</v>
      </c>
      <c r="J3119">
        <v>-0.80450149661105497</v>
      </c>
      <c r="K3119">
        <v>93.680146349687206</v>
      </c>
      <c r="L3119">
        <v>91.676568501289495</v>
      </c>
      <c r="M3119">
        <v>47.063333459882003</v>
      </c>
      <c r="N3119">
        <v>2.6611355858857202</v>
      </c>
      <c r="O3119">
        <v>27.184569479965798</v>
      </c>
      <c r="P3119">
        <v>31.705263157894699</v>
      </c>
      <c r="Q3119">
        <v>1.5302772736052E-2</v>
      </c>
    </row>
    <row r="3120" spans="1:17" hidden="1" x14ac:dyDescent="0.3">
      <c r="A3120" t="s">
        <v>6454</v>
      </c>
      <c r="B3120" t="s">
        <v>6455</v>
      </c>
      <c r="C3120" t="s">
        <v>10328</v>
      </c>
      <c r="D3120" t="s">
        <v>257</v>
      </c>
      <c r="E3120">
        <v>81.825000000000003</v>
      </c>
      <c r="F3120">
        <v>106.45</v>
      </c>
      <c r="G3120">
        <v>36.516591339893402</v>
      </c>
      <c r="H3120">
        <v>-12.7984076390266</v>
      </c>
      <c r="I3120">
        <v>64.156060086583295</v>
      </c>
      <c r="J3120">
        <v>-4.6334921121288399</v>
      </c>
      <c r="K3120">
        <v>111.249102825641</v>
      </c>
      <c r="L3120">
        <v>82.303908671028395</v>
      </c>
      <c r="M3120">
        <v>40.532907114623399</v>
      </c>
      <c r="N3120">
        <v>0.33359837441470003</v>
      </c>
      <c r="O3120">
        <v>35.133865664631202</v>
      </c>
      <c r="P3120">
        <v>144.43168771526899</v>
      </c>
    </row>
    <row r="3121" spans="1:17" hidden="1" x14ac:dyDescent="0.3">
      <c r="A3121" t="s">
        <v>6456</v>
      </c>
      <c r="B3121" t="s">
        <v>6457</v>
      </c>
      <c r="C3121" t="s">
        <v>10328</v>
      </c>
      <c r="D3121" t="s">
        <v>276</v>
      </c>
      <c r="E3121">
        <v>81.744</v>
      </c>
      <c r="F3121">
        <v>102.18</v>
      </c>
      <c r="G3121">
        <v>488.07699226125101</v>
      </c>
      <c r="H3121">
        <v>31.697136150038698</v>
      </c>
      <c r="I3121">
        <v>160.09712926488999</v>
      </c>
      <c r="J3121">
        <v>3.9461786077631</v>
      </c>
      <c r="K3121">
        <v>78.149418789489502</v>
      </c>
      <c r="L3121">
        <v>47.690458296722397</v>
      </c>
      <c r="M3121">
        <v>100</v>
      </c>
      <c r="N3121">
        <v>1.67133956386292</v>
      </c>
      <c r="O3121">
        <v>0</v>
      </c>
      <c r="P3121">
        <v>518.14882032667799</v>
      </c>
    </row>
    <row r="3122" spans="1:17" hidden="1" x14ac:dyDescent="0.3">
      <c r="A3122" t="s">
        <v>6458</v>
      </c>
      <c r="B3122" t="s">
        <v>6459</v>
      </c>
      <c r="C3122" t="s">
        <v>10328</v>
      </c>
      <c r="D3122" t="s">
        <v>627</v>
      </c>
      <c r="E3122">
        <v>81.525635386999994</v>
      </c>
      <c r="F3122">
        <v>51.17</v>
      </c>
      <c r="G3122">
        <v>19.7810653936032</v>
      </c>
      <c r="H3122">
        <v>22.317878544174999</v>
      </c>
      <c r="I3122">
        <v>5.7034270291250397</v>
      </c>
      <c r="J3122">
        <v>-5.0258884778783797</v>
      </c>
      <c r="K3122">
        <v>46.946763037791698</v>
      </c>
      <c r="L3122">
        <v>44.435780223917803</v>
      </c>
      <c r="M3122">
        <v>53.652481301417097</v>
      </c>
      <c r="N3122">
        <v>1.7321011064765</v>
      </c>
      <c r="O3122">
        <v>36.544850498338803</v>
      </c>
      <c r="P3122">
        <v>59.063055467987098</v>
      </c>
      <c r="Q3122">
        <v>4.5593068374119E-2</v>
      </c>
    </row>
    <row r="3123" spans="1:17" hidden="1" x14ac:dyDescent="0.3">
      <c r="A3123" t="s">
        <v>6460</v>
      </c>
      <c r="B3123" t="s">
        <v>6461</v>
      </c>
      <c r="C3123" t="s">
        <v>10328</v>
      </c>
      <c r="D3123" t="s">
        <v>138</v>
      </c>
      <c r="E3123">
        <v>81.400000000000006</v>
      </c>
      <c r="F3123">
        <v>77</v>
      </c>
      <c r="G3123">
        <v>20.908564091435402</v>
      </c>
      <c r="H3123">
        <v>-6.0454125225216</v>
      </c>
      <c r="I3123">
        <v>-4.5146999143540096</v>
      </c>
      <c r="J3123">
        <v>4.4405833226904896</v>
      </c>
      <c r="K3123">
        <v>79.323755860709298</v>
      </c>
      <c r="L3123">
        <v>72.660230021100304</v>
      </c>
      <c r="M3123">
        <v>32.898617169713503</v>
      </c>
      <c r="N3123">
        <v>2.02626262626262</v>
      </c>
      <c r="O3123">
        <v>33.1558441558441</v>
      </c>
      <c r="P3123">
        <v>50.980392156862699</v>
      </c>
    </row>
    <row r="3124" spans="1:17" hidden="1" x14ac:dyDescent="0.3">
      <c r="A3124" t="s">
        <v>6462</v>
      </c>
      <c r="B3124" t="s">
        <v>6463</v>
      </c>
      <c r="C3124" t="s">
        <v>10328</v>
      </c>
      <c r="D3124" t="s">
        <v>706</v>
      </c>
      <c r="E3124">
        <v>81.236148499999999</v>
      </c>
      <c r="F3124">
        <v>47.42</v>
      </c>
      <c r="G3124">
        <v>2.57152857792931</v>
      </c>
      <c r="H3124">
        <v>2.3850594762208699</v>
      </c>
      <c r="I3124">
        <v>-11.856662135441701</v>
      </c>
      <c r="J3124">
        <v>-8.3295876282979204</v>
      </c>
      <c r="K3124">
        <v>44.219696866300801</v>
      </c>
      <c r="L3124">
        <v>41.4958625141089</v>
      </c>
      <c r="M3124">
        <v>50.917958010023497</v>
      </c>
      <c r="N3124">
        <v>1.1385018843075401</v>
      </c>
      <c r="O3124">
        <v>47.406157739350398</v>
      </c>
      <c r="P3124">
        <v>39.470588235294102</v>
      </c>
      <c r="Q3124">
        <v>2.5097370063444001E-2</v>
      </c>
    </row>
    <row r="3125" spans="1:17" hidden="1" x14ac:dyDescent="0.3">
      <c r="A3125" t="s">
        <v>6464</v>
      </c>
      <c r="B3125" t="s">
        <v>6465</v>
      </c>
      <c r="C3125" t="s">
        <v>10328</v>
      </c>
      <c r="E3125">
        <v>81.081000000000003</v>
      </c>
      <c r="F3125">
        <v>248</v>
      </c>
      <c r="G3125">
        <v>144.53784971112</v>
      </c>
      <c r="H3125">
        <v>6.5300666429671699</v>
      </c>
      <c r="I3125">
        <v>136.6069013851</v>
      </c>
      <c r="J3125">
        <v>12.7023438358765</v>
      </c>
      <c r="K3125">
        <v>235.62842066786499</v>
      </c>
      <c r="L3125">
        <v>180.80528746849799</v>
      </c>
      <c r="M3125">
        <v>67.214601881175</v>
      </c>
      <c r="N3125">
        <v>1.59126531892489</v>
      </c>
      <c r="O3125">
        <v>14.7983870967741</v>
      </c>
      <c r="P3125">
        <v>214.52124286620099</v>
      </c>
      <c r="Q3125">
        <v>0.105444036911824</v>
      </c>
    </row>
    <row r="3126" spans="1:17" hidden="1" x14ac:dyDescent="0.3">
      <c r="A3126" t="s">
        <v>6466</v>
      </c>
      <c r="B3126" t="s">
        <v>6467</v>
      </c>
      <c r="C3126" t="s">
        <v>10328</v>
      </c>
      <c r="D3126" t="s">
        <v>535</v>
      </c>
      <c r="E3126">
        <v>80.792000000000002</v>
      </c>
      <c r="F3126">
        <v>1.6</v>
      </c>
      <c r="G3126">
        <v>95.280284610628996</v>
      </c>
      <c r="H3126">
        <v>40.582861674023</v>
      </c>
      <c r="I3126">
        <v>50.299901982742803</v>
      </c>
      <c r="J3126">
        <v>13.2380581215908</v>
      </c>
      <c r="K3126">
        <v>1.2236010667069901</v>
      </c>
      <c r="L3126">
        <v>1.0315213254217599</v>
      </c>
      <c r="M3126">
        <v>90.758493108345306</v>
      </c>
      <c r="N3126">
        <v>2.09609964291537</v>
      </c>
      <c r="O3126">
        <v>1.87499999999998</v>
      </c>
      <c r="P3126">
        <v>138.805970149253</v>
      </c>
      <c r="Q3126">
        <v>9.4447703471154998E-2</v>
      </c>
    </row>
    <row r="3127" spans="1:17" hidden="1" x14ac:dyDescent="0.3">
      <c r="A3127" t="s">
        <v>6468</v>
      </c>
      <c r="B3127" t="s">
        <v>6469</v>
      </c>
      <c r="C3127" t="s">
        <v>10328</v>
      </c>
      <c r="D3127" t="s">
        <v>204</v>
      </c>
      <c r="E3127">
        <v>80.453374999999994</v>
      </c>
      <c r="F3127">
        <v>136.19999999999999</v>
      </c>
      <c r="G3127">
        <v>36.025732910182398</v>
      </c>
      <c r="H3127">
        <v>-19.818677998796399</v>
      </c>
      <c r="I3127">
        <v>34.981586953059399</v>
      </c>
      <c r="J3127">
        <v>-7.9930604488504704</v>
      </c>
      <c r="K3127">
        <v>130.901428968451</v>
      </c>
      <c r="L3127">
        <v>110.62146892562301</v>
      </c>
      <c r="M3127">
        <v>36.585934239261</v>
      </c>
      <c r="N3127">
        <v>0.46973120176424399</v>
      </c>
      <c r="O3127">
        <v>26.284875183553599</v>
      </c>
      <c r="P3127">
        <v>88.904299583911197</v>
      </c>
      <c r="Q3127">
        <v>5.5470209837318998E-2</v>
      </c>
    </row>
    <row r="3128" spans="1:17" hidden="1" x14ac:dyDescent="0.3">
      <c r="A3128" t="s">
        <v>6470</v>
      </c>
      <c r="B3128" t="s">
        <v>6471</v>
      </c>
      <c r="C3128" t="s">
        <v>10328</v>
      </c>
      <c r="D3128" t="s">
        <v>535</v>
      </c>
      <c r="E3128">
        <v>80.450076859999996</v>
      </c>
      <c r="F3128">
        <v>15.2</v>
      </c>
      <c r="G3128">
        <v>-51.6809049091612</v>
      </c>
      <c r="H3128">
        <v>-5.4348374410211697</v>
      </c>
      <c r="I3128">
        <v>-45.678994223814101</v>
      </c>
      <c r="J3128">
        <v>-4.6954549062618298</v>
      </c>
      <c r="K3128">
        <v>15.9714511697024</v>
      </c>
      <c r="L3128">
        <v>17.542998414573201</v>
      </c>
      <c r="M3128">
        <v>43.553745125909202</v>
      </c>
      <c r="N3128">
        <v>1.02563852530332</v>
      </c>
      <c r="O3128">
        <v>83.552631578947299</v>
      </c>
      <c r="P3128">
        <v>8.5714285714285605</v>
      </c>
      <c r="Q3128">
        <v>6.5905641032546994E-2</v>
      </c>
    </row>
    <row r="3129" spans="1:17" hidden="1" x14ac:dyDescent="0.3">
      <c r="A3129" t="s">
        <v>6472</v>
      </c>
      <c r="B3129" t="s">
        <v>6473</v>
      </c>
      <c r="C3129" t="s">
        <v>10328</v>
      </c>
      <c r="D3129" t="s">
        <v>474</v>
      </c>
      <c r="E3129">
        <v>80.166719999999998</v>
      </c>
      <c r="F3129">
        <v>58.8</v>
      </c>
      <c r="G3129">
        <v>-9.0841737444396902</v>
      </c>
      <c r="H3129">
        <v>9.1701632613246602</v>
      </c>
      <c r="I3129">
        <v>-12.8802977567274</v>
      </c>
      <c r="J3129">
        <v>0.35082740790685901</v>
      </c>
      <c r="K3129">
        <v>53.471049821285298</v>
      </c>
      <c r="L3129">
        <v>50.826080435174099</v>
      </c>
      <c r="M3129">
        <v>61.323238584801302</v>
      </c>
      <c r="N3129">
        <v>1.48642456788041</v>
      </c>
      <c r="O3129">
        <v>28.9115646258503</v>
      </c>
      <c r="P3129">
        <v>40.669856459330099</v>
      </c>
      <c r="Q3129">
        <v>5.4927762665132003E-2</v>
      </c>
    </row>
    <row r="3130" spans="1:17" hidden="1" x14ac:dyDescent="0.3">
      <c r="A3130" t="s">
        <v>6474</v>
      </c>
      <c r="B3130" t="s">
        <v>6475</v>
      </c>
      <c r="C3130" t="s">
        <v>10328</v>
      </c>
      <c r="D3130" t="s">
        <v>89</v>
      </c>
      <c r="E3130">
        <v>79.937267199999994</v>
      </c>
      <c r="F3130">
        <v>38.979999999999997</v>
      </c>
      <c r="G3130">
        <v>-9.5169179131907797E-2</v>
      </c>
      <c r="H3130">
        <v>31.841305506897701</v>
      </c>
      <c r="I3130">
        <v>-12.0332446368578</v>
      </c>
      <c r="J3130">
        <v>2.46680720435449</v>
      </c>
      <c r="K3130">
        <v>31.985580544845799</v>
      </c>
      <c r="L3130">
        <v>30.622254314387199</v>
      </c>
      <c r="M3130">
        <v>74.137068108680296</v>
      </c>
      <c r="N3130">
        <v>2.0198984595307401</v>
      </c>
      <c r="O3130">
        <v>8.7480759363776297</v>
      </c>
      <c r="P3130">
        <v>68.744588744588697</v>
      </c>
      <c r="Q3130">
        <v>8.5502184059097E-2</v>
      </c>
    </row>
    <row r="3131" spans="1:17" hidden="1" x14ac:dyDescent="0.3">
      <c r="A3131" t="s">
        <v>6476</v>
      </c>
      <c r="B3131" t="s">
        <v>6477</v>
      </c>
      <c r="C3131" t="s">
        <v>10328</v>
      </c>
      <c r="D3131" t="s">
        <v>357</v>
      </c>
      <c r="E3131">
        <v>79.815285000000003</v>
      </c>
      <c r="F3131">
        <v>217.15</v>
      </c>
      <c r="G3131">
        <v>30.364078842588899</v>
      </c>
      <c r="H3131">
        <v>50.483338555632002</v>
      </c>
      <c r="I3131">
        <v>51.854330205644899</v>
      </c>
      <c r="J3131">
        <v>-1.9655191907179499</v>
      </c>
      <c r="K3131">
        <v>172.72324868367801</v>
      </c>
      <c r="L3131">
        <v>149.63598479608601</v>
      </c>
      <c r="M3131">
        <v>56.423696172141398</v>
      </c>
      <c r="N3131">
        <v>2.4560464589334301</v>
      </c>
      <c r="O3131">
        <v>24.176836288279901</v>
      </c>
      <c r="P3131">
        <v>105.829383886255</v>
      </c>
      <c r="Q3131">
        <v>6.6327560601693994E-2</v>
      </c>
    </row>
    <row r="3132" spans="1:17" hidden="1" x14ac:dyDescent="0.3">
      <c r="A3132" t="s">
        <v>6478</v>
      </c>
      <c r="B3132" t="s">
        <v>6479</v>
      </c>
      <c r="C3132" t="s">
        <v>10328</v>
      </c>
      <c r="D3132" t="s">
        <v>3356</v>
      </c>
      <c r="E3132">
        <v>79.788600000000002</v>
      </c>
      <c r="F3132">
        <v>95.1</v>
      </c>
      <c r="G3132">
        <v>60.128171934572599</v>
      </c>
      <c r="H3132">
        <v>-21.302480749280299</v>
      </c>
      <c r="I3132">
        <v>20.959395184332699</v>
      </c>
      <c r="J3132">
        <v>-3.8393228307901399</v>
      </c>
      <c r="K3132">
        <v>98.731463944959401</v>
      </c>
      <c r="L3132">
        <v>85.058952510531199</v>
      </c>
      <c r="M3132">
        <v>26.694830899966298</v>
      </c>
      <c r="N3132">
        <v>9.9871324305843903E-2</v>
      </c>
      <c r="O3132">
        <v>33.017875920084101</v>
      </c>
      <c r="P3132">
        <v>97.7953410981697</v>
      </c>
      <c r="Q3132">
        <v>0.16163617791917201</v>
      </c>
    </row>
    <row r="3133" spans="1:17" hidden="1" x14ac:dyDescent="0.3">
      <c r="A3133" t="s">
        <v>6480</v>
      </c>
      <c r="B3133" t="s">
        <v>6481</v>
      </c>
      <c r="C3133" t="s">
        <v>10328</v>
      </c>
      <c r="D3133" t="s">
        <v>257</v>
      </c>
      <c r="E3133">
        <v>79.748289942</v>
      </c>
      <c r="F3133">
        <v>25.57</v>
      </c>
      <c r="G3133">
        <v>-28.603574097173301</v>
      </c>
      <c r="H3133">
        <v>22.594704047942599</v>
      </c>
      <c r="I3133">
        <v>-9.6522728265748103</v>
      </c>
      <c r="J3133">
        <v>-3.9735820900493799</v>
      </c>
      <c r="K3133">
        <v>23.124297462717099</v>
      </c>
      <c r="L3133">
        <v>22.5509354651265</v>
      </c>
      <c r="M3133">
        <v>63.356513737146798</v>
      </c>
      <c r="N3133">
        <v>3.2477789005618298</v>
      </c>
      <c r="O3133">
        <v>37.661321861556502</v>
      </c>
      <c r="Q3133">
        <v>6.4939798882972993E-2</v>
      </c>
    </row>
    <row r="3134" spans="1:17" hidden="1" x14ac:dyDescent="0.3">
      <c r="A3134" t="s">
        <v>6482</v>
      </c>
      <c r="B3134" t="s">
        <v>6483</v>
      </c>
      <c r="C3134" t="s">
        <v>10328</v>
      </c>
      <c r="D3134" t="s">
        <v>573</v>
      </c>
      <c r="E3134">
        <v>79.631908379999999</v>
      </c>
      <c r="F3134">
        <v>29.97</v>
      </c>
      <c r="G3134">
        <v>-9.9515875844654094</v>
      </c>
      <c r="H3134">
        <v>-20.878300737709601</v>
      </c>
      <c r="I3134">
        <v>5.4930938840092702</v>
      </c>
      <c r="J3134">
        <v>-1.0476561641234601</v>
      </c>
      <c r="K3134">
        <v>28.417847310766799</v>
      </c>
      <c r="L3134">
        <v>25.513426899505401</v>
      </c>
      <c r="M3134">
        <v>10.8667770307565</v>
      </c>
      <c r="N3134">
        <v>6.7021422256953497E-2</v>
      </c>
      <c r="O3134">
        <v>29.396062729396</v>
      </c>
      <c r="Q3134">
        <v>-3.2205410879812997E-2</v>
      </c>
    </row>
    <row r="3135" spans="1:17" hidden="1" x14ac:dyDescent="0.3">
      <c r="A3135" t="s">
        <v>6484</v>
      </c>
      <c r="B3135" t="s">
        <v>6485</v>
      </c>
      <c r="C3135" t="s">
        <v>10328</v>
      </c>
      <c r="D3135" t="s">
        <v>2643</v>
      </c>
      <c r="E3135">
        <v>79.586419199999995</v>
      </c>
      <c r="F3135">
        <v>96</v>
      </c>
      <c r="G3135">
        <v>169.92817193457199</v>
      </c>
      <c r="H3135">
        <v>6.8166279077893099</v>
      </c>
      <c r="I3135">
        <v>118.359897065113</v>
      </c>
      <c r="J3135">
        <v>3.1077089221301901</v>
      </c>
      <c r="K3135">
        <v>76.090826882027102</v>
      </c>
      <c r="L3135">
        <v>58.334662826821898</v>
      </c>
      <c r="M3135">
        <v>81.784575654011306</v>
      </c>
      <c r="N3135">
        <v>0.45454545454545398</v>
      </c>
      <c r="O3135">
        <v>1.06249999999998</v>
      </c>
      <c r="P3135">
        <v>220</v>
      </c>
    </row>
    <row r="3136" spans="1:17" hidden="1" x14ac:dyDescent="0.3">
      <c r="A3136" t="s">
        <v>6486</v>
      </c>
      <c r="B3136" t="s">
        <v>6487</v>
      </c>
      <c r="C3136" t="s">
        <v>10328</v>
      </c>
      <c r="D3136" t="s">
        <v>357</v>
      </c>
      <c r="E3136">
        <v>79.480552787999997</v>
      </c>
      <c r="F3136">
        <v>93.88</v>
      </c>
      <c r="G3136">
        <v>-11.0857697637796</v>
      </c>
      <c r="H3136">
        <v>0.45620387952075703</v>
      </c>
      <c r="I3136">
        <v>-22.609292493892799</v>
      </c>
      <c r="J3136">
        <v>4.2651868655142904</v>
      </c>
      <c r="K3136">
        <v>93.475488387982494</v>
      </c>
      <c r="L3136">
        <v>89.547132127421193</v>
      </c>
      <c r="M3136">
        <v>57.537235879887803</v>
      </c>
      <c r="N3136">
        <v>1.0804596028321301</v>
      </c>
      <c r="O3136">
        <v>17.0643374520664</v>
      </c>
      <c r="P3136">
        <v>39.205219454329701</v>
      </c>
      <c r="Q3136">
        <v>1.9319375224957001E-2</v>
      </c>
    </row>
    <row r="3137" spans="1:17" hidden="1" x14ac:dyDescent="0.3">
      <c r="A3137" t="s">
        <v>6488</v>
      </c>
      <c r="B3137" t="s">
        <v>6489</v>
      </c>
      <c r="C3137" t="s">
        <v>10328</v>
      </c>
      <c r="D3137" t="s">
        <v>3576</v>
      </c>
      <c r="E3137">
        <v>79.417354743999994</v>
      </c>
      <c r="F3137">
        <v>71.44</v>
      </c>
      <c r="G3137">
        <v>-39.354367747966997</v>
      </c>
      <c r="H3137">
        <v>-2.2742811831197698</v>
      </c>
      <c r="I3137">
        <v>-15.489622996303201</v>
      </c>
      <c r="J3137">
        <v>-1.0476561641234601</v>
      </c>
      <c r="K3137">
        <v>72.992882253041799</v>
      </c>
      <c r="L3137">
        <v>69.648872025320102</v>
      </c>
      <c r="M3137">
        <v>25.223788617929799</v>
      </c>
      <c r="N3137">
        <v>0</v>
      </c>
      <c r="O3137">
        <v>20.366741321388499</v>
      </c>
      <c r="P3137">
        <v>55.948482864003402</v>
      </c>
    </row>
    <row r="3138" spans="1:17" hidden="1" x14ac:dyDescent="0.3">
      <c r="A3138" t="s">
        <v>6490</v>
      </c>
      <c r="B3138" t="s">
        <v>6491</v>
      </c>
      <c r="C3138" t="s">
        <v>10328</v>
      </c>
      <c r="D3138" t="s">
        <v>204</v>
      </c>
      <c r="E3138">
        <v>79.028430400000005</v>
      </c>
      <c r="F3138">
        <v>69.040000000000006</v>
      </c>
      <c r="G3138">
        <v>-57.021357215781698</v>
      </c>
      <c r="H3138">
        <v>-3.2182171098932302</v>
      </c>
      <c r="I3138">
        <v>-26.891348535666701</v>
      </c>
      <c r="J3138">
        <v>-8.6886749666304492</v>
      </c>
      <c r="K3138">
        <v>70.947468883482401</v>
      </c>
      <c r="L3138">
        <v>76.408689141202103</v>
      </c>
      <c r="M3138">
        <v>34.561283993386603</v>
      </c>
      <c r="N3138">
        <v>0.69405036990483504</v>
      </c>
      <c r="O3138">
        <v>49.188876013904903</v>
      </c>
      <c r="P3138">
        <v>9.6046991585966008</v>
      </c>
      <c r="Q3138">
        <v>8.8232408863694003E-2</v>
      </c>
    </row>
    <row r="3139" spans="1:17" hidden="1" x14ac:dyDescent="0.3">
      <c r="A3139" t="s">
        <v>6492</v>
      </c>
      <c r="B3139" t="s">
        <v>6493</v>
      </c>
      <c r="C3139" t="s">
        <v>10328</v>
      </c>
      <c r="D3139" t="s">
        <v>950</v>
      </c>
      <c r="E3139">
        <v>78.931833109999999</v>
      </c>
      <c r="F3139">
        <v>69.05</v>
      </c>
      <c r="G3139">
        <v>-38.493578728557303</v>
      </c>
      <c r="H3139">
        <v>20.761433102594498</v>
      </c>
      <c r="I3139">
        <v>-15.8486671495514</v>
      </c>
      <c r="J3139">
        <v>-10.3300788106014</v>
      </c>
      <c r="K3139">
        <v>62.515777125591498</v>
      </c>
      <c r="M3139">
        <v>57.770463630128702</v>
      </c>
      <c r="N3139">
        <v>2.05507074472591</v>
      </c>
      <c r="O3139">
        <v>33.091962346126003</v>
      </c>
      <c r="P3139">
        <v>26.697247706422001</v>
      </c>
    </row>
    <row r="3140" spans="1:17" hidden="1" x14ac:dyDescent="0.3">
      <c r="A3140" t="s">
        <v>6494</v>
      </c>
      <c r="B3140" t="s">
        <v>6495</v>
      </c>
      <c r="C3140" t="s">
        <v>10328</v>
      </c>
      <c r="D3140" t="s">
        <v>1489</v>
      </c>
      <c r="E3140">
        <v>78.844383859999994</v>
      </c>
      <c r="F3140">
        <v>77.989999999999995</v>
      </c>
      <c r="G3140">
        <v>-24.537321976117401</v>
      </c>
      <c r="H3140">
        <v>-5.67136220979316</v>
      </c>
      <c r="I3140">
        <v>-17.0957053074996</v>
      </c>
      <c r="J3140">
        <v>-5.07265616412346</v>
      </c>
      <c r="K3140">
        <v>76.750136814794104</v>
      </c>
      <c r="L3140">
        <v>76.025820170202607</v>
      </c>
      <c r="M3140">
        <v>45.702969615774798</v>
      </c>
      <c r="N3140">
        <v>0.70804799525664497</v>
      </c>
      <c r="O3140">
        <v>26.041800230798799</v>
      </c>
      <c r="P3140">
        <v>29.4439834024896</v>
      </c>
      <c r="Q3140">
        <v>-2.3561852038330002E-3</v>
      </c>
    </row>
    <row r="3141" spans="1:17" hidden="1" x14ac:dyDescent="0.3">
      <c r="A3141" t="s">
        <v>6496</v>
      </c>
      <c r="B3141" t="s">
        <v>6497</v>
      </c>
      <c r="C3141" t="s">
        <v>10328</v>
      </c>
      <c r="D3141" t="s">
        <v>127</v>
      </c>
      <c r="E3141">
        <v>78.842963596000004</v>
      </c>
      <c r="F3141">
        <v>47</v>
      </c>
      <c r="G3141">
        <v>53.235504227864297</v>
      </c>
      <c r="H3141">
        <v>4.9907710275000898</v>
      </c>
      <c r="I3141">
        <v>-1.08727988357663</v>
      </c>
      <c r="J3141">
        <v>0.40222826537852402</v>
      </c>
      <c r="K3141">
        <v>46.344959226049603</v>
      </c>
      <c r="L3141">
        <v>40.521571249112299</v>
      </c>
      <c r="M3141">
        <v>49.726382280971897</v>
      </c>
      <c r="N3141">
        <v>1.06440433310847</v>
      </c>
      <c r="O3141">
        <v>20.042553191489301</v>
      </c>
      <c r="P3141">
        <v>112.669683257918</v>
      </c>
      <c r="Q3141">
        <v>5.3328045567443999E-2</v>
      </c>
    </row>
    <row r="3142" spans="1:17" hidden="1" x14ac:dyDescent="0.3">
      <c r="A3142" t="s">
        <v>6498</v>
      </c>
      <c r="B3142" t="s">
        <v>6499</v>
      </c>
      <c r="C3142" t="s">
        <v>10328</v>
      </c>
      <c r="D3142" t="s">
        <v>305</v>
      </c>
      <c r="E3142">
        <v>78.831984539999993</v>
      </c>
      <c r="F3142">
        <v>4.91</v>
      </c>
      <c r="G3142">
        <v>-105.842861867549</v>
      </c>
      <c r="H3142">
        <v>-13.0015539103925</v>
      </c>
      <c r="I3142">
        <v>-83.808634543506599</v>
      </c>
      <c r="J3142">
        <v>-1.85573697220427</v>
      </c>
      <c r="K3142">
        <v>5.3342361792664903</v>
      </c>
      <c r="L3142">
        <v>9.0094693734938698</v>
      </c>
      <c r="M3142">
        <v>30.973547316461001</v>
      </c>
      <c r="N3142">
        <v>0.62891514219026101</v>
      </c>
      <c r="O3142">
        <v>380.65173116089602</v>
      </c>
      <c r="P3142">
        <v>4.4680851063829596</v>
      </c>
      <c r="Q3142">
        <v>0.155347523097945</v>
      </c>
    </row>
    <row r="3143" spans="1:17" hidden="1" x14ac:dyDescent="0.3">
      <c r="A3143" t="s">
        <v>6500</v>
      </c>
      <c r="B3143" t="s">
        <v>6501</v>
      </c>
      <c r="C3143" t="s">
        <v>10328</v>
      </c>
      <c r="E3143">
        <v>78.796629824999997</v>
      </c>
      <c r="F3143">
        <v>58.7</v>
      </c>
      <c r="G3143">
        <v>-33.0309948698578</v>
      </c>
      <c r="H3143">
        <v>-11.110073357590499</v>
      </c>
      <c r="I3143">
        <v>-13.4401413387566</v>
      </c>
      <c r="J3143">
        <v>-4.5281315461268496</v>
      </c>
      <c r="K3143">
        <v>58.890791380725403</v>
      </c>
      <c r="L3143">
        <v>57.932986391623402</v>
      </c>
      <c r="M3143">
        <v>36.143268541918701</v>
      </c>
      <c r="N3143">
        <v>0.50661038269632597</v>
      </c>
      <c r="O3143">
        <v>38.534923339011897</v>
      </c>
      <c r="P3143">
        <v>30.155210643015501</v>
      </c>
      <c r="Q3143">
        <v>-1.8862768099970999E-2</v>
      </c>
    </row>
    <row r="3144" spans="1:17" hidden="1" x14ac:dyDescent="0.3">
      <c r="A3144" t="s">
        <v>6502</v>
      </c>
      <c r="B3144" t="s">
        <v>6503</v>
      </c>
      <c r="C3144" t="s">
        <v>10328</v>
      </c>
      <c r="D3144" t="s">
        <v>305</v>
      </c>
      <c r="E3144">
        <v>78.644999999999996</v>
      </c>
      <c r="F3144">
        <v>115.3</v>
      </c>
      <c r="G3144">
        <v>134.86383369927799</v>
      </c>
      <c r="H3144">
        <v>-12.0695441297275</v>
      </c>
      <c r="I3144">
        <v>61.124887269021002</v>
      </c>
      <c r="J3144">
        <v>-10.697837105016101</v>
      </c>
      <c r="K3144">
        <v>116.408684965079</v>
      </c>
      <c r="L3144">
        <v>92.073860174621302</v>
      </c>
      <c r="M3144">
        <v>36.973986701932503</v>
      </c>
      <c r="N3144">
        <v>0.75792840639296799</v>
      </c>
      <c r="O3144">
        <v>23.156981786643499</v>
      </c>
      <c r="P3144">
        <v>173.87173396674501</v>
      </c>
      <c r="Q3144">
        <v>0.11502879258139</v>
      </c>
    </row>
    <row r="3145" spans="1:17" hidden="1" x14ac:dyDescent="0.3">
      <c r="A3145" t="s">
        <v>6504</v>
      </c>
      <c r="B3145" t="s">
        <v>6505</v>
      </c>
      <c r="C3145" t="s">
        <v>10328</v>
      </c>
      <c r="D3145" t="s">
        <v>535</v>
      </c>
      <c r="E3145">
        <v>78.560180000000003</v>
      </c>
      <c r="F3145">
        <v>259.89999999999998</v>
      </c>
      <c r="G3145">
        <v>144.08429007803201</v>
      </c>
      <c r="H3145">
        <v>35.360708017744102</v>
      </c>
      <c r="I3145">
        <v>116.932870959807</v>
      </c>
      <c r="J3145">
        <v>7.1671602230554701</v>
      </c>
      <c r="K3145">
        <v>196.64684153469199</v>
      </c>
      <c r="L3145">
        <v>154.67928241689799</v>
      </c>
      <c r="M3145">
        <v>92.116905520656701</v>
      </c>
      <c r="N3145">
        <v>1.69017152191668</v>
      </c>
      <c r="O3145">
        <v>1.92381685263587E-2</v>
      </c>
      <c r="P3145">
        <v>233.63286264441501</v>
      </c>
      <c r="Q3145">
        <v>0.180820953492285</v>
      </c>
    </row>
    <row r="3146" spans="1:17" hidden="1" x14ac:dyDescent="0.3">
      <c r="A3146" t="s">
        <v>6506</v>
      </c>
      <c r="B3146" t="s">
        <v>6507</v>
      </c>
      <c r="C3146" t="s">
        <v>10328</v>
      </c>
      <c r="D3146" t="s">
        <v>443</v>
      </c>
      <c r="E3146">
        <v>78.529499999999999</v>
      </c>
      <c r="F3146">
        <v>83</v>
      </c>
      <c r="G3146">
        <v>-26.321828065427301</v>
      </c>
      <c r="H3146">
        <v>0.194854619349356</v>
      </c>
      <c r="I3146">
        <v>-0.80324197754396898</v>
      </c>
      <c r="J3146">
        <v>-1.5869012210437801</v>
      </c>
      <c r="K3146">
        <v>80.786558817138499</v>
      </c>
      <c r="L3146">
        <v>72.342998781415702</v>
      </c>
      <c r="M3146">
        <v>43.937073731243402</v>
      </c>
      <c r="N3146">
        <v>0.86766398158803204</v>
      </c>
      <c r="O3146">
        <v>7.2891566265060197</v>
      </c>
      <c r="P3146">
        <v>53.703703703703603</v>
      </c>
      <c r="Q3146">
        <v>5.9938474404448001E-2</v>
      </c>
    </row>
    <row r="3147" spans="1:17" hidden="1" x14ac:dyDescent="0.3">
      <c r="A3147" t="s">
        <v>6508</v>
      </c>
      <c r="B3147" t="s">
        <v>6509</v>
      </c>
      <c r="C3147" t="s">
        <v>10328</v>
      </c>
      <c r="D3147" t="s">
        <v>573</v>
      </c>
      <c r="E3147">
        <v>78.52844125</v>
      </c>
      <c r="F3147">
        <v>60.6</v>
      </c>
      <c r="G3147">
        <v>-21.8575423511416</v>
      </c>
      <c r="H3147">
        <v>26.105718816880199</v>
      </c>
      <c r="I3147">
        <v>-5.2320708063727901</v>
      </c>
      <c r="J3147">
        <v>-9.1244140045931701</v>
      </c>
      <c r="K3147">
        <v>54.563337553182002</v>
      </c>
      <c r="L3147">
        <v>52.019663277352798</v>
      </c>
      <c r="M3147">
        <v>60.417623388612398</v>
      </c>
      <c r="N3147">
        <v>4.5785381026438499</v>
      </c>
      <c r="O3147">
        <v>30.363036303630299</v>
      </c>
      <c r="P3147">
        <v>36.179775280898802</v>
      </c>
      <c r="Q3147">
        <v>4.4500943011520001E-2</v>
      </c>
    </row>
    <row r="3148" spans="1:17" hidden="1" x14ac:dyDescent="0.3">
      <c r="A3148" t="s">
        <v>6510</v>
      </c>
      <c r="B3148" t="s">
        <v>6511</v>
      </c>
      <c r="C3148" t="s">
        <v>10328</v>
      </c>
      <c r="D3148" t="s">
        <v>410</v>
      </c>
      <c r="E3148">
        <v>78.410188000000005</v>
      </c>
      <c r="F3148">
        <v>67.8</v>
      </c>
      <c r="G3148">
        <v>-45.374763730636502</v>
      </c>
      <c r="H3148">
        <v>9.4701056908007804</v>
      </c>
      <c r="I3148">
        <v>10.3073231330211</v>
      </c>
      <c r="J3148">
        <v>2.88808680776408</v>
      </c>
      <c r="K3148">
        <v>60.7290112216224</v>
      </c>
      <c r="L3148">
        <v>57.558641228856601</v>
      </c>
      <c r="M3148">
        <v>62.398974894741798</v>
      </c>
      <c r="N3148">
        <v>0.47216349541930902</v>
      </c>
      <c r="O3148">
        <v>39.233038348082601</v>
      </c>
      <c r="P3148">
        <v>78.186596583442807</v>
      </c>
    </row>
    <row r="3149" spans="1:17" hidden="1" x14ac:dyDescent="0.3">
      <c r="A3149" t="s">
        <v>6512</v>
      </c>
      <c r="B3149" t="s">
        <v>6513</v>
      </c>
      <c r="C3149" t="s">
        <v>10328</v>
      </c>
      <c r="D3149" t="s">
        <v>1147</v>
      </c>
      <c r="E3149">
        <v>78.366060000000004</v>
      </c>
      <c r="F3149">
        <v>5.33</v>
      </c>
      <c r="G3149">
        <v>-101.75691093835501</v>
      </c>
      <c r="H3149">
        <v>-7.80999546883407</v>
      </c>
      <c r="I3149">
        <v>-76.593082589276193</v>
      </c>
      <c r="J3149">
        <v>-5.2143228307901204</v>
      </c>
      <c r="K3149">
        <v>5.6888370369546797</v>
      </c>
      <c r="L3149">
        <v>9.3157654338329206</v>
      </c>
      <c r="M3149">
        <v>34.454511767707501</v>
      </c>
      <c r="N3149">
        <v>0.67001307409774702</v>
      </c>
      <c r="O3149">
        <v>286.86679174483999</v>
      </c>
      <c r="P3149">
        <v>18.339253996447599</v>
      </c>
      <c r="Q3149">
        <v>-5.5528347923802998E-2</v>
      </c>
    </row>
    <row r="3150" spans="1:17" hidden="1" x14ac:dyDescent="0.3">
      <c r="A3150" t="s">
        <v>6514</v>
      </c>
      <c r="B3150" t="s">
        <v>6515</v>
      </c>
      <c r="C3150" t="s">
        <v>10328</v>
      </c>
      <c r="D3150" t="s">
        <v>138</v>
      </c>
      <c r="E3150">
        <v>78.209999999999994</v>
      </c>
      <c r="F3150">
        <v>42.34</v>
      </c>
      <c r="G3150">
        <v>67.317449323849999</v>
      </c>
      <c r="H3150">
        <v>16.118089389087299</v>
      </c>
      <c r="I3150">
        <v>18.118187191563202</v>
      </c>
      <c r="J3150">
        <v>-6.5911344249930197</v>
      </c>
      <c r="K3150">
        <v>40.007927453939303</v>
      </c>
      <c r="L3150">
        <v>33.463818745616003</v>
      </c>
      <c r="M3150">
        <v>47.619563266389903</v>
      </c>
      <c r="N3150">
        <v>0.26506439016441902</v>
      </c>
      <c r="O3150">
        <v>32.616910722720803</v>
      </c>
      <c r="P3150">
        <v>107.54901960784299</v>
      </c>
      <c r="Q3150">
        <v>9.9374455486095997E-2</v>
      </c>
    </row>
    <row r="3151" spans="1:17" hidden="1" x14ac:dyDescent="0.3">
      <c r="A3151" t="s">
        <v>6516</v>
      </c>
      <c r="B3151" t="s">
        <v>6517</v>
      </c>
      <c r="C3151" t="s">
        <v>10328</v>
      </c>
      <c r="D3151" t="s">
        <v>410</v>
      </c>
      <c r="E3151">
        <v>77.981054639999996</v>
      </c>
      <c r="F3151">
        <v>143.94999999999999</v>
      </c>
      <c r="G3151">
        <v>21.2156128173892</v>
      </c>
      <c r="H3151">
        <v>30.154421668766101</v>
      </c>
      <c r="I3151">
        <v>-10.546336192356399</v>
      </c>
      <c r="J3151">
        <v>10.7581690785949</v>
      </c>
      <c r="K3151">
        <v>119.966109328492</v>
      </c>
      <c r="L3151">
        <v>114.025064160253</v>
      </c>
      <c r="M3151">
        <v>65.071070079963206</v>
      </c>
      <c r="N3151">
        <v>4.0421557250626901</v>
      </c>
      <c r="O3151">
        <v>14.6231330323028</v>
      </c>
      <c r="P3151">
        <v>77.716049382715994</v>
      </c>
      <c r="Q3151">
        <v>6.7124979600762996E-2</v>
      </c>
    </row>
    <row r="3152" spans="1:17" hidden="1" x14ac:dyDescent="0.3">
      <c r="A3152" t="s">
        <v>6518</v>
      </c>
      <c r="B3152" t="s">
        <v>6519</v>
      </c>
      <c r="C3152" t="s">
        <v>10328</v>
      </c>
      <c r="D3152" t="s">
        <v>1401</v>
      </c>
      <c r="E3152">
        <v>77.483282500000001</v>
      </c>
      <c r="F3152">
        <v>122.9</v>
      </c>
      <c r="G3152">
        <v>12.6691707731324</v>
      </c>
      <c r="H3152">
        <v>-11.4468026507232</v>
      </c>
      <c r="I3152">
        <v>-3.4776535829132502</v>
      </c>
      <c r="J3152">
        <v>1.87140619766335</v>
      </c>
      <c r="K3152">
        <v>118.095289800701</v>
      </c>
      <c r="L3152">
        <v>109.49460709340001</v>
      </c>
      <c r="M3152">
        <v>49.772373782751899</v>
      </c>
      <c r="N3152">
        <v>2.4021261635834699</v>
      </c>
      <c r="O3152">
        <v>46.419853539462899</v>
      </c>
      <c r="P3152">
        <v>63.866666666666603</v>
      </c>
      <c r="Q3152">
        <v>0.11861791445487301</v>
      </c>
    </row>
    <row r="3153" spans="1:17" hidden="1" x14ac:dyDescent="0.3">
      <c r="A3153" t="s">
        <v>6520</v>
      </c>
      <c r="B3153" t="s">
        <v>6521</v>
      </c>
      <c r="C3153" t="s">
        <v>10328</v>
      </c>
      <c r="D3153" t="s">
        <v>5327</v>
      </c>
      <c r="E3153">
        <v>77.297624999999996</v>
      </c>
      <c r="F3153">
        <v>139.5</v>
      </c>
      <c r="G3153">
        <v>17.609730266141501</v>
      </c>
      <c r="H3153">
        <v>155.57741924430999</v>
      </c>
      <c r="I3153">
        <v>287.091951753611</v>
      </c>
      <c r="J3153">
        <v>18.0919625890965</v>
      </c>
      <c r="K3153">
        <v>72.336309958612603</v>
      </c>
      <c r="L3153">
        <v>50.425696020660098</v>
      </c>
      <c r="M3153">
        <v>99.9210972225044</v>
      </c>
      <c r="N3153">
        <v>1.52892027066784</v>
      </c>
      <c r="O3153">
        <v>3.9426523297490998</v>
      </c>
      <c r="P3153">
        <v>502.07164436771598</v>
      </c>
    </row>
    <row r="3154" spans="1:17" hidden="1" x14ac:dyDescent="0.3">
      <c r="A3154" t="s">
        <v>6522</v>
      </c>
      <c r="B3154" t="s">
        <v>6523</v>
      </c>
      <c r="C3154" t="s">
        <v>10328</v>
      </c>
      <c r="D3154" t="s">
        <v>2686</v>
      </c>
      <c r="E3154">
        <v>77.291013000000007</v>
      </c>
      <c r="F3154">
        <v>5.2</v>
      </c>
      <c r="G3154">
        <v>65.416893739083903</v>
      </c>
      <c r="H3154">
        <v>40.582861674023</v>
      </c>
      <c r="I3154">
        <v>25.332468200719401</v>
      </c>
      <c r="J3154">
        <v>-13.1537921508564</v>
      </c>
      <c r="K3154">
        <v>4.5130320845043901</v>
      </c>
      <c r="L3154">
        <v>3.8303282563021601</v>
      </c>
      <c r="M3154">
        <v>52.433768283021102</v>
      </c>
      <c r="N3154">
        <v>3.0615399671637</v>
      </c>
      <c r="O3154">
        <v>34.423076923076898</v>
      </c>
      <c r="P3154">
        <v>105.533596837944</v>
      </c>
      <c r="Q3154">
        <v>8.3162266365892995E-2</v>
      </c>
    </row>
    <row r="3155" spans="1:17" hidden="1" x14ac:dyDescent="0.3">
      <c r="A3155" t="s">
        <v>6524</v>
      </c>
      <c r="B3155" t="s">
        <v>6525</v>
      </c>
      <c r="C3155" t="s">
        <v>10328</v>
      </c>
      <c r="D3155" t="s">
        <v>535</v>
      </c>
      <c r="E3155">
        <v>77.169433698000006</v>
      </c>
      <c r="F3155">
        <v>74.45</v>
      </c>
      <c r="G3155">
        <v>74.573581500268006</v>
      </c>
      <c r="H3155">
        <v>-14.912230631321901</v>
      </c>
      <c r="I3155">
        <v>4.0023884761619</v>
      </c>
      <c r="J3155">
        <v>-1.7490319396832099</v>
      </c>
      <c r="K3155">
        <v>73.660843783974698</v>
      </c>
      <c r="L3155">
        <v>62.298249143530697</v>
      </c>
      <c r="M3155">
        <v>47.019112569595102</v>
      </c>
      <c r="N3155">
        <v>0.29685696481881402</v>
      </c>
      <c r="O3155">
        <v>30.2753525856279</v>
      </c>
      <c r="P3155">
        <v>120.396684428656</v>
      </c>
      <c r="Q3155">
        <v>5.5671711742818E-2</v>
      </c>
    </row>
    <row r="3156" spans="1:17" hidden="1" x14ac:dyDescent="0.3">
      <c r="A3156" t="s">
        <v>6526</v>
      </c>
      <c r="B3156" t="s">
        <v>6527</v>
      </c>
      <c r="C3156" t="s">
        <v>10328</v>
      </c>
      <c r="D3156" t="s">
        <v>257</v>
      </c>
      <c r="E3156">
        <v>77.077365749999998</v>
      </c>
      <c r="F3156">
        <v>138</v>
      </c>
      <c r="G3156">
        <v>79.559039320262997</v>
      </c>
      <c r="H3156">
        <v>-20.647432491424599</v>
      </c>
      <c r="I3156">
        <v>0.24214303010518601</v>
      </c>
      <c r="J3156">
        <v>-3.4286085450758401</v>
      </c>
      <c r="K3156">
        <v>142.39659031015</v>
      </c>
      <c r="L3156">
        <v>115.01665978063301</v>
      </c>
      <c r="M3156">
        <v>46.503723498320703</v>
      </c>
      <c r="N3156">
        <v>0.44000821954941099</v>
      </c>
      <c r="O3156">
        <v>33.260869565217298</v>
      </c>
      <c r="P3156">
        <v>133.502538071065</v>
      </c>
      <c r="Q3156">
        <v>0.122312168979704</v>
      </c>
    </row>
    <row r="3157" spans="1:17" hidden="1" x14ac:dyDescent="0.3">
      <c r="A3157" t="s">
        <v>6528</v>
      </c>
      <c r="B3157" t="s">
        <v>6529</v>
      </c>
      <c r="C3157" t="s">
        <v>10328</v>
      </c>
      <c r="D3157" t="s">
        <v>741</v>
      </c>
      <c r="E3157">
        <v>77.053211959999999</v>
      </c>
      <c r="F3157">
        <v>63.51</v>
      </c>
      <c r="G3157">
        <v>19.3634660522197</v>
      </c>
      <c r="H3157">
        <v>2.4414598619015702</v>
      </c>
      <c r="I3157">
        <v>7.9829866430019196</v>
      </c>
      <c r="J3157">
        <v>-0.51129396188337095</v>
      </c>
      <c r="K3157">
        <v>61.054306553442302</v>
      </c>
      <c r="L3157">
        <v>54.349344346281399</v>
      </c>
      <c r="M3157">
        <v>51.880968766981397</v>
      </c>
      <c r="N3157">
        <v>1.4976299466360701</v>
      </c>
      <c r="O3157">
        <v>1.5588096362777399</v>
      </c>
      <c r="P3157">
        <v>58.3790523690773</v>
      </c>
      <c r="Q3157">
        <v>6.5320406444950005E-2</v>
      </c>
    </row>
    <row r="3158" spans="1:17" hidden="1" x14ac:dyDescent="0.3">
      <c r="A3158" t="s">
        <v>6530</v>
      </c>
      <c r="B3158" t="s">
        <v>6531</v>
      </c>
      <c r="C3158" t="s">
        <v>10328</v>
      </c>
      <c r="D3158" t="s">
        <v>357</v>
      </c>
      <c r="E3158">
        <v>76.951192500000005</v>
      </c>
      <c r="F3158">
        <v>151.75</v>
      </c>
      <c r="G3158">
        <v>72.261505267905903</v>
      </c>
      <c r="H3158">
        <v>-5.1957049574649696</v>
      </c>
      <c r="I3158">
        <v>38.784595860293798</v>
      </c>
      <c r="J3158">
        <v>-5.3191793429313998</v>
      </c>
      <c r="K3158">
        <v>143.814037172365</v>
      </c>
      <c r="L3158">
        <v>113.914903558216</v>
      </c>
      <c r="M3158">
        <v>45.208831469075498</v>
      </c>
      <c r="N3158">
        <v>0.381818181818181</v>
      </c>
      <c r="O3158">
        <v>22.701812191103699</v>
      </c>
      <c r="P3158">
        <v>191.82692307692301</v>
      </c>
    </row>
    <row r="3159" spans="1:17" hidden="1" x14ac:dyDescent="0.3">
      <c r="A3159" t="s">
        <v>6532</v>
      </c>
      <c r="B3159" t="s">
        <v>6533</v>
      </c>
      <c r="C3159" t="s">
        <v>10328</v>
      </c>
      <c r="D3159" t="s">
        <v>118</v>
      </c>
      <c r="E3159">
        <v>76.930000000000007</v>
      </c>
      <c r="F3159">
        <v>100</v>
      </c>
      <c r="G3159">
        <v>-6.9191187058214201</v>
      </c>
      <c r="H3159">
        <v>8.8368299279913298</v>
      </c>
      <c r="I3159">
        <v>-16.903924792924101</v>
      </c>
      <c r="J3159">
        <v>5.3353225592807796</v>
      </c>
      <c r="K3159">
        <v>95.496199616935201</v>
      </c>
      <c r="L3159">
        <v>97.811938610585401</v>
      </c>
      <c r="M3159">
        <v>66.944516573909596</v>
      </c>
      <c r="N3159">
        <v>1.0593607305935999</v>
      </c>
      <c r="O3159">
        <v>43.05</v>
      </c>
      <c r="P3159">
        <v>31.578947368421002</v>
      </c>
    </row>
    <row r="3160" spans="1:17" hidden="1" x14ac:dyDescent="0.3">
      <c r="A3160" t="s">
        <v>6534</v>
      </c>
      <c r="B3160" t="s">
        <v>6535</v>
      </c>
      <c r="C3160" t="s">
        <v>10328</v>
      </c>
      <c r="D3160" t="s">
        <v>127</v>
      </c>
      <c r="E3160">
        <v>76.832551487999993</v>
      </c>
      <c r="F3160">
        <v>20.76</v>
      </c>
      <c r="G3160">
        <v>-17.673344037273498</v>
      </c>
      <c r="H3160">
        <v>-13.5060139597377</v>
      </c>
      <c r="I3160">
        <v>-44.155327905035897</v>
      </c>
      <c r="J3160">
        <v>1.6576578455383799</v>
      </c>
      <c r="K3160">
        <v>22.314507211537101</v>
      </c>
      <c r="L3160">
        <v>23.06142337184</v>
      </c>
      <c r="M3160">
        <v>51.6242846889036</v>
      </c>
      <c r="N3160">
        <v>0.70292521930394003</v>
      </c>
      <c r="O3160">
        <v>91.184971098265805</v>
      </c>
      <c r="P3160">
        <v>25.060240963855399</v>
      </c>
      <c r="Q3160">
        <v>1.6506002308226998E-2</v>
      </c>
    </row>
    <row r="3161" spans="1:17" hidden="1" x14ac:dyDescent="0.3">
      <c r="A3161" t="s">
        <v>6536</v>
      </c>
      <c r="B3161" t="s">
        <v>6537</v>
      </c>
      <c r="C3161" t="s">
        <v>10328</v>
      </c>
      <c r="D3161" t="s">
        <v>410</v>
      </c>
      <c r="E3161">
        <v>76.786119999999997</v>
      </c>
      <c r="F3161">
        <v>52.35</v>
      </c>
      <c r="G3161">
        <v>80.1691357899943</v>
      </c>
      <c r="H3161">
        <v>81.732748693857303</v>
      </c>
      <c r="I3161">
        <v>36.820003585615702</v>
      </c>
      <c r="J3161">
        <v>26.324606609599101</v>
      </c>
      <c r="K3161">
        <v>35.5482025534182</v>
      </c>
      <c r="L3161">
        <v>32.5381901455941</v>
      </c>
      <c r="M3161">
        <v>96.137402288774098</v>
      </c>
      <c r="N3161">
        <v>1.08527131782945</v>
      </c>
      <c r="O3161">
        <v>7.6408787010506103</v>
      </c>
      <c r="P3161">
        <v>110.240963855421</v>
      </c>
      <c r="Q3161">
        <v>0.15107878367987301</v>
      </c>
    </row>
    <row r="3162" spans="1:17" hidden="1" x14ac:dyDescent="0.3">
      <c r="A3162" t="s">
        <v>6538</v>
      </c>
      <c r="B3162" t="s">
        <v>6539</v>
      </c>
      <c r="C3162" t="s">
        <v>10328</v>
      </c>
      <c r="D3162" t="s">
        <v>1489</v>
      </c>
      <c r="E3162">
        <v>76.475030000000004</v>
      </c>
      <c r="F3162">
        <v>263.25</v>
      </c>
      <c r="G3162">
        <v>25.146332311931101</v>
      </c>
      <c r="H3162">
        <v>-9.1981903068125206</v>
      </c>
      <c r="I3162">
        <v>-16.164521624537802</v>
      </c>
      <c r="J3162">
        <v>0.666629550162256</v>
      </c>
      <c r="K3162">
        <v>264.88686263934801</v>
      </c>
      <c r="L3162">
        <v>255.00255469820601</v>
      </c>
      <c r="M3162">
        <v>43.799522810783102</v>
      </c>
      <c r="N3162">
        <v>1.8277078204605901</v>
      </c>
      <c r="O3162">
        <v>38.271604938271501</v>
      </c>
      <c r="P3162">
        <v>64.53125</v>
      </c>
      <c r="Q3162">
        <v>7.6324979445539995E-2</v>
      </c>
    </row>
    <row r="3163" spans="1:17" hidden="1" x14ac:dyDescent="0.3">
      <c r="A3163" t="s">
        <v>6540</v>
      </c>
      <c r="B3163" t="s">
        <v>6541</v>
      </c>
      <c r="C3163" t="s">
        <v>10328</v>
      </c>
      <c r="D3163" t="s">
        <v>132</v>
      </c>
      <c r="E3163">
        <v>76.289231264999998</v>
      </c>
      <c r="F3163">
        <v>137</v>
      </c>
      <c r="G3163">
        <v>-3.3959149817472598</v>
      </c>
      <c r="H3163">
        <v>-6.7585861158552003</v>
      </c>
      <c r="I3163">
        <v>0.30454211907848799</v>
      </c>
      <c r="J3163">
        <v>-2.6118225345465098</v>
      </c>
      <c r="K3163">
        <v>147.52055600992901</v>
      </c>
      <c r="L3163">
        <v>132.39989110616401</v>
      </c>
      <c r="M3163">
        <v>41.6223311163535</v>
      </c>
      <c r="N3163">
        <v>1.42727796847371</v>
      </c>
      <c r="O3163">
        <v>32.8102189781021</v>
      </c>
      <c r="P3163">
        <v>74.522292993630501</v>
      </c>
      <c r="Q3163">
        <v>7.1947735089650994E-2</v>
      </c>
    </row>
    <row r="3164" spans="1:17" hidden="1" x14ac:dyDescent="0.3">
      <c r="A3164" t="s">
        <v>6542</v>
      </c>
      <c r="B3164" t="s">
        <v>6543</v>
      </c>
      <c r="C3164" t="s">
        <v>10328</v>
      </c>
      <c r="D3164" t="s">
        <v>54</v>
      </c>
      <c r="E3164">
        <v>76.05</v>
      </c>
      <c r="F3164">
        <v>65.650000000000006</v>
      </c>
      <c r="G3164">
        <v>-84.702097588578596</v>
      </c>
      <c r="H3164">
        <v>-14.774281183119699</v>
      </c>
      <c r="I3164">
        <v>-67.595673662857394</v>
      </c>
      <c r="J3164">
        <v>-7.0178054178548104</v>
      </c>
      <c r="M3164">
        <v>33.579110142772102</v>
      </c>
      <c r="O3164">
        <v>142.80274181264201</v>
      </c>
      <c r="P3164">
        <v>5.04</v>
      </c>
    </row>
    <row r="3165" spans="1:17" hidden="1" x14ac:dyDescent="0.3">
      <c r="A3165" t="s">
        <v>6544</v>
      </c>
      <c r="B3165" t="s">
        <v>6545</v>
      </c>
      <c r="C3165" t="s">
        <v>10328</v>
      </c>
      <c r="D3165" t="s">
        <v>46</v>
      </c>
      <c r="E3165">
        <v>76.020432600000007</v>
      </c>
      <c r="F3165">
        <v>98</v>
      </c>
      <c r="G3165">
        <v>12.9938653652295</v>
      </c>
      <c r="H3165">
        <v>1.3745818523112101</v>
      </c>
      <c r="I3165">
        <v>75.496134321832301</v>
      </c>
      <c r="J3165">
        <v>2.1102385727186301</v>
      </c>
      <c r="K3165">
        <v>96.756804367814198</v>
      </c>
      <c r="L3165">
        <v>76.594133474291397</v>
      </c>
      <c r="M3165">
        <v>44.264483411733998</v>
      </c>
      <c r="N3165">
        <v>0.44643799472295498</v>
      </c>
      <c r="O3165">
        <v>16.326530612244799</v>
      </c>
      <c r="P3165">
        <v>117.777777777777</v>
      </c>
    </row>
    <row r="3166" spans="1:17" hidden="1" x14ac:dyDescent="0.3">
      <c r="A3166" t="s">
        <v>6546</v>
      </c>
      <c r="B3166" t="s">
        <v>6547</v>
      </c>
      <c r="C3166" t="s">
        <v>10328</v>
      </c>
      <c r="D3166" t="s">
        <v>443</v>
      </c>
      <c r="E3166">
        <v>75.908978759999997</v>
      </c>
      <c r="F3166">
        <v>37.090000000000003</v>
      </c>
      <c r="G3166">
        <v>86.828756729894295</v>
      </c>
      <c r="H3166">
        <v>-11.127691923322899</v>
      </c>
      <c r="I3166">
        <v>-1.0124913718220301</v>
      </c>
      <c r="J3166">
        <v>-6.8005326023425701</v>
      </c>
      <c r="K3166">
        <v>37.259073259388103</v>
      </c>
      <c r="L3166">
        <v>32.289448473176201</v>
      </c>
      <c r="M3166">
        <v>45.392706108019901</v>
      </c>
      <c r="N3166">
        <v>0.70114706971637997</v>
      </c>
      <c r="O3166">
        <v>31.8414667026152</v>
      </c>
      <c r="P3166">
        <v>154.04109589041099</v>
      </c>
      <c r="Q3166">
        <v>5.5232696164944001E-2</v>
      </c>
    </row>
    <row r="3167" spans="1:17" hidden="1" x14ac:dyDescent="0.3">
      <c r="A3167" t="s">
        <v>6548</v>
      </c>
      <c r="B3167" t="s">
        <v>6549</v>
      </c>
      <c r="C3167" t="s">
        <v>10328</v>
      </c>
      <c r="D3167" t="s">
        <v>121</v>
      </c>
      <c r="E3167">
        <v>75.88</v>
      </c>
      <c r="F3167">
        <v>1902.1</v>
      </c>
      <c r="G3167">
        <v>88.434777333768494</v>
      </c>
      <c r="H3167">
        <v>-3.64941440727429</v>
      </c>
      <c r="I3167">
        <v>-0.34513710989471802</v>
      </c>
      <c r="J3167">
        <v>-5.2395753560426499</v>
      </c>
      <c r="K3167">
        <v>1906.9924755550601</v>
      </c>
      <c r="L3167">
        <v>1640.8409851884501</v>
      </c>
      <c r="M3167">
        <v>40.806457329283198</v>
      </c>
      <c r="N3167">
        <v>0.745063683536626</v>
      </c>
      <c r="O3167">
        <v>30.066768308711399</v>
      </c>
      <c r="P3167">
        <v>125.10059171597599</v>
      </c>
      <c r="Q3167">
        <v>9.7079967407022003E-2</v>
      </c>
    </row>
    <row r="3168" spans="1:17" hidden="1" x14ac:dyDescent="0.3">
      <c r="A3168" t="s">
        <v>6550</v>
      </c>
      <c r="B3168" t="s">
        <v>6551</v>
      </c>
      <c r="C3168" t="s">
        <v>10328</v>
      </c>
      <c r="D3168" t="s">
        <v>138</v>
      </c>
      <c r="E3168">
        <v>75.798396600000004</v>
      </c>
      <c r="F3168">
        <v>48</v>
      </c>
      <c r="G3168">
        <v>-18.313970091038499</v>
      </c>
      <c r="H3168">
        <v>-13.8547618823186</v>
      </c>
      <c r="I3168">
        <v>-36.446991896760103</v>
      </c>
      <c r="J3168">
        <v>-3.7330269056064198</v>
      </c>
      <c r="K3168">
        <v>55.989078818773997</v>
      </c>
      <c r="L3168">
        <v>59.815062347235099</v>
      </c>
      <c r="M3168">
        <v>41.8295409430904</v>
      </c>
      <c r="N3168">
        <v>0.65792974273520499</v>
      </c>
      <c r="O3168">
        <v>58.6875</v>
      </c>
      <c r="P3168">
        <v>36.557610241820697</v>
      </c>
      <c r="Q3168">
        <v>0.101675259725268</v>
      </c>
    </row>
    <row r="3169" spans="1:17" hidden="1" x14ac:dyDescent="0.3">
      <c r="A3169" t="s">
        <v>6552</v>
      </c>
      <c r="B3169" t="s">
        <v>6553</v>
      </c>
      <c r="C3169" t="s">
        <v>10328</v>
      </c>
      <c r="D3169" t="s">
        <v>138</v>
      </c>
      <c r="E3169">
        <v>75.577266229999907</v>
      </c>
      <c r="F3169">
        <v>251</v>
      </c>
      <c r="G3169">
        <v>83.818244367465695</v>
      </c>
      <c r="H3169">
        <v>54.116928968536001</v>
      </c>
      <c r="I3169">
        <v>47.932031757729703</v>
      </c>
      <c r="J3169">
        <v>13.7932529267856</v>
      </c>
      <c r="K3169">
        <v>182.65911467181701</v>
      </c>
      <c r="L3169">
        <v>152.27597006774801</v>
      </c>
      <c r="M3169">
        <v>73.914457644676006</v>
      </c>
      <c r="N3169">
        <v>3.5603746620507999</v>
      </c>
      <c r="O3169">
        <v>19.521912350597599</v>
      </c>
      <c r="P3169">
        <v>145.83741429970601</v>
      </c>
      <c r="Q3169">
        <v>0.103153951243227</v>
      </c>
    </row>
    <row r="3170" spans="1:17" hidden="1" x14ac:dyDescent="0.3">
      <c r="A3170" t="s">
        <v>6554</v>
      </c>
      <c r="B3170" t="s">
        <v>6555</v>
      </c>
      <c r="C3170" t="s">
        <v>10328</v>
      </c>
      <c r="D3170" t="s">
        <v>163</v>
      </c>
      <c r="E3170">
        <v>75.437917380000002</v>
      </c>
      <c r="F3170">
        <v>82.44</v>
      </c>
      <c r="G3170">
        <v>41.821416304881197</v>
      </c>
      <c r="H3170">
        <v>-14.814064760459001</v>
      </c>
      <c r="I3170">
        <v>-27.764908066948799</v>
      </c>
      <c r="J3170">
        <v>0.89373124777215995</v>
      </c>
      <c r="K3170">
        <v>88.344987677268804</v>
      </c>
      <c r="L3170">
        <v>85.285973387128095</v>
      </c>
      <c r="M3170">
        <v>44.382594765514</v>
      </c>
      <c r="N3170">
        <v>0.77664797183214795</v>
      </c>
      <c r="O3170">
        <v>53.275109170305598</v>
      </c>
      <c r="P3170">
        <v>79.2173913043478</v>
      </c>
      <c r="Q3170">
        <v>0.17571032059230901</v>
      </c>
    </row>
    <row r="3171" spans="1:17" hidden="1" x14ac:dyDescent="0.3">
      <c r="A3171" t="s">
        <v>6556</v>
      </c>
      <c r="B3171" t="s">
        <v>6557</v>
      </c>
      <c r="C3171" t="s">
        <v>10328</v>
      </c>
      <c r="D3171" t="s">
        <v>627</v>
      </c>
      <c r="E3171">
        <v>75.313207746000003</v>
      </c>
      <c r="F3171">
        <v>50.26</v>
      </c>
      <c r="G3171">
        <v>-5.9730626333285697</v>
      </c>
      <c r="H3171">
        <v>1.1200821166127799</v>
      </c>
      <c r="I3171">
        <v>2.7344116982312499</v>
      </c>
      <c r="J3171">
        <v>2.6025809981780301</v>
      </c>
      <c r="K3171">
        <v>46.186360320375798</v>
      </c>
      <c r="L3171">
        <v>43.725597750368301</v>
      </c>
      <c r="M3171">
        <v>70.025197149636995</v>
      </c>
      <c r="N3171">
        <v>1.35139315587703</v>
      </c>
      <c r="O3171">
        <v>29.3076004775169</v>
      </c>
      <c r="P3171">
        <v>52.164698758704198</v>
      </c>
      <c r="Q3171">
        <v>2.9319580906818E-2</v>
      </c>
    </row>
    <row r="3172" spans="1:17" hidden="1" x14ac:dyDescent="0.3">
      <c r="A3172" t="s">
        <v>6558</v>
      </c>
      <c r="B3172" t="s">
        <v>6559</v>
      </c>
      <c r="C3172" t="s">
        <v>10328</v>
      </c>
      <c r="D3172" t="s">
        <v>627</v>
      </c>
      <c r="E3172">
        <v>75.292385999999993</v>
      </c>
      <c r="F3172">
        <v>77.069999999999993</v>
      </c>
      <c r="G3172">
        <v>19.7240903019195</v>
      </c>
      <c r="H3172">
        <v>-4.9081596002961598</v>
      </c>
      <c r="I3172">
        <v>-5.8493513252516598</v>
      </c>
      <c r="J3172">
        <v>-6.50220161866892</v>
      </c>
      <c r="K3172">
        <v>79.470872237380405</v>
      </c>
      <c r="L3172">
        <v>74.888736369346105</v>
      </c>
      <c r="M3172">
        <v>43.166859630822501</v>
      </c>
      <c r="N3172">
        <v>0.81983524857227497</v>
      </c>
      <c r="O3172">
        <v>23.134812508109501</v>
      </c>
      <c r="P3172">
        <v>64.679487179487097</v>
      </c>
      <c r="Q3172">
        <v>5.9709541720487001E-2</v>
      </c>
    </row>
    <row r="3173" spans="1:17" hidden="1" x14ac:dyDescent="0.3">
      <c r="A3173" t="s">
        <v>6560</v>
      </c>
      <c r="B3173" t="s">
        <v>6561</v>
      </c>
      <c r="C3173" t="s">
        <v>10328</v>
      </c>
      <c r="D3173" t="s">
        <v>535</v>
      </c>
      <c r="E3173">
        <v>75.223582640000004</v>
      </c>
      <c r="F3173">
        <v>16.52</v>
      </c>
      <c r="G3173">
        <v>-51.1420621791397</v>
      </c>
      <c r="H3173">
        <v>10.234262904371599</v>
      </c>
      <c r="I3173">
        <v>-2.6850303079304298</v>
      </c>
      <c r="J3173">
        <v>9.0526782840370803</v>
      </c>
      <c r="K3173">
        <v>14.7015647392262</v>
      </c>
      <c r="L3173">
        <v>14.739863142292</v>
      </c>
      <c r="M3173">
        <v>79.226585572056706</v>
      </c>
      <c r="N3173">
        <v>1.30208954165754</v>
      </c>
      <c r="O3173">
        <v>57.0823244552058</v>
      </c>
      <c r="P3173">
        <v>59.6135265700483</v>
      </c>
      <c r="Q3173">
        <v>0.143891242056297</v>
      </c>
    </row>
    <row r="3174" spans="1:17" hidden="1" x14ac:dyDescent="0.3">
      <c r="A3174" t="s">
        <v>6562</v>
      </c>
      <c r="B3174" t="s">
        <v>6563</v>
      </c>
      <c r="C3174" t="s">
        <v>10328</v>
      </c>
      <c r="D3174" t="s">
        <v>895</v>
      </c>
      <c r="E3174">
        <v>75.202875000000006</v>
      </c>
      <c r="F3174">
        <v>44.25</v>
      </c>
      <c r="G3174">
        <v>42.442791817613603</v>
      </c>
      <c r="H3174">
        <v>3.7137427689760201</v>
      </c>
      <c r="I3174">
        <v>-8.4789814714652803</v>
      </c>
      <c r="J3174">
        <v>3.3155513830463401</v>
      </c>
      <c r="K3174">
        <v>40.413270571532401</v>
      </c>
      <c r="L3174">
        <v>34.386546345748101</v>
      </c>
      <c r="M3174">
        <v>64.076428892575393</v>
      </c>
      <c r="N3174">
        <v>0.82094594594594505</v>
      </c>
      <c r="O3174">
        <v>9.2655367231638301</v>
      </c>
      <c r="P3174">
        <v>91.144708423326094</v>
      </c>
      <c r="Q3174">
        <v>0.118270676701258</v>
      </c>
    </row>
    <row r="3175" spans="1:17" hidden="1" x14ac:dyDescent="0.3">
      <c r="A3175" t="s">
        <v>6564</v>
      </c>
      <c r="B3175" t="s">
        <v>6565</v>
      </c>
      <c r="C3175" t="s">
        <v>10328</v>
      </c>
      <c r="D3175" t="s">
        <v>6566</v>
      </c>
      <c r="E3175">
        <v>75.155293200000003</v>
      </c>
      <c r="F3175">
        <v>51.5</v>
      </c>
      <c r="G3175">
        <v>142.99285910318301</v>
      </c>
      <c r="H3175">
        <v>105.56885607178199</v>
      </c>
      <c r="I3175">
        <v>89.551308404532904</v>
      </c>
      <c r="J3175">
        <v>13.9736204316212</v>
      </c>
      <c r="K3175">
        <v>34.3925275074143</v>
      </c>
      <c r="L3175">
        <v>26.460587411228801</v>
      </c>
      <c r="M3175">
        <v>83.291294881320994</v>
      </c>
      <c r="N3175">
        <v>3.5302881023295498</v>
      </c>
      <c r="O3175">
        <v>10.970873786407701</v>
      </c>
      <c r="P3175">
        <v>256.401384083045</v>
      </c>
      <c r="Q3175">
        <v>7.4691812933153995E-2</v>
      </c>
    </row>
    <row r="3176" spans="1:17" hidden="1" x14ac:dyDescent="0.3">
      <c r="A3176" t="s">
        <v>6567</v>
      </c>
      <c r="B3176" t="s">
        <v>6568</v>
      </c>
      <c r="C3176" t="s">
        <v>10328</v>
      </c>
      <c r="D3176" t="s">
        <v>741</v>
      </c>
      <c r="E3176">
        <v>74.910257103000006</v>
      </c>
      <c r="F3176">
        <v>697.79</v>
      </c>
      <c r="G3176">
        <v>20.850633273385199</v>
      </c>
      <c r="H3176">
        <v>-3.2925241088236601</v>
      </c>
      <c r="I3176">
        <v>-14.471487757694399</v>
      </c>
      <c r="J3176">
        <v>-1.7562275926949</v>
      </c>
      <c r="K3176">
        <v>709.08533875423404</v>
      </c>
      <c r="L3176">
        <v>661.71250990405997</v>
      </c>
      <c r="M3176">
        <v>87.496234820458398</v>
      </c>
      <c r="N3176">
        <v>1.30133746260007</v>
      </c>
      <c r="O3176">
        <v>28.547270668825799</v>
      </c>
      <c r="P3176">
        <v>54.895780150502702</v>
      </c>
      <c r="Q3176">
        <v>2.3985275242898001E-2</v>
      </c>
    </row>
    <row r="3177" spans="1:17" hidden="1" x14ac:dyDescent="0.3">
      <c r="A3177" t="s">
        <v>6569</v>
      </c>
      <c r="B3177" t="s">
        <v>6570</v>
      </c>
      <c r="C3177" t="s">
        <v>10328</v>
      </c>
      <c r="D3177" t="s">
        <v>1665</v>
      </c>
      <c r="E3177">
        <v>74.8</v>
      </c>
      <c r="F3177">
        <v>1.34</v>
      </c>
      <c r="G3177">
        <v>137.92817193457199</v>
      </c>
      <c r="H3177">
        <v>21.362082453243801</v>
      </c>
      <c r="I3177">
        <v>41.057584366040999</v>
      </c>
      <c r="J3177">
        <v>-6.6032117196790097</v>
      </c>
      <c r="K3177">
        <v>1.1642186635901499</v>
      </c>
      <c r="L3177">
        <v>0.95273926870007597</v>
      </c>
      <c r="M3177">
        <v>66.546482879320195</v>
      </c>
      <c r="N3177">
        <v>1.22378973478079</v>
      </c>
      <c r="O3177">
        <v>7.4626865671641696</v>
      </c>
      <c r="P3177">
        <v>173.46938775510199</v>
      </c>
      <c r="Q3177">
        <v>0.102135643306068</v>
      </c>
    </row>
    <row r="3178" spans="1:17" hidden="1" x14ac:dyDescent="0.3">
      <c r="A3178" t="s">
        <v>6571</v>
      </c>
      <c r="B3178" t="s">
        <v>6572</v>
      </c>
      <c r="C3178" t="s">
        <v>10328</v>
      </c>
      <c r="D3178" t="s">
        <v>773</v>
      </c>
      <c r="E3178">
        <v>74.784959999999998</v>
      </c>
      <c r="F3178">
        <v>73.599999999999994</v>
      </c>
      <c r="G3178">
        <v>-30.4777820573082</v>
      </c>
      <c r="H3178">
        <v>-2.31502544496957</v>
      </c>
      <c r="I3178">
        <v>-17.194421706394401</v>
      </c>
      <c r="J3178">
        <v>-5.7108685993566297</v>
      </c>
      <c r="K3178">
        <v>75.313788612609301</v>
      </c>
      <c r="L3178">
        <v>73.750222447536501</v>
      </c>
      <c r="M3178">
        <v>38.036701370288398</v>
      </c>
      <c r="N3178">
        <v>1.1915824084542701</v>
      </c>
      <c r="O3178">
        <v>55.8423913043478</v>
      </c>
      <c r="P3178">
        <v>27.225583405358599</v>
      </c>
      <c r="Q3178">
        <v>0.13092608025226901</v>
      </c>
    </row>
    <row r="3179" spans="1:17" hidden="1" x14ac:dyDescent="0.3">
      <c r="A3179" t="s">
        <v>6573</v>
      </c>
      <c r="B3179" t="s">
        <v>6574</v>
      </c>
      <c r="C3179" t="s">
        <v>10328</v>
      </c>
      <c r="D3179" t="s">
        <v>933</v>
      </c>
      <c r="E3179">
        <v>74.661004599999998</v>
      </c>
      <c r="F3179">
        <v>37.840000000000003</v>
      </c>
      <c r="G3179">
        <v>304.87070067020397</v>
      </c>
      <c r="H3179">
        <v>9.6452692457474196</v>
      </c>
      <c r="I3179">
        <v>180.36792919362699</v>
      </c>
      <c r="J3179">
        <v>9.2730435443313599</v>
      </c>
      <c r="K3179">
        <v>29.414910781137898</v>
      </c>
      <c r="L3179">
        <v>19.9429655928156</v>
      </c>
      <c r="M3179">
        <v>88.166842533354199</v>
      </c>
      <c r="N3179">
        <v>0.40108084986223702</v>
      </c>
      <c r="O3179">
        <v>0</v>
      </c>
      <c r="P3179">
        <v>401.19205298013202</v>
      </c>
      <c r="Q3179">
        <v>0.11837681867675801</v>
      </c>
    </row>
    <row r="3180" spans="1:17" hidden="1" x14ac:dyDescent="0.3">
      <c r="A3180" t="s">
        <v>6575</v>
      </c>
      <c r="B3180" t="s">
        <v>6576</v>
      </c>
      <c r="C3180" t="s">
        <v>10328</v>
      </c>
      <c r="D3180" t="s">
        <v>257</v>
      </c>
      <c r="E3180">
        <v>74.655000000000001</v>
      </c>
      <c r="F3180">
        <v>1036.8499999999999</v>
      </c>
      <c r="G3180">
        <v>90.558026174385304</v>
      </c>
      <c r="H3180">
        <v>59.610964718519497</v>
      </c>
      <c r="I3180">
        <v>28.304437130135099</v>
      </c>
      <c r="J3180">
        <v>20.490805374337999</v>
      </c>
      <c r="K3180">
        <v>678.09322791667796</v>
      </c>
      <c r="L3180">
        <v>596.88216361670095</v>
      </c>
      <c r="M3180">
        <v>96.808550647975096</v>
      </c>
      <c r="N3180">
        <v>2.9768875192604001</v>
      </c>
      <c r="O3180">
        <v>0</v>
      </c>
      <c r="P3180">
        <v>169.83734547820401</v>
      </c>
    </row>
    <row r="3181" spans="1:17" hidden="1" x14ac:dyDescent="0.3">
      <c r="A3181" t="s">
        <v>6577</v>
      </c>
      <c r="B3181" t="s">
        <v>6578</v>
      </c>
      <c r="C3181" t="s">
        <v>10328</v>
      </c>
      <c r="D3181" t="s">
        <v>640</v>
      </c>
      <c r="E3181">
        <v>74.546103000000002</v>
      </c>
      <c r="F3181">
        <v>61</v>
      </c>
      <c r="G3181">
        <v>50.028555755062698</v>
      </c>
      <c r="H3181">
        <v>-10.5040029119534</v>
      </c>
      <c r="I3181">
        <v>-0.56444596760368704</v>
      </c>
      <c r="J3181">
        <v>-1.03152452998893</v>
      </c>
      <c r="K3181">
        <v>63.357463247949703</v>
      </c>
      <c r="L3181">
        <v>55.4825882731786</v>
      </c>
      <c r="M3181">
        <v>46.750400641457503</v>
      </c>
      <c r="N3181">
        <v>0.19980166031576399</v>
      </c>
      <c r="O3181">
        <v>26.885245901639301</v>
      </c>
      <c r="P3181">
        <v>88.854489164086701</v>
      </c>
      <c r="Q3181">
        <v>5.0332097203979E-2</v>
      </c>
    </row>
    <row r="3182" spans="1:17" hidden="1" x14ac:dyDescent="0.3">
      <c r="A3182" t="s">
        <v>6579</v>
      </c>
      <c r="B3182" t="s">
        <v>6580</v>
      </c>
      <c r="C3182" t="s">
        <v>10328</v>
      </c>
      <c r="D3182" t="s">
        <v>21</v>
      </c>
      <c r="E3182">
        <v>74.522559999999999</v>
      </c>
      <c r="F3182">
        <v>136</v>
      </c>
      <c r="G3182">
        <v>-72.687861820701599</v>
      </c>
      <c r="H3182">
        <v>10.964686343941001</v>
      </c>
      <c r="I3182">
        <v>-33.711324885626802</v>
      </c>
      <c r="J3182">
        <v>-1.0476561641234601</v>
      </c>
      <c r="K3182">
        <v>146.453920271047</v>
      </c>
      <c r="L3182">
        <v>152.936564141329</v>
      </c>
      <c r="M3182">
        <v>48.648589862730198</v>
      </c>
      <c r="N3182">
        <v>3.5019455252918199</v>
      </c>
      <c r="O3182">
        <v>74.448529411764696</v>
      </c>
      <c r="P3182">
        <v>22.357174988753901</v>
      </c>
    </row>
    <row r="3183" spans="1:17" hidden="1" x14ac:dyDescent="0.3">
      <c r="A3183" t="s">
        <v>6581</v>
      </c>
      <c r="B3183" t="s">
        <v>6582</v>
      </c>
      <c r="C3183" t="s">
        <v>10328</v>
      </c>
      <c r="D3183" t="s">
        <v>706</v>
      </c>
      <c r="E3183">
        <v>74.355718319999994</v>
      </c>
      <c r="F3183">
        <v>52.25</v>
      </c>
      <c r="G3183">
        <v>81.466633473034193</v>
      </c>
      <c r="H3183">
        <v>4.9187012730205799</v>
      </c>
      <c r="I3183">
        <v>14.9728916487365</v>
      </c>
      <c r="J3183">
        <v>8.3851796567720598</v>
      </c>
      <c r="K3183">
        <v>46.7866019592608</v>
      </c>
      <c r="L3183">
        <v>41.057559592694297</v>
      </c>
      <c r="M3183">
        <v>73.683903993248606</v>
      </c>
      <c r="N3183">
        <v>1.4825449329865401</v>
      </c>
      <c r="O3183">
        <v>15.8660287081339</v>
      </c>
      <c r="P3183">
        <v>115.02057613168699</v>
      </c>
      <c r="Q3183">
        <v>0.117253235569147</v>
      </c>
    </row>
    <row r="3184" spans="1:17" hidden="1" x14ac:dyDescent="0.3">
      <c r="A3184" t="s">
        <v>6583</v>
      </c>
      <c r="B3184" t="s">
        <v>6584</v>
      </c>
      <c r="C3184" t="s">
        <v>10328</v>
      </c>
      <c r="D3184" t="s">
        <v>474</v>
      </c>
      <c r="E3184">
        <v>74.342433999999997</v>
      </c>
      <c r="F3184">
        <v>149.80000000000001</v>
      </c>
      <c r="G3184">
        <v>-61.949954486527801</v>
      </c>
      <c r="H3184">
        <v>-8.0759031419469807</v>
      </c>
      <c r="I3184">
        <v>-20.2673843377259</v>
      </c>
      <c r="J3184">
        <v>-1.17993129639859</v>
      </c>
      <c r="K3184">
        <v>156.01495780355199</v>
      </c>
      <c r="L3184">
        <v>167.785034669097</v>
      </c>
      <c r="M3184">
        <v>44.975157370593998</v>
      </c>
      <c r="N3184">
        <v>0.67538682760682001</v>
      </c>
      <c r="O3184">
        <v>63.150867823764997</v>
      </c>
      <c r="P3184">
        <v>15.2307692307692</v>
      </c>
      <c r="Q3184">
        <v>0.104355675151831</v>
      </c>
    </row>
    <row r="3185" spans="1:17" hidden="1" x14ac:dyDescent="0.3">
      <c r="A3185" t="s">
        <v>6585</v>
      </c>
      <c r="B3185" t="s">
        <v>6586</v>
      </c>
      <c r="C3185" t="s">
        <v>10328</v>
      </c>
      <c r="D3185" t="s">
        <v>1670</v>
      </c>
      <c r="E3185">
        <v>74.215319454999999</v>
      </c>
      <c r="F3185">
        <v>6325</v>
      </c>
      <c r="G3185">
        <v>-10.7209459067331</v>
      </c>
      <c r="H3185">
        <v>-0.90309461962086901</v>
      </c>
      <c r="I3185">
        <v>-0.87566145876759105</v>
      </c>
      <c r="J3185">
        <v>-1.7558580568679401</v>
      </c>
      <c r="K3185">
        <v>6295.2556956819399</v>
      </c>
      <c r="L3185">
        <v>6018.5615112426403</v>
      </c>
      <c r="M3185">
        <v>54.002539861815002</v>
      </c>
      <c r="N3185">
        <v>0.80008708248553495</v>
      </c>
      <c r="O3185">
        <v>4.99604743083004</v>
      </c>
      <c r="P3185">
        <v>26.373626373626301</v>
      </c>
      <c r="Q3185">
        <v>-2.6802431944266999E-2</v>
      </c>
    </row>
    <row r="3186" spans="1:17" hidden="1" x14ac:dyDescent="0.3">
      <c r="A3186" t="s">
        <v>6587</v>
      </c>
      <c r="B3186" t="s">
        <v>6588</v>
      </c>
      <c r="C3186" t="s">
        <v>10328</v>
      </c>
      <c r="D3186" t="s">
        <v>627</v>
      </c>
      <c r="E3186">
        <v>74.146450999999999</v>
      </c>
      <c r="F3186">
        <v>187.3</v>
      </c>
      <c r="G3186">
        <v>23.578705158526699</v>
      </c>
      <c r="H3186">
        <v>1.81018672463238</v>
      </c>
      <c r="I3186">
        <v>15.234458967754501</v>
      </c>
      <c r="J3186">
        <v>-3.64776016828363</v>
      </c>
      <c r="K3186">
        <v>172.18006658099</v>
      </c>
      <c r="L3186">
        <v>152.74351915952201</v>
      </c>
      <c r="M3186">
        <v>51.374948385932399</v>
      </c>
      <c r="N3186">
        <v>2.0872611189965999</v>
      </c>
      <c r="O3186">
        <v>30.272290443139301</v>
      </c>
      <c r="P3186">
        <v>75.703564727954898</v>
      </c>
      <c r="Q3186">
        <v>7.5822583516487005E-2</v>
      </c>
    </row>
    <row r="3187" spans="1:17" hidden="1" x14ac:dyDescent="0.3">
      <c r="A3187" t="s">
        <v>6589</v>
      </c>
      <c r="B3187" t="s">
        <v>6590</v>
      </c>
      <c r="C3187" t="s">
        <v>10328</v>
      </c>
      <c r="D3187" t="s">
        <v>2256</v>
      </c>
      <c r="E3187">
        <v>74.007999999999996</v>
      </c>
      <c r="F3187">
        <v>160</v>
      </c>
      <c r="G3187">
        <v>-46.038214620049096</v>
      </c>
      <c r="H3187">
        <v>-11.777827282410501</v>
      </c>
      <c r="I3187">
        <v>-37.6889985880712</v>
      </c>
      <c r="J3187">
        <v>-11.3653396052255</v>
      </c>
      <c r="K3187">
        <v>173.17697080187099</v>
      </c>
      <c r="L3187">
        <v>176.101709621015</v>
      </c>
      <c r="M3187">
        <v>34.899989108346297</v>
      </c>
      <c r="N3187">
        <v>0.30974870372321101</v>
      </c>
      <c r="O3187">
        <v>71.4375</v>
      </c>
      <c r="P3187">
        <v>28.772635814889298</v>
      </c>
      <c r="Q3187">
        <v>0.126473260664825</v>
      </c>
    </row>
    <row r="3188" spans="1:17" hidden="1" x14ac:dyDescent="0.3">
      <c r="A3188" t="s">
        <v>6591</v>
      </c>
      <c r="B3188" t="s">
        <v>6592</v>
      </c>
      <c r="C3188" t="s">
        <v>10328</v>
      </c>
      <c r="D3188" t="s">
        <v>4636</v>
      </c>
      <c r="E3188">
        <v>73.914292799999998</v>
      </c>
      <c r="F3188">
        <v>53.9</v>
      </c>
      <c r="G3188">
        <v>-1.7384947320940001</v>
      </c>
      <c r="H3188">
        <v>-5.2392407518529298</v>
      </c>
      <c r="I3188">
        <v>-18.404000630934199</v>
      </c>
      <c r="J3188">
        <v>2.79849768203038</v>
      </c>
      <c r="K3188">
        <v>53.532394267197603</v>
      </c>
      <c r="L3188">
        <v>50.280727919912799</v>
      </c>
      <c r="M3188">
        <v>53.149686761788999</v>
      </c>
      <c r="N3188">
        <v>0.32928878103415998</v>
      </c>
      <c r="O3188">
        <v>22.4118738404452</v>
      </c>
      <c r="P3188">
        <v>41.432694830753</v>
      </c>
    </row>
    <row r="3189" spans="1:17" hidden="1" x14ac:dyDescent="0.3">
      <c r="A3189" t="s">
        <v>6593</v>
      </c>
      <c r="B3189" t="s">
        <v>6594</v>
      </c>
      <c r="C3189" t="s">
        <v>10328</v>
      </c>
      <c r="D3189" t="s">
        <v>1607</v>
      </c>
      <c r="E3189">
        <v>73.685219267999997</v>
      </c>
      <c r="F3189">
        <v>6.13</v>
      </c>
      <c r="G3189">
        <v>70.911778491949704</v>
      </c>
      <c r="H3189">
        <v>-13.4337014729748</v>
      </c>
      <c r="I3189">
        <v>7.2306742916664204</v>
      </c>
      <c r="J3189">
        <v>-11.0329718763114</v>
      </c>
      <c r="K3189">
        <v>6.29392233425206</v>
      </c>
      <c r="L3189">
        <v>5.1911406656047703</v>
      </c>
      <c r="M3189">
        <v>23.8880495893094</v>
      </c>
      <c r="N3189">
        <v>9.6134422489042803E-2</v>
      </c>
      <c r="O3189">
        <v>44.208809135399598</v>
      </c>
      <c r="P3189">
        <v>122.90909090909</v>
      </c>
      <c r="Q3189">
        <v>9.4693038191611997E-2</v>
      </c>
    </row>
    <row r="3190" spans="1:17" hidden="1" x14ac:dyDescent="0.3">
      <c r="A3190" t="s">
        <v>6595</v>
      </c>
      <c r="B3190" t="s">
        <v>6596</v>
      </c>
      <c r="C3190" t="s">
        <v>10328</v>
      </c>
      <c r="D3190" t="s">
        <v>535</v>
      </c>
      <c r="E3190">
        <v>73.606451250000006</v>
      </c>
      <c r="F3190">
        <v>35.479999999999997</v>
      </c>
      <c r="G3190">
        <v>21.876780071617599</v>
      </c>
      <c r="H3190">
        <v>-53.030874352164297</v>
      </c>
      <c r="I3190">
        <v>-68.308387147887302</v>
      </c>
      <c r="J3190">
        <v>-2.48982518633286</v>
      </c>
      <c r="K3190">
        <v>53.970187239958101</v>
      </c>
      <c r="L3190">
        <v>60.292626099225302</v>
      </c>
      <c r="M3190">
        <v>21.2954599205585</v>
      </c>
      <c r="N3190">
        <v>2.2827063300572399</v>
      </c>
      <c r="O3190">
        <v>172.20969560315601</v>
      </c>
      <c r="P3190">
        <v>57.060646303674098</v>
      </c>
      <c r="Q3190">
        <v>8.2571626133194007E-2</v>
      </c>
    </row>
    <row r="3191" spans="1:17" hidden="1" x14ac:dyDescent="0.3">
      <c r="A3191" t="s">
        <v>6597</v>
      </c>
      <c r="B3191" t="s">
        <v>6598</v>
      </c>
      <c r="C3191" t="s">
        <v>10328</v>
      </c>
      <c r="D3191" t="s">
        <v>2943</v>
      </c>
      <c r="E3191">
        <v>73.57610536</v>
      </c>
      <c r="F3191">
        <v>83.3</v>
      </c>
      <c r="G3191">
        <v>5.9725946031991501</v>
      </c>
      <c r="H3191">
        <v>-15.5374390778566</v>
      </c>
      <c r="I3191">
        <v>-35.368757656240803</v>
      </c>
      <c r="J3191">
        <v>-11.3361700454517</v>
      </c>
      <c r="K3191">
        <v>94.400576741232399</v>
      </c>
      <c r="L3191">
        <v>93.776881849777197</v>
      </c>
      <c r="M3191">
        <v>32.130877046428203</v>
      </c>
      <c r="N3191">
        <v>0.55003819709701995</v>
      </c>
      <c r="O3191">
        <v>64.333733493397304</v>
      </c>
      <c r="P3191">
        <v>51.454545454545404</v>
      </c>
    </row>
    <row r="3192" spans="1:17" hidden="1" x14ac:dyDescent="0.3">
      <c r="A3192" t="s">
        <v>6599</v>
      </c>
      <c r="B3192" t="s">
        <v>6600</v>
      </c>
      <c r="C3192" t="s">
        <v>10328</v>
      </c>
      <c r="D3192" t="s">
        <v>252</v>
      </c>
      <c r="E3192">
        <v>73.56</v>
      </c>
      <c r="F3192">
        <v>31.25</v>
      </c>
      <c r="G3192">
        <v>-13.467350453487001</v>
      </c>
      <c r="H3192">
        <v>-22.767147590383001</v>
      </c>
      <c r="I3192">
        <v>22.023796724224699</v>
      </c>
      <c r="J3192">
        <v>-7.6879242116409801</v>
      </c>
      <c r="K3192">
        <v>30.886699707958499</v>
      </c>
      <c r="L3192">
        <v>25.901453971064701</v>
      </c>
      <c r="M3192">
        <v>37.021503616165496</v>
      </c>
      <c r="N3192">
        <v>0.37631630791980297</v>
      </c>
      <c r="O3192">
        <v>23.8079999999999</v>
      </c>
      <c r="P3192">
        <v>72.176308539944898</v>
      </c>
      <c r="Q3192">
        <v>8.2613085858064997E-2</v>
      </c>
    </row>
    <row r="3193" spans="1:17" hidden="1" x14ac:dyDescent="0.3">
      <c r="A3193" t="s">
        <v>6601</v>
      </c>
      <c r="B3193" t="s">
        <v>6602</v>
      </c>
      <c r="C3193" t="s">
        <v>10328</v>
      </c>
      <c r="D3193" t="s">
        <v>231</v>
      </c>
      <c r="E3193">
        <v>73.414734551999999</v>
      </c>
      <c r="F3193">
        <v>45.72</v>
      </c>
      <c r="G3193">
        <v>1.3830310490062301</v>
      </c>
      <c r="H3193">
        <v>17.067927117584901</v>
      </c>
      <c r="I3193">
        <v>1.5063034216358799</v>
      </c>
      <c r="J3193">
        <v>0.89214316698020601</v>
      </c>
      <c r="K3193">
        <v>41.27873608334</v>
      </c>
      <c r="L3193">
        <v>40.095220583011503</v>
      </c>
      <c r="M3193">
        <v>66.786607727080295</v>
      </c>
      <c r="N3193">
        <v>1.2868590036336101</v>
      </c>
      <c r="O3193">
        <v>41.338582677165299</v>
      </c>
      <c r="P3193">
        <v>73.840304182509399</v>
      </c>
      <c r="Q3193">
        <v>0.107648210358416</v>
      </c>
    </row>
    <row r="3194" spans="1:17" hidden="1" x14ac:dyDescent="0.3">
      <c r="A3194" t="s">
        <v>6603</v>
      </c>
      <c r="B3194" t="s">
        <v>6604</v>
      </c>
      <c r="C3194" t="s">
        <v>10328</v>
      </c>
      <c r="D3194" t="s">
        <v>357</v>
      </c>
      <c r="E3194">
        <v>73.302840000000003</v>
      </c>
      <c r="F3194">
        <v>82.21</v>
      </c>
      <c r="G3194">
        <v>26.997335098500798</v>
      </c>
      <c r="H3194">
        <v>-5.9744932971900102</v>
      </c>
      <c r="I3194">
        <v>10.844836824149199</v>
      </c>
      <c r="J3194">
        <v>0.46787178618709102</v>
      </c>
      <c r="K3194">
        <v>74.218953700760693</v>
      </c>
      <c r="L3194">
        <v>72.260018722567096</v>
      </c>
      <c r="M3194">
        <v>56.617204564151997</v>
      </c>
      <c r="N3194">
        <v>1.0117447902186401</v>
      </c>
      <c r="O3194">
        <v>20.824717187689998</v>
      </c>
      <c r="P3194">
        <v>76.605800214822693</v>
      </c>
      <c r="Q3194">
        <v>0.13326636377100001</v>
      </c>
    </row>
    <row r="3195" spans="1:17" hidden="1" x14ac:dyDescent="0.3">
      <c r="A3195" t="s">
        <v>6605</v>
      </c>
      <c r="B3195" t="s">
        <v>6606</v>
      </c>
      <c r="C3195" t="s">
        <v>10328</v>
      </c>
      <c r="D3195" t="s">
        <v>5327</v>
      </c>
      <c r="E3195">
        <v>73.2027389</v>
      </c>
      <c r="F3195">
        <v>35.450000000000003</v>
      </c>
      <c r="G3195">
        <v>-38.469760881964802</v>
      </c>
      <c r="H3195">
        <v>-8.1237892926651192</v>
      </c>
      <c r="I3195">
        <v>-12.340936356566701</v>
      </c>
      <c r="J3195">
        <v>4.0265278121376404</v>
      </c>
      <c r="K3195">
        <v>39.836093549241198</v>
      </c>
      <c r="L3195">
        <v>40.158523023974901</v>
      </c>
      <c r="M3195">
        <v>48.715623259183502</v>
      </c>
      <c r="N3195">
        <v>0.60314466961222302</v>
      </c>
      <c r="O3195">
        <v>89.139633286318698</v>
      </c>
      <c r="P3195">
        <v>25.220770045920101</v>
      </c>
      <c r="Q3195">
        <v>0.142708659563511</v>
      </c>
    </row>
    <row r="3196" spans="1:17" hidden="1" x14ac:dyDescent="0.3">
      <c r="A3196" t="s">
        <v>6607</v>
      </c>
      <c r="B3196" t="s">
        <v>6608</v>
      </c>
      <c r="C3196" t="s">
        <v>10328</v>
      </c>
      <c r="E3196">
        <v>73.167648</v>
      </c>
      <c r="F3196">
        <v>148</v>
      </c>
      <c r="G3196">
        <v>232.58438364738799</v>
      </c>
      <c r="H3196">
        <v>32.2711733623347</v>
      </c>
      <c r="I3196">
        <v>317.51743472009599</v>
      </c>
      <c r="J3196">
        <v>13.681026006419099</v>
      </c>
      <c r="K3196">
        <v>118.860130137985</v>
      </c>
      <c r="L3196">
        <v>80.432086806843103</v>
      </c>
      <c r="M3196">
        <v>97.661138895373398</v>
      </c>
      <c r="N3196">
        <v>0.59827136020190497</v>
      </c>
      <c r="O3196">
        <v>0.40540540540541198</v>
      </c>
      <c r="P3196">
        <v>669.63078523140905</v>
      </c>
      <c r="Q3196">
        <v>0.24082107386250701</v>
      </c>
    </row>
    <row r="3197" spans="1:17" hidden="1" x14ac:dyDescent="0.3">
      <c r="A3197" t="s">
        <v>6609</v>
      </c>
      <c r="B3197" t="s">
        <v>6610</v>
      </c>
      <c r="C3197" t="s">
        <v>10328</v>
      </c>
      <c r="D3197" t="s">
        <v>21</v>
      </c>
      <c r="E3197">
        <v>73.161611910000005</v>
      </c>
      <c r="F3197">
        <v>44.3</v>
      </c>
      <c r="G3197">
        <v>-87.962249083704094</v>
      </c>
      <c r="H3197">
        <v>-26.0030947424418</v>
      </c>
      <c r="I3197">
        <v>-42.625764379034898</v>
      </c>
      <c r="J3197">
        <v>-12.114849840012701</v>
      </c>
      <c r="K3197">
        <v>46.883025380191199</v>
      </c>
      <c r="L3197">
        <v>55.872169832207497</v>
      </c>
      <c r="M3197">
        <v>40.932516725530697</v>
      </c>
      <c r="N3197">
        <v>3.0990970988372202</v>
      </c>
      <c r="O3197">
        <v>150.19756883076599</v>
      </c>
      <c r="P3197">
        <v>27.123257303315398</v>
      </c>
      <c r="Q3197">
        <v>4.4838914965425997E-2</v>
      </c>
    </row>
    <row r="3198" spans="1:17" hidden="1" x14ac:dyDescent="0.3">
      <c r="A3198" t="s">
        <v>6611</v>
      </c>
      <c r="B3198" t="s">
        <v>6612</v>
      </c>
      <c r="C3198" t="s">
        <v>10328</v>
      </c>
      <c r="D3198" t="s">
        <v>138</v>
      </c>
      <c r="E3198">
        <v>72.863680565999999</v>
      </c>
      <c r="F3198">
        <v>66.08</v>
      </c>
      <c r="G3198">
        <v>32.286894293294999</v>
      </c>
      <c r="H3198">
        <v>-5.1446515534901396</v>
      </c>
      <c r="I3198">
        <v>49.0350861765478</v>
      </c>
      <c r="J3198">
        <v>5.6303099375714396</v>
      </c>
      <c r="K3198">
        <v>60.384264387533598</v>
      </c>
      <c r="L3198">
        <v>49.635459909198403</v>
      </c>
      <c r="M3198">
        <v>57.432671610892299</v>
      </c>
      <c r="N3198">
        <v>0.334051853490481</v>
      </c>
      <c r="O3198">
        <v>53.359564164648901</v>
      </c>
      <c r="P3198">
        <v>93.216374269005797</v>
      </c>
      <c r="Q3198">
        <v>6.8721704130546998E-2</v>
      </c>
    </row>
    <row r="3199" spans="1:17" hidden="1" x14ac:dyDescent="0.3">
      <c r="A3199" t="s">
        <v>6613</v>
      </c>
      <c r="B3199" t="s">
        <v>6614</v>
      </c>
      <c r="C3199" t="s">
        <v>10328</v>
      </c>
      <c r="D3199" t="s">
        <v>51</v>
      </c>
      <c r="E3199">
        <v>72.799199999999999</v>
      </c>
      <c r="F3199">
        <v>36</v>
      </c>
      <c r="G3199">
        <v>-42.159740153339399</v>
      </c>
      <c r="H3199">
        <v>-16.149879269244099</v>
      </c>
      <c r="I3199">
        <v>-42.057387594502202</v>
      </c>
      <c r="J3199">
        <v>0.64725909011382499</v>
      </c>
      <c r="K3199">
        <v>38.9101952393749</v>
      </c>
      <c r="L3199">
        <v>43.267865975767599</v>
      </c>
      <c r="M3199">
        <v>44.9548412723016</v>
      </c>
      <c r="N3199">
        <v>0.166086697961735</v>
      </c>
      <c r="O3199">
        <v>90.249999999999901</v>
      </c>
      <c r="P3199">
        <v>6.9836552748885499</v>
      </c>
      <c r="Q3199">
        <v>0.108973704552115</v>
      </c>
    </row>
    <row r="3200" spans="1:17" hidden="1" x14ac:dyDescent="0.3">
      <c r="A3200" t="s">
        <v>6615</v>
      </c>
      <c r="B3200" t="s">
        <v>6616</v>
      </c>
      <c r="C3200" t="s">
        <v>10328</v>
      </c>
      <c r="D3200" t="s">
        <v>72</v>
      </c>
      <c r="E3200">
        <v>72.551718975</v>
      </c>
      <c r="F3200">
        <v>2.58</v>
      </c>
      <c r="G3200">
        <v>-47.257013250612502</v>
      </c>
      <c r="H3200">
        <v>-32.411267484489599</v>
      </c>
      <c r="I3200">
        <v>-36.738131412433297</v>
      </c>
      <c r="J3200">
        <v>-9.9762275926948902</v>
      </c>
      <c r="K3200">
        <v>3.2768304599107498</v>
      </c>
      <c r="L3200">
        <v>3.30294163071517</v>
      </c>
      <c r="M3200">
        <v>28.033313816788201</v>
      </c>
      <c r="N3200">
        <v>4.2814166806458003</v>
      </c>
      <c r="O3200">
        <v>82.170542635658904</v>
      </c>
      <c r="P3200">
        <v>8.1935483870968007</v>
      </c>
      <c r="Q3200">
        <v>-3.1133111178592E-2</v>
      </c>
    </row>
    <row r="3201" spans="1:17" hidden="1" x14ac:dyDescent="0.3">
      <c r="A3201" t="s">
        <v>6617</v>
      </c>
      <c r="B3201" t="s">
        <v>6618</v>
      </c>
      <c r="C3201" t="s">
        <v>10328</v>
      </c>
      <c r="D3201" t="s">
        <v>43</v>
      </c>
      <c r="E3201">
        <v>72.196088200000005</v>
      </c>
      <c r="F3201">
        <v>41.28</v>
      </c>
      <c r="G3201">
        <v>-50.380708374307602</v>
      </c>
      <c r="H3201">
        <v>2.06718223151436</v>
      </c>
      <c r="I3201">
        <v>-42.401301575603497</v>
      </c>
      <c r="J3201">
        <v>5.9023438358765299</v>
      </c>
      <c r="K3201">
        <v>42.604115637985402</v>
      </c>
      <c r="L3201">
        <v>47.486148607855903</v>
      </c>
      <c r="M3201">
        <v>43.263293364169201</v>
      </c>
      <c r="N3201">
        <v>1.8572221892606</v>
      </c>
      <c r="O3201">
        <v>53.827519379844901</v>
      </c>
      <c r="P3201">
        <v>11.869918699187</v>
      </c>
      <c r="Q3201">
        <v>-7.4512791060004996E-2</v>
      </c>
    </row>
    <row r="3202" spans="1:17" hidden="1" x14ac:dyDescent="0.3">
      <c r="A3202" t="s">
        <v>6619</v>
      </c>
      <c r="B3202" t="s">
        <v>6620</v>
      </c>
      <c r="C3202" t="s">
        <v>10328</v>
      </c>
      <c r="D3202" t="s">
        <v>535</v>
      </c>
      <c r="E3202">
        <v>72.12</v>
      </c>
      <c r="F3202">
        <v>28.68</v>
      </c>
      <c r="G3202">
        <v>-28.441778455221801</v>
      </c>
      <c r="H3202">
        <v>14.1985870339344</v>
      </c>
      <c r="I3202">
        <v>-21.917785092087001</v>
      </c>
      <c r="J3202">
        <v>5.3616922778028799</v>
      </c>
      <c r="K3202">
        <v>28.035119359666101</v>
      </c>
      <c r="L3202">
        <v>28.374909341630399</v>
      </c>
      <c r="M3202">
        <v>89.598599752529793</v>
      </c>
      <c r="N3202">
        <v>1.43829084321625</v>
      </c>
      <c r="O3202">
        <v>28.661087866108701</v>
      </c>
      <c r="P3202">
        <v>27.466666666666601</v>
      </c>
      <c r="Q3202">
        <v>7.9865847469289999E-2</v>
      </c>
    </row>
    <row r="3203" spans="1:17" hidden="1" x14ac:dyDescent="0.3">
      <c r="A3203" t="s">
        <v>6621</v>
      </c>
      <c r="B3203" t="s">
        <v>6622</v>
      </c>
      <c r="C3203" t="s">
        <v>10328</v>
      </c>
      <c r="D3203" t="s">
        <v>298</v>
      </c>
      <c r="E3203">
        <v>71.983637000000002</v>
      </c>
      <c r="F3203">
        <v>146</v>
      </c>
      <c r="G3203">
        <v>70.202520357069204</v>
      </c>
      <c r="H3203">
        <v>94.244490147938194</v>
      </c>
      <c r="I3203">
        <v>101.42519791609401</v>
      </c>
      <c r="J3203">
        <v>12.0050415504763</v>
      </c>
      <c r="K3203">
        <v>94.6035438419744</v>
      </c>
      <c r="L3203">
        <v>97.591042586532396</v>
      </c>
      <c r="M3203">
        <v>99.998967533168098</v>
      </c>
      <c r="N3203">
        <v>1.34324353948858</v>
      </c>
      <c r="O3203">
        <v>0.54794520547944903</v>
      </c>
      <c r="P3203">
        <v>194.83037156704299</v>
      </c>
      <c r="Q3203">
        <v>2.9394005371420999E-2</v>
      </c>
    </row>
    <row r="3204" spans="1:17" hidden="1" x14ac:dyDescent="0.3">
      <c r="A3204" t="s">
        <v>6623</v>
      </c>
      <c r="B3204" t="s">
        <v>6624</v>
      </c>
      <c r="C3204" t="s">
        <v>10328</v>
      </c>
      <c r="D3204" t="s">
        <v>474</v>
      </c>
      <c r="E3204">
        <v>71.808280960000005</v>
      </c>
      <c r="F3204">
        <v>41.21</v>
      </c>
      <c r="G3204">
        <v>-77.332121847157893</v>
      </c>
      <c r="H3204">
        <v>10.158151249312599</v>
      </c>
      <c r="I3204">
        <v>-33.104944472510802</v>
      </c>
      <c r="J3204">
        <v>-10.593209545293201</v>
      </c>
      <c r="K3204">
        <v>39.584855446931499</v>
      </c>
      <c r="L3204">
        <v>48.643772243674697</v>
      </c>
      <c r="M3204">
        <v>58.290042467206</v>
      </c>
      <c r="N3204">
        <v>4.2682430889317997</v>
      </c>
      <c r="O3204">
        <v>96.007716420498795</v>
      </c>
      <c r="P3204">
        <v>35.381077529566298</v>
      </c>
      <c r="Q3204">
        <v>-6.1545118227600004E-3</v>
      </c>
    </row>
    <row r="3205" spans="1:17" hidden="1" x14ac:dyDescent="0.3">
      <c r="A3205" t="s">
        <v>6625</v>
      </c>
      <c r="B3205" t="s">
        <v>6626</v>
      </c>
      <c r="C3205" t="s">
        <v>10328</v>
      </c>
      <c r="D3205" t="s">
        <v>89</v>
      </c>
      <c r="E3205">
        <v>71.783168548000006</v>
      </c>
      <c r="F3205">
        <v>10.029999999999999</v>
      </c>
      <c r="G3205">
        <v>-19.973035529752199</v>
      </c>
      <c r="H3205">
        <v>3.1701632613246602</v>
      </c>
      <c r="I3205">
        <v>-9.6698325640109797</v>
      </c>
      <c r="J3205">
        <v>-6.24246135892865</v>
      </c>
      <c r="K3205">
        <v>9.1429355054319501</v>
      </c>
      <c r="L3205">
        <v>9.3018248345251404</v>
      </c>
      <c r="M3205">
        <v>53.224905765809801</v>
      </c>
      <c r="N3205">
        <v>2.2507753295909998</v>
      </c>
      <c r="O3205">
        <v>16.151545363908198</v>
      </c>
      <c r="P3205">
        <v>38.154269972451701</v>
      </c>
      <c r="Q3205">
        <v>-1.5895338105970001E-3</v>
      </c>
    </row>
    <row r="3206" spans="1:17" hidden="1" x14ac:dyDescent="0.3">
      <c r="A3206" t="s">
        <v>6627</v>
      </c>
      <c r="B3206" t="s">
        <v>6628</v>
      </c>
      <c r="C3206" t="s">
        <v>10328</v>
      </c>
      <c r="D3206" t="s">
        <v>170</v>
      </c>
      <c r="E3206">
        <v>71.715975439999994</v>
      </c>
      <c r="F3206">
        <v>101.6</v>
      </c>
      <c r="G3206">
        <v>-63.2297228022694</v>
      </c>
      <c r="H3206">
        <v>-0.16372841930068899</v>
      </c>
      <c r="I3206">
        <v>-24.6175780527496</v>
      </c>
      <c r="J3206">
        <v>-6.0055607478465802</v>
      </c>
      <c r="K3206">
        <v>104.143711081758</v>
      </c>
      <c r="L3206">
        <v>110.181511523419</v>
      </c>
      <c r="M3206">
        <v>48.484815320654803</v>
      </c>
      <c r="N3206">
        <v>0.47752808988764001</v>
      </c>
      <c r="O3206">
        <v>49.606299212598401</v>
      </c>
      <c r="P3206">
        <v>8.8960342979635492</v>
      </c>
    </row>
    <row r="3207" spans="1:17" hidden="1" x14ac:dyDescent="0.3">
      <c r="A3207" t="s">
        <v>6629</v>
      </c>
      <c r="B3207" t="s">
        <v>6630</v>
      </c>
      <c r="C3207" t="s">
        <v>10328</v>
      </c>
      <c r="D3207" t="s">
        <v>357</v>
      </c>
      <c r="E3207">
        <v>71.690116799999998</v>
      </c>
      <c r="F3207">
        <v>89.5</v>
      </c>
      <c r="G3207">
        <v>46.631034718383098</v>
      </c>
      <c r="H3207">
        <v>-1.3249847792779199</v>
      </c>
      <c r="I3207">
        <v>-9.2574087747003304</v>
      </c>
      <c r="J3207">
        <v>3.2083991991983298</v>
      </c>
      <c r="K3207">
        <v>90.673613998901502</v>
      </c>
      <c r="L3207">
        <v>85.315040963735598</v>
      </c>
      <c r="M3207">
        <v>51.983087976616503</v>
      </c>
      <c r="N3207">
        <v>1.3022979524659599</v>
      </c>
      <c r="O3207">
        <v>29.932960893854698</v>
      </c>
      <c r="P3207">
        <v>83.740505029768002</v>
      </c>
      <c r="Q3207">
        <v>8.7742542857115996E-2</v>
      </c>
    </row>
    <row r="3208" spans="1:17" hidden="1" x14ac:dyDescent="0.3">
      <c r="A3208" t="s">
        <v>6631</v>
      </c>
      <c r="B3208" t="s">
        <v>6632</v>
      </c>
      <c r="C3208" t="s">
        <v>10328</v>
      </c>
      <c r="D3208" t="s">
        <v>6633</v>
      </c>
      <c r="E3208">
        <v>71.430000000000007</v>
      </c>
      <c r="F3208">
        <v>130.94999999999999</v>
      </c>
      <c r="G3208">
        <v>189.318415837011</v>
      </c>
      <c r="H3208">
        <v>17.929676813649099</v>
      </c>
      <c r="I3208">
        <v>106.38132952863501</v>
      </c>
      <c r="J3208">
        <v>28.354517748919999</v>
      </c>
      <c r="K3208">
        <v>96.682805088626594</v>
      </c>
      <c r="L3208">
        <v>79.163227167022399</v>
      </c>
      <c r="M3208">
        <v>89.150109593676802</v>
      </c>
      <c r="N3208">
        <v>1.5197783209390801</v>
      </c>
      <c r="O3208">
        <v>0</v>
      </c>
      <c r="P3208">
        <v>267.83707865168498</v>
      </c>
      <c r="Q3208">
        <v>0.14560227256210001</v>
      </c>
    </row>
    <row r="3209" spans="1:17" hidden="1" x14ac:dyDescent="0.3">
      <c r="A3209" t="s">
        <v>6634</v>
      </c>
      <c r="B3209" t="s">
        <v>6635</v>
      </c>
      <c r="C3209" t="s">
        <v>10328</v>
      </c>
      <c r="D3209" t="s">
        <v>276</v>
      </c>
      <c r="E3209">
        <v>71.425383525000001</v>
      </c>
      <c r="F3209">
        <v>139.05000000000001</v>
      </c>
      <c r="G3209">
        <v>-21.5661706327312</v>
      </c>
      <c r="H3209">
        <v>3.3164754326088799</v>
      </c>
      <c r="I3209">
        <v>3.54067043088458</v>
      </c>
      <c r="J3209">
        <v>9.4792961188917696E-2</v>
      </c>
      <c r="K3209">
        <v>137.29534696868299</v>
      </c>
      <c r="L3209">
        <v>130.15658286212201</v>
      </c>
      <c r="M3209">
        <v>65.096967803706306</v>
      </c>
      <c r="N3209">
        <v>1.4421797522772299</v>
      </c>
      <c r="O3209">
        <v>32.973750449478501</v>
      </c>
      <c r="P3209">
        <v>44.693028095733602</v>
      </c>
      <c r="Q3209">
        <v>7.1988432727442001E-2</v>
      </c>
    </row>
    <row r="3210" spans="1:17" hidden="1" x14ac:dyDescent="0.3">
      <c r="A3210" t="s">
        <v>6636</v>
      </c>
      <c r="B3210" t="s">
        <v>6637</v>
      </c>
      <c r="C3210" t="s">
        <v>10328</v>
      </c>
      <c r="D3210" t="s">
        <v>1210</v>
      </c>
      <c r="E3210">
        <v>71.295000000000002</v>
      </c>
      <c r="F3210">
        <v>13.3</v>
      </c>
      <c r="G3210">
        <v>-46.686248128123196</v>
      </c>
      <c r="H3210">
        <v>3.2424243335857401</v>
      </c>
      <c r="I3210">
        <v>-21.304480638672299</v>
      </c>
      <c r="J3210">
        <v>-0.45506357153087301</v>
      </c>
      <c r="K3210">
        <v>13.257577750796001</v>
      </c>
      <c r="L3210">
        <v>13.6190479241896</v>
      </c>
      <c r="M3210">
        <v>63.857438855031198</v>
      </c>
      <c r="N3210">
        <v>0.94778279449319103</v>
      </c>
      <c r="O3210">
        <v>40.601503759398398</v>
      </c>
      <c r="P3210">
        <v>30.3921568627451</v>
      </c>
      <c r="Q3210">
        <v>-2.6852842445543999E-2</v>
      </c>
    </row>
    <row r="3211" spans="1:17" hidden="1" x14ac:dyDescent="0.3">
      <c r="A3211" t="s">
        <v>6638</v>
      </c>
      <c r="B3211" t="s">
        <v>6639</v>
      </c>
      <c r="C3211" t="s">
        <v>10328</v>
      </c>
      <c r="D3211" t="s">
        <v>144</v>
      </c>
      <c r="E3211">
        <v>71.070120000000003</v>
      </c>
      <c r="F3211">
        <v>330</v>
      </c>
      <c r="G3211">
        <v>54.802121514404497</v>
      </c>
      <c r="H3211">
        <v>-10.095980089764</v>
      </c>
      <c r="I3211">
        <v>-25.1176735394133</v>
      </c>
      <c r="J3211">
        <v>-7.9031802434435701</v>
      </c>
      <c r="K3211">
        <v>348.63061009343897</v>
      </c>
      <c r="L3211">
        <v>300.44846917841301</v>
      </c>
      <c r="M3211">
        <v>32.9010525203458</v>
      </c>
      <c r="N3211">
        <v>0.62271167845050701</v>
      </c>
      <c r="O3211">
        <v>32.545454545454497</v>
      </c>
      <c r="P3211">
        <v>105.864004990642</v>
      </c>
      <c r="Q3211">
        <v>0.126688462808804</v>
      </c>
    </row>
    <row r="3212" spans="1:17" hidden="1" x14ac:dyDescent="0.3">
      <c r="A3212" t="s">
        <v>6640</v>
      </c>
      <c r="B3212" t="s">
        <v>6641</v>
      </c>
      <c r="C3212" t="s">
        <v>10328</v>
      </c>
      <c r="E3212">
        <v>70.91714356</v>
      </c>
      <c r="F3212">
        <v>15.63</v>
      </c>
      <c r="G3212">
        <v>-3.3078377977874198</v>
      </c>
      <c r="H3212">
        <v>-21.118502288647399</v>
      </c>
      <c r="I3212">
        <v>-20.753014759175102</v>
      </c>
      <c r="J3212">
        <v>-4.9738905484185301</v>
      </c>
      <c r="K3212">
        <v>22.4848560325573</v>
      </c>
      <c r="L3212">
        <v>21.434063384958701</v>
      </c>
      <c r="M3212">
        <v>26.240583075209901</v>
      </c>
      <c r="N3212">
        <v>0.56382755630550596</v>
      </c>
      <c r="O3212">
        <v>142.482405630198</v>
      </c>
      <c r="P3212">
        <v>78.424657534246506</v>
      </c>
      <c r="Q3212">
        <v>7.1106975819062002E-2</v>
      </c>
    </row>
    <row r="3213" spans="1:17" hidden="1" x14ac:dyDescent="0.3">
      <c r="A3213" t="s">
        <v>6642</v>
      </c>
      <c r="B3213" t="s">
        <v>6643</v>
      </c>
      <c r="C3213" t="s">
        <v>10328</v>
      </c>
      <c r="D3213" t="s">
        <v>627</v>
      </c>
      <c r="E3213">
        <v>70.856329000000002</v>
      </c>
      <c r="F3213">
        <v>182</v>
      </c>
      <c r="G3213">
        <v>-34.758918926909303</v>
      </c>
      <c r="H3213">
        <v>-2.2140583586693099</v>
      </c>
      <c r="I3213">
        <v>-2.6623738366758198</v>
      </c>
      <c r="J3213">
        <v>-3.8839134740649799</v>
      </c>
      <c r="K3213">
        <v>165.74271992678601</v>
      </c>
      <c r="L3213">
        <v>162.584808935935</v>
      </c>
      <c r="M3213">
        <v>43.434350992809101</v>
      </c>
      <c r="N3213">
        <v>0.91297283371259597</v>
      </c>
      <c r="O3213">
        <v>9.8901098901098994</v>
      </c>
      <c r="P3213">
        <v>31.7885590152063</v>
      </c>
      <c r="Q3213">
        <v>-5.2851544295513003E-2</v>
      </c>
    </row>
    <row r="3214" spans="1:17" hidden="1" x14ac:dyDescent="0.3">
      <c r="A3214" t="s">
        <v>6644</v>
      </c>
      <c r="B3214" t="s">
        <v>6645</v>
      </c>
      <c r="C3214" t="s">
        <v>10328</v>
      </c>
      <c r="D3214" t="s">
        <v>741</v>
      </c>
      <c r="E3214">
        <v>70.753706170000001</v>
      </c>
      <c r="F3214">
        <v>24.47</v>
      </c>
      <c r="G3214">
        <v>-8.3305345330890397</v>
      </c>
      <c r="H3214">
        <v>0.82419080329787897</v>
      </c>
      <c r="I3214">
        <v>2.2417521691450899</v>
      </c>
      <c r="J3214">
        <v>0.45673163361994901</v>
      </c>
      <c r="K3214">
        <v>23.646655900222999</v>
      </c>
      <c r="L3214">
        <v>22.249694977301701</v>
      </c>
      <c r="M3214">
        <v>67.469215611950702</v>
      </c>
      <c r="N3214">
        <v>0.77504118866161997</v>
      </c>
      <c r="O3214">
        <v>1.96158561503883</v>
      </c>
      <c r="P3214">
        <v>28.789473684210499</v>
      </c>
    </row>
    <row r="3215" spans="1:17" hidden="1" x14ac:dyDescent="0.3">
      <c r="A3215" t="s">
        <v>6646</v>
      </c>
      <c r="B3215" t="s">
        <v>6647</v>
      </c>
      <c r="C3215" t="s">
        <v>10328</v>
      </c>
      <c r="D3215" t="s">
        <v>357</v>
      </c>
      <c r="E3215">
        <v>70.643500000000003</v>
      </c>
      <c r="F3215">
        <v>2081.65</v>
      </c>
      <c r="G3215">
        <v>117.661070492196</v>
      </c>
      <c r="H3215">
        <v>7.9482593330468996</v>
      </c>
      <c r="I3215">
        <v>61.5305931778679</v>
      </c>
      <c r="J3215">
        <v>-1.20862872671055</v>
      </c>
      <c r="K3215">
        <v>1829.7233658109501</v>
      </c>
      <c r="L3215">
        <v>1301.7357239056901</v>
      </c>
      <c r="M3215">
        <v>57.194663611549103</v>
      </c>
      <c r="N3215">
        <v>1.1208153548579001</v>
      </c>
      <c r="O3215">
        <v>17.7407345134868</v>
      </c>
      <c r="P3215">
        <v>197.29363039131599</v>
      </c>
      <c r="Q3215">
        <v>0.13913825809279001</v>
      </c>
    </row>
    <row r="3216" spans="1:17" hidden="1" x14ac:dyDescent="0.3">
      <c r="A3216" t="s">
        <v>6648</v>
      </c>
      <c r="B3216" t="s">
        <v>6649</v>
      </c>
      <c r="C3216" t="s">
        <v>10328</v>
      </c>
      <c r="D3216" t="s">
        <v>276</v>
      </c>
      <c r="E3216">
        <v>70.624008000000003</v>
      </c>
      <c r="F3216">
        <v>98</v>
      </c>
      <c r="G3216">
        <v>83.668629949839797</v>
      </c>
      <c r="H3216">
        <v>-3.7622237177529199</v>
      </c>
      <c r="I3216">
        <v>62.034595860293798</v>
      </c>
      <c r="J3216">
        <v>-3.5857272301133101</v>
      </c>
      <c r="K3216">
        <v>85.716134227823105</v>
      </c>
      <c r="L3216">
        <v>65.545715398150605</v>
      </c>
      <c r="M3216">
        <v>47.133362006760599</v>
      </c>
      <c r="N3216">
        <v>0.28359467206204603</v>
      </c>
      <c r="O3216">
        <v>6.0714285714285703</v>
      </c>
      <c r="P3216">
        <v>145</v>
      </c>
    </row>
    <row r="3217" spans="1:17" hidden="1" x14ac:dyDescent="0.3">
      <c r="A3217" t="s">
        <v>6650</v>
      </c>
      <c r="B3217" t="s">
        <v>6651</v>
      </c>
      <c r="C3217" t="s">
        <v>10328</v>
      </c>
      <c r="D3217" t="s">
        <v>405</v>
      </c>
      <c r="E3217">
        <v>70.537896000000003</v>
      </c>
      <c r="F3217">
        <v>123.4</v>
      </c>
      <c r="G3217">
        <v>150.06438078814799</v>
      </c>
      <c r="H3217">
        <v>-7.6091721488518704</v>
      </c>
      <c r="I3217">
        <v>24.084795771444401</v>
      </c>
      <c r="J3217">
        <v>-3.6908279702908602</v>
      </c>
      <c r="K3217">
        <v>116.75160264120299</v>
      </c>
      <c r="L3217">
        <v>93.362516299923897</v>
      </c>
      <c r="M3217">
        <v>52.621944665203401</v>
      </c>
      <c r="N3217">
        <v>1.87414838151499</v>
      </c>
      <c r="O3217">
        <v>12.682333873581801</v>
      </c>
      <c r="P3217">
        <v>186.91002092536601</v>
      </c>
      <c r="Q3217">
        <v>8.9482258343391005E-2</v>
      </c>
    </row>
    <row r="3218" spans="1:17" hidden="1" x14ac:dyDescent="0.3">
      <c r="A3218" t="s">
        <v>6652</v>
      </c>
      <c r="B3218" t="s">
        <v>6653</v>
      </c>
      <c r="C3218" t="s">
        <v>10328</v>
      </c>
      <c r="D3218" t="s">
        <v>72</v>
      </c>
      <c r="E3218">
        <v>70.510326120000002</v>
      </c>
      <c r="F3218">
        <v>66.819999999999993</v>
      </c>
      <c r="G3218">
        <v>-11.0055415365606</v>
      </c>
      <c r="H3218">
        <v>7.6163438168802102</v>
      </c>
      <c r="I3218">
        <v>-29.990115427425</v>
      </c>
      <c r="J3218">
        <v>7.9235244990311502</v>
      </c>
      <c r="K3218">
        <v>66.166004716642206</v>
      </c>
      <c r="L3218">
        <v>66.373019104813906</v>
      </c>
      <c r="M3218">
        <v>84.093953078023603</v>
      </c>
      <c r="N3218">
        <v>0.80793404626523302</v>
      </c>
      <c r="O3218">
        <v>34.690212511224097</v>
      </c>
      <c r="P3218">
        <v>51.622418879055999</v>
      </c>
      <c r="Q3218">
        <v>1.4861835762467E-2</v>
      </c>
    </row>
    <row r="3219" spans="1:17" hidden="1" x14ac:dyDescent="0.3">
      <c r="A3219" t="s">
        <v>6654</v>
      </c>
      <c r="B3219" t="s">
        <v>6655</v>
      </c>
      <c r="C3219" t="s">
        <v>10328</v>
      </c>
      <c r="D3219" t="s">
        <v>127</v>
      </c>
      <c r="E3219">
        <v>70.485900000000001</v>
      </c>
      <c r="F3219">
        <v>2.87</v>
      </c>
      <c r="G3219">
        <v>311.46663347303399</v>
      </c>
      <c r="H3219">
        <v>41.225718816880203</v>
      </c>
      <c r="I3219">
        <v>136.59981325159799</v>
      </c>
      <c r="J3219">
        <v>8.4943285687009595</v>
      </c>
      <c r="K3219">
        <v>2.0274826782033699</v>
      </c>
      <c r="L3219">
        <v>1.4082404829926201</v>
      </c>
      <c r="M3219">
        <v>99.955198726424001</v>
      </c>
      <c r="N3219">
        <v>0.79090420780473902</v>
      </c>
      <c r="O3219">
        <v>0</v>
      </c>
      <c r="P3219">
        <v>378.33333333333297</v>
      </c>
      <c r="Q3219">
        <v>3.3528132054219999E-2</v>
      </c>
    </row>
    <row r="3220" spans="1:17" hidden="1" x14ac:dyDescent="0.3">
      <c r="A3220" t="s">
        <v>6656</v>
      </c>
      <c r="B3220" t="s">
        <v>6657</v>
      </c>
      <c r="C3220" t="s">
        <v>10328</v>
      </c>
      <c r="D3220" t="s">
        <v>276</v>
      </c>
      <c r="E3220">
        <v>70.457192063999997</v>
      </c>
      <c r="F3220">
        <v>4.32</v>
      </c>
      <c r="G3220">
        <v>33.5645355709363</v>
      </c>
      <c r="H3220">
        <v>-2.0422626216348401</v>
      </c>
      <c r="I3220">
        <v>-3.5983155321111902</v>
      </c>
      <c r="J3220">
        <v>-5.8934711420970203</v>
      </c>
      <c r="K3220">
        <v>4.3217311188045802</v>
      </c>
      <c r="L3220">
        <v>3.95610561675386</v>
      </c>
      <c r="M3220">
        <v>41.923459630450999</v>
      </c>
      <c r="N3220">
        <v>1.3327074392201099</v>
      </c>
      <c r="O3220">
        <v>22.453703703703699</v>
      </c>
      <c r="P3220">
        <v>65.517241379310306</v>
      </c>
      <c r="Q3220">
        <v>4.4565130484296001E-2</v>
      </c>
    </row>
    <row r="3221" spans="1:17" hidden="1" x14ac:dyDescent="0.3">
      <c r="A3221" t="s">
        <v>6658</v>
      </c>
      <c r="B3221" t="s">
        <v>6659</v>
      </c>
      <c r="C3221" t="s">
        <v>10328</v>
      </c>
      <c r="E3221">
        <v>70.131873900000002</v>
      </c>
      <c r="F3221">
        <v>35.11</v>
      </c>
      <c r="G3221">
        <v>30.983217806132199</v>
      </c>
      <c r="H3221">
        <v>-4.7465034053419997</v>
      </c>
      <c r="I3221">
        <v>15.033137602911401</v>
      </c>
      <c r="J3221">
        <v>9.6396073919925502</v>
      </c>
      <c r="K3221">
        <v>33.970135519288597</v>
      </c>
      <c r="L3221">
        <v>31.536641592887001</v>
      </c>
      <c r="M3221">
        <v>62.919150663948002</v>
      </c>
      <c r="N3221">
        <v>2.29741474006897</v>
      </c>
      <c r="O3221">
        <v>11.620620905724801</v>
      </c>
      <c r="P3221">
        <v>91.857923497267706</v>
      </c>
      <c r="Q3221">
        <v>6.4911740430150994E-2</v>
      </c>
    </row>
    <row r="3222" spans="1:17" hidden="1" x14ac:dyDescent="0.3">
      <c r="A3222" t="s">
        <v>6660</v>
      </c>
      <c r="B3222" t="s">
        <v>6661</v>
      </c>
      <c r="C3222" t="s">
        <v>10328</v>
      </c>
      <c r="D3222" t="s">
        <v>127</v>
      </c>
      <c r="E3222">
        <v>70.071612674999997</v>
      </c>
      <c r="F3222">
        <v>6.94</v>
      </c>
      <c r="G3222">
        <v>24.838886220286899</v>
      </c>
      <c r="H3222">
        <v>-10.3064096971759</v>
      </c>
      <c r="I3222">
        <v>26.953950699003499</v>
      </c>
      <c r="J3222">
        <v>-6.80897303655144</v>
      </c>
      <c r="K3222">
        <v>6.3159432626820804</v>
      </c>
      <c r="L3222">
        <v>5.3851928243650899</v>
      </c>
      <c r="M3222">
        <v>47.398423488583902</v>
      </c>
      <c r="N3222">
        <v>0.55353036689262902</v>
      </c>
      <c r="O3222">
        <v>12.103746397694501</v>
      </c>
      <c r="P3222">
        <v>84.574468085106403</v>
      </c>
      <c r="Q3222">
        <v>6.5416531165396002E-2</v>
      </c>
    </row>
    <row r="3223" spans="1:17" hidden="1" x14ac:dyDescent="0.3">
      <c r="A3223" t="s">
        <v>6662</v>
      </c>
      <c r="B3223" t="s">
        <v>6663</v>
      </c>
      <c r="C3223" t="s">
        <v>10328</v>
      </c>
      <c r="D3223" t="s">
        <v>257</v>
      </c>
      <c r="E3223">
        <v>70.010186575999995</v>
      </c>
      <c r="F3223">
        <v>63.59</v>
      </c>
      <c r="G3223">
        <v>18.711513067001299</v>
      </c>
      <c r="H3223">
        <v>35.254562953653803</v>
      </c>
      <c r="I3223">
        <v>11.9412939549707</v>
      </c>
      <c r="J3223">
        <v>-4.6358914582411099</v>
      </c>
      <c r="K3223">
        <v>53.841393747249398</v>
      </c>
      <c r="L3223">
        <v>48.431331283641597</v>
      </c>
      <c r="M3223">
        <v>64.438755602664003</v>
      </c>
      <c r="N3223">
        <v>2.7126874422179199</v>
      </c>
      <c r="O3223">
        <v>13.2253498977826</v>
      </c>
      <c r="P3223">
        <v>81.789594053745006</v>
      </c>
      <c r="Q3223">
        <v>-2.8227213178000001E-2</v>
      </c>
    </row>
    <row r="3224" spans="1:17" hidden="1" x14ac:dyDescent="0.3">
      <c r="A3224" t="s">
        <v>6664</v>
      </c>
      <c r="B3224" t="s">
        <v>6665</v>
      </c>
      <c r="C3224" t="s">
        <v>10328</v>
      </c>
      <c r="D3224" t="s">
        <v>535</v>
      </c>
      <c r="E3224">
        <v>69.583017999999996</v>
      </c>
      <c r="F3224">
        <v>228</v>
      </c>
      <c r="G3224">
        <v>43.907569111222699</v>
      </c>
      <c r="H3224">
        <v>1.7788600012981399</v>
      </c>
      <c r="I3224">
        <v>-19.484469330357999</v>
      </c>
      <c r="J3224">
        <v>8.8714684790734992</v>
      </c>
      <c r="K3224">
        <v>229.786794774887</v>
      </c>
      <c r="L3224">
        <v>223.572166812398</v>
      </c>
      <c r="M3224">
        <v>57.4645301428422</v>
      </c>
      <c r="N3224">
        <v>1.9610676556464099</v>
      </c>
      <c r="O3224">
        <v>19.2763157894736</v>
      </c>
      <c r="P3224">
        <v>102.93724966622101</v>
      </c>
      <c r="Q3224">
        <v>0.15727612898011001</v>
      </c>
    </row>
    <row r="3225" spans="1:17" hidden="1" x14ac:dyDescent="0.3">
      <c r="A3225" t="s">
        <v>6666</v>
      </c>
      <c r="B3225" t="s">
        <v>6667</v>
      </c>
      <c r="C3225" t="s">
        <v>10328</v>
      </c>
      <c r="D3225" t="s">
        <v>2943</v>
      </c>
      <c r="E3225">
        <v>69.465762600000005</v>
      </c>
      <c r="F3225">
        <v>3.63</v>
      </c>
      <c r="G3225">
        <v>190.457973259075</v>
      </c>
      <c r="H3225">
        <v>-45.366386446277602</v>
      </c>
      <c r="I3225">
        <v>89.827891949679298</v>
      </c>
      <c r="J3225">
        <v>-52.723633817754703</v>
      </c>
      <c r="K3225">
        <v>2.1672177868971798</v>
      </c>
      <c r="L3225">
        <v>1.6894738982290101</v>
      </c>
      <c r="M3225">
        <v>60.205234475975999</v>
      </c>
      <c r="N3225">
        <v>2.0532976665662699</v>
      </c>
      <c r="O3225">
        <v>2.8925619834710701</v>
      </c>
      <c r="P3225">
        <v>237.67441860465101</v>
      </c>
      <c r="Q3225">
        <v>-5.6530551722063997E-2</v>
      </c>
    </row>
    <row r="3226" spans="1:17" hidden="1" x14ac:dyDescent="0.3">
      <c r="A3226" t="s">
        <v>6668</v>
      </c>
      <c r="B3226" t="s">
        <v>6669</v>
      </c>
      <c r="C3226" t="s">
        <v>10328</v>
      </c>
      <c r="D3226" t="s">
        <v>535</v>
      </c>
      <c r="E3226">
        <v>69.356223999999997</v>
      </c>
      <c r="F3226">
        <v>68.2</v>
      </c>
      <c r="G3226">
        <v>-57.013445633718703</v>
      </c>
      <c r="H3226">
        <v>-11.909518622899499</v>
      </c>
      <c r="I3226">
        <v>-39.907021707997501</v>
      </c>
      <c r="J3226">
        <v>-3.86038747426409</v>
      </c>
      <c r="M3226">
        <v>32.592849461842903</v>
      </c>
      <c r="O3226">
        <v>43.695014662756499</v>
      </c>
      <c r="P3226">
        <v>8.5987261146496898</v>
      </c>
    </row>
    <row r="3227" spans="1:17" hidden="1" x14ac:dyDescent="0.3">
      <c r="A3227" t="s">
        <v>6670</v>
      </c>
      <c r="B3227" t="s">
        <v>6671</v>
      </c>
      <c r="C3227" t="s">
        <v>10328</v>
      </c>
      <c r="D3227" t="s">
        <v>573</v>
      </c>
      <c r="E3227">
        <v>69.011698600000003</v>
      </c>
      <c r="F3227">
        <v>9.24</v>
      </c>
      <c r="G3227">
        <v>-21.2379058039432</v>
      </c>
      <c r="H3227">
        <v>-8.5302965825423005</v>
      </c>
      <c r="I3227">
        <v>-20.657711832013799</v>
      </c>
      <c r="J3227">
        <v>-2.1644074331589902</v>
      </c>
      <c r="K3227">
        <v>10.1669214797575</v>
      </c>
      <c r="L3227">
        <v>10.6912955922969</v>
      </c>
      <c r="M3227">
        <v>53.147253140965198</v>
      </c>
      <c r="N3227">
        <v>2.0845944769709499</v>
      </c>
      <c r="O3227">
        <v>54.329004329004299</v>
      </c>
      <c r="P3227">
        <v>14.640198511166201</v>
      </c>
      <c r="Q3227">
        <v>5.9238541405387E-2</v>
      </c>
    </row>
    <row r="3228" spans="1:17" hidden="1" x14ac:dyDescent="0.3">
      <c r="A3228" t="s">
        <v>6672</v>
      </c>
      <c r="B3228" t="s">
        <v>6673</v>
      </c>
      <c r="C3228" t="s">
        <v>10328</v>
      </c>
      <c r="D3228" t="s">
        <v>21</v>
      </c>
      <c r="E3228">
        <v>69.010803679999995</v>
      </c>
      <c r="F3228">
        <v>4.16</v>
      </c>
      <c r="G3228">
        <v>68.023410029810705</v>
      </c>
      <c r="H3228">
        <v>2.7762238673852702</v>
      </c>
      <c r="I3228">
        <v>-6.2987374730394503</v>
      </c>
      <c r="J3228">
        <v>-1.0476561641234601</v>
      </c>
      <c r="K3228">
        <v>4.1995243250069496</v>
      </c>
      <c r="L3228">
        <v>3.7002534668298801</v>
      </c>
      <c r="M3228">
        <v>48.649374337357401</v>
      </c>
      <c r="N3228">
        <v>0.63596925449748598</v>
      </c>
      <c r="O3228">
        <v>73.076923076922995</v>
      </c>
      <c r="P3228">
        <v>131.111111111111</v>
      </c>
      <c r="Q3228">
        <v>-1.3365991396063001E-2</v>
      </c>
    </row>
    <row r="3229" spans="1:17" hidden="1" x14ac:dyDescent="0.3">
      <c r="A3229" t="s">
        <v>6674</v>
      </c>
      <c r="B3229" t="s">
        <v>6675</v>
      </c>
      <c r="C3229" t="s">
        <v>10328</v>
      </c>
      <c r="D3229" t="s">
        <v>405</v>
      </c>
      <c r="E3229">
        <v>68.905945122000006</v>
      </c>
      <c r="F3229">
        <v>0.99</v>
      </c>
      <c r="G3229">
        <v>189.28301064425</v>
      </c>
      <c r="H3229">
        <v>13.019836463939001</v>
      </c>
      <c r="I3229">
        <v>0.82769930856973195</v>
      </c>
      <c r="J3229">
        <v>-4.9692247915744501</v>
      </c>
      <c r="K3229">
        <v>0.94973890514974801</v>
      </c>
      <c r="L3229">
        <v>0.80329782053475496</v>
      </c>
      <c r="M3229">
        <v>48.209030154417299</v>
      </c>
      <c r="N3229">
        <v>1.18318989805605</v>
      </c>
      <c r="O3229">
        <v>13.1313131313131</v>
      </c>
      <c r="P3229">
        <v>219.35483870967701</v>
      </c>
      <c r="Q3229">
        <v>0.11775354752268199</v>
      </c>
    </row>
    <row r="3230" spans="1:17" hidden="1" x14ac:dyDescent="0.3">
      <c r="A3230" t="s">
        <v>6676</v>
      </c>
      <c r="B3230" t="s">
        <v>6677</v>
      </c>
      <c r="C3230" t="s">
        <v>10328</v>
      </c>
      <c r="D3230" t="s">
        <v>6678</v>
      </c>
      <c r="E3230">
        <v>68.886752549999997</v>
      </c>
      <c r="F3230">
        <v>478.45</v>
      </c>
      <c r="G3230">
        <v>10.2360898231357</v>
      </c>
      <c r="H3230">
        <v>40.015681642159002</v>
      </c>
      <c r="I3230">
        <v>-43.498979457310398</v>
      </c>
      <c r="J3230">
        <v>15.932783933675999</v>
      </c>
      <c r="K3230">
        <v>386.49465304491702</v>
      </c>
      <c r="L3230">
        <v>395.75325490890998</v>
      </c>
      <c r="M3230">
        <v>75.213172708752495</v>
      </c>
      <c r="N3230">
        <v>1.72979719188767</v>
      </c>
      <c r="O3230">
        <v>46.295328665482202</v>
      </c>
      <c r="P3230">
        <v>79.800826756858299</v>
      </c>
      <c r="Q3230">
        <v>3.0765063701806001E-2</v>
      </c>
    </row>
    <row r="3231" spans="1:17" hidden="1" x14ac:dyDescent="0.3">
      <c r="A3231" t="s">
        <v>6679</v>
      </c>
      <c r="B3231" t="s">
        <v>6680</v>
      </c>
      <c r="C3231" t="s">
        <v>10328</v>
      </c>
      <c r="D3231" t="s">
        <v>138</v>
      </c>
      <c r="E3231">
        <v>68.855710139999999</v>
      </c>
      <c r="F3231">
        <v>53.99</v>
      </c>
      <c r="G3231">
        <v>41.324997331398002</v>
      </c>
      <c r="H3231">
        <v>3.9375314441714502</v>
      </c>
      <c r="I3231">
        <v>67.001262526960502</v>
      </c>
      <c r="J3231">
        <v>2.9818670754536201</v>
      </c>
      <c r="K3231">
        <v>41.5369760495973</v>
      </c>
      <c r="L3231">
        <v>35.106739765678</v>
      </c>
      <c r="M3231">
        <v>67.174845000884403</v>
      </c>
      <c r="N3231">
        <v>0.53301747112821996</v>
      </c>
      <c r="O3231">
        <v>1.87071679940729</v>
      </c>
      <c r="P3231">
        <v>124.02489626556</v>
      </c>
    </row>
    <row r="3232" spans="1:17" hidden="1" x14ac:dyDescent="0.3">
      <c r="A3232" t="s">
        <v>6681</v>
      </c>
      <c r="B3232" t="s">
        <v>6682</v>
      </c>
      <c r="C3232" t="s">
        <v>10328</v>
      </c>
      <c r="D3232" t="s">
        <v>257</v>
      </c>
      <c r="E3232">
        <v>68.475281249999995</v>
      </c>
      <c r="F3232">
        <v>212</v>
      </c>
      <c r="G3232">
        <v>-9.0672618553816609</v>
      </c>
      <c r="H3232">
        <v>28.749110629745701</v>
      </c>
      <c r="I3232">
        <v>13.150003355832199</v>
      </c>
      <c r="J3232">
        <v>26.871270470189899</v>
      </c>
      <c r="K3232">
        <v>181.27832692540099</v>
      </c>
      <c r="L3232">
        <v>165.38765409448101</v>
      </c>
      <c r="M3232">
        <v>77.307857678332098</v>
      </c>
      <c r="N3232">
        <v>1.89182711512343</v>
      </c>
      <c r="O3232">
        <v>18.844339622641499</v>
      </c>
      <c r="P3232">
        <v>67.854315122723605</v>
      </c>
      <c r="Q3232">
        <v>0.108540076187896</v>
      </c>
    </row>
    <row r="3233" spans="1:17" hidden="1" x14ac:dyDescent="0.3">
      <c r="A3233" t="s">
        <v>6683</v>
      </c>
      <c r="B3233" t="s">
        <v>6684</v>
      </c>
      <c r="C3233" t="s">
        <v>10328</v>
      </c>
      <c r="D3233" t="s">
        <v>5421</v>
      </c>
      <c r="E3233">
        <v>68.455039619999994</v>
      </c>
      <c r="F3233">
        <v>139.69999999999999</v>
      </c>
      <c r="G3233">
        <v>-16.254001765932401</v>
      </c>
      <c r="H3233">
        <v>-10.937242935326299</v>
      </c>
      <c r="I3233">
        <v>0.85242215978873204</v>
      </c>
      <c r="J3233">
        <v>-4.63633801367489</v>
      </c>
      <c r="K3233">
        <v>142.648536648179</v>
      </c>
      <c r="M3233">
        <v>42.360572319742701</v>
      </c>
      <c r="N3233">
        <v>0.51136363636363602</v>
      </c>
      <c r="O3233">
        <v>16.678596993557601</v>
      </c>
      <c r="P3233">
        <v>34.9367333140152</v>
      </c>
    </row>
    <row r="3234" spans="1:17" hidden="1" x14ac:dyDescent="0.3">
      <c r="A3234" t="s">
        <v>6685</v>
      </c>
      <c r="B3234" t="s">
        <v>6686</v>
      </c>
      <c r="C3234" t="s">
        <v>10328</v>
      </c>
      <c r="D3234" t="s">
        <v>204</v>
      </c>
      <c r="E3234">
        <v>68.334642639999998</v>
      </c>
      <c r="F3234">
        <v>45.4</v>
      </c>
      <c r="G3234">
        <v>48.809180602815303</v>
      </c>
      <c r="H3234">
        <v>7.3544903836738396E-2</v>
      </c>
      <c r="I3234">
        <v>13.9565975376771</v>
      </c>
      <c r="J3234">
        <v>-0.87744339816602301</v>
      </c>
      <c r="K3234">
        <v>44.205065555872999</v>
      </c>
      <c r="L3234">
        <v>36.3057829871507</v>
      </c>
      <c r="M3234">
        <v>46.466399684755103</v>
      </c>
      <c r="N3234">
        <v>0.56551801643173805</v>
      </c>
      <c r="O3234">
        <v>20.704845814977901</v>
      </c>
      <c r="P3234">
        <v>141.875332978156</v>
      </c>
      <c r="Q3234">
        <v>0.134394737373975</v>
      </c>
    </row>
    <row r="3235" spans="1:17" hidden="1" x14ac:dyDescent="0.3">
      <c r="A3235" t="s">
        <v>6687</v>
      </c>
      <c r="B3235" t="s">
        <v>6688</v>
      </c>
      <c r="C3235" t="s">
        <v>10328</v>
      </c>
      <c r="D3235" t="s">
        <v>1401</v>
      </c>
      <c r="E3235">
        <v>68.324343819999996</v>
      </c>
      <c r="F3235">
        <v>33.700000000000003</v>
      </c>
      <c r="G3235">
        <v>-34.604405969109997</v>
      </c>
      <c r="H3235">
        <v>8.8368299279913298</v>
      </c>
      <c r="I3235">
        <v>4.8667636924617002</v>
      </c>
      <c r="J3235">
        <v>-3.9602775233467602</v>
      </c>
      <c r="K3235">
        <v>33.203023697910197</v>
      </c>
      <c r="L3235">
        <v>31.009770362350501</v>
      </c>
      <c r="M3235">
        <v>35.263898481324702</v>
      </c>
      <c r="N3235">
        <v>0.32894924946390203</v>
      </c>
      <c r="O3235">
        <v>39.169139465875297</v>
      </c>
      <c r="P3235">
        <v>40.1247401247401</v>
      </c>
    </row>
    <row r="3236" spans="1:17" hidden="1" x14ac:dyDescent="0.3">
      <c r="A3236" t="s">
        <v>6689</v>
      </c>
      <c r="B3236" t="s">
        <v>6690</v>
      </c>
      <c r="C3236" t="s">
        <v>10328</v>
      </c>
      <c r="D3236" t="s">
        <v>72</v>
      </c>
      <c r="E3236">
        <v>68.319638400000002</v>
      </c>
      <c r="F3236">
        <v>21.33</v>
      </c>
      <c r="G3236">
        <v>-53.893256636855902</v>
      </c>
      <c r="H3236">
        <v>-1.0978105948844801</v>
      </c>
      <c r="I3236">
        <v>-20.2262737049235</v>
      </c>
      <c r="J3236">
        <v>-5.9569883180376602</v>
      </c>
      <c r="K3236">
        <v>22.303444316862699</v>
      </c>
      <c r="L3236">
        <v>22.836295198429099</v>
      </c>
      <c r="M3236">
        <v>30.392660166974199</v>
      </c>
      <c r="N3236">
        <v>0.77001222963634497</v>
      </c>
      <c r="O3236">
        <v>52.836380684481902</v>
      </c>
      <c r="P3236">
        <v>21.193181818181699</v>
      </c>
      <c r="Q3236">
        <v>6.7364228914133004E-2</v>
      </c>
    </row>
    <row r="3237" spans="1:17" hidden="1" x14ac:dyDescent="0.3">
      <c r="A3237" t="s">
        <v>6691</v>
      </c>
      <c r="B3237" t="s">
        <v>6692</v>
      </c>
      <c r="C3237" t="s">
        <v>10328</v>
      </c>
      <c r="D3237" t="s">
        <v>1199</v>
      </c>
      <c r="E3237">
        <v>68.291520000000006</v>
      </c>
      <c r="F3237">
        <v>57.95</v>
      </c>
      <c r="G3237">
        <v>-38.087701081300303</v>
      </c>
      <c r="H3237">
        <v>-18.094310210695902</v>
      </c>
      <c r="I3237">
        <v>-43.977308901610797</v>
      </c>
      <c r="J3237">
        <v>-7.2723934317063303</v>
      </c>
      <c r="K3237">
        <v>64.013140489935793</v>
      </c>
      <c r="L3237">
        <v>65.6554645110363</v>
      </c>
      <c r="M3237">
        <v>40.8205527548878</v>
      </c>
      <c r="N3237">
        <v>1.47321428571428</v>
      </c>
      <c r="O3237">
        <v>70.319240724762693</v>
      </c>
      <c r="P3237">
        <v>10.3809523809523</v>
      </c>
    </row>
    <row r="3238" spans="1:17" hidden="1" x14ac:dyDescent="0.3">
      <c r="A3238" t="s">
        <v>6693</v>
      </c>
      <c r="B3238" t="s">
        <v>6694</v>
      </c>
      <c r="C3238" t="s">
        <v>10328</v>
      </c>
      <c r="D3238" t="s">
        <v>950</v>
      </c>
      <c r="E3238">
        <v>68.155435212</v>
      </c>
      <c r="F3238">
        <v>56.7</v>
      </c>
      <c r="G3238">
        <v>-18.8735538940211</v>
      </c>
      <c r="H3238">
        <v>11.1956750444966</v>
      </c>
      <c r="I3238">
        <v>10.698717997698401</v>
      </c>
      <c r="J3238">
        <v>-5.6638127120411701</v>
      </c>
      <c r="K3238">
        <v>52.471913831597199</v>
      </c>
      <c r="L3238">
        <v>50.085505131919902</v>
      </c>
      <c r="M3238">
        <v>54.845269324545903</v>
      </c>
      <c r="N3238">
        <v>2.2077236264879199</v>
      </c>
      <c r="O3238">
        <v>9.347442680776</v>
      </c>
      <c r="P3238">
        <v>59.001682557487399</v>
      </c>
      <c r="Q3238">
        <v>-9.0501249817498006E-2</v>
      </c>
    </row>
    <row r="3239" spans="1:17" hidden="1" x14ac:dyDescent="0.3">
      <c r="A3239" t="s">
        <v>6695</v>
      </c>
      <c r="B3239" t="s">
        <v>6696</v>
      </c>
      <c r="C3239" t="s">
        <v>10328</v>
      </c>
      <c r="D3239" t="s">
        <v>627</v>
      </c>
      <c r="E3239">
        <v>68.114999999999995</v>
      </c>
      <c r="F3239">
        <v>239</v>
      </c>
      <c r="G3239">
        <v>-41.667907222076103</v>
      </c>
      <c r="H3239">
        <v>0.565649970064383</v>
      </c>
      <c r="I3239">
        <v>-14.489920002911701</v>
      </c>
      <c r="J3239">
        <v>1.08909597262867</v>
      </c>
      <c r="K3239">
        <v>236.25109898285501</v>
      </c>
      <c r="L3239">
        <v>240.54799665106501</v>
      </c>
      <c r="M3239">
        <v>52.558854686119702</v>
      </c>
      <c r="N3239">
        <v>0.50787687464398601</v>
      </c>
      <c r="O3239">
        <v>18.828451882845101</v>
      </c>
      <c r="P3239">
        <v>18.316831683168299</v>
      </c>
      <c r="Q3239">
        <v>0.17074794465717399</v>
      </c>
    </row>
    <row r="3240" spans="1:17" hidden="1" x14ac:dyDescent="0.3">
      <c r="A3240" t="s">
        <v>6697</v>
      </c>
      <c r="B3240" t="s">
        <v>6698</v>
      </c>
      <c r="C3240" t="s">
        <v>10328</v>
      </c>
      <c r="D3240" t="s">
        <v>276</v>
      </c>
      <c r="E3240">
        <v>68.042934000000002</v>
      </c>
      <c r="F3240">
        <v>16.95</v>
      </c>
      <c r="G3240">
        <v>79.705399657344898</v>
      </c>
      <c r="H3240">
        <v>14.7381669496603</v>
      </c>
      <c r="I3240">
        <v>-19.731080707362899</v>
      </c>
      <c r="J3240">
        <v>0.880054679250029</v>
      </c>
      <c r="K3240">
        <v>15.2893090242952</v>
      </c>
      <c r="L3240">
        <v>13.762961799005501</v>
      </c>
      <c r="M3240">
        <v>54.077168819515201</v>
      </c>
      <c r="N3240">
        <v>0.97855905449843394</v>
      </c>
      <c r="O3240">
        <v>29.616519174041201</v>
      </c>
      <c r="P3240">
        <v>115.92356687898</v>
      </c>
      <c r="Q3240">
        <v>7.9767443095931007E-2</v>
      </c>
    </row>
    <row r="3241" spans="1:17" hidden="1" x14ac:dyDescent="0.3">
      <c r="A3241" t="s">
        <v>6699</v>
      </c>
      <c r="B3241" t="s">
        <v>6700</v>
      </c>
      <c r="C3241" t="s">
        <v>10328</v>
      </c>
      <c r="D3241" t="s">
        <v>1665</v>
      </c>
      <c r="E3241">
        <v>68.040733500000002</v>
      </c>
      <c r="F3241">
        <v>176.4</v>
      </c>
      <c r="G3241">
        <v>27.498515838101</v>
      </c>
      <c r="H3241">
        <v>-21.134746299398799</v>
      </c>
      <c r="I3241">
        <v>-19.9274294561618</v>
      </c>
      <c r="J3241">
        <v>-1.67425827178511</v>
      </c>
      <c r="K3241">
        <v>186.31335654482299</v>
      </c>
      <c r="L3241">
        <v>169.536540842655</v>
      </c>
      <c r="M3241">
        <v>44.502682319562801</v>
      </c>
      <c r="N3241">
        <v>0.80088719071804604</v>
      </c>
      <c r="O3241">
        <v>33.219954648525999</v>
      </c>
      <c r="P3241">
        <v>78.632911392405006</v>
      </c>
      <c r="Q3241">
        <v>5.7264477289159003E-2</v>
      </c>
    </row>
    <row r="3242" spans="1:17" hidden="1" x14ac:dyDescent="0.3">
      <c r="A3242" t="s">
        <v>6701</v>
      </c>
      <c r="B3242" t="s">
        <v>6702</v>
      </c>
      <c r="C3242" t="s">
        <v>10328</v>
      </c>
      <c r="D3242" t="s">
        <v>21</v>
      </c>
      <c r="E3242">
        <v>68.000960000000006</v>
      </c>
      <c r="F3242">
        <v>29.2</v>
      </c>
      <c r="G3242">
        <v>-61.527227126460197</v>
      </c>
      <c r="H3242">
        <v>-4.2610361500071896</v>
      </c>
      <c r="I3242">
        <v>-19.2254362424348</v>
      </c>
      <c r="J3242">
        <v>-1.3843565008237899</v>
      </c>
      <c r="K3242">
        <v>30.176177464429099</v>
      </c>
      <c r="L3242">
        <v>33.192581307866597</v>
      </c>
      <c r="M3242">
        <v>40.146281623180002</v>
      </c>
      <c r="N3242">
        <v>0.82831505483549295</v>
      </c>
      <c r="O3242">
        <v>72.945205479452</v>
      </c>
      <c r="P3242">
        <v>14.285714285714199</v>
      </c>
    </row>
    <row r="3243" spans="1:17" hidden="1" x14ac:dyDescent="0.3">
      <c r="A3243" t="s">
        <v>6703</v>
      </c>
      <c r="B3243" t="s">
        <v>6704</v>
      </c>
      <c r="C3243" t="s">
        <v>10328</v>
      </c>
      <c r="D3243" t="s">
        <v>2943</v>
      </c>
      <c r="E3243">
        <v>67.992533612000003</v>
      </c>
      <c r="F3243">
        <v>5.38</v>
      </c>
      <c r="G3243">
        <v>-69.004858712419306</v>
      </c>
      <c r="H3243">
        <v>-13.2014335010005</v>
      </c>
      <c r="I3243">
        <v>-30.068639887009599</v>
      </c>
      <c r="J3243">
        <v>-4.6318855548044704</v>
      </c>
      <c r="K3243">
        <v>5.7064313491098098</v>
      </c>
      <c r="L3243">
        <v>6.3723718402984</v>
      </c>
      <c r="M3243">
        <v>35.905281898815801</v>
      </c>
      <c r="N3243">
        <v>0.87115905451858899</v>
      </c>
      <c r="O3243">
        <v>78.810408921933004</v>
      </c>
      <c r="P3243">
        <v>13.025210084033599</v>
      </c>
      <c r="Q3243">
        <v>7.3821152675748999E-2</v>
      </c>
    </row>
    <row r="3244" spans="1:17" hidden="1" x14ac:dyDescent="0.3">
      <c r="A3244" t="s">
        <v>6705</v>
      </c>
      <c r="B3244" t="s">
        <v>6706</v>
      </c>
      <c r="C3244" t="s">
        <v>10328</v>
      </c>
      <c r="D3244" t="s">
        <v>384</v>
      </c>
      <c r="E3244">
        <v>67.907804999999996</v>
      </c>
      <c r="F3244">
        <v>98.15</v>
      </c>
      <c r="G3244">
        <v>-20.038195778431799</v>
      </c>
      <c r="H3244">
        <v>13.5854850940087</v>
      </c>
      <c r="I3244">
        <v>12.9486433266184</v>
      </c>
      <c r="J3244">
        <v>-0.75863882308300601</v>
      </c>
      <c r="K3244">
        <v>95.384009765961395</v>
      </c>
      <c r="L3244">
        <v>83.327146745529504</v>
      </c>
      <c r="M3244">
        <v>46.799757996117002</v>
      </c>
      <c r="N3244">
        <v>0.76643693250191403</v>
      </c>
      <c r="O3244">
        <v>27.050433010697901</v>
      </c>
      <c r="P3244">
        <v>84.839924670433106</v>
      </c>
    </row>
    <row r="3245" spans="1:17" hidden="1" x14ac:dyDescent="0.3">
      <c r="A3245" t="s">
        <v>6707</v>
      </c>
      <c r="B3245" t="s">
        <v>6708</v>
      </c>
      <c r="C3245" t="s">
        <v>10328</v>
      </c>
      <c r="D3245" t="s">
        <v>1351</v>
      </c>
      <c r="E3245">
        <v>67.687200000000004</v>
      </c>
      <c r="F3245">
        <v>315</v>
      </c>
      <c r="G3245">
        <v>-26.059940992619001</v>
      </c>
      <c r="H3245">
        <v>-8.2444304368511201</v>
      </c>
      <c r="I3245">
        <v>-16.0423272166292</v>
      </c>
      <c r="J3245">
        <v>-1.0476561641234601</v>
      </c>
      <c r="K3245">
        <v>319.06482415551801</v>
      </c>
      <c r="L3245">
        <v>277.78407045974097</v>
      </c>
      <c r="M3245">
        <v>48.160152823610197</v>
      </c>
      <c r="N3245">
        <v>0.16260162601625999</v>
      </c>
      <c r="O3245">
        <v>28.5555555555555</v>
      </c>
      <c r="P3245">
        <v>131.617647058823</v>
      </c>
    </row>
    <row r="3246" spans="1:17" hidden="1" x14ac:dyDescent="0.3">
      <c r="A3246" t="s">
        <v>6709</v>
      </c>
      <c r="B3246" t="s">
        <v>6710</v>
      </c>
      <c r="C3246" t="s">
        <v>10328</v>
      </c>
      <c r="D3246" t="s">
        <v>415</v>
      </c>
      <c r="E3246">
        <v>67.686774999999997</v>
      </c>
      <c r="F3246">
        <v>56</v>
      </c>
      <c r="G3246">
        <v>-17.847379167631701</v>
      </c>
      <c r="H3246">
        <v>-0.64088735371869299</v>
      </c>
      <c r="I3246">
        <v>-11.1472223215243</v>
      </c>
      <c r="J3246">
        <v>-6.13240192683533</v>
      </c>
      <c r="K3246">
        <v>56.9537307672976</v>
      </c>
      <c r="L3246">
        <v>54.630000375159</v>
      </c>
      <c r="M3246">
        <v>36.347490905958502</v>
      </c>
      <c r="N3246">
        <v>0.35875090777051499</v>
      </c>
      <c r="O3246">
        <v>30.178571428571399</v>
      </c>
      <c r="P3246">
        <v>50.537634408602102</v>
      </c>
    </row>
    <row r="3247" spans="1:17" hidden="1" x14ac:dyDescent="0.3">
      <c r="A3247" t="s">
        <v>6711</v>
      </c>
      <c r="B3247" t="s">
        <v>6712</v>
      </c>
      <c r="C3247" t="s">
        <v>10328</v>
      </c>
      <c r="D3247" t="s">
        <v>405</v>
      </c>
      <c r="E3247">
        <v>67.662000000000006</v>
      </c>
      <c r="F3247">
        <v>227.21</v>
      </c>
      <c r="G3247">
        <v>9.0221419376335792</v>
      </c>
      <c r="H3247">
        <v>0.118688623099239</v>
      </c>
      <c r="I3247">
        <v>0.89578353255645704</v>
      </c>
      <c r="J3247">
        <v>-0.95073559493539705</v>
      </c>
      <c r="K3247">
        <v>220.95811779697499</v>
      </c>
      <c r="L3247">
        <v>195.20783460478501</v>
      </c>
      <c r="M3247">
        <v>44.663311444799902</v>
      </c>
      <c r="N3247">
        <v>0.47575678271488497</v>
      </c>
      <c r="O3247">
        <v>14.2115223801769</v>
      </c>
      <c r="P3247">
        <v>84.873881204230997</v>
      </c>
      <c r="Q3247">
        <v>8.9454048235346001E-2</v>
      </c>
    </row>
    <row r="3248" spans="1:17" hidden="1" x14ac:dyDescent="0.3">
      <c r="A3248" t="s">
        <v>6713</v>
      </c>
      <c r="B3248" t="s">
        <v>6714</v>
      </c>
      <c r="C3248" t="s">
        <v>10328</v>
      </c>
      <c r="D3248" t="s">
        <v>365</v>
      </c>
      <c r="E3248">
        <v>67.654071999999999</v>
      </c>
      <c r="F3248">
        <v>138.1</v>
      </c>
      <c r="G3248">
        <v>39.960183754321399</v>
      </c>
      <c r="H3248">
        <v>10.246044020132199</v>
      </c>
      <c r="I3248">
        <v>-2.4854041397061302</v>
      </c>
      <c r="J3248">
        <v>-14.439395838716701</v>
      </c>
      <c r="K3248">
        <v>127.671262661219</v>
      </c>
      <c r="L3248">
        <v>116.780800841218</v>
      </c>
      <c r="M3248">
        <v>49.546950332056298</v>
      </c>
      <c r="N3248">
        <v>1.42580624667791</v>
      </c>
      <c r="O3248">
        <v>31.064446053584302</v>
      </c>
      <c r="P3248">
        <v>84.133333333333297</v>
      </c>
      <c r="Q3248">
        <v>5.5442612114005002E-2</v>
      </c>
    </row>
    <row r="3249" spans="1:17" hidden="1" x14ac:dyDescent="0.3">
      <c r="A3249" t="s">
        <v>6715</v>
      </c>
      <c r="B3249" t="s">
        <v>6716</v>
      </c>
      <c r="C3249" t="s">
        <v>10328</v>
      </c>
      <c r="D3249" t="s">
        <v>1210</v>
      </c>
      <c r="E3249">
        <v>67.637919999999994</v>
      </c>
      <c r="F3249">
        <v>50.3</v>
      </c>
      <c r="G3249">
        <v>-95.981689129473395</v>
      </c>
      <c r="H3249">
        <v>-15.9811777348439</v>
      </c>
      <c r="I3249">
        <v>-49.495372593964802</v>
      </c>
      <c r="J3249">
        <v>-5.5323889885509496</v>
      </c>
      <c r="K3249">
        <v>57.838390685300297</v>
      </c>
      <c r="L3249">
        <v>78.839936459945605</v>
      </c>
      <c r="M3249">
        <v>25.6043344758668</v>
      </c>
      <c r="N3249">
        <v>0.95817958179581797</v>
      </c>
      <c r="O3249">
        <v>222.06759443339899</v>
      </c>
      <c r="P3249">
        <v>4.4652128764278203</v>
      </c>
    </row>
    <row r="3250" spans="1:17" hidden="1" x14ac:dyDescent="0.3">
      <c r="A3250" t="s">
        <v>6717</v>
      </c>
      <c r="B3250" t="s">
        <v>6718</v>
      </c>
      <c r="C3250" t="s">
        <v>10328</v>
      </c>
      <c r="D3250" t="s">
        <v>1401</v>
      </c>
      <c r="E3250">
        <v>67.5351</v>
      </c>
      <c r="F3250">
        <v>2.69</v>
      </c>
      <c r="G3250">
        <v>114.47362648002699</v>
      </c>
      <c r="H3250">
        <v>-6.1204350292736196</v>
      </c>
      <c r="I3250">
        <v>60.582982957067998</v>
      </c>
      <c r="J3250">
        <v>-7.1910008740210802</v>
      </c>
      <c r="K3250">
        <v>3.1390002546315499</v>
      </c>
      <c r="L3250">
        <v>2.64201425082577</v>
      </c>
      <c r="M3250">
        <v>43.412062974059999</v>
      </c>
      <c r="N3250">
        <v>0.36703489254258698</v>
      </c>
      <c r="O3250">
        <v>82.527881040892197</v>
      </c>
      <c r="P3250">
        <v>169</v>
      </c>
      <c r="Q3250">
        <v>4.1383610383504001E-2</v>
      </c>
    </row>
    <row r="3251" spans="1:17" hidden="1" x14ac:dyDescent="0.3">
      <c r="A3251" t="s">
        <v>6719</v>
      </c>
      <c r="B3251" t="s">
        <v>6720</v>
      </c>
      <c r="C3251" t="s">
        <v>10328</v>
      </c>
      <c r="D3251" t="s">
        <v>365</v>
      </c>
      <c r="E3251">
        <v>67.474407455999994</v>
      </c>
      <c r="F3251">
        <v>38.909999999999997</v>
      </c>
      <c r="G3251">
        <v>22.516407228690198</v>
      </c>
      <c r="H3251">
        <v>27.016041397525299</v>
      </c>
      <c r="I3251">
        <v>-9.6187905938894005</v>
      </c>
      <c r="J3251">
        <v>4.45379158528426</v>
      </c>
      <c r="K3251">
        <v>34.648973056681697</v>
      </c>
      <c r="L3251">
        <v>32.998908445385197</v>
      </c>
      <c r="M3251">
        <v>72.653966195550197</v>
      </c>
      <c r="N3251">
        <v>2.45911959076621</v>
      </c>
      <c r="O3251">
        <v>24.389617065021799</v>
      </c>
      <c r="P3251">
        <v>62.803347280334698</v>
      </c>
      <c r="Q3251">
        <v>7.8332183852473994E-2</v>
      </c>
    </row>
    <row r="3252" spans="1:17" hidden="1" x14ac:dyDescent="0.3">
      <c r="A3252" t="s">
        <v>6721</v>
      </c>
      <c r="B3252" t="s">
        <v>6722</v>
      </c>
      <c r="C3252" t="s">
        <v>10328</v>
      </c>
      <c r="D3252" t="s">
        <v>204</v>
      </c>
      <c r="E3252">
        <v>67.386244450000007</v>
      </c>
      <c r="F3252">
        <v>129.5</v>
      </c>
      <c r="G3252">
        <v>-2.35979650724193</v>
      </c>
      <c r="H3252">
        <v>2.6264883592050401</v>
      </c>
      <c r="I3252">
        <v>7.7805166062146096</v>
      </c>
      <c r="K3252">
        <v>104.302569298657</v>
      </c>
      <c r="L3252">
        <v>71.200520246059796</v>
      </c>
      <c r="M3252">
        <v>97.891639288263306</v>
      </c>
      <c r="N3252">
        <v>1.17241379310344</v>
      </c>
      <c r="O3252">
        <v>9.03474903474903</v>
      </c>
      <c r="P3252">
        <v>55.836341756919303</v>
      </c>
    </row>
    <row r="3253" spans="1:17" hidden="1" x14ac:dyDescent="0.3">
      <c r="A3253" t="s">
        <v>6723</v>
      </c>
      <c r="B3253" t="s">
        <v>6724</v>
      </c>
      <c r="C3253" t="s">
        <v>10328</v>
      </c>
      <c r="D3253" t="s">
        <v>1607</v>
      </c>
      <c r="E3253">
        <v>67.267619855999996</v>
      </c>
      <c r="F3253">
        <v>4.4000000000000004</v>
      </c>
      <c r="G3253">
        <v>86.527032797062503</v>
      </c>
      <c r="H3253">
        <v>-10.554535960189799</v>
      </c>
      <c r="I3253">
        <v>6.5998132515982197</v>
      </c>
      <c r="J3253">
        <v>6.4150304030407304</v>
      </c>
      <c r="K3253">
        <v>3.9241232900066598</v>
      </c>
      <c r="L3253">
        <v>3.3457964609180402</v>
      </c>
      <c r="M3253">
        <v>63.138016406507802</v>
      </c>
      <c r="N3253">
        <v>0.42133160202217801</v>
      </c>
      <c r="O3253">
        <v>9.0909090909090793</v>
      </c>
      <c r="Q3253">
        <v>0.13548909062435599</v>
      </c>
    </row>
    <row r="3254" spans="1:17" hidden="1" x14ac:dyDescent="0.3">
      <c r="A3254" t="s">
        <v>6725</v>
      </c>
      <c r="B3254" t="s">
        <v>6726</v>
      </c>
      <c r="C3254" t="s">
        <v>10328</v>
      </c>
      <c r="D3254" t="s">
        <v>138</v>
      </c>
      <c r="E3254">
        <v>67.211837008000003</v>
      </c>
      <c r="F3254">
        <v>12.26</v>
      </c>
      <c r="G3254">
        <v>43.828881154430803</v>
      </c>
      <c r="H3254">
        <v>76.318990988134004</v>
      </c>
      <c r="I3254">
        <v>70.019670487159502</v>
      </c>
      <c r="J3254">
        <v>20.366065249597899</v>
      </c>
      <c r="K3254">
        <v>7.7815801084068799</v>
      </c>
      <c r="L3254">
        <v>6.8607655681057302</v>
      </c>
      <c r="M3254">
        <v>97.772708917655194</v>
      </c>
      <c r="N3254">
        <v>1.32415715532469</v>
      </c>
      <c r="O3254">
        <v>0</v>
      </c>
      <c r="P3254">
        <v>131.32075471698101</v>
      </c>
      <c r="Q3254">
        <v>2.8925663743867999E-2</v>
      </c>
    </row>
    <row r="3255" spans="1:17" hidden="1" x14ac:dyDescent="0.3">
      <c r="A3255" t="s">
        <v>6727</v>
      </c>
      <c r="B3255" t="s">
        <v>6610</v>
      </c>
      <c r="C3255" t="s">
        <v>10328</v>
      </c>
      <c r="D3255" t="s">
        <v>21</v>
      </c>
      <c r="E3255">
        <v>67.158595062000003</v>
      </c>
      <c r="F3255">
        <v>19.600000000000001</v>
      </c>
      <c r="G3255">
        <v>-15.6672021808051</v>
      </c>
      <c r="H3255">
        <v>-17.206801862266399</v>
      </c>
      <c r="I3255">
        <v>-31.536239204101602</v>
      </c>
      <c r="J3255">
        <v>-5.9624980132718903</v>
      </c>
      <c r="K3255">
        <v>19.285765891864799</v>
      </c>
      <c r="L3255">
        <v>19.5273083485027</v>
      </c>
      <c r="M3255">
        <v>54.125072909456499</v>
      </c>
      <c r="N3255">
        <v>1.2944304214286599</v>
      </c>
      <c r="O3255">
        <v>37.704081632653001</v>
      </c>
      <c r="P3255">
        <v>21.287128712871201</v>
      </c>
      <c r="Q3255">
        <v>-1.7043478653935001E-2</v>
      </c>
    </row>
    <row r="3256" spans="1:17" hidden="1" x14ac:dyDescent="0.3">
      <c r="A3256" t="s">
        <v>6728</v>
      </c>
      <c r="B3256" t="s">
        <v>6729</v>
      </c>
      <c r="C3256" t="s">
        <v>10328</v>
      </c>
      <c r="D3256" t="s">
        <v>1518</v>
      </c>
      <c r="E3256">
        <v>67.123500000000007</v>
      </c>
      <c r="F3256">
        <v>1149.75</v>
      </c>
      <c r="G3256">
        <v>31.864791652882499</v>
      </c>
      <c r="H3256">
        <v>67.730376478733902</v>
      </c>
      <c r="I3256">
        <v>155.04158886728601</v>
      </c>
      <c r="J3256">
        <v>16.290535006043601</v>
      </c>
      <c r="K3256">
        <v>793.01017050320195</v>
      </c>
      <c r="L3256">
        <v>602.95057669302503</v>
      </c>
      <c r="M3256">
        <v>84.591088220169894</v>
      </c>
      <c r="N3256">
        <v>1.5613415710503</v>
      </c>
      <c r="O3256">
        <v>0</v>
      </c>
      <c r="P3256">
        <v>219.375</v>
      </c>
    </row>
    <row r="3257" spans="1:17" hidden="1" x14ac:dyDescent="0.3">
      <c r="A3257" t="s">
        <v>6730</v>
      </c>
      <c r="B3257" t="s">
        <v>6731</v>
      </c>
      <c r="C3257" t="s">
        <v>10328</v>
      </c>
      <c r="D3257" t="s">
        <v>1518</v>
      </c>
      <c r="E3257">
        <v>67.074832134000005</v>
      </c>
      <c r="F3257">
        <v>62.53</v>
      </c>
      <c r="G3257">
        <v>-40.743256636855897</v>
      </c>
      <c r="H3257">
        <v>-14.780926584502</v>
      </c>
      <c r="I3257">
        <v>-40.298350101356299</v>
      </c>
      <c r="J3257">
        <v>-3.46390282881364</v>
      </c>
      <c r="K3257">
        <v>70.108324892316503</v>
      </c>
      <c r="L3257">
        <v>74.425334896352993</v>
      </c>
      <c r="M3257">
        <v>49.98704964585</v>
      </c>
      <c r="N3257">
        <v>1.9303428032260299</v>
      </c>
      <c r="O3257">
        <v>124.93203262434</v>
      </c>
      <c r="P3257">
        <v>5.8216280250465298</v>
      </c>
      <c r="Q3257">
        <v>0.105294600452912</v>
      </c>
    </row>
    <row r="3258" spans="1:17" hidden="1" x14ac:dyDescent="0.3">
      <c r="A3258" t="s">
        <v>6732</v>
      </c>
      <c r="B3258" t="s">
        <v>6733</v>
      </c>
      <c r="C3258" t="s">
        <v>10328</v>
      </c>
      <c r="E3258">
        <v>66.924999999999997</v>
      </c>
      <c r="F3258">
        <v>127.15</v>
      </c>
      <c r="G3258">
        <v>-38.399153227647901</v>
      </c>
      <c r="H3258">
        <v>-0.94952720885785602</v>
      </c>
      <c r="I3258">
        <v>-21.292729301926698</v>
      </c>
      <c r="J3258">
        <v>0.27709781013845602</v>
      </c>
      <c r="O3258">
        <v>14.5104207628784</v>
      </c>
      <c r="P3258">
        <v>0</v>
      </c>
    </row>
    <row r="3259" spans="1:17" hidden="1" x14ac:dyDescent="0.3">
      <c r="A3259" t="s">
        <v>6734</v>
      </c>
      <c r="B3259" t="s">
        <v>6735</v>
      </c>
      <c r="C3259" t="s">
        <v>10328</v>
      </c>
      <c r="D3259" t="s">
        <v>21</v>
      </c>
      <c r="E3259">
        <v>66.903916377999906</v>
      </c>
      <c r="F3259">
        <v>19.170000000000002</v>
      </c>
      <c r="G3259">
        <v>-8.5136054585066407</v>
      </c>
      <c r="H3259">
        <v>6.5144512112464099</v>
      </c>
      <c r="I3259">
        <v>-3.73463490893689</v>
      </c>
      <c r="J3259">
        <v>0.53046061651828502</v>
      </c>
      <c r="K3259">
        <v>18.259486010008001</v>
      </c>
      <c r="L3259">
        <v>17.684806899826501</v>
      </c>
      <c r="M3259">
        <v>59.100133423346399</v>
      </c>
      <c r="N3259">
        <v>2.5503931285336998</v>
      </c>
      <c r="O3259">
        <v>30.115054914787098</v>
      </c>
      <c r="P3259">
        <v>45.284827554260801</v>
      </c>
      <c r="Q3259">
        <v>8.9915863479126001E-2</v>
      </c>
    </row>
    <row r="3260" spans="1:17" hidden="1" x14ac:dyDescent="0.3">
      <c r="A3260" t="s">
        <v>6736</v>
      </c>
      <c r="B3260" t="s">
        <v>6737</v>
      </c>
      <c r="C3260" t="s">
        <v>10328</v>
      </c>
      <c r="D3260" t="s">
        <v>2643</v>
      </c>
      <c r="E3260">
        <v>66.87255365</v>
      </c>
      <c r="F3260">
        <v>40.07</v>
      </c>
      <c r="G3260">
        <v>-42.237544856308503</v>
      </c>
      <c r="H3260">
        <v>-14.3837403514024</v>
      </c>
      <c r="I3260">
        <v>-9.5322601025352505</v>
      </c>
      <c r="J3260">
        <v>-3.9286085450758499</v>
      </c>
      <c r="K3260">
        <v>42.884670245307198</v>
      </c>
      <c r="L3260">
        <v>42.660353823928602</v>
      </c>
      <c r="M3260">
        <v>44.689653434772403</v>
      </c>
      <c r="N3260">
        <v>0.84059937415446295</v>
      </c>
      <c r="O3260">
        <v>30.5215872223608</v>
      </c>
      <c r="P3260">
        <v>24.634525660964201</v>
      </c>
      <c r="Q3260">
        <v>6.8349413083664004E-2</v>
      </c>
    </row>
    <row r="3261" spans="1:17" hidden="1" x14ac:dyDescent="0.3">
      <c r="A3261" t="s">
        <v>6738</v>
      </c>
      <c r="B3261" t="s">
        <v>6739</v>
      </c>
      <c r="C3261" t="s">
        <v>10328</v>
      </c>
      <c r="D3261" t="s">
        <v>3576</v>
      </c>
      <c r="E3261">
        <v>66.767252799999994</v>
      </c>
      <c r="F3261">
        <v>1.33</v>
      </c>
      <c r="G3261">
        <v>47.261505267906003</v>
      </c>
      <c r="H3261">
        <v>15.3183114094728</v>
      </c>
      <c r="I3261">
        <v>20.034595860293798</v>
      </c>
      <c r="J3261">
        <v>5.6750329115067899</v>
      </c>
      <c r="K3261">
        <v>1.11493668028833</v>
      </c>
      <c r="L3261">
        <v>1.00064280867674</v>
      </c>
      <c r="M3261">
        <v>79.8227629917005</v>
      </c>
      <c r="N3261">
        <v>1.33864487953597</v>
      </c>
      <c r="O3261">
        <v>15.789473684210501</v>
      </c>
      <c r="P3261">
        <v>101.515151515151</v>
      </c>
      <c r="Q3261">
        <v>7.4396234640504003E-2</v>
      </c>
    </row>
    <row r="3262" spans="1:17" hidden="1" x14ac:dyDescent="0.3">
      <c r="A3262" t="s">
        <v>6740</v>
      </c>
      <c r="B3262" t="s">
        <v>6741</v>
      </c>
      <c r="C3262" t="s">
        <v>10328</v>
      </c>
      <c r="D3262" t="s">
        <v>474</v>
      </c>
      <c r="E3262">
        <v>66.754742378999893</v>
      </c>
      <c r="F3262">
        <v>14.15</v>
      </c>
      <c r="G3262">
        <v>97.786465010257004</v>
      </c>
      <c r="H3262">
        <v>67.359865158343595</v>
      </c>
      <c r="I3262">
        <v>52.531671883685597</v>
      </c>
      <c r="J3262">
        <v>7.0331519166846199</v>
      </c>
      <c r="K3262">
        <v>10.2519108959942</v>
      </c>
      <c r="L3262">
        <v>8.7359978102642302</v>
      </c>
      <c r="M3262">
        <v>97.729385907380902</v>
      </c>
      <c r="N3262">
        <v>2.8158100597405298</v>
      </c>
      <c r="O3262">
        <v>0.212014134275606</v>
      </c>
      <c r="P3262">
        <v>148.24561403508699</v>
      </c>
      <c r="Q3262">
        <v>9.9806940744693998E-2</v>
      </c>
    </row>
    <row r="3263" spans="1:17" hidden="1" x14ac:dyDescent="0.3">
      <c r="A3263" t="s">
        <v>6742</v>
      </c>
      <c r="B3263" t="s">
        <v>6743</v>
      </c>
      <c r="C3263" t="s">
        <v>10328</v>
      </c>
      <c r="D3263" t="s">
        <v>6744</v>
      </c>
      <c r="E3263">
        <v>66.649000000000001</v>
      </c>
      <c r="F3263">
        <v>148.85</v>
      </c>
      <c r="G3263">
        <v>619.42464726186302</v>
      </c>
      <c r="H3263">
        <v>-7.6840641439231403</v>
      </c>
      <c r="I3263">
        <v>68.691906087289198</v>
      </c>
      <c r="J3263">
        <v>-2.8633925461005898</v>
      </c>
      <c r="K3263">
        <v>147.954954446671</v>
      </c>
      <c r="L3263">
        <v>111.237100783212</v>
      </c>
      <c r="M3263">
        <v>35.966157156023698</v>
      </c>
      <c r="N3263">
        <v>0.45451036504774101</v>
      </c>
      <c r="O3263">
        <v>17.265703728585802</v>
      </c>
      <c r="P3263">
        <v>649.49647532729102</v>
      </c>
      <c r="Q3263">
        <v>0.12606993063073099</v>
      </c>
    </row>
    <row r="3264" spans="1:17" hidden="1" x14ac:dyDescent="0.3">
      <c r="A3264" t="s">
        <v>6745</v>
      </c>
      <c r="B3264" t="s">
        <v>6746</v>
      </c>
      <c r="C3264" t="s">
        <v>10328</v>
      </c>
      <c r="D3264" t="s">
        <v>276</v>
      </c>
      <c r="E3264">
        <v>66.520959779999998</v>
      </c>
      <c r="F3264">
        <v>144.6</v>
      </c>
      <c r="G3264">
        <v>-8.7121973478444605</v>
      </c>
      <c r="H3264">
        <v>10.6944688168802</v>
      </c>
      <c r="I3264">
        <v>-4.9340257310397098</v>
      </c>
      <c r="J3264">
        <v>3.7349525315287</v>
      </c>
      <c r="K3264">
        <v>133.22940376091699</v>
      </c>
      <c r="L3264">
        <v>128.195581889528</v>
      </c>
      <c r="M3264">
        <v>64.856646284022602</v>
      </c>
      <c r="N3264">
        <v>0.74326410299847501</v>
      </c>
      <c r="O3264">
        <v>49.6542185338865</v>
      </c>
      <c r="P3264">
        <v>70.117647058823493</v>
      </c>
      <c r="Q3264">
        <v>3.9902609752885003E-2</v>
      </c>
    </row>
    <row r="3265" spans="1:17" hidden="1" x14ac:dyDescent="0.3">
      <c r="A3265" t="s">
        <v>6747</v>
      </c>
      <c r="B3265" t="s">
        <v>6748</v>
      </c>
      <c r="C3265" t="s">
        <v>10328</v>
      </c>
      <c r="D3265" t="s">
        <v>257</v>
      </c>
      <c r="E3265">
        <v>66.421348649999999</v>
      </c>
      <c r="F3265">
        <v>135</v>
      </c>
      <c r="G3265">
        <v>77.492747580329095</v>
      </c>
      <c r="H3265">
        <v>-4.5509887137677598</v>
      </c>
      <c r="I3265">
        <v>15.667278089927001</v>
      </c>
      <c r="J3265">
        <v>1.07533065871694</v>
      </c>
      <c r="K3265">
        <v>126.207749527429</v>
      </c>
      <c r="L3265">
        <v>112.027124869541</v>
      </c>
      <c r="M3265">
        <v>59.190644111708501</v>
      </c>
      <c r="N3265">
        <v>0.286456335443044</v>
      </c>
      <c r="O3265">
        <v>20.592592592592599</v>
      </c>
      <c r="P3265">
        <v>115.482841181165</v>
      </c>
      <c r="Q3265">
        <v>8.4826960259241996E-2</v>
      </c>
    </row>
    <row r="3266" spans="1:17" hidden="1" x14ac:dyDescent="0.3">
      <c r="A3266" t="s">
        <v>6749</v>
      </c>
      <c r="B3266" t="s">
        <v>6750</v>
      </c>
      <c r="C3266" t="s">
        <v>10328</v>
      </c>
      <c r="D3266" t="s">
        <v>474</v>
      </c>
      <c r="E3266">
        <v>66.355583777999996</v>
      </c>
      <c r="F3266">
        <v>97.75</v>
      </c>
      <c r="G3266">
        <v>-26.8511311277293</v>
      </c>
      <c r="H3266">
        <v>0.163993583809833</v>
      </c>
      <c r="I3266">
        <v>-15.7017225476663</v>
      </c>
      <c r="J3266">
        <v>-2.0476561641234698</v>
      </c>
      <c r="K3266">
        <v>98.5761551500038</v>
      </c>
      <c r="L3266">
        <v>95.704845943973993</v>
      </c>
      <c r="M3266">
        <v>61.821066608287097</v>
      </c>
      <c r="N3266">
        <v>0.26576155755237602</v>
      </c>
      <c r="O3266">
        <v>22.710997442455199</v>
      </c>
      <c r="P3266">
        <v>19.645042839657201</v>
      </c>
      <c r="Q3266">
        <v>3.4987798254673998E-2</v>
      </c>
    </row>
    <row r="3267" spans="1:17" hidden="1" x14ac:dyDescent="0.3">
      <c r="A3267" t="s">
        <v>6751</v>
      </c>
      <c r="B3267" t="s">
        <v>6752</v>
      </c>
      <c r="C3267" t="s">
        <v>10328</v>
      </c>
      <c r="D3267" t="s">
        <v>101</v>
      </c>
      <c r="E3267">
        <v>66.351895959999993</v>
      </c>
      <c r="F3267">
        <v>163.1</v>
      </c>
      <c r="G3267">
        <v>-7.8995434212325799</v>
      </c>
      <c r="H3267">
        <v>-10.909615271454999</v>
      </c>
      <c r="I3267">
        <v>-16.8546204037014</v>
      </c>
      <c r="J3267">
        <v>-0.95460405494232103</v>
      </c>
      <c r="K3267">
        <v>168.513799680136</v>
      </c>
      <c r="L3267">
        <v>162.92295489837699</v>
      </c>
      <c r="M3267">
        <v>34.168378879296903</v>
      </c>
      <c r="N3267">
        <v>0.69926156122072303</v>
      </c>
      <c r="O3267">
        <v>90.251379521765799</v>
      </c>
      <c r="P3267">
        <v>54.377662091812503</v>
      </c>
      <c r="Q3267">
        <v>5.9661610250901997E-2</v>
      </c>
    </row>
    <row r="3268" spans="1:17" hidden="1" x14ac:dyDescent="0.3">
      <c r="A3268" t="s">
        <v>6753</v>
      </c>
      <c r="B3268" t="s">
        <v>6754</v>
      </c>
      <c r="C3268" t="s">
        <v>10328</v>
      </c>
      <c r="D3268" t="s">
        <v>2686</v>
      </c>
      <c r="E3268">
        <v>66.239999999999995</v>
      </c>
      <c r="F3268">
        <v>33.01</v>
      </c>
      <c r="G3268">
        <v>-13.5933524126397</v>
      </c>
      <c r="H3268">
        <v>-3.8785592579860801</v>
      </c>
      <c r="I3268">
        <v>-24.443012077491002</v>
      </c>
      <c r="J3268">
        <v>-2.4762275926949</v>
      </c>
      <c r="K3268">
        <v>33.621530842703102</v>
      </c>
      <c r="L3268">
        <v>32.7292510709593</v>
      </c>
      <c r="M3268">
        <v>35.031501949405403</v>
      </c>
      <c r="N3268">
        <v>0.69307469840214297</v>
      </c>
      <c r="O3268">
        <v>32.959709179036601</v>
      </c>
      <c r="P3268">
        <v>66.717171717171695</v>
      </c>
      <c r="Q3268">
        <v>0.126555638191546</v>
      </c>
    </row>
    <row r="3269" spans="1:17" hidden="1" x14ac:dyDescent="0.3">
      <c r="A3269" t="s">
        <v>6755</v>
      </c>
      <c r="B3269" t="s">
        <v>6756</v>
      </c>
      <c r="C3269" t="s">
        <v>10328</v>
      </c>
      <c r="D3269" t="s">
        <v>276</v>
      </c>
      <c r="E3269">
        <v>66.180767599999996</v>
      </c>
      <c r="F3269">
        <v>975</v>
      </c>
      <c r="G3269">
        <v>92.836265213036299</v>
      </c>
      <c r="H3269">
        <v>8.6343956558690493</v>
      </c>
      <c r="I3269">
        <v>32.589570854695502</v>
      </c>
      <c r="J3269">
        <v>-1.0117089551674701</v>
      </c>
      <c r="K3269">
        <v>928.05932892889803</v>
      </c>
      <c r="L3269">
        <v>748.01178456191406</v>
      </c>
      <c r="M3269">
        <v>56.6891558901346</v>
      </c>
      <c r="N3269">
        <v>0.27105184259522802</v>
      </c>
      <c r="O3269">
        <v>38.948717948717899</v>
      </c>
      <c r="P3269">
        <v>150</v>
      </c>
      <c r="Q3269">
        <v>0.10824918713732901</v>
      </c>
    </row>
    <row r="3270" spans="1:17" hidden="1" x14ac:dyDescent="0.3">
      <c r="A3270" t="s">
        <v>6757</v>
      </c>
      <c r="B3270" t="s">
        <v>6758</v>
      </c>
      <c r="C3270" t="s">
        <v>10328</v>
      </c>
      <c r="D3270" t="s">
        <v>474</v>
      </c>
      <c r="E3270">
        <v>66.150000000000006</v>
      </c>
      <c r="F3270">
        <v>7.31</v>
      </c>
      <c r="G3270">
        <v>-2.27462526822453</v>
      </c>
      <c r="H3270">
        <v>-0.89497083829219803</v>
      </c>
      <c r="I3270">
        <v>-21.818271970129999</v>
      </c>
      <c r="J3270">
        <v>-11.0843758703658</v>
      </c>
      <c r="K3270">
        <v>7.2969853547838097</v>
      </c>
      <c r="L3270">
        <v>7.2344209538258504</v>
      </c>
      <c r="M3270">
        <v>46.719949591442798</v>
      </c>
      <c r="N3270">
        <v>1.57773843426475</v>
      </c>
      <c r="O3270">
        <v>45.006839945280397</v>
      </c>
      <c r="P3270">
        <v>31.7117117117117</v>
      </c>
      <c r="Q3270">
        <v>2.1329552626035999E-2</v>
      </c>
    </row>
    <row r="3271" spans="1:17" hidden="1" x14ac:dyDescent="0.3">
      <c r="A3271" t="s">
        <v>6759</v>
      </c>
      <c r="B3271" t="s">
        <v>6760</v>
      </c>
      <c r="C3271" t="s">
        <v>10328</v>
      </c>
      <c r="D3271" t="s">
        <v>627</v>
      </c>
      <c r="E3271">
        <v>66.145588500000002</v>
      </c>
      <c r="F3271">
        <v>26.77</v>
      </c>
      <c r="G3271">
        <v>-41.252982677238798</v>
      </c>
      <c r="H3271">
        <v>-9.1334869592930605</v>
      </c>
      <c r="I3271">
        <v>-23.1934390156283</v>
      </c>
      <c r="J3271">
        <v>-5.4566965494513502</v>
      </c>
      <c r="K3271">
        <v>26.618215542098302</v>
      </c>
      <c r="L3271">
        <v>28.441545786648199</v>
      </c>
      <c r="M3271">
        <v>39.229421641593603</v>
      </c>
      <c r="N3271">
        <v>0.92052690282228999</v>
      </c>
      <c r="O3271">
        <v>56.518490847964102</v>
      </c>
      <c r="P3271">
        <v>18.4513274336283</v>
      </c>
      <c r="Q3271">
        <v>-5.4769055114137002E-2</v>
      </c>
    </row>
    <row r="3272" spans="1:17" hidden="1" x14ac:dyDescent="0.3">
      <c r="A3272" t="s">
        <v>6761</v>
      </c>
      <c r="B3272" t="s">
        <v>6762</v>
      </c>
      <c r="C3272" t="s">
        <v>10328</v>
      </c>
      <c r="D3272" t="s">
        <v>21</v>
      </c>
      <c r="E3272">
        <v>66.092190000000002</v>
      </c>
      <c r="F3272">
        <v>12.05</v>
      </c>
      <c r="G3272">
        <v>20.365125742313001</v>
      </c>
      <c r="H3272">
        <v>5.7475966655584196</v>
      </c>
      <c r="I3272">
        <v>-15.7095526465665</v>
      </c>
      <c r="J3272">
        <v>-0.28235004167448802</v>
      </c>
      <c r="K3272">
        <v>11.438044938299701</v>
      </c>
      <c r="L3272">
        <v>10.477608416603299</v>
      </c>
      <c r="M3272">
        <v>51.7214208447743</v>
      </c>
      <c r="N3272">
        <v>1.3122038871705299</v>
      </c>
      <c r="O3272">
        <v>25.311203319501999</v>
      </c>
      <c r="P3272">
        <v>77.205882352941103</v>
      </c>
      <c r="Q3272">
        <v>9.4428002464494995E-2</v>
      </c>
    </row>
    <row r="3273" spans="1:17" hidden="1" x14ac:dyDescent="0.3">
      <c r="A3273" t="s">
        <v>6763</v>
      </c>
      <c r="B3273" t="s">
        <v>6764</v>
      </c>
      <c r="C3273" t="s">
        <v>10328</v>
      </c>
      <c r="D3273" t="s">
        <v>1570</v>
      </c>
      <c r="E3273">
        <v>66.080429359999997</v>
      </c>
      <c r="F3273">
        <v>37.4</v>
      </c>
      <c r="G3273">
        <v>-7.2475259307803697</v>
      </c>
      <c r="H3273">
        <v>-6.9876569792981202</v>
      </c>
      <c r="I3273">
        <v>-54.527904139706102</v>
      </c>
      <c r="J3273">
        <v>-9.7167648332321406</v>
      </c>
      <c r="K3273">
        <v>40.152508956874399</v>
      </c>
      <c r="L3273">
        <v>45.923947664095301</v>
      </c>
      <c r="M3273">
        <v>36.877706069038197</v>
      </c>
      <c r="N3273">
        <v>1.1916859122401799</v>
      </c>
      <c r="O3273">
        <v>100.534759358288</v>
      </c>
      <c r="P3273">
        <v>33.096085409252602</v>
      </c>
    </row>
    <row r="3274" spans="1:17" hidden="1" x14ac:dyDescent="0.3">
      <c r="A3274" t="s">
        <v>6765</v>
      </c>
      <c r="B3274" t="s">
        <v>6766</v>
      </c>
      <c r="C3274" t="s">
        <v>10328</v>
      </c>
      <c r="D3274" t="s">
        <v>4636</v>
      </c>
      <c r="E3274">
        <v>66.048374401000004</v>
      </c>
      <c r="F3274">
        <v>108.56</v>
      </c>
      <c r="G3274">
        <v>45.166267172667901</v>
      </c>
      <c r="H3274">
        <v>-7.8182360797579102</v>
      </c>
      <c r="I3274">
        <v>-17.402023858015902</v>
      </c>
      <c r="J3274">
        <v>-2.6893173948257898</v>
      </c>
      <c r="K3274">
        <v>94.819048281840395</v>
      </c>
      <c r="L3274">
        <v>93.561845741790506</v>
      </c>
      <c r="M3274">
        <v>43.425853581174302</v>
      </c>
      <c r="N3274">
        <v>1.76391769640697</v>
      </c>
      <c r="O3274">
        <v>40.926676492262303</v>
      </c>
      <c r="P3274">
        <v>81.994970662196096</v>
      </c>
      <c r="Q3274">
        <v>5.2415585989231003E-2</v>
      </c>
    </row>
    <row r="3275" spans="1:17" hidden="1" x14ac:dyDescent="0.3">
      <c r="A3275" t="s">
        <v>6767</v>
      </c>
      <c r="B3275" t="s">
        <v>6768</v>
      </c>
      <c r="C3275" t="s">
        <v>10328</v>
      </c>
      <c r="D3275" t="s">
        <v>54</v>
      </c>
      <c r="E3275">
        <v>65.990645999999998</v>
      </c>
      <c r="F3275">
        <v>57.05</v>
      </c>
      <c r="G3275">
        <v>-20.780640325963699</v>
      </c>
      <c r="H3275">
        <v>-12.3849822901308</v>
      </c>
      <c r="I3275">
        <v>16.546514134981699</v>
      </c>
      <c r="J3275">
        <v>0.19922662889398901</v>
      </c>
      <c r="K3275">
        <v>55.159659522042297</v>
      </c>
      <c r="L3275">
        <v>48.066965367929797</v>
      </c>
      <c r="M3275">
        <v>52.712454765868998</v>
      </c>
      <c r="N3275">
        <v>0.32969140950792297</v>
      </c>
      <c r="O3275">
        <v>19.8948290972831</v>
      </c>
      <c r="P3275">
        <v>58.252427184466001</v>
      </c>
    </row>
    <row r="3276" spans="1:17" hidden="1" x14ac:dyDescent="0.3">
      <c r="A3276" t="s">
        <v>6769</v>
      </c>
      <c r="B3276" t="s">
        <v>6770</v>
      </c>
      <c r="C3276" t="s">
        <v>10328</v>
      </c>
      <c r="D3276" t="s">
        <v>46</v>
      </c>
      <c r="E3276">
        <v>65.928226420000001</v>
      </c>
      <c r="F3276">
        <v>0.7</v>
      </c>
      <c r="G3276">
        <v>-22.3795203731196</v>
      </c>
      <c r="K3276">
        <v>0.813046339516308</v>
      </c>
      <c r="L3276">
        <v>1.2524745064316301</v>
      </c>
      <c r="M3276">
        <v>70.989730741565694</v>
      </c>
      <c r="N3276">
        <v>1</v>
      </c>
      <c r="O3276">
        <v>7.1428571428571397</v>
      </c>
      <c r="P3276">
        <v>16.6666666666666</v>
      </c>
      <c r="Q3276">
        <v>3.7666979515126001E-2</v>
      </c>
    </row>
    <row r="3277" spans="1:17" hidden="1" x14ac:dyDescent="0.3">
      <c r="A3277" t="s">
        <v>6771</v>
      </c>
      <c r="B3277" t="s">
        <v>6772</v>
      </c>
      <c r="C3277" t="s">
        <v>10328</v>
      </c>
      <c r="D3277" t="s">
        <v>627</v>
      </c>
      <c r="E3277">
        <v>65.811584339999996</v>
      </c>
      <c r="F3277">
        <v>99.8</v>
      </c>
      <c r="G3277">
        <v>-22.586636896875898</v>
      </c>
      <c r="H3277">
        <v>-16.8546383259769</v>
      </c>
      <c r="I3277">
        <v>-2.3591756126087202</v>
      </c>
      <c r="J3277">
        <v>-7.2535385170646398</v>
      </c>
      <c r="K3277">
        <v>98.116504249707106</v>
      </c>
      <c r="L3277">
        <v>94.2293423918358</v>
      </c>
      <c r="M3277">
        <v>30.330630537926901</v>
      </c>
      <c r="N3277">
        <v>0.243837714308764</v>
      </c>
      <c r="O3277">
        <v>18.186372745490999</v>
      </c>
      <c r="P3277">
        <v>39.191073919107303</v>
      </c>
      <c r="Q3277">
        <v>-5.4427520192178003E-2</v>
      </c>
    </row>
    <row r="3278" spans="1:17" hidden="1" x14ac:dyDescent="0.3">
      <c r="A3278" t="s">
        <v>6773</v>
      </c>
      <c r="B3278" t="s">
        <v>6774</v>
      </c>
      <c r="C3278" t="s">
        <v>10328</v>
      </c>
      <c r="D3278" t="s">
        <v>489</v>
      </c>
      <c r="E3278">
        <v>65.768360000000001</v>
      </c>
      <c r="F3278">
        <v>8.59</v>
      </c>
      <c r="G3278">
        <v>65.600153711337995</v>
      </c>
      <c r="H3278">
        <v>-9.9338556512048903</v>
      </c>
      <c r="I3278">
        <v>-34.374370287921998</v>
      </c>
      <c r="J3278">
        <v>-4.4959320261924303</v>
      </c>
      <c r="K3278">
        <v>8.9032761923724006</v>
      </c>
      <c r="L3278">
        <v>8.1048334911492699</v>
      </c>
      <c r="M3278">
        <v>29.073945918803901</v>
      </c>
      <c r="N3278">
        <v>0.54484818479784303</v>
      </c>
      <c r="O3278">
        <v>45.052386495925496</v>
      </c>
      <c r="P3278">
        <v>123.697916666666</v>
      </c>
      <c r="Q3278">
        <v>7.8170228601382993E-2</v>
      </c>
    </row>
    <row r="3279" spans="1:17" hidden="1" x14ac:dyDescent="0.3">
      <c r="A3279" t="s">
        <v>6775</v>
      </c>
      <c r="B3279" t="s">
        <v>6776</v>
      </c>
      <c r="C3279" t="s">
        <v>10328</v>
      </c>
      <c r="E3279">
        <v>65.523488899</v>
      </c>
      <c r="F3279">
        <v>88</v>
      </c>
      <c r="G3279">
        <v>18.878747425432501</v>
      </c>
      <c r="H3279">
        <v>88.018064275483198</v>
      </c>
      <c r="I3279">
        <v>80.441189266887207</v>
      </c>
      <c r="J3279">
        <v>56.859751243283903</v>
      </c>
      <c r="K3279">
        <v>54.363187285504303</v>
      </c>
      <c r="L3279">
        <v>48.938009782020799</v>
      </c>
      <c r="M3279">
        <v>93.352921939702298</v>
      </c>
      <c r="N3279">
        <v>3.4308232120460498</v>
      </c>
      <c r="O3279">
        <v>6.5795454545454604</v>
      </c>
      <c r="P3279">
        <v>215.29917592260799</v>
      </c>
      <c r="Q3279">
        <v>0.204898529182655</v>
      </c>
    </row>
    <row r="3280" spans="1:17" hidden="1" x14ac:dyDescent="0.3">
      <c r="A3280" t="s">
        <v>6777</v>
      </c>
      <c r="B3280" t="s">
        <v>6778</v>
      </c>
      <c r="C3280" t="s">
        <v>10328</v>
      </c>
      <c r="D3280" t="s">
        <v>2943</v>
      </c>
      <c r="E3280">
        <v>65.463999999999999</v>
      </c>
      <c r="F3280">
        <v>233.8</v>
      </c>
      <c r="G3280">
        <v>23.743961408256801</v>
      </c>
      <c r="H3280">
        <v>-9.4965034053419899</v>
      </c>
      <c r="I3280">
        <v>53.9153952892731</v>
      </c>
      <c r="J3280">
        <v>4.5769202984922996</v>
      </c>
      <c r="K3280">
        <v>227.059250782433</v>
      </c>
      <c r="L3280">
        <v>166.45013360605199</v>
      </c>
      <c r="M3280">
        <v>51.086179618601598</v>
      </c>
      <c r="N3280">
        <v>1.1775700934579401</v>
      </c>
      <c r="O3280">
        <v>19.974337040205299</v>
      </c>
      <c r="P3280">
        <v>128.09756097560901</v>
      </c>
    </row>
    <row r="3281" spans="1:17" hidden="1" x14ac:dyDescent="0.3">
      <c r="A3281" t="s">
        <v>6779</v>
      </c>
      <c r="B3281" t="s">
        <v>6780</v>
      </c>
      <c r="C3281" t="s">
        <v>10328</v>
      </c>
      <c r="D3281" t="s">
        <v>46</v>
      </c>
      <c r="E3281">
        <v>65.359260000000006</v>
      </c>
      <c r="F3281">
        <v>61</v>
      </c>
      <c r="G3281">
        <v>45.265912664667503</v>
      </c>
      <c r="H3281">
        <v>19.317555551573999</v>
      </c>
      <c r="I3281">
        <v>117.22327510557599</v>
      </c>
      <c r="J3281">
        <v>11.3038429873002</v>
      </c>
      <c r="K3281">
        <v>49.586880571492202</v>
      </c>
      <c r="L3281">
        <v>40.349722109955501</v>
      </c>
      <c r="M3281">
        <v>75.099701794694695</v>
      </c>
      <c r="N3281">
        <v>1.1527737438280501</v>
      </c>
      <c r="O3281">
        <v>13.032786885245899</v>
      </c>
      <c r="P3281">
        <v>160.68376068376</v>
      </c>
      <c r="Q3281">
        <v>0.12405182299070899</v>
      </c>
    </row>
    <row r="3282" spans="1:17" hidden="1" x14ac:dyDescent="0.3">
      <c r="A3282" t="s">
        <v>6781</v>
      </c>
      <c r="B3282" t="s">
        <v>6782</v>
      </c>
      <c r="C3282" t="s">
        <v>10328</v>
      </c>
      <c r="D3282" t="s">
        <v>138</v>
      </c>
      <c r="E3282">
        <v>65.237095425000007</v>
      </c>
      <c r="F3282">
        <v>18.86</v>
      </c>
      <c r="G3282">
        <v>29.623345516282999</v>
      </c>
      <c r="H3282">
        <v>30.946743075640299</v>
      </c>
      <c r="I3282">
        <v>3.5262573797503101</v>
      </c>
      <c r="J3282">
        <v>12.900470637029199</v>
      </c>
      <c r="K3282">
        <v>16.051011685624001</v>
      </c>
      <c r="L3282">
        <v>14.597975125109899</v>
      </c>
      <c r="M3282">
        <v>81.594478119826505</v>
      </c>
      <c r="N3282">
        <v>1.91564588324736</v>
      </c>
      <c r="O3282">
        <v>10.8165429480381</v>
      </c>
      <c r="P3282">
        <v>105</v>
      </c>
      <c r="Q3282">
        <v>8.1017037104772996E-2</v>
      </c>
    </row>
    <row r="3283" spans="1:17" hidden="1" x14ac:dyDescent="0.3">
      <c r="A3283" t="s">
        <v>6783</v>
      </c>
      <c r="B3283" t="s">
        <v>6784</v>
      </c>
      <c r="C3283" t="s">
        <v>10328</v>
      </c>
      <c r="D3283" t="s">
        <v>627</v>
      </c>
      <c r="E3283">
        <v>65.184624427000003</v>
      </c>
      <c r="F3283">
        <v>22.81</v>
      </c>
      <c r="G3283">
        <v>304.40436241076299</v>
      </c>
      <c r="H3283">
        <v>66.7162780035178</v>
      </c>
      <c r="I3283">
        <v>229.01360635504599</v>
      </c>
      <c r="J3283">
        <v>2.8826698742865302</v>
      </c>
      <c r="K3283">
        <v>14.9649886485316</v>
      </c>
      <c r="L3283">
        <v>7.9044659879367201</v>
      </c>
      <c r="M3283">
        <v>86.058273247179201</v>
      </c>
      <c r="N3283">
        <v>2.22273614632127</v>
      </c>
      <c r="O3283">
        <v>6.0938185006575996</v>
      </c>
      <c r="P3283">
        <v>334.47619047619003</v>
      </c>
    </row>
    <row r="3284" spans="1:17" hidden="1" x14ac:dyDescent="0.3">
      <c r="A3284" t="s">
        <v>6785</v>
      </c>
      <c r="B3284" t="s">
        <v>6786</v>
      </c>
      <c r="C3284" t="s">
        <v>10328</v>
      </c>
      <c r="D3284" t="s">
        <v>2332</v>
      </c>
      <c r="E3284">
        <v>64.98</v>
      </c>
      <c r="F3284">
        <v>324.89999999999998</v>
      </c>
      <c r="G3284">
        <v>66.837262843663495</v>
      </c>
      <c r="H3284">
        <v>67.830430858764998</v>
      </c>
      <c r="I3284">
        <v>36.7580981644413</v>
      </c>
      <c r="J3284">
        <v>6.2154669788280001</v>
      </c>
      <c r="K3284">
        <v>232.631709206436</v>
      </c>
      <c r="L3284">
        <v>203.79385629923101</v>
      </c>
      <c r="M3284">
        <v>99.761281374560298</v>
      </c>
      <c r="N3284">
        <v>1.58253588516746</v>
      </c>
      <c r="O3284">
        <v>0</v>
      </c>
      <c r="P3284">
        <v>116.383616383616</v>
      </c>
      <c r="Q3284">
        <v>0.18437358000658699</v>
      </c>
    </row>
    <row r="3285" spans="1:17" hidden="1" x14ac:dyDescent="0.3">
      <c r="A3285" t="s">
        <v>6787</v>
      </c>
      <c r="B3285" t="s">
        <v>6788</v>
      </c>
      <c r="C3285" t="s">
        <v>10328</v>
      </c>
      <c r="E3285">
        <v>64.887597528000001</v>
      </c>
      <c r="F3285">
        <v>15.1</v>
      </c>
      <c r="G3285">
        <v>18.112666537124099</v>
      </c>
      <c r="H3285">
        <v>-0.34855903731509402</v>
      </c>
      <c r="I3285">
        <v>2.3017714328129499</v>
      </c>
      <c r="J3285">
        <v>-1.3839036422673701</v>
      </c>
      <c r="K3285">
        <v>14.146562938375901</v>
      </c>
      <c r="L3285">
        <v>12.8220839430775</v>
      </c>
      <c r="M3285">
        <v>58.995894384092303</v>
      </c>
      <c r="N3285">
        <v>1.53689841386126</v>
      </c>
      <c r="O3285">
        <v>8.9403973509933596</v>
      </c>
      <c r="P3285">
        <v>63.243243243243199</v>
      </c>
      <c r="Q3285">
        <v>8.6782562848192996E-2</v>
      </c>
    </row>
    <row r="3286" spans="1:17" hidden="1" x14ac:dyDescent="0.3">
      <c r="A3286" t="s">
        <v>6789</v>
      </c>
      <c r="B3286" t="s">
        <v>6790</v>
      </c>
      <c r="C3286" t="s">
        <v>10328</v>
      </c>
      <c r="D3286" t="s">
        <v>89</v>
      </c>
      <c r="E3286">
        <v>64.757303801999996</v>
      </c>
      <c r="F3286">
        <v>34.92</v>
      </c>
      <c r="G3286">
        <v>102.064924071324</v>
      </c>
      <c r="H3286">
        <v>-3.2360916498807502</v>
      </c>
      <c r="I3286">
        <v>23.174946737486799</v>
      </c>
      <c r="J3286">
        <v>-7.3879450886820601</v>
      </c>
      <c r="K3286">
        <v>35.2659071183949</v>
      </c>
      <c r="L3286">
        <v>29.7538892569432</v>
      </c>
      <c r="M3286">
        <v>44.2478703745101</v>
      </c>
      <c r="N3286">
        <v>0.81946834733169904</v>
      </c>
      <c r="O3286">
        <v>17.411225658648299</v>
      </c>
      <c r="P3286">
        <v>141.42222222222199</v>
      </c>
      <c r="Q3286">
        <v>1.6159921473558998E-2</v>
      </c>
    </row>
    <row r="3287" spans="1:17" hidden="1" x14ac:dyDescent="0.3">
      <c r="A3287" t="s">
        <v>6791</v>
      </c>
      <c r="B3287" t="s">
        <v>6792</v>
      </c>
      <c r="C3287" t="s">
        <v>10328</v>
      </c>
      <c r="D3287" t="s">
        <v>121</v>
      </c>
      <c r="E3287">
        <v>64.709999999999994</v>
      </c>
      <c r="F3287">
        <v>21.74</v>
      </c>
      <c r="G3287">
        <v>-12.4311354247347</v>
      </c>
      <c r="H3287">
        <v>14.8266960155772</v>
      </c>
      <c r="I3287">
        <v>-17.614526946723601</v>
      </c>
      <c r="J3287">
        <v>3.9158474855115601</v>
      </c>
      <c r="K3287">
        <v>19.356762164642699</v>
      </c>
      <c r="L3287">
        <v>18.5569067319095</v>
      </c>
      <c r="M3287">
        <v>56.589274946366103</v>
      </c>
      <c r="N3287">
        <v>0.59612602828092598</v>
      </c>
      <c r="O3287">
        <v>27.828886844526199</v>
      </c>
      <c r="P3287">
        <v>48.904109589040999</v>
      </c>
      <c r="Q3287">
        <v>2.6463485419937999E-2</v>
      </c>
    </row>
    <row r="3288" spans="1:17" hidden="1" x14ac:dyDescent="0.3">
      <c r="A3288" t="s">
        <v>6793</v>
      </c>
      <c r="B3288" t="s">
        <v>6794</v>
      </c>
      <c r="C3288" t="s">
        <v>10328</v>
      </c>
      <c r="D3288" t="s">
        <v>1210</v>
      </c>
      <c r="E3288">
        <v>64.576639999999998</v>
      </c>
      <c r="F3288">
        <v>43.2</v>
      </c>
      <c r="G3288">
        <v>-50.027358915899804</v>
      </c>
      <c r="H3288">
        <v>2.5524810629972898</v>
      </c>
      <c r="I3288">
        <v>11.1368653230919</v>
      </c>
      <c r="J3288">
        <v>-2.6844274645719</v>
      </c>
      <c r="K3288">
        <v>42.558205240972399</v>
      </c>
      <c r="L3288">
        <v>40.7275838518147</v>
      </c>
      <c r="M3288">
        <v>53.434264071334198</v>
      </c>
      <c r="N3288">
        <v>1.8803329415058501</v>
      </c>
      <c r="O3288">
        <v>31.134259259259199</v>
      </c>
      <c r="P3288">
        <v>30.909090909090899</v>
      </c>
      <c r="Q3288">
        <v>0.16632627501730901</v>
      </c>
    </row>
    <row r="3289" spans="1:17" hidden="1" x14ac:dyDescent="0.3">
      <c r="A3289" t="s">
        <v>6795</v>
      </c>
      <c r="B3289" t="s">
        <v>6796</v>
      </c>
      <c r="C3289" t="s">
        <v>10328</v>
      </c>
      <c r="D3289" t="s">
        <v>1665</v>
      </c>
      <c r="E3289">
        <v>64.53</v>
      </c>
      <c r="F3289">
        <v>43</v>
      </c>
      <c r="G3289">
        <v>-72.802127732463902</v>
      </c>
      <c r="H3289">
        <v>-10.311904098895701</v>
      </c>
      <c r="I3289">
        <v>-54.485871975963398</v>
      </c>
      <c r="J3289">
        <v>-2.3779313934812598</v>
      </c>
      <c r="K3289">
        <v>47.496184836085199</v>
      </c>
      <c r="L3289">
        <v>58.561055140745403</v>
      </c>
      <c r="M3289">
        <v>42.9009659552203</v>
      </c>
      <c r="N3289">
        <v>0.56736307171089695</v>
      </c>
      <c r="O3289">
        <v>121.395348837209</v>
      </c>
      <c r="P3289">
        <v>9.6938775510203996</v>
      </c>
      <c r="Q3289">
        <v>-3.9693000087599999E-3</v>
      </c>
    </row>
    <row r="3290" spans="1:17" hidden="1" x14ac:dyDescent="0.3">
      <c r="A3290" t="s">
        <v>6797</v>
      </c>
      <c r="B3290" t="s">
        <v>6798</v>
      </c>
      <c r="C3290" t="s">
        <v>10328</v>
      </c>
      <c r="D3290" t="s">
        <v>1665</v>
      </c>
      <c r="E3290">
        <v>64.417500000000004</v>
      </c>
      <c r="F3290">
        <v>12.27</v>
      </c>
      <c r="G3290">
        <v>-29.2501353784922</v>
      </c>
      <c r="H3290">
        <v>-14.254195099905999</v>
      </c>
      <c r="I3290">
        <v>-30.836890083481201</v>
      </c>
      <c r="J3290">
        <v>-6.2986214150887099</v>
      </c>
      <c r="K3290">
        <v>13.559148641056501</v>
      </c>
      <c r="L3290">
        <v>14.6419047348124</v>
      </c>
      <c r="M3290">
        <v>44.266454326830797</v>
      </c>
      <c r="N3290">
        <v>0.23154766480233999</v>
      </c>
      <c r="O3290">
        <v>65.444172779136096</v>
      </c>
      <c r="P3290">
        <v>11.545454545454501</v>
      </c>
      <c r="Q3290">
        <v>-5.4878154883430001E-2</v>
      </c>
    </row>
    <row r="3291" spans="1:17" hidden="1" x14ac:dyDescent="0.3">
      <c r="A3291" t="s">
        <v>6799</v>
      </c>
      <c r="B3291" t="s">
        <v>6800</v>
      </c>
      <c r="C3291" t="s">
        <v>10328</v>
      </c>
      <c r="D3291" t="s">
        <v>46</v>
      </c>
      <c r="E3291">
        <v>64.347429743999996</v>
      </c>
      <c r="F3291">
        <v>40.68</v>
      </c>
      <c r="G3291">
        <v>17.855444661845301</v>
      </c>
      <c r="H3291">
        <v>6.9603982859567601</v>
      </c>
      <c r="I3291">
        <v>-3.7573504484309601</v>
      </c>
      <c r="J3291">
        <v>-6.6831770228694998</v>
      </c>
      <c r="K3291">
        <v>37.869553603847102</v>
      </c>
      <c r="L3291">
        <v>36.275370403690097</v>
      </c>
      <c r="M3291">
        <v>42.753691965978099</v>
      </c>
      <c r="N3291">
        <v>0.84683650298825197</v>
      </c>
      <c r="O3291">
        <v>24.3854473942969</v>
      </c>
      <c r="P3291">
        <v>51.791044776119399</v>
      </c>
      <c r="Q3291">
        <v>-6.9839261950889006E-2</v>
      </c>
    </row>
    <row r="3292" spans="1:17" hidden="1" x14ac:dyDescent="0.3">
      <c r="A3292" t="s">
        <v>6801</v>
      </c>
      <c r="B3292" t="s">
        <v>6802</v>
      </c>
      <c r="C3292" t="s">
        <v>10328</v>
      </c>
      <c r="D3292" t="s">
        <v>54</v>
      </c>
      <c r="E3292">
        <v>64.233713753000004</v>
      </c>
      <c r="F3292">
        <v>49.19</v>
      </c>
      <c r="G3292">
        <v>-64.859048004443594</v>
      </c>
      <c r="H3292">
        <v>-6.1061482407932903</v>
      </c>
      <c r="I3292">
        <v>-33.6266944622867</v>
      </c>
      <c r="J3292">
        <v>-4.5966757719666003</v>
      </c>
      <c r="K3292">
        <v>50.125387456096</v>
      </c>
      <c r="L3292">
        <v>59.070398100545397</v>
      </c>
      <c r="M3292">
        <v>59.316695774036603</v>
      </c>
      <c r="N3292">
        <v>0.97424115229973896</v>
      </c>
      <c r="O3292">
        <v>74.954258995730797</v>
      </c>
      <c r="P3292">
        <v>10.5641717239829</v>
      </c>
      <c r="Q3292">
        <v>-0.10825158417483099</v>
      </c>
    </row>
    <row r="3293" spans="1:17" hidden="1" x14ac:dyDescent="0.3">
      <c r="A3293" t="s">
        <v>6803</v>
      </c>
      <c r="B3293" t="s">
        <v>6804</v>
      </c>
      <c r="C3293" t="s">
        <v>10328</v>
      </c>
      <c r="D3293" t="s">
        <v>6805</v>
      </c>
      <c r="E3293">
        <v>64.150972973999998</v>
      </c>
      <c r="F3293">
        <v>29.8</v>
      </c>
      <c r="G3293">
        <v>75.162331714186905</v>
      </c>
      <c r="H3293">
        <v>-18.037692462349401</v>
      </c>
      <c r="I3293">
        <v>26.809455147348199</v>
      </c>
      <c r="J3293">
        <v>-4.21021150884199</v>
      </c>
      <c r="K3293">
        <v>30.2217780647225</v>
      </c>
      <c r="L3293">
        <v>25.573668786064001</v>
      </c>
      <c r="M3293">
        <v>37.880025631339699</v>
      </c>
      <c r="N3293">
        <v>0.69625629511476606</v>
      </c>
      <c r="O3293">
        <v>28.053691275167701</v>
      </c>
      <c r="P3293">
        <v>129.230769230769</v>
      </c>
      <c r="Q3293">
        <v>7.8482027410246E-2</v>
      </c>
    </row>
    <row r="3294" spans="1:17" hidden="1" x14ac:dyDescent="0.3">
      <c r="A3294" t="s">
        <v>6806</v>
      </c>
      <c r="B3294" t="s">
        <v>6807</v>
      </c>
      <c r="C3294" t="s">
        <v>10328</v>
      </c>
      <c r="D3294" t="s">
        <v>1489</v>
      </c>
      <c r="E3294">
        <v>63.984000000000002</v>
      </c>
      <c r="F3294">
        <v>33.72</v>
      </c>
      <c r="G3294">
        <v>40.231202237602901</v>
      </c>
      <c r="H3294">
        <v>11.2570719521937</v>
      </c>
      <c r="I3294">
        <v>34.799714177559402</v>
      </c>
      <c r="J3294">
        <v>-4.5268929766936097</v>
      </c>
      <c r="K3294">
        <v>32.265604296181699</v>
      </c>
      <c r="L3294">
        <v>27.218688921433401</v>
      </c>
      <c r="M3294">
        <v>56.8925950716012</v>
      </c>
      <c r="N3294">
        <v>0.86837328784106804</v>
      </c>
      <c r="O3294">
        <v>13.374851720047401</v>
      </c>
      <c r="P3294">
        <v>87.3333333333333</v>
      </c>
      <c r="Q3294">
        <v>3.8130247999974998E-2</v>
      </c>
    </row>
    <row r="3295" spans="1:17" hidden="1" x14ac:dyDescent="0.3">
      <c r="A3295" t="s">
        <v>6808</v>
      </c>
      <c r="B3295" t="s">
        <v>6809</v>
      </c>
      <c r="C3295" t="s">
        <v>10328</v>
      </c>
      <c r="D3295" t="s">
        <v>21</v>
      </c>
      <c r="E3295">
        <v>63.980125000000001</v>
      </c>
      <c r="F3295">
        <v>62</v>
      </c>
      <c r="G3295">
        <v>-99.960123354402498</v>
      </c>
      <c r="H3295">
        <v>4.6222705410181497</v>
      </c>
      <c r="I3295">
        <v>-61.255646007929599</v>
      </c>
      <c r="J3295">
        <v>10.764787478798</v>
      </c>
      <c r="K3295">
        <v>62.054546509143599</v>
      </c>
      <c r="L3295">
        <v>101.43653736220401</v>
      </c>
      <c r="M3295">
        <v>68.054419871775707</v>
      </c>
      <c r="N3295">
        <v>1.4484700122398999</v>
      </c>
      <c r="O3295">
        <v>243.54838709677401</v>
      </c>
      <c r="P3295">
        <v>23.138033763654398</v>
      </c>
    </row>
    <row r="3296" spans="1:17" hidden="1" x14ac:dyDescent="0.3">
      <c r="A3296" t="s">
        <v>6810</v>
      </c>
      <c r="B3296" t="s">
        <v>6811</v>
      </c>
      <c r="C3296" t="s">
        <v>10328</v>
      </c>
      <c r="D3296" t="s">
        <v>46</v>
      </c>
      <c r="E3296">
        <v>63.885908000000001</v>
      </c>
      <c r="F3296">
        <v>168.4</v>
      </c>
      <c r="G3296">
        <v>123.695501651269</v>
      </c>
      <c r="H3296">
        <v>-1.46613990805243</v>
      </c>
      <c r="I3296">
        <v>7.5786187665215099</v>
      </c>
      <c r="J3296">
        <v>-1.98883263471169</v>
      </c>
      <c r="K3296">
        <v>168.98371590156299</v>
      </c>
      <c r="L3296">
        <v>142.65408238978699</v>
      </c>
      <c r="M3296">
        <v>44.742982766053402</v>
      </c>
      <c r="N3296">
        <v>0.80915111378687499</v>
      </c>
      <c r="O3296">
        <v>25.475059382422799</v>
      </c>
      <c r="P3296">
        <v>169.18158567774901</v>
      </c>
      <c r="Q3296">
        <v>0.16330463091630301</v>
      </c>
    </row>
    <row r="3297" spans="1:17" hidden="1" x14ac:dyDescent="0.3">
      <c r="A3297" t="s">
        <v>6812</v>
      </c>
      <c r="B3297" t="s">
        <v>6813</v>
      </c>
      <c r="C3297" t="s">
        <v>10328</v>
      </c>
      <c r="D3297" t="s">
        <v>1199</v>
      </c>
      <c r="E3297">
        <v>63.837424845000001</v>
      </c>
      <c r="F3297">
        <v>100</v>
      </c>
      <c r="G3297">
        <v>-50.071828065427297</v>
      </c>
      <c r="H3297">
        <v>4.73428368005131</v>
      </c>
      <c r="I3297">
        <v>-17.727308901610801</v>
      </c>
      <c r="J3297">
        <v>-1.6298977944000199</v>
      </c>
      <c r="K3297">
        <v>99.949987679131297</v>
      </c>
      <c r="L3297">
        <v>103.820359868081</v>
      </c>
      <c r="M3297">
        <v>54.177067582325101</v>
      </c>
      <c r="N3297">
        <v>0.57355884656241396</v>
      </c>
      <c r="O3297">
        <v>55.4</v>
      </c>
      <c r="P3297">
        <v>17.508813160987</v>
      </c>
      <c r="Q3297">
        <v>7.2489049702125996E-2</v>
      </c>
    </row>
    <row r="3298" spans="1:17" hidden="1" x14ac:dyDescent="0.3">
      <c r="A3298" t="s">
        <v>6814</v>
      </c>
      <c r="B3298" t="s">
        <v>6815</v>
      </c>
      <c r="C3298" t="s">
        <v>10328</v>
      </c>
      <c r="D3298" t="s">
        <v>365</v>
      </c>
      <c r="E3298">
        <v>63.825033599999998</v>
      </c>
      <c r="F3298">
        <v>69.650000000000006</v>
      </c>
      <c r="G3298">
        <v>-1.70839275396399</v>
      </c>
      <c r="H3298">
        <v>5.3002189245565198E-2</v>
      </c>
      <c r="I3298">
        <v>-28.0160200684779</v>
      </c>
      <c r="J3298">
        <v>-2.5828674317290998</v>
      </c>
      <c r="K3298">
        <v>68.602135785177097</v>
      </c>
      <c r="L3298">
        <v>65.976555015758095</v>
      </c>
      <c r="M3298">
        <v>46.382294948266498</v>
      </c>
      <c r="N3298">
        <v>1.8157764703696899</v>
      </c>
      <c r="O3298">
        <v>26.7910983488872</v>
      </c>
      <c r="P3298">
        <v>36.836935166994103</v>
      </c>
      <c r="Q3298">
        <v>6.1711634879907003E-2</v>
      </c>
    </row>
    <row r="3299" spans="1:17" hidden="1" x14ac:dyDescent="0.3">
      <c r="A3299" t="s">
        <v>6816</v>
      </c>
      <c r="B3299" t="s">
        <v>6817</v>
      </c>
      <c r="C3299" t="s">
        <v>10328</v>
      </c>
      <c r="D3299" t="s">
        <v>46</v>
      </c>
      <c r="E3299">
        <v>63.768426300000002</v>
      </c>
      <c r="F3299">
        <v>106</v>
      </c>
      <c r="G3299">
        <v>223.26150526790599</v>
      </c>
      <c r="H3299">
        <v>6.3278693545146201</v>
      </c>
      <c r="I3299">
        <v>160.230472148953</v>
      </c>
      <c r="J3299">
        <v>-3.93227154873885</v>
      </c>
      <c r="K3299">
        <v>88.768630192318</v>
      </c>
      <c r="L3299">
        <v>57.239950237240599</v>
      </c>
      <c r="M3299">
        <v>54.708047973185998</v>
      </c>
      <c r="N3299">
        <v>0.69386503067484595</v>
      </c>
      <c r="O3299">
        <v>8.6792452830188598</v>
      </c>
      <c r="P3299">
        <v>306.90978886756199</v>
      </c>
      <c r="Q3299">
        <v>0.173884796656402</v>
      </c>
    </row>
    <row r="3300" spans="1:17" hidden="1" x14ac:dyDescent="0.3">
      <c r="A3300" t="s">
        <v>6818</v>
      </c>
      <c r="B3300" t="s">
        <v>6819</v>
      </c>
      <c r="C3300" t="s">
        <v>10328</v>
      </c>
      <c r="D3300" t="s">
        <v>627</v>
      </c>
      <c r="E3300">
        <v>63.763770000000001</v>
      </c>
      <c r="F3300">
        <v>36.950000000000003</v>
      </c>
      <c r="G3300">
        <v>-55.425363418962597</v>
      </c>
      <c r="H3300">
        <v>-15.422652715086</v>
      </c>
      <c r="I3300">
        <v>-32.639317183184303</v>
      </c>
      <c r="J3300">
        <v>-9.5609979684436706</v>
      </c>
      <c r="K3300">
        <v>42.641216292996198</v>
      </c>
      <c r="M3300">
        <v>38.286890817406999</v>
      </c>
      <c r="N3300">
        <v>1.3415233415233401</v>
      </c>
      <c r="O3300">
        <v>94.722598105548002</v>
      </c>
      <c r="P3300">
        <v>4.0845070422535299</v>
      </c>
    </row>
    <row r="3301" spans="1:17" hidden="1" x14ac:dyDescent="0.3">
      <c r="A3301" t="s">
        <v>6820</v>
      </c>
      <c r="B3301" t="s">
        <v>6821</v>
      </c>
      <c r="C3301" t="s">
        <v>10328</v>
      </c>
      <c r="D3301" t="s">
        <v>54</v>
      </c>
      <c r="E3301">
        <v>63.746415071999998</v>
      </c>
      <c r="F3301">
        <v>50.73</v>
      </c>
      <c r="G3301">
        <v>6.4459329679418804</v>
      </c>
      <c r="H3301">
        <v>-0.17721707287412899</v>
      </c>
      <c r="I3301">
        <v>-10.293880156706701</v>
      </c>
      <c r="J3301">
        <v>-6.0467269688066096</v>
      </c>
      <c r="K3301">
        <v>50.200279809432097</v>
      </c>
      <c r="L3301">
        <v>48.633141876961197</v>
      </c>
      <c r="M3301">
        <v>49.267029123251497</v>
      </c>
      <c r="N3301">
        <v>1.5078404021060601</v>
      </c>
      <c r="O3301">
        <v>25.152769564360302</v>
      </c>
      <c r="P3301">
        <v>38.986301369863</v>
      </c>
      <c r="Q3301">
        <v>-7.6058246734999994E-5</v>
      </c>
    </row>
    <row r="3302" spans="1:17" hidden="1" x14ac:dyDescent="0.3">
      <c r="A3302" t="s">
        <v>6822</v>
      </c>
      <c r="B3302" t="s">
        <v>6823</v>
      </c>
      <c r="C3302" t="s">
        <v>10328</v>
      </c>
      <c r="D3302" t="s">
        <v>6824</v>
      </c>
      <c r="E3302">
        <v>63.726547199999999</v>
      </c>
      <c r="F3302">
        <v>251.25</v>
      </c>
      <c r="G3302">
        <v>200.52027719773</v>
      </c>
      <c r="H3302">
        <v>26.381632795374799</v>
      </c>
      <c r="I3302">
        <v>293.65378990463699</v>
      </c>
      <c r="J3302">
        <v>18.752093522985401</v>
      </c>
      <c r="K3302">
        <v>177.614190203378</v>
      </c>
      <c r="L3302">
        <v>117.92094567356401</v>
      </c>
      <c r="M3302">
        <v>87.966768081261606</v>
      </c>
      <c r="N3302">
        <v>0.37076648841354698</v>
      </c>
      <c r="O3302">
        <v>0</v>
      </c>
      <c r="P3302">
        <v>402.5</v>
      </c>
    </row>
    <row r="3303" spans="1:17" hidden="1" x14ac:dyDescent="0.3">
      <c r="A3303" t="s">
        <v>6825</v>
      </c>
      <c r="B3303" t="s">
        <v>6826</v>
      </c>
      <c r="C3303" t="s">
        <v>10328</v>
      </c>
      <c r="D3303" t="s">
        <v>77</v>
      </c>
      <c r="E3303">
        <v>63.645904256999998</v>
      </c>
      <c r="F3303">
        <v>7.59</v>
      </c>
      <c r="G3303">
        <v>23.2615052679059</v>
      </c>
      <c r="H3303">
        <v>-11.7105556929237</v>
      </c>
      <c r="I3303">
        <v>-1.3477570808826</v>
      </c>
      <c r="J3303">
        <v>-3.1668614621367102</v>
      </c>
      <c r="K3303">
        <v>8.0480364611291897</v>
      </c>
      <c r="L3303">
        <v>7.1926880977463403</v>
      </c>
      <c r="M3303">
        <v>40.647345188642397</v>
      </c>
      <c r="N3303">
        <v>0.530314785574027</v>
      </c>
      <c r="O3303">
        <v>70.882740447957801</v>
      </c>
      <c r="P3303">
        <v>65</v>
      </c>
      <c r="Q3303">
        <v>7.7374866219015001E-2</v>
      </c>
    </row>
    <row r="3304" spans="1:17" hidden="1" x14ac:dyDescent="0.3">
      <c r="A3304" t="s">
        <v>6827</v>
      </c>
      <c r="B3304" t="s">
        <v>6828</v>
      </c>
      <c r="C3304" t="s">
        <v>10328</v>
      </c>
      <c r="D3304" t="s">
        <v>138</v>
      </c>
      <c r="E3304">
        <v>63.60760784</v>
      </c>
      <c r="F3304">
        <v>37.82</v>
      </c>
      <c r="G3304">
        <v>85.672610040676403</v>
      </c>
      <c r="H3304">
        <v>14.631520438839001</v>
      </c>
      <c r="I3304">
        <v>1.64065646635447</v>
      </c>
      <c r="J3304">
        <v>22.8531702821575</v>
      </c>
      <c r="K3304">
        <v>32.0551029563375</v>
      </c>
      <c r="L3304">
        <v>29.344231510404001</v>
      </c>
      <c r="M3304">
        <v>63.493559561272498</v>
      </c>
      <c r="N3304">
        <v>3.8394774489116799</v>
      </c>
      <c r="O3304">
        <v>26.652564780539301</v>
      </c>
      <c r="P3304">
        <v>115.744438106103</v>
      </c>
      <c r="Q3304">
        <v>9.6344318451230995E-2</v>
      </c>
    </row>
    <row r="3305" spans="1:17" hidden="1" x14ac:dyDescent="0.3">
      <c r="A3305" t="s">
        <v>6829</v>
      </c>
      <c r="B3305" t="s">
        <v>6830</v>
      </c>
      <c r="C3305" t="s">
        <v>10328</v>
      </c>
      <c r="D3305" t="s">
        <v>2643</v>
      </c>
      <c r="E3305">
        <v>63.594316800000001</v>
      </c>
      <c r="F3305">
        <v>252</v>
      </c>
      <c r="G3305">
        <v>207.95634094865699</v>
      </c>
      <c r="H3305">
        <v>-7.1799415604782597</v>
      </c>
      <c r="I3305">
        <v>225.06276487437799</v>
      </c>
      <c r="J3305">
        <v>3.0845752408352101</v>
      </c>
      <c r="K3305">
        <v>259.131201104524</v>
      </c>
      <c r="M3305">
        <v>52.769285214870102</v>
      </c>
      <c r="N3305">
        <v>0.15151515151515099</v>
      </c>
      <c r="O3305">
        <v>54.1666666666666</v>
      </c>
      <c r="P3305">
        <v>254.929577464788</v>
      </c>
    </row>
    <row r="3306" spans="1:17" hidden="1" x14ac:dyDescent="0.3">
      <c r="A3306" t="s">
        <v>6831</v>
      </c>
      <c r="B3306" t="s">
        <v>6832</v>
      </c>
      <c r="C3306" t="s">
        <v>10328</v>
      </c>
      <c r="D3306" t="s">
        <v>573</v>
      </c>
      <c r="E3306">
        <v>63.568097999999999</v>
      </c>
      <c r="F3306">
        <v>59.4</v>
      </c>
      <c r="G3306">
        <v>-43.9848715436882</v>
      </c>
      <c r="H3306">
        <v>2.3953223411092899</v>
      </c>
      <c r="I3306">
        <v>-18.604800486012699</v>
      </c>
      <c r="J3306">
        <v>3.9921316342850202</v>
      </c>
      <c r="K3306">
        <v>59.187146170351497</v>
      </c>
      <c r="L3306">
        <v>61.405168271083497</v>
      </c>
      <c r="M3306">
        <v>53.069817561566403</v>
      </c>
      <c r="N3306">
        <v>0.15390096188101099</v>
      </c>
      <c r="O3306">
        <v>27.861952861952801</v>
      </c>
      <c r="P3306">
        <v>18.326693227091599</v>
      </c>
      <c r="Q3306">
        <v>2.5701392423768999E-2</v>
      </c>
    </row>
    <row r="3307" spans="1:17" hidden="1" x14ac:dyDescent="0.3">
      <c r="A3307" t="s">
        <v>6833</v>
      </c>
      <c r="B3307" t="s">
        <v>6834</v>
      </c>
      <c r="C3307" t="s">
        <v>10328</v>
      </c>
      <c r="D3307" t="s">
        <v>357</v>
      </c>
      <c r="E3307">
        <v>63.022399999999998</v>
      </c>
      <c r="F3307">
        <v>123.9</v>
      </c>
      <c r="G3307">
        <v>-14.439536884839301</v>
      </c>
      <c r="H3307">
        <v>23.239905084151601</v>
      </c>
      <c r="I3307">
        <v>4.08702854805958</v>
      </c>
      <c r="J3307">
        <v>-11.046143533659</v>
      </c>
      <c r="K3307">
        <v>104.693899581561</v>
      </c>
      <c r="L3307">
        <v>101.795428226662</v>
      </c>
      <c r="M3307">
        <v>47.363281500415503</v>
      </c>
      <c r="N3307">
        <v>2.6559980979115299</v>
      </c>
      <c r="O3307">
        <v>24.140435835350999</v>
      </c>
      <c r="P3307">
        <v>51.097560975609703</v>
      </c>
    </row>
    <row r="3308" spans="1:17" hidden="1" x14ac:dyDescent="0.3">
      <c r="A3308" t="s">
        <v>6835</v>
      </c>
      <c r="B3308" t="s">
        <v>6836</v>
      </c>
      <c r="C3308" t="s">
        <v>10328</v>
      </c>
      <c r="D3308" t="s">
        <v>627</v>
      </c>
      <c r="E3308">
        <v>62.724391728000001</v>
      </c>
      <c r="F3308">
        <v>36.799999999999997</v>
      </c>
      <c r="G3308">
        <v>-36.026338671100703</v>
      </c>
      <c r="H3308">
        <v>-3.9244461996214302</v>
      </c>
      <c r="I3308">
        <v>-10.2295024088295</v>
      </c>
      <c r="J3308">
        <v>0.97802143930021601</v>
      </c>
      <c r="K3308">
        <v>35.307090507908804</v>
      </c>
      <c r="L3308">
        <v>36.177412007503499</v>
      </c>
      <c r="M3308">
        <v>54.091287487985497</v>
      </c>
      <c r="N3308">
        <v>0.82213885806602904</v>
      </c>
      <c r="O3308">
        <v>71.195652173913004</v>
      </c>
      <c r="P3308">
        <v>25.042473666326799</v>
      </c>
      <c r="Q3308">
        <v>6.3538218339766001E-2</v>
      </c>
    </row>
    <row r="3309" spans="1:17" hidden="1" x14ac:dyDescent="0.3">
      <c r="A3309" t="s">
        <v>6837</v>
      </c>
      <c r="B3309" t="s">
        <v>6838</v>
      </c>
      <c r="C3309" t="s">
        <v>10328</v>
      </c>
      <c r="D3309" t="s">
        <v>6744</v>
      </c>
      <c r="E3309">
        <v>62.538067050000002</v>
      </c>
      <c r="F3309">
        <v>305.85000000000002</v>
      </c>
      <c r="G3309">
        <v>63.0152931466938</v>
      </c>
      <c r="H3309">
        <v>-8.2822713490693598</v>
      </c>
      <c r="I3309">
        <v>-88.448370071569798</v>
      </c>
      <c r="J3309">
        <v>-4.5497858375735198</v>
      </c>
      <c r="K3309">
        <v>321.91949370774802</v>
      </c>
      <c r="L3309">
        <v>406.87329971344599</v>
      </c>
      <c r="M3309">
        <v>47.373874447873902</v>
      </c>
      <c r="N3309">
        <v>0.58527886379956895</v>
      </c>
      <c r="O3309">
        <v>360.40542749713899</v>
      </c>
      <c r="P3309">
        <v>93.087121212121204</v>
      </c>
    </row>
    <row r="3310" spans="1:17" hidden="1" x14ac:dyDescent="0.3">
      <c r="A3310" t="s">
        <v>6138</v>
      </c>
      <c r="B3310" t="s">
        <v>6839</v>
      </c>
      <c r="C3310" t="s">
        <v>10328</v>
      </c>
      <c r="D3310" t="s">
        <v>121</v>
      </c>
      <c r="E3310">
        <v>62.158201700999903</v>
      </c>
      <c r="F3310">
        <v>0.87</v>
      </c>
      <c r="G3310">
        <v>-33.405161398760598</v>
      </c>
      <c r="H3310">
        <v>9.4140305051918993</v>
      </c>
      <c r="I3310">
        <v>-10.612462963235499</v>
      </c>
      <c r="J3310">
        <v>3.8303926163643398</v>
      </c>
      <c r="K3310">
        <v>0.79611198937441097</v>
      </c>
      <c r="L3310">
        <v>0.95528304879298598</v>
      </c>
      <c r="M3310">
        <v>89.556141806789597</v>
      </c>
      <c r="N3310">
        <v>0.39402724880339202</v>
      </c>
      <c r="O3310">
        <v>26.4367816091954</v>
      </c>
      <c r="P3310">
        <v>44.999999999999901</v>
      </c>
      <c r="Q3310">
        <v>-0.14144920031972699</v>
      </c>
    </row>
    <row r="3311" spans="1:17" hidden="1" x14ac:dyDescent="0.3">
      <c r="A3311" t="s">
        <v>6840</v>
      </c>
      <c r="B3311" t="s">
        <v>6841</v>
      </c>
      <c r="C3311" t="s">
        <v>10328</v>
      </c>
      <c r="D3311" t="s">
        <v>357</v>
      </c>
      <c r="E3311">
        <v>62.097479999999997</v>
      </c>
      <c r="F3311">
        <v>5.32</v>
      </c>
      <c r="G3311">
        <v>-79.065116656031293</v>
      </c>
      <c r="H3311">
        <v>-2.0897793381013301</v>
      </c>
      <c r="I3311">
        <v>-17.624902347591402</v>
      </c>
      <c r="J3311">
        <v>-2.6780909467321501</v>
      </c>
      <c r="K3311">
        <v>5.5133816481265203</v>
      </c>
      <c r="L3311">
        <v>6.2707659478827598</v>
      </c>
      <c r="M3311">
        <v>53.848932896778699</v>
      </c>
      <c r="N3311">
        <v>0.61950072680777901</v>
      </c>
      <c r="O3311">
        <v>128.195488721804</v>
      </c>
      <c r="P3311">
        <v>32.338308457711399</v>
      </c>
      <c r="Q3311">
        <v>5.8912240578536001E-2</v>
      </c>
    </row>
    <row r="3312" spans="1:17" hidden="1" x14ac:dyDescent="0.3">
      <c r="A3312" t="s">
        <v>6842</v>
      </c>
      <c r="B3312" t="s">
        <v>6843</v>
      </c>
      <c r="C3312" t="s">
        <v>10328</v>
      </c>
      <c r="D3312" t="s">
        <v>1210</v>
      </c>
      <c r="E3312">
        <v>62.012683719000002</v>
      </c>
      <c r="F3312">
        <v>0.62</v>
      </c>
      <c r="G3312">
        <v>-3.54121582052937</v>
      </c>
      <c r="H3312">
        <v>4.5053798338293802</v>
      </c>
      <c r="I3312">
        <v>8.6032233112742507</v>
      </c>
      <c r="J3312">
        <v>-7.0178054178548104</v>
      </c>
      <c r="K3312">
        <v>0.64545768199102904</v>
      </c>
      <c r="L3312">
        <v>0.58846280977549503</v>
      </c>
      <c r="M3312">
        <v>27.3715295650854</v>
      </c>
      <c r="N3312">
        <v>0.61323021455859505</v>
      </c>
      <c r="O3312">
        <v>22.580645161290299</v>
      </c>
      <c r="P3312">
        <v>26.530612244897899</v>
      </c>
      <c r="Q3312">
        <v>6.4093217086440002E-3</v>
      </c>
    </row>
    <row r="3313" spans="1:17" hidden="1" x14ac:dyDescent="0.3">
      <c r="A3313" t="s">
        <v>6844</v>
      </c>
      <c r="B3313" t="s">
        <v>6845</v>
      </c>
      <c r="C3313" t="s">
        <v>10328</v>
      </c>
      <c r="D3313" t="s">
        <v>127</v>
      </c>
      <c r="E3313">
        <v>61.9771845</v>
      </c>
      <c r="F3313">
        <v>10.43</v>
      </c>
      <c r="G3313">
        <v>-53.577269917977603</v>
      </c>
      <c r="H3313">
        <v>5.7324167700386104</v>
      </c>
      <c r="I3313">
        <v>-8.8560151552427904</v>
      </c>
      <c r="J3313">
        <v>7.0682497748318402</v>
      </c>
      <c r="K3313">
        <v>9.7666353856278505</v>
      </c>
      <c r="L3313">
        <v>10.5606607540747</v>
      </c>
      <c r="M3313">
        <v>63.173233217437897</v>
      </c>
      <c r="N3313">
        <v>0.50310899544254095</v>
      </c>
      <c r="O3313">
        <v>51.218284890641897</v>
      </c>
      <c r="P3313">
        <v>36.011761649311502</v>
      </c>
    </row>
    <row r="3314" spans="1:17" hidden="1" x14ac:dyDescent="0.3">
      <c r="A3314" t="s">
        <v>6846</v>
      </c>
      <c r="B3314" t="s">
        <v>6847</v>
      </c>
      <c r="C3314" t="s">
        <v>10328</v>
      </c>
      <c r="D3314" t="s">
        <v>405</v>
      </c>
      <c r="E3314">
        <v>61.9623864</v>
      </c>
      <c r="F3314">
        <v>61.5</v>
      </c>
      <c r="G3314">
        <v>-53.388536294853701</v>
      </c>
      <c r="H3314">
        <v>-5.2584081672467597</v>
      </c>
      <c r="I3314">
        <v>-25.045461323408698</v>
      </c>
      <c r="J3314">
        <v>-4.6438706751644698</v>
      </c>
      <c r="K3314">
        <v>63.0625903552124</v>
      </c>
      <c r="L3314">
        <v>67.475743501349697</v>
      </c>
      <c r="M3314">
        <v>45.707578421734901</v>
      </c>
      <c r="N3314">
        <v>1.2300093314342999</v>
      </c>
      <c r="O3314">
        <v>39.317073170731703</v>
      </c>
      <c r="P3314">
        <v>9.6256684491978497</v>
      </c>
      <c r="Q3314">
        <v>-2.3074822195091001E-2</v>
      </c>
    </row>
    <row r="3315" spans="1:17" hidden="1" x14ac:dyDescent="0.3">
      <c r="A3315" t="s">
        <v>6848</v>
      </c>
      <c r="B3315" t="s">
        <v>6849</v>
      </c>
      <c r="C3315" t="s">
        <v>10328</v>
      </c>
      <c r="D3315" t="s">
        <v>3576</v>
      </c>
      <c r="E3315">
        <v>61.718394500000002</v>
      </c>
      <c r="F3315">
        <v>60.99</v>
      </c>
      <c r="G3315">
        <v>29.212580396311999</v>
      </c>
      <c r="H3315">
        <v>24.970616776063899</v>
      </c>
      <c r="I3315">
        <v>32.734548081985203</v>
      </c>
      <c r="J3315">
        <v>-7.8349188341787697</v>
      </c>
      <c r="K3315">
        <v>54.808720278885701</v>
      </c>
      <c r="L3315">
        <v>47.771573274453303</v>
      </c>
      <c r="M3315">
        <v>55.619159343174303</v>
      </c>
      <c r="N3315">
        <v>2.4100609326424798</v>
      </c>
      <c r="O3315">
        <v>14.199049024430201</v>
      </c>
      <c r="P3315">
        <v>99.574607329842905</v>
      </c>
      <c r="Q3315">
        <v>0.122762216143497</v>
      </c>
    </row>
    <row r="3316" spans="1:17" hidden="1" x14ac:dyDescent="0.3">
      <c r="A3316" t="s">
        <v>6850</v>
      </c>
      <c r="B3316" t="s">
        <v>6851</v>
      </c>
      <c r="C3316" t="s">
        <v>10328</v>
      </c>
      <c r="D3316" t="s">
        <v>6744</v>
      </c>
      <c r="E3316">
        <v>61.600320048</v>
      </c>
      <c r="F3316">
        <v>52.59</v>
      </c>
      <c r="G3316">
        <v>220.52817193457199</v>
      </c>
      <c r="H3316">
        <v>40.235392669837601</v>
      </c>
      <c r="I3316">
        <v>167.51459586029301</v>
      </c>
      <c r="J3316">
        <v>7.18072334889081</v>
      </c>
      <c r="K3316">
        <v>34.906040921737201</v>
      </c>
      <c r="L3316">
        <v>23.0045543489131</v>
      </c>
      <c r="M3316">
        <v>98.024762457454997</v>
      </c>
      <c r="N3316">
        <v>0.20639029529603201</v>
      </c>
      <c r="O3316">
        <v>0</v>
      </c>
      <c r="P3316">
        <v>295.41353383458602</v>
      </c>
      <c r="Q3316">
        <v>0.17274046454276301</v>
      </c>
    </row>
    <row r="3317" spans="1:17" hidden="1" x14ac:dyDescent="0.3">
      <c r="A3317" t="s">
        <v>6852</v>
      </c>
      <c r="B3317" t="s">
        <v>6853</v>
      </c>
      <c r="C3317" t="s">
        <v>10328</v>
      </c>
      <c r="D3317" t="s">
        <v>1658</v>
      </c>
      <c r="E3317">
        <v>61.567283239999902</v>
      </c>
      <c r="F3317">
        <v>58.5</v>
      </c>
      <c r="G3317">
        <v>48.827254503379898</v>
      </c>
      <c r="H3317">
        <v>24.6329353117255</v>
      </c>
      <c r="I3317">
        <v>128.27170926235499</v>
      </c>
      <c r="J3317">
        <v>-1.77346261573637</v>
      </c>
      <c r="K3317">
        <v>46.420122932613999</v>
      </c>
      <c r="L3317">
        <v>31.427692911154701</v>
      </c>
      <c r="M3317">
        <v>62.746049640275302</v>
      </c>
      <c r="N3317">
        <v>1.4321069130506501</v>
      </c>
      <c r="O3317">
        <v>13.076923076923</v>
      </c>
      <c r="P3317">
        <v>225.905292479108</v>
      </c>
      <c r="Q3317">
        <v>0.21924303406725601</v>
      </c>
    </row>
    <row r="3318" spans="1:17" hidden="1" x14ac:dyDescent="0.3">
      <c r="A3318" t="s">
        <v>6854</v>
      </c>
      <c r="B3318" t="s">
        <v>6855</v>
      </c>
      <c r="C3318" t="s">
        <v>10328</v>
      </c>
      <c r="D3318" t="s">
        <v>1351</v>
      </c>
      <c r="E3318">
        <v>61.33464</v>
      </c>
      <c r="F3318">
        <v>68</v>
      </c>
      <c r="G3318">
        <v>96.092251757189004</v>
      </c>
      <c r="H3318">
        <v>-5.1314240402626297</v>
      </c>
      <c r="I3318">
        <v>-19.430328486336101</v>
      </c>
      <c r="J3318">
        <v>-5.6492274323613998</v>
      </c>
      <c r="K3318">
        <v>70.208373128653704</v>
      </c>
      <c r="L3318">
        <v>63.9589015102435</v>
      </c>
      <c r="M3318">
        <v>32.2330832635893</v>
      </c>
      <c r="N3318">
        <v>0.76623376623376604</v>
      </c>
      <c r="O3318">
        <v>284.55882352941097</v>
      </c>
      <c r="P3318">
        <v>126.666666666666</v>
      </c>
      <c r="Q3318">
        <v>0.13838927051534</v>
      </c>
    </row>
    <row r="3319" spans="1:17" hidden="1" x14ac:dyDescent="0.3">
      <c r="A3319" t="s">
        <v>6856</v>
      </c>
      <c r="B3319" t="s">
        <v>6857</v>
      </c>
      <c r="C3319" t="s">
        <v>10328</v>
      </c>
      <c r="D3319" t="s">
        <v>46</v>
      </c>
      <c r="E3319">
        <v>61.2052014</v>
      </c>
      <c r="F3319">
        <v>31.48</v>
      </c>
      <c r="G3319">
        <v>20.334287558079499</v>
      </c>
      <c r="H3319">
        <v>0.10132074304395</v>
      </c>
      <c r="I3319">
        <v>-14.6211367232737</v>
      </c>
      <c r="J3319">
        <v>-9.9333704498377493</v>
      </c>
      <c r="K3319">
        <v>30.792626880431602</v>
      </c>
      <c r="L3319">
        <v>27.509591331980499</v>
      </c>
      <c r="M3319">
        <v>46.160597561651699</v>
      </c>
      <c r="N3319">
        <v>1.00145336969479</v>
      </c>
      <c r="O3319">
        <v>46.092757306226098</v>
      </c>
      <c r="P3319">
        <v>64.816753926701494</v>
      </c>
      <c r="Q3319">
        <v>7.5583612450277005E-2</v>
      </c>
    </row>
    <row r="3320" spans="1:17" hidden="1" x14ac:dyDescent="0.3">
      <c r="A3320" t="s">
        <v>6858</v>
      </c>
      <c r="B3320" t="s">
        <v>6859</v>
      </c>
      <c r="C3320" t="s">
        <v>10328</v>
      </c>
      <c r="D3320" t="s">
        <v>72</v>
      </c>
      <c r="E3320">
        <v>61.199719999999999</v>
      </c>
      <c r="F3320">
        <v>146.9</v>
      </c>
      <c r="G3320">
        <v>135.61817012592701</v>
      </c>
      <c r="H3320">
        <v>23.638762295141099</v>
      </c>
      <c r="I3320">
        <v>-11.163602337904299</v>
      </c>
      <c r="J3320">
        <v>-6.4071332883064596</v>
      </c>
      <c r="K3320">
        <v>133.730399106676</v>
      </c>
      <c r="L3320">
        <v>117.59086011591501</v>
      </c>
      <c r="M3320">
        <v>68.959664058645401</v>
      </c>
      <c r="N3320">
        <v>1.6946271667273001</v>
      </c>
      <c r="O3320">
        <v>34.615384615384599</v>
      </c>
      <c r="P3320">
        <v>165.68999819135399</v>
      </c>
      <c r="Q3320">
        <v>0.29074870259351199</v>
      </c>
    </row>
    <row r="3321" spans="1:17" hidden="1" x14ac:dyDescent="0.3">
      <c r="A3321" t="s">
        <v>6860</v>
      </c>
      <c r="B3321" t="s">
        <v>6861</v>
      </c>
      <c r="C3321" t="s">
        <v>10328</v>
      </c>
      <c r="D3321" t="s">
        <v>3507</v>
      </c>
      <c r="E3321">
        <v>61.065540200000001</v>
      </c>
      <c r="F3321">
        <v>70.55</v>
      </c>
      <c r="G3321">
        <v>-65.7717916089927</v>
      </c>
      <c r="H3321">
        <v>-14.086781183119699</v>
      </c>
      <c r="I3321">
        <v>-48.665367683271498</v>
      </c>
      <c r="J3321">
        <v>-4.4038205476851102</v>
      </c>
      <c r="K3321">
        <v>76.697346326468093</v>
      </c>
      <c r="M3321">
        <v>27.377730306636298</v>
      </c>
      <c r="N3321">
        <v>0.56806779661016904</v>
      </c>
      <c r="O3321">
        <v>71.452870304748402</v>
      </c>
      <c r="P3321">
        <v>22.4826388888888</v>
      </c>
    </row>
    <row r="3322" spans="1:17" hidden="1" x14ac:dyDescent="0.3">
      <c r="A3322" t="s">
        <v>6862</v>
      </c>
      <c r="B3322" t="s">
        <v>6863</v>
      </c>
      <c r="C3322" t="s">
        <v>10328</v>
      </c>
      <c r="D3322" t="s">
        <v>535</v>
      </c>
      <c r="E3322">
        <v>61.061010000000003</v>
      </c>
      <c r="F3322">
        <v>15.81</v>
      </c>
      <c r="G3322">
        <v>86.2072417020145</v>
      </c>
      <c r="H3322">
        <v>38.124269541517897</v>
      </c>
      <c r="I3322">
        <v>56.851996504762099</v>
      </c>
      <c r="J3322">
        <v>7.0416046448026099</v>
      </c>
      <c r="K3322">
        <v>12.092083589904</v>
      </c>
      <c r="L3322">
        <v>9.9869506835884394</v>
      </c>
      <c r="M3322">
        <v>91.878215020764699</v>
      </c>
      <c r="N3322">
        <v>0.43539510760983702</v>
      </c>
      <c r="O3322">
        <v>0</v>
      </c>
      <c r="P3322">
        <v>144.73684210526301</v>
      </c>
      <c r="Q3322">
        <v>0.11005579078224099</v>
      </c>
    </row>
    <row r="3323" spans="1:17" hidden="1" x14ac:dyDescent="0.3">
      <c r="A3323" t="s">
        <v>6864</v>
      </c>
      <c r="B3323" t="s">
        <v>6865</v>
      </c>
      <c r="C3323" t="s">
        <v>10328</v>
      </c>
      <c r="D3323" t="s">
        <v>357</v>
      </c>
      <c r="E3323">
        <v>61.021568000000002</v>
      </c>
      <c r="F3323">
        <v>198.95</v>
      </c>
      <c r="G3323">
        <v>74.2728720167419</v>
      </c>
      <c r="H3323">
        <v>1.48788666744584</v>
      </c>
      <c r="I3323">
        <v>43.503333571658303</v>
      </c>
      <c r="J3323">
        <v>-0.69142206743136003</v>
      </c>
      <c r="K3323">
        <v>182.90661321698499</v>
      </c>
      <c r="L3323">
        <v>150.35259365188301</v>
      </c>
      <c r="M3323">
        <v>57.891685491978201</v>
      </c>
      <c r="N3323">
        <v>1.16416439513692</v>
      </c>
      <c r="O3323">
        <v>17.6426237748178</v>
      </c>
      <c r="P3323">
        <v>126.079545454545</v>
      </c>
      <c r="Q3323">
        <v>0.205571387110286</v>
      </c>
    </row>
    <row r="3324" spans="1:17" hidden="1" x14ac:dyDescent="0.3">
      <c r="A3324" t="s">
        <v>6866</v>
      </c>
      <c r="B3324" t="s">
        <v>6867</v>
      </c>
      <c r="C3324" t="s">
        <v>10328</v>
      </c>
      <c r="D3324" t="s">
        <v>21</v>
      </c>
      <c r="E3324">
        <v>60.986941000000002</v>
      </c>
      <c r="F3324">
        <v>42.75</v>
      </c>
      <c r="G3324">
        <v>-73.821828065427297</v>
      </c>
      <c r="H3324">
        <v>-1.68948586148235</v>
      </c>
      <c r="I3324">
        <v>-36.626118425420401</v>
      </c>
      <c r="J3324">
        <v>-0.93124172873348399</v>
      </c>
      <c r="K3324">
        <v>43.804960408721897</v>
      </c>
      <c r="M3324">
        <v>44.238253251831303</v>
      </c>
      <c r="N3324">
        <v>0.85755955274671802</v>
      </c>
      <c r="O3324">
        <v>89.005847953216303</v>
      </c>
      <c r="P3324">
        <v>6.875</v>
      </c>
    </row>
    <row r="3325" spans="1:17" hidden="1" x14ac:dyDescent="0.3">
      <c r="A3325" t="s">
        <v>6868</v>
      </c>
      <c r="B3325" t="s">
        <v>6869</v>
      </c>
      <c r="C3325" t="s">
        <v>10328</v>
      </c>
      <c r="D3325" t="s">
        <v>54</v>
      </c>
      <c r="E3325">
        <v>60.967701599999998</v>
      </c>
      <c r="F3325">
        <v>12.77</v>
      </c>
      <c r="G3325">
        <v>-44.424611432295201</v>
      </c>
      <c r="H3325">
        <v>-9.4171383259769197</v>
      </c>
      <c r="I3325">
        <v>-23.288437847571299</v>
      </c>
      <c r="J3325">
        <v>-3.30329526186783</v>
      </c>
      <c r="K3325">
        <v>13.608519334310101</v>
      </c>
      <c r="L3325">
        <v>13.8098483516199</v>
      </c>
      <c r="M3325">
        <v>42.276237370428397</v>
      </c>
      <c r="N3325">
        <v>0.31654855859765502</v>
      </c>
      <c r="O3325">
        <v>54.267815191855902</v>
      </c>
      <c r="P3325">
        <v>22.435282837967399</v>
      </c>
      <c r="Q3325">
        <v>3.7789961735218001E-2</v>
      </c>
    </row>
    <row r="3326" spans="1:17" hidden="1" x14ac:dyDescent="0.3">
      <c r="A3326" t="s">
        <v>6870</v>
      </c>
      <c r="B3326" t="s">
        <v>6871</v>
      </c>
      <c r="C3326" t="s">
        <v>10328</v>
      </c>
      <c r="D3326" t="s">
        <v>627</v>
      </c>
      <c r="E3326">
        <v>60.962373100000001</v>
      </c>
      <c r="F3326">
        <v>2.08</v>
      </c>
      <c r="G3326">
        <v>-7.3579637586426703</v>
      </c>
      <c r="H3326">
        <v>-5.1044698623650602</v>
      </c>
      <c r="I3326">
        <v>-26.298737473039399</v>
      </c>
      <c r="J3326">
        <v>-3.4173244105689502</v>
      </c>
      <c r="K3326">
        <v>2.07141381073194</v>
      </c>
      <c r="L3326">
        <v>1.9658776728906799</v>
      </c>
      <c r="M3326">
        <v>44.737734557880202</v>
      </c>
      <c r="N3326">
        <v>0.569236349756579</v>
      </c>
      <c r="O3326">
        <v>56.25</v>
      </c>
      <c r="P3326">
        <v>1102.31213872832</v>
      </c>
      <c r="Q3326">
        <v>6.4201818476244996E-2</v>
      </c>
    </row>
    <row r="3327" spans="1:17" hidden="1" x14ac:dyDescent="0.3">
      <c r="A3327" t="s">
        <v>6872</v>
      </c>
      <c r="B3327" t="s">
        <v>6873</v>
      </c>
      <c r="C3327" t="s">
        <v>10328</v>
      </c>
      <c r="D3327" t="s">
        <v>627</v>
      </c>
      <c r="E3327">
        <v>60.947879999999998</v>
      </c>
      <c r="F3327">
        <v>157</v>
      </c>
      <c r="G3327">
        <v>35.400347313999298</v>
      </c>
      <c r="H3327">
        <v>7.7044873943749002</v>
      </c>
      <c r="I3327">
        <v>-10.014584467574901</v>
      </c>
      <c r="J3327">
        <v>-13.7442853776066</v>
      </c>
      <c r="K3327">
        <v>146.747697540936</v>
      </c>
      <c r="L3327">
        <v>135.40922539144401</v>
      </c>
      <c r="M3327">
        <v>44.187958082624</v>
      </c>
      <c r="N3327">
        <v>0.46653254105647302</v>
      </c>
      <c r="O3327">
        <v>23.535031847133698</v>
      </c>
      <c r="P3327">
        <v>68.274383708467298</v>
      </c>
      <c r="Q3327">
        <v>4.7528475046045002E-2</v>
      </c>
    </row>
    <row r="3328" spans="1:17" hidden="1" x14ac:dyDescent="0.3">
      <c r="A3328" t="s">
        <v>6874</v>
      </c>
      <c r="B3328" t="s">
        <v>6875</v>
      </c>
      <c r="C3328" t="s">
        <v>10328</v>
      </c>
      <c r="D3328" t="s">
        <v>723</v>
      </c>
      <c r="E3328">
        <v>60.919845000000002</v>
      </c>
      <c r="F3328">
        <v>174</v>
      </c>
      <c r="G3328">
        <v>-71.337650850237395</v>
      </c>
      <c r="H3328">
        <v>-2.4512201391799402</v>
      </c>
      <c r="I3328">
        <v>-11.625858420428299</v>
      </c>
      <c r="J3328">
        <v>-18.365682544191799</v>
      </c>
      <c r="K3328">
        <v>180.44005588222501</v>
      </c>
      <c r="L3328">
        <v>196.80244337465101</v>
      </c>
      <c r="M3328">
        <v>41.9852739248511</v>
      </c>
      <c r="N3328">
        <v>1.6458712089357099</v>
      </c>
      <c r="O3328">
        <v>125.22988505747099</v>
      </c>
      <c r="P3328">
        <v>26.086956521739101</v>
      </c>
      <c r="Q3328">
        <v>0.180907460261933</v>
      </c>
    </row>
    <row r="3329" spans="1:17" hidden="1" x14ac:dyDescent="0.3">
      <c r="A3329" t="s">
        <v>6876</v>
      </c>
      <c r="B3329" t="s">
        <v>6877</v>
      </c>
      <c r="C3329" t="s">
        <v>10328</v>
      </c>
      <c r="D3329" t="s">
        <v>113</v>
      </c>
      <c r="E3329">
        <v>60.878999999999998</v>
      </c>
      <c r="F3329">
        <v>275.39999999999998</v>
      </c>
      <c r="G3329">
        <v>-71.786113779713006</v>
      </c>
      <c r="H3329">
        <v>4.9479410391024397</v>
      </c>
      <c r="I3329">
        <v>-28.835268199580799</v>
      </c>
      <c r="J3329">
        <v>1.2130291060990599</v>
      </c>
      <c r="K3329">
        <v>288.50105157028003</v>
      </c>
      <c r="L3329">
        <v>363.035835934082</v>
      </c>
      <c r="M3329">
        <v>54.993198963997699</v>
      </c>
      <c r="N3329">
        <v>0.69654289372599199</v>
      </c>
      <c r="O3329">
        <v>81.554103122730595</v>
      </c>
      <c r="P3329">
        <v>11.9284698232066</v>
      </c>
    </row>
    <row r="3330" spans="1:17" hidden="1" x14ac:dyDescent="0.3">
      <c r="A3330" t="s">
        <v>6878</v>
      </c>
      <c r="B3330" t="s">
        <v>6879</v>
      </c>
      <c r="C3330" t="s">
        <v>10328</v>
      </c>
      <c r="D3330" t="s">
        <v>1401</v>
      </c>
      <c r="E3330">
        <v>60.814799999999998</v>
      </c>
      <c r="F3330">
        <v>81</v>
      </c>
      <c r="G3330">
        <v>-32.657516580159701</v>
      </c>
      <c r="H3330">
        <v>19.530230095075702</v>
      </c>
      <c r="I3330">
        <v>10.7931902071235</v>
      </c>
      <c r="J3330">
        <v>2.5329064957230698</v>
      </c>
      <c r="K3330">
        <v>73.563968739138204</v>
      </c>
      <c r="L3330">
        <v>70.911383059367907</v>
      </c>
      <c r="M3330">
        <v>64.036199249367698</v>
      </c>
      <c r="N3330">
        <v>0.83028083028083</v>
      </c>
      <c r="O3330">
        <v>23.209876543209798</v>
      </c>
      <c r="P3330">
        <v>50.278293135435902</v>
      </c>
      <c r="Q3330">
        <v>6.7320190513147998E-2</v>
      </c>
    </row>
    <row r="3331" spans="1:17" hidden="1" x14ac:dyDescent="0.3">
      <c r="A3331" t="s">
        <v>6880</v>
      </c>
      <c r="B3331" t="s">
        <v>6881</v>
      </c>
      <c r="C3331" t="s">
        <v>10328</v>
      </c>
      <c r="D3331" t="s">
        <v>950</v>
      </c>
      <c r="E3331">
        <v>60.66</v>
      </c>
      <c r="F3331">
        <v>53</v>
      </c>
      <c r="G3331">
        <v>-24.0930238262751</v>
      </c>
      <c r="H3331">
        <v>-11.069951007206299</v>
      </c>
      <c r="I3331">
        <v>-6.9865999005539496</v>
      </c>
      <c r="J3331">
        <v>-11.166009222966601</v>
      </c>
      <c r="K3331">
        <v>49.6876061207318</v>
      </c>
      <c r="L3331">
        <v>43.200424045138</v>
      </c>
      <c r="M3331">
        <v>42.216676525026998</v>
      </c>
      <c r="N3331">
        <v>0.49231476768474602</v>
      </c>
      <c r="O3331">
        <v>57.716981132075396</v>
      </c>
      <c r="P3331">
        <v>22.232472324723201</v>
      </c>
      <c r="Q3331">
        <v>-4.363048633035E-2</v>
      </c>
    </row>
    <row r="3332" spans="1:17" hidden="1" x14ac:dyDescent="0.3">
      <c r="A3332" t="s">
        <v>6882</v>
      </c>
      <c r="B3332" t="s">
        <v>6883</v>
      </c>
      <c r="C3332" t="s">
        <v>10328</v>
      </c>
      <c r="D3332" t="s">
        <v>281</v>
      </c>
      <c r="E3332">
        <v>60.567999999999998</v>
      </c>
      <c r="F3332">
        <v>27.1</v>
      </c>
      <c r="G3332">
        <v>-78.156119253166693</v>
      </c>
      <c r="H3332">
        <v>1.9082283225836301</v>
      </c>
      <c r="I3332">
        <v>-42.300475847659101</v>
      </c>
      <c r="J3332">
        <v>0.24624402071940901</v>
      </c>
      <c r="K3332">
        <v>27.569648918119501</v>
      </c>
      <c r="L3332">
        <v>34.804530780018702</v>
      </c>
      <c r="M3332">
        <v>48.073182890442197</v>
      </c>
      <c r="N3332">
        <v>0.65536466037091801</v>
      </c>
      <c r="O3332">
        <v>98.154981549815503</v>
      </c>
      <c r="P3332">
        <v>8.4</v>
      </c>
    </row>
    <row r="3333" spans="1:17" hidden="1" x14ac:dyDescent="0.3">
      <c r="A3333" t="s">
        <v>6884</v>
      </c>
      <c r="B3333" t="s">
        <v>6885</v>
      </c>
      <c r="C3333" t="s">
        <v>10328</v>
      </c>
      <c r="D3333" t="s">
        <v>138</v>
      </c>
      <c r="E3333">
        <v>60.525894000000001</v>
      </c>
      <c r="F3333">
        <v>7.87</v>
      </c>
      <c r="G3333">
        <v>61.879391446767798</v>
      </c>
      <c r="H3333">
        <v>0.22243366576326201</v>
      </c>
      <c r="I3333">
        <v>21.564510390208401</v>
      </c>
      <c r="J3333">
        <v>-5.8095609260282197</v>
      </c>
      <c r="K3333">
        <v>7.0353273507509098</v>
      </c>
      <c r="L3333">
        <v>6.0053573152137796</v>
      </c>
      <c r="M3333">
        <v>57.966605570671803</v>
      </c>
      <c r="N3333">
        <v>0.42654597871828698</v>
      </c>
      <c r="O3333">
        <v>12.198221092757301</v>
      </c>
      <c r="P3333">
        <v>96.75</v>
      </c>
      <c r="Q3333">
        <v>8.9111005720179007E-2</v>
      </c>
    </row>
    <row r="3334" spans="1:17" hidden="1" x14ac:dyDescent="0.3">
      <c r="A3334" t="s">
        <v>6886</v>
      </c>
      <c r="B3334" t="s">
        <v>6887</v>
      </c>
      <c r="C3334" t="s">
        <v>10328</v>
      </c>
      <c r="D3334" t="s">
        <v>365</v>
      </c>
      <c r="E3334">
        <v>60.434373119999997</v>
      </c>
      <c r="F3334">
        <v>1.06</v>
      </c>
      <c r="G3334">
        <v>-33.708191701790902</v>
      </c>
      <c r="I3334">
        <v>-28.165404139706101</v>
      </c>
      <c r="K3334">
        <v>1.0740579266511801</v>
      </c>
      <c r="L3334">
        <v>1.7681056445472201</v>
      </c>
      <c r="M3334">
        <v>4.5782334131322697</v>
      </c>
      <c r="N3334">
        <v>0.77779380496977402</v>
      </c>
      <c r="O3334">
        <v>36.792452830188601</v>
      </c>
      <c r="P3334">
        <v>41.3333333333333</v>
      </c>
      <c r="Q3334">
        <v>-4.9493861384649E-2</v>
      </c>
    </row>
    <row r="3335" spans="1:17" hidden="1" x14ac:dyDescent="0.3">
      <c r="A3335" t="s">
        <v>6888</v>
      </c>
      <c r="B3335" t="s">
        <v>6889</v>
      </c>
      <c r="C3335" t="s">
        <v>10328</v>
      </c>
      <c r="D3335" t="s">
        <v>185</v>
      </c>
      <c r="E3335">
        <v>60.394997519999997</v>
      </c>
      <c r="F3335">
        <v>28.63</v>
      </c>
      <c r="G3335">
        <v>-39.926991793387003</v>
      </c>
      <c r="H3335">
        <v>-23.5700857502998</v>
      </c>
      <c r="I3335">
        <v>-15.716762835358301</v>
      </c>
      <c r="J3335">
        <v>-8.0448321917356402</v>
      </c>
      <c r="K3335">
        <v>32.604819277165298</v>
      </c>
      <c r="L3335">
        <v>30.9505158350843</v>
      </c>
      <c r="M3335">
        <v>26.768788437581701</v>
      </c>
      <c r="N3335">
        <v>0.404471995280615</v>
      </c>
      <c r="O3335">
        <v>46.699266503667403</v>
      </c>
      <c r="P3335">
        <v>39.658536585365802</v>
      </c>
      <c r="Q3335">
        <v>1.6755187332583001E-2</v>
      </c>
    </row>
    <row r="3336" spans="1:17" hidden="1" x14ac:dyDescent="0.3">
      <c r="A3336" t="s">
        <v>6890</v>
      </c>
      <c r="B3336" t="s">
        <v>6891</v>
      </c>
      <c r="C3336" t="s">
        <v>10328</v>
      </c>
      <c r="D3336" t="s">
        <v>21</v>
      </c>
      <c r="E3336">
        <v>60.224748927999997</v>
      </c>
      <c r="F3336">
        <v>55.36</v>
      </c>
      <c r="G3336">
        <v>9.7261517325524505</v>
      </c>
      <c r="H3336">
        <v>-12.955145978214899</v>
      </c>
      <c r="I3336">
        <v>-27.809274313525499</v>
      </c>
      <c r="J3336">
        <v>-3.8907590072263001</v>
      </c>
      <c r="K3336">
        <v>57.2061368422508</v>
      </c>
      <c r="L3336">
        <v>56.095126379587697</v>
      </c>
      <c r="M3336">
        <v>33.711330204182602</v>
      </c>
      <c r="N3336">
        <v>1.0354924503905301</v>
      </c>
      <c r="O3336">
        <v>39.089595375722503</v>
      </c>
      <c r="P3336">
        <v>41.766965428937198</v>
      </c>
      <c r="Q3336">
        <v>6.2374850700641998E-2</v>
      </c>
    </row>
    <row r="3337" spans="1:17" hidden="1" x14ac:dyDescent="0.3">
      <c r="A3337" t="s">
        <v>6892</v>
      </c>
      <c r="B3337" t="s">
        <v>6893</v>
      </c>
      <c r="C3337" t="s">
        <v>10328</v>
      </c>
      <c r="D3337" t="s">
        <v>5712</v>
      </c>
      <c r="E3337">
        <v>60.08</v>
      </c>
      <c r="F3337">
        <v>186</v>
      </c>
      <c r="G3337">
        <v>-61.914994060297197</v>
      </c>
      <c r="H3337">
        <v>-9.2135624718434403</v>
      </c>
      <c r="I3337">
        <v>-36.343365004793597</v>
      </c>
      <c r="J3337">
        <v>-3.7678634180094699</v>
      </c>
      <c r="K3337">
        <v>196.656766033499</v>
      </c>
      <c r="L3337">
        <v>219.29022973586601</v>
      </c>
      <c r="M3337">
        <v>42.080127193682003</v>
      </c>
      <c r="N3337">
        <v>0.70844915456833801</v>
      </c>
      <c r="O3337">
        <v>66.6666666666666</v>
      </c>
      <c r="P3337">
        <v>3.1613976705490798</v>
      </c>
      <c r="Q3337">
        <v>8.8607597646760003E-2</v>
      </c>
    </row>
    <row r="3338" spans="1:17" hidden="1" x14ac:dyDescent="0.3">
      <c r="A3338" t="s">
        <v>6894</v>
      </c>
      <c r="B3338" t="s">
        <v>6895</v>
      </c>
      <c r="C3338" t="s">
        <v>10328</v>
      </c>
      <c r="D3338" t="s">
        <v>517</v>
      </c>
      <c r="E3338">
        <v>59.961599999999997</v>
      </c>
      <c r="F3338">
        <v>0.9</v>
      </c>
      <c r="G3338">
        <v>-30.071828065427301</v>
      </c>
      <c r="H3338">
        <v>-4.4481942265980399</v>
      </c>
      <c r="I3338">
        <v>-0.46540413970613398</v>
      </c>
      <c r="J3338">
        <v>-7.2976561641234596</v>
      </c>
      <c r="K3338">
        <v>0.93206614268469701</v>
      </c>
      <c r="L3338">
        <v>0.92034141121734403</v>
      </c>
      <c r="M3338">
        <v>37.412815491163101</v>
      </c>
      <c r="N3338">
        <v>0.43522083314353399</v>
      </c>
      <c r="O3338">
        <v>32.2222222222222</v>
      </c>
      <c r="P3338">
        <v>100</v>
      </c>
      <c r="Q3338">
        <v>8.3058956754139997E-3</v>
      </c>
    </row>
    <row r="3339" spans="1:17" hidden="1" x14ac:dyDescent="0.3">
      <c r="A3339" t="s">
        <v>6896</v>
      </c>
      <c r="B3339" t="s">
        <v>6897</v>
      </c>
      <c r="C3339" t="s">
        <v>10328</v>
      </c>
      <c r="D3339" t="s">
        <v>535</v>
      </c>
      <c r="E3339">
        <v>59.80415232</v>
      </c>
      <c r="F3339">
        <v>52.2</v>
      </c>
      <c r="G3339">
        <v>-2.7236943742831499</v>
      </c>
      <c r="H3339">
        <v>5.3386752847985104</v>
      </c>
      <c r="I3339">
        <v>-10.2701454342172</v>
      </c>
      <c r="J3339">
        <v>-6.1249992032499501</v>
      </c>
      <c r="K3339">
        <v>50.130253018802598</v>
      </c>
      <c r="L3339">
        <v>48.351261951450802</v>
      </c>
      <c r="M3339">
        <v>62.994821643730397</v>
      </c>
      <c r="N3339">
        <v>1.6645084880330401</v>
      </c>
      <c r="O3339">
        <v>58.582375478927197</v>
      </c>
      <c r="P3339">
        <v>49.100257069408698</v>
      </c>
      <c r="Q3339">
        <v>0.16253842045856101</v>
      </c>
    </row>
    <row r="3340" spans="1:17" hidden="1" x14ac:dyDescent="0.3">
      <c r="A3340" t="s">
        <v>6898</v>
      </c>
      <c r="B3340" t="s">
        <v>6899</v>
      </c>
      <c r="C3340" t="s">
        <v>10328</v>
      </c>
      <c r="E3340">
        <v>59.783364599999999</v>
      </c>
      <c r="F3340">
        <v>73.39</v>
      </c>
      <c r="G3340">
        <v>92.322111328511994</v>
      </c>
      <c r="H3340">
        <v>1.74395763135726</v>
      </c>
      <c r="I3340">
        <v>-20.511385495211201</v>
      </c>
      <c r="J3340">
        <v>-9.2237567930542799</v>
      </c>
      <c r="K3340">
        <v>73.649338275408894</v>
      </c>
      <c r="L3340">
        <v>68.237734685341593</v>
      </c>
      <c r="M3340">
        <v>47.699131323461103</v>
      </c>
      <c r="N3340">
        <v>0.39776967573981997</v>
      </c>
      <c r="O3340">
        <v>28.668755961302601</v>
      </c>
      <c r="P3340">
        <v>154.120498614958</v>
      </c>
      <c r="Q3340">
        <v>0.17163515091860501</v>
      </c>
    </row>
    <row r="3341" spans="1:17" hidden="1" x14ac:dyDescent="0.3">
      <c r="A3341" t="s">
        <v>6900</v>
      </c>
      <c r="B3341" t="s">
        <v>6901</v>
      </c>
      <c r="C3341" t="s">
        <v>10328</v>
      </c>
      <c r="D3341" t="s">
        <v>46</v>
      </c>
      <c r="E3341">
        <v>59.776678199999999</v>
      </c>
      <c r="F3341">
        <v>1.5</v>
      </c>
      <c r="G3341">
        <v>-30.071828065427301</v>
      </c>
      <c r="H3341">
        <v>-2.2742811831197698</v>
      </c>
      <c r="I3341">
        <v>-12.9654041397061</v>
      </c>
      <c r="J3341">
        <v>-1.0476561641234601</v>
      </c>
      <c r="K3341">
        <v>1.4095783177472601</v>
      </c>
      <c r="L3341">
        <v>1.6451293906200199</v>
      </c>
      <c r="M3341">
        <v>68.740394542939995</v>
      </c>
      <c r="N3341">
        <v>1</v>
      </c>
      <c r="O3341">
        <v>0</v>
      </c>
      <c r="P3341">
        <v>0</v>
      </c>
      <c r="Q3341">
        <v>0.110803569095433</v>
      </c>
    </row>
    <row r="3342" spans="1:17" hidden="1" x14ac:dyDescent="0.3">
      <c r="A3342" t="s">
        <v>6902</v>
      </c>
      <c r="B3342" t="s">
        <v>6903</v>
      </c>
      <c r="C3342" t="s">
        <v>10328</v>
      </c>
      <c r="E3342">
        <v>59.719583999999998</v>
      </c>
      <c r="F3342">
        <v>168</v>
      </c>
      <c r="G3342">
        <v>46.213586415160201</v>
      </c>
      <c r="H3342">
        <v>2.5215108960881398</v>
      </c>
      <c r="I3342">
        <v>-7.60322163735428</v>
      </c>
      <c r="J3342">
        <v>-0.36394629492013297</v>
      </c>
      <c r="K3342">
        <v>167.16319853077999</v>
      </c>
      <c r="L3342">
        <v>155.001373324268</v>
      </c>
      <c r="M3342">
        <v>56.667768176347501</v>
      </c>
      <c r="N3342">
        <v>1.09248026041899</v>
      </c>
      <c r="O3342">
        <v>25.386904761904699</v>
      </c>
      <c r="P3342">
        <v>85.635359116022002</v>
      </c>
      <c r="Q3342">
        <v>0.11342321785199901</v>
      </c>
    </row>
    <row r="3343" spans="1:17" hidden="1" x14ac:dyDescent="0.3">
      <c r="A3343" t="s">
        <v>6904</v>
      </c>
      <c r="B3343" t="s">
        <v>6905</v>
      </c>
      <c r="C3343" t="s">
        <v>10328</v>
      </c>
      <c r="D3343" t="s">
        <v>77</v>
      </c>
      <c r="E3343">
        <v>59.6965</v>
      </c>
      <c r="F3343">
        <v>88.55</v>
      </c>
      <c r="G3343">
        <v>80.560902667208197</v>
      </c>
      <c r="H3343">
        <v>-5.8510965246409903</v>
      </c>
      <c r="I3343">
        <v>-42.238567079003197</v>
      </c>
      <c r="J3343">
        <v>-1.8237093792010699</v>
      </c>
      <c r="K3343">
        <v>93.344582987505802</v>
      </c>
      <c r="L3343">
        <v>89.7684781699013</v>
      </c>
      <c r="M3343">
        <v>47.796189728441298</v>
      </c>
      <c r="N3343">
        <v>0.49133923318671502</v>
      </c>
      <c r="O3343">
        <v>77.978543195934407</v>
      </c>
      <c r="P3343">
        <v>110.632730732635</v>
      </c>
    </row>
    <row r="3344" spans="1:17" hidden="1" x14ac:dyDescent="0.3">
      <c r="A3344" t="s">
        <v>6906</v>
      </c>
      <c r="B3344" t="s">
        <v>6907</v>
      </c>
      <c r="C3344" t="s">
        <v>10328</v>
      </c>
      <c r="D3344" t="s">
        <v>138</v>
      </c>
      <c r="E3344">
        <v>59.609000000000002</v>
      </c>
      <c r="F3344">
        <v>54.22</v>
      </c>
      <c r="G3344">
        <v>-2.6752115240739598</v>
      </c>
      <c r="H3344">
        <v>5.5900059320008202</v>
      </c>
      <c r="I3344">
        <v>41.287796429283901</v>
      </c>
      <c r="J3344">
        <v>2.7259287415369098</v>
      </c>
      <c r="K3344">
        <v>49.295311609305102</v>
      </c>
      <c r="L3344">
        <v>42.510494575161196</v>
      </c>
      <c r="M3344">
        <v>73.731532981318693</v>
      </c>
      <c r="N3344">
        <v>0.48626443911316197</v>
      </c>
      <c r="O3344">
        <v>11.0106971597196</v>
      </c>
      <c r="P3344">
        <v>93.2976827094474</v>
      </c>
      <c r="Q3344">
        <v>6.0804522911813999E-2</v>
      </c>
    </row>
    <row r="3345" spans="1:17" hidden="1" x14ac:dyDescent="0.3">
      <c r="A3345" t="s">
        <v>6908</v>
      </c>
      <c r="B3345" t="s">
        <v>6909</v>
      </c>
      <c r="C3345" t="s">
        <v>10328</v>
      </c>
      <c r="D3345" t="s">
        <v>357</v>
      </c>
      <c r="E3345">
        <v>59.582341800000002</v>
      </c>
      <c r="F3345">
        <v>63.45</v>
      </c>
      <c r="G3345">
        <v>11.953913400716999</v>
      </c>
      <c r="H3345">
        <v>-2.6045867157374398</v>
      </c>
      <c r="I3345">
        <v>-15.3500195243215</v>
      </c>
      <c r="J3345">
        <v>-5.4058178123009597</v>
      </c>
      <c r="K3345">
        <v>60.964555071834504</v>
      </c>
      <c r="L3345">
        <v>53.862266880866201</v>
      </c>
      <c r="M3345">
        <v>47.874377396428898</v>
      </c>
      <c r="N3345">
        <v>0.56268255637340803</v>
      </c>
      <c r="O3345">
        <v>21.315996847911698</v>
      </c>
      <c r="P3345">
        <v>62.692307692307601</v>
      </c>
      <c r="Q3345">
        <v>0.100462745852434</v>
      </c>
    </row>
    <row r="3346" spans="1:17" hidden="1" x14ac:dyDescent="0.3">
      <c r="A3346" t="s">
        <v>6910</v>
      </c>
      <c r="B3346" t="s">
        <v>6911</v>
      </c>
      <c r="C3346" t="s">
        <v>10328</v>
      </c>
      <c r="D3346" t="s">
        <v>1570</v>
      </c>
      <c r="E3346">
        <v>59.420208000000002</v>
      </c>
      <c r="F3346">
        <v>32.25</v>
      </c>
      <c r="G3346">
        <v>-74.801905186249897</v>
      </c>
      <c r="H3346">
        <v>-8.0966974858854197</v>
      </c>
      <c r="I3346">
        <v>-42.473600861017601</v>
      </c>
      <c r="J3346">
        <v>0.68190358430420805</v>
      </c>
      <c r="K3346">
        <v>33.813363881551503</v>
      </c>
      <c r="L3346">
        <v>40.133048202399799</v>
      </c>
      <c r="M3346">
        <v>37.852248604517797</v>
      </c>
      <c r="N3346">
        <v>1.11393760878296</v>
      </c>
      <c r="O3346">
        <v>88.217054263565899</v>
      </c>
      <c r="P3346">
        <v>7.1428571428571397</v>
      </c>
    </row>
    <row r="3347" spans="1:17" hidden="1" x14ac:dyDescent="0.3">
      <c r="A3347" t="s">
        <v>6912</v>
      </c>
      <c r="B3347" t="s">
        <v>6913</v>
      </c>
      <c r="C3347" t="s">
        <v>10328</v>
      </c>
      <c r="D3347" t="s">
        <v>627</v>
      </c>
      <c r="E3347">
        <v>59.078167360000002</v>
      </c>
      <c r="F3347">
        <v>20.58</v>
      </c>
      <c r="G3347">
        <v>2.7023654829597499</v>
      </c>
      <c r="H3347">
        <v>6.5248906595303202</v>
      </c>
      <c r="I3347">
        <v>-1.7221608964628901</v>
      </c>
      <c r="J3347">
        <v>-17.9974783687856</v>
      </c>
      <c r="K3347">
        <v>19.8377895696789</v>
      </c>
      <c r="L3347">
        <v>17.439835953190499</v>
      </c>
      <c r="M3347">
        <v>45.018217457177798</v>
      </c>
      <c r="N3347">
        <v>2.6245505671905098</v>
      </c>
      <c r="O3347">
        <v>32.750242954324598</v>
      </c>
      <c r="P3347">
        <v>55.320754716981099</v>
      </c>
      <c r="Q3347">
        <v>5.0292583762417999E-2</v>
      </c>
    </row>
    <row r="3348" spans="1:17" hidden="1" x14ac:dyDescent="0.3">
      <c r="A3348" t="s">
        <v>6914</v>
      </c>
      <c r="B3348" t="s">
        <v>6915</v>
      </c>
      <c r="C3348" t="s">
        <v>10328</v>
      </c>
      <c r="D3348" t="s">
        <v>410</v>
      </c>
      <c r="E3348">
        <v>59.020415999999997</v>
      </c>
      <c r="F3348">
        <v>56.05</v>
      </c>
      <c r="G3348">
        <v>-64.973105649631705</v>
      </c>
      <c r="H3348">
        <v>2.8200584395217301</v>
      </c>
      <c r="I3348">
        <v>-33.4054325286344</v>
      </c>
      <c r="J3348">
        <v>-1.0476561641234601</v>
      </c>
      <c r="K3348">
        <v>56.697996114426701</v>
      </c>
      <c r="L3348">
        <v>60.495102150215502</v>
      </c>
      <c r="M3348">
        <v>40.860687525655301</v>
      </c>
      <c r="N3348">
        <v>0.43741181213465002</v>
      </c>
      <c r="O3348">
        <v>55.218554861730503</v>
      </c>
      <c r="P3348">
        <v>14.038657171922599</v>
      </c>
    </row>
    <row r="3349" spans="1:17" hidden="1" x14ac:dyDescent="0.3">
      <c r="A3349" t="s">
        <v>6916</v>
      </c>
      <c r="B3349" t="s">
        <v>6917</v>
      </c>
      <c r="C3349" t="s">
        <v>10328</v>
      </c>
      <c r="D3349" t="s">
        <v>1481</v>
      </c>
      <c r="E3349">
        <v>58.916927999999999</v>
      </c>
      <c r="F3349">
        <v>32</v>
      </c>
      <c r="G3349">
        <v>0.32751993783265099</v>
      </c>
      <c r="H3349">
        <v>5.4531397493875398</v>
      </c>
      <c r="I3349">
        <v>-16.083781372524701</v>
      </c>
      <c r="J3349">
        <v>1.88069274553384</v>
      </c>
      <c r="K3349">
        <v>31.7722065507424</v>
      </c>
      <c r="L3349">
        <v>30.650866060422899</v>
      </c>
      <c r="M3349">
        <v>57.883036259125397</v>
      </c>
      <c r="N3349">
        <v>1.0158849783630599</v>
      </c>
      <c r="O3349">
        <v>45.5</v>
      </c>
      <c r="P3349">
        <v>44.079243583971099</v>
      </c>
      <c r="Q3349">
        <v>7.1825481904569E-2</v>
      </c>
    </row>
    <row r="3350" spans="1:17" hidden="1" x14ac:dyDescent="0.3">
      <c r="A3350" t="s">
        <v>6918</v>
      </c>
      <c r="B3350" t="s">
        <v>6919</v>
      </c>
      <c r="C3350" t="s">
        <v>10328</v>
      </c>
      <c r="D3350" t="s">
        <v>405</v>
      </c>
      <c r="E3350">
        <v>58.868302499999999</v>
      </c>
      <c r="F3350">
        <v>10.85</v>
      </c>
      <c r="G3350">
        <v>24.047490116390801</v>
      </c>
      <c r="H3350">
        <v>-8.8203621478053904</v>
      </c>
      <c r="I3350">
        <v>-5.5396615654487</v>
      </c>
      <c r="J3350">
        <v>-3.7382391237647199</v>
      </c>
      <c r="K3350">
        <v>10.3801649441971</v>
      </c>
      <c r="L3350">
        <v>9.7363755038755304</v>
      </c>
      <c r="M3350">
        <v>45.010870583670503</v>
      </c>
      <c r="N3350">
        <v>0.49266688643193901</v>
      </c>
      <c r="O3350">
        <v>30.414746543778801</v>
      </c>
      <c r="P3350">
        <v>59.558823529411697</v>
      </c>
      <c r="Q3350">
        <v>4.6536559956026E-2</v>
      </c>
    </row>
    <row r="3351" spans="1:17" hidden="1" x14ac:dyDescent="0.3">
      <c r="A3351" t="s">
        <v>6920</v>
      </c>
      <c r="B3351" t="s">
        <v>6921</v>
      </c>
      <c r="C3351" t="s">
        <v>10328</v>
      </c>
      <c r="D3351" t="s">
        <v>46</v>
      </c>
      <c r="E3351">
        <v>58.819137913999903</v>
      </c>
      <c r="F3351">
        <v>57</v>
      </c>
      <c r="G3351">
        <v>54.814418948887798</v>
      </c>
      <c r="H3351">
        <v>4.4522619087969098</v>
      </c>
      <c r="I3351">
        <v>30.9272934804515</v>
      </c>
      <c r="J3351">
        <v>-10.675487879333801</v>
      </c>
      <c r="K3351">
        <v>53.807615975045699</v>
      </c>
      <c r="L3351">
        <v>47.051631886982101</v>
      </c>
      <c r="M3351">
        <v>54.906395411174699</v>
      </c>
      <c r="N3351">
        <v>0.6920839112903</v>
      </c>
      <c r="O3351">
        <v>45.122807017543799</v>
      </c>
      <c r="P3351">
        <v>91.641706039838198</v>
      </c>
      <c r="Q3351">
        <v>0.16525929485235999</v>
      </c>
    </row>
    <row r="3352" spans="1:17" hidden="1" x14ac:dyDescent="0.3">
      <c r="A3352" t="s">
        <v>6922</v>
      </c>
      <c r="B3352" t="s">
        <v>6923</v>
      </c>
      <c r="C3352" t="s">
        <v>10328</v>
      </c>
      <c r="D3352" t="s">
        <v>127</v>
      </c>
      <c r="E3352">
        <v>58.526478400000002</v>
      </c>
      <c r="F3352">
        <v>82.6</v>
      </c>
      <c r="G3352">
        <v>-43.940441204113398</v>
      </c>
      <c r="H3352">
        <v>-9.3689543629290402</v>
      </c>
      <c r="I3352">
        <v>-29.925291542943199</v>
      </c>
      <c r="J3352">
        <v>-4.37574523588916</v>
      </c>
      <c r="K3352">
        <v>83.814088081873393</v>
      </c>
      <c r="L3352">
        <v>86.235984141465295</v>
      </c>
      <c r="M3352">
        <v>32.644941177333799</v>
      </c>
      <c r="N3352">
        <v>0.78139412960205701</v>
      </c>
      <c r="O3352">
        <v>33.171912832929699</v>
      </c>
      <c r="P3352">
        <v>14.7222222222222</v>
      </c>
      <c r="Q3352">
        <v>7.7407153997738995E-2</v>
      </c>
    </row>
    <row r="3353" spans="1:17" hidden="1" x14ac:dyDescent="0.3">
      <c r="A3353" t="s">
        <v>6924</v>
      </c>
      <c r="B3353" t="s">
        <v>6925</v>
      </c>
      <c r="C3353" t="s">
        <v>10328</v>
      </c>
      <c r="D3353" t="s">
        <v>723</v>
      </c>
      <c r="E3353">
        <v>58.521133800000001</v>
      </c>
      <c r="F3353">
        <v>121.35</v>
      </c>
      <c r="G3353">
        <v>-0.64563352617820102</v>
      </c>
      <c r="H3353">
        <v>-1.0095624740050899</v>
      </c>
      <c r="I3353">
        <v>23.3063532999345</v>
      </c>
      <c r="J3353">
        <v>-10.238113731585299</v>
      </c>
      <c r="K3353">
        <v>111.037914988955</v>
      </c>
      <c r="L3353">
        <v>103.006437634473</v>
      </c>
      <c r="M3353">
        <v>47.659266654235402</v>
      </c>
      <c r="N3353">
        <v>1.52639182169902</v>
      </c>
      <c r="O3353">
        <v>12.402142562834699</v>
      </c>
      <c r="P3353">
        <v>63.765182186234803</v>
      </c>
      <c r="Q3353">
        <v>2.7576673075835001E-2</v>
      </c>
    </row>
    <row r="3354" spans="1:17" hidden="1" x14ac:dyDescent="0.3">
      <c r="A3354" t="s">
        <v>6926</v>
      </c>
      <c r="B3354" t="s">
        <v>6927</v>
      </c>
      <c r="C3354" t="s">
        <v>10328</v>
      </c>
      <c r="D3354" t="s">
        <v>1665</v>
      </c>
      <c r="E3354">
        <v>58.501143999999996</v>
      </c>
      <c r="F3354">
        <v>24.05</v>
      </c>
      <c r="G3354">
        <v>25.3175701161014</v>
      </c>
      <c r="H3354">
        <v>-7.25255064183174</v>
      </c>
      <c r="I3354">
        <v>109.513781799239</v>
      </c>
      <c r="J3354">
        <v>-1.0476561641234601</v>
      </c>
      <c r="K3354">
        <v>23.024922040798</v>
      </c>
      <c r="L3354">
        <v>17.3723581108007</v>
      </c>
      <c r="M3354">
        <v>12.643655186182</v>
      </c>
      <c r="N3354">
        <v>1.1372549019607801E-2</v>
      </c>
      <c r="O3354">
        <v>11.767151767151701</v>
      </c>
      <c r="P3354">
        <v>164.00680917860299</v>
      </c>
      <c r="Q3354">
        <v>7.4265213919724002E-2</v>
      </c>
    </row>
    <row r="3355" spans="1:17" hidden="1" x14ac:dyDescent="0.3">
      <c r="A3355" t="s">
        <v>6928</v>
      </c>
      <c r="B3355" t="s">
        <v>6929</v>
      </c>
      <c r="C3355" t="s">
        <v>10328</v>
      </c>
      <c r="D3355" t="s">
        <v>6930</v>
      </c>
      <c r="E3355">
        <v>58.468476074000002</v>
      </c>
      <c r="F3355">
        <v>23.99</v>
      </c>
      <c r="G3355">
        <v>234.51783758806801</v>
      </c>
      <c r="H3355">
        <v>0.239334233721434</v>
      </c>
      <c r="I3355">
        <v>187.66116227633299</v>
      </c>
      <c r="J3355">
        <v>-8.6731752279211207</v>
      </c>
      <c r="K3355">
        <v>23.0060842454489</v>
      </c>
      <c r="L3355">
        <v>16.213449848270901</v>
      </c>
      <c r="M3355">
        <v>47.068164291680503</v>
      </c>
      <c r="N3355">
        <v>1.39342159729575</v>
      </c>
      <c r="O3355">
        <v>13.1721550646102</v>
      </c>
      <c r="P3355">
        <v>264.58966565349499</v>
      </c>
      <c r="Q3355">
        <v>0.18670340460777099</v>
      </c>
    </row>
    <row r="3356" spans="1:17" hidden="1" x14ac:dyDescent="0.3">
      <c r="A3356" t="s">
        <v>6931</v>
      </c>
      <c r="B3356" t="s">
        <v>6932</v>
      </c>
      <c r="C3356" t="s">
        <v>10328</v>
      </c>
      <c r="D3356" t="s">
        <v>185</v>
      </c>
      <c r="E3356">
        <v>58.458650489999997</v>
      </c>
      <c r="F3356">
        <v>60.75</v>
      </c>
      <c r="G3356">
        <v>-24.419654152383799</v>
      </c>
      <c r="H3356">
        <v>-1.0869902132201099</v>
      </c>
      <c r="I3356">
        <v>-24.665985535054901</v>
      </c>
      <c r="J3356">
        <v>-1.85093485264805</v>
      </c>
      <c r="K3356">
        <v>60.321803850145798</v>
      </c>
      <c r="L3356">
        <v>62.210041167874202</v>
      </c>
      <c r="M3356">
        <v>51.261279918888903</v>
      </c>
      <c r="N3356">
        <v>0.908041027939814</v>
      </c>
      <c r="O3356">
        <v>39.917695473251001</v>
      </c>
      <c r="P3356">
        <v>11.672794117646999</v>
      </c>
      <c r="Q3356">
        <v>-5.1087885305709999E-3</v>
      </c>
    </row>
    <row r="3357" spans="1:17" hidden="1" x14ac:dyDescent="0.3">
      <c r="A3357" t="s">
        <v>6933</v>
      </c>
      <c r="B3357" t="s">
        <v>6934</v>
      </c>
      <c r="C3357" t="s">
        <v>10328</v>
      </c>
      <c r="D3357" t="s">
        <v>627</v>
      </c>
      <c r="E3357">
        <v>58.454453200000003</v>
      </c>
      <c r="F3357">
        <v>68.099999999999994</v>
      </c>
      <c r="G3357">
        <v>10.514464254969001</v>
      </c>
      <c r="H3357">
        <v>-5.4303801310867899</v>
      </c>
      <c r="I3357">
        <v>5.4281980856067804</v>
      </c>
      <c r="J3357">
        <v>-1.74736461893394</v>
      </c>
      <c r="K3357">
        <v>69.266811643669996</v>
      </c>
      <c r="L3357">
        <v>63.119743833208503</v>
      </c>
      <c r="M3357">
        <v>44.563283620950799</v>
      </c>
      <c r="N3357">
        <v>1.1364256928849199</v>
      </c>
      <c r="O3357">
        <v>17.4743024963289</v>
      </c>
      <c r="P3357">
        <v>63.270198993047202</v>
      </c>
      <c r="Q3357">
        <v>8.4134013214701001E-2</v>
      </c>
    </row>
    <row r="3358" spans="1:17" hidden="1" x14ac:dyDescent="0.3">
      <c r="A3358" t="s">
        <v>6935</v>
      </c>
      <c r="B3358" t="s">
        <v>6936</v>
      </c>
      <c r="C3358" t="s">
        <v>10328</v>
      </c>
      <c r="D3358" t="s">
        <v>535</v>
      </c>
      <c r="E3358">
        <v>58.447308200000002</v>
      </c>
      <c r="F3358">
        <v>47.5</v>
      </c>
      <c r="G3358">
        <v>-60.5867490718638</v>
      </c>
      <c r="H3358">
        <v>22.7319703797709</v>
      </c>
      <c r="I3358">
        <v>-39.069946765717297</v>
      </c>
      <c r="J3358">
        <v>-0.86729544268057301</v>
      </c>
      <c r="K3358">
        <v>44.321682263723801</v>
      </c>
      <c r="L3358">
        <v>48.040386965924597</v>
      </c>
      <c r="M3358">
        <v>75.418107600091503</v>
      </c>
      <c r="N3358">
        <v>1.37162914973386</v>
      </c>
      <c r="O3358">
        <v>69.431578947368394</v>
      </c>
      <c r="P3358">
        <v>59.449479691171497</v>
      </c>
      <c r="Q3358">
        <v>0.154749955517958</v>
      </c>
    </row>
    <row r="3359" spans="1:17" hidden="1" x14ac:dyDescent="0.3">
      <c r="A3359" t="s">
        <v>6937</v>
      </c>
      <c r="B3359" t="s">
        <v>6938</v>
      </c>
      <c r="C3359" t="s">
        <v>10328</v>
      </c>
      <c r="D3359" t="s">
        <v>627</v>
      </c>
      <c r="E3359">
        <v>58.439500000000002</v>
      </c>
      <c r="F3359">
        <v>39.619999999999997</v>
      </c>
      <c r="G3359">
        <v>5.3811633875641096</v>
      </c>
      <c r="H3359">
        <v>-6.15589205163021</v>
      </c>
      <c r="I3359">
        <v>-17.518523869891599</v>
      </c>
      <c r="J3359">
        <v>0.54208742562011603</v>
      </c>
      <c r="K3359">
        <v>40.420474688429302</v>
      </c>
      <c r="L3359">
        <v>39.283314760740502</v>
      </c>
      <c r="M3359">
        <v>53.773506507865903</v>
      </c>
      <c r="N3359">
        <v>0.29445015721093898</v>
      </c>
      <c r="O3359">
        <v>34.906612821807101</v>
      </c>
      <c r="P3359">
        <v>41.499999999999901</v>
      </c>
      <c r="Q3359">
        <v>3.9179472001403003E-2</v>
      </c>
    </row>
    <row r="3360" spans="1:17" hidden="1" x14ac:dyDescent="0.3">
      <c r="A3360" t="s">
        <v>6939</v>
      </c>
      <c r="B3360" t="s">
        <v>6940</v>
      </c>
      <c r="C3360" t="s">
        <v>10328</v>
      </c>
      <c r="D3360" t="s">
        <v>72</v>
      </c>
      <c r="E3360">
        <v>58.367035649999998</v>
      </c>
      <c r="F3360">
        <v>55.31</v>
      </c>
      <c r="G3360">
        <v>-50.224852462713301</v>
      </c>
      <c r="H3360">
        <v>2.6999266282287699</v>
      </c>
      <c r="I3360">
        <v>-30.004552182304</v>
      </c>
      <c r="J3360">
        <v>1.7301216136543001</v>
      </c>
      <c r="K3360">
        <v>54.926753678260802</v>
      </c>
      <c r="L3360">
        <v>60.0029522960875</v>
      </c>
      <c r="M3360">
        <v>62.556052045940099</v>
      </c>
      <c r="N3360">
        <v>1.5415987482986</v>
      </c>
      <c r="O3360">
        <v>48.960404990055999</v>
      </c>
      <c r="P3360">
        <v>12.877551020408101</v>
      </c>
      <c r="Q3360">
        <v>3.4508525738162002E-2</v>
      </c>
    </row>
    <row r="3361" spans="1:17" hidden="1" x14ac:dyDescent="0.3">
      <c r="A3361" t="s">
        <v>6941</v>
      </c>
      <c r="B3361" t="s">
        <v>6942</v>
      </c>
      <c r="C3361" t="s">
        <v>10328</v>
      </c>
      <c r="D3361" t="s">
        <v>138</v>
      </c>
      <c r="E3361">
        <v>58.243425000000002</v>
      </c>
      <c r="F3361">
        <v>87.65</v>
      </c>
      <c r="G3361">
        <v>-12.6927197488831</v>
      </c>
      <c r="H3361">
        <v>1.5519716245500199</v>
      </c>
      <c r="I3361">
        <v>-10.870979564353901</v>
      </c>
      <c r="J3361">
        <v>0.64134879291996105</v>
      </c>
      <c r="M3361">
        <v>100</v>
      </c>
    </row>
    <row r="3362" spans="1:17" hidden="1" x14ac:dyDescent="0.3">
      <c r="A3362" t="s">
        <v>6943</v>
      </c>
      <c r="B3362" t="s">
        <v>6944</v>
      </c>
      <c r="C3362" t="s">
        <v>10328</v>
      </c>
      <c r="D3362" t="s">
        <v>573</v>
      </c>
      <c r="E3362">
        <v>58.18911696</v>
      </c>
      <c r="F3362">
        <v>85.44</v>
      </c>
      <c r="G3362">
        <v>55.344838601239303</v>
      </c>
      <c r="H3362">
        <v>5.0987231710166396</v>
      </c>
      <c r="I3362">
        <v>31.627589598659</v>
      </c>
      <c r="J3362">
        <v>3.1495269344680801</v>
      </c>
      <c r="K3362">
        <v>64.068247454216205</v>
      </c>
      <c r="L3362">
        <v>58.091332688715497</v>
      </c>
      <c r="M3362">
        <v>68.012177337838196</v>
      </c>
      <c r="N3362">
        <v>1.82118162928058</v>
      </c>
      <c r="O3362">
        <v>1.8258426966292201</v>
      </c>
      <c r="P3362">
        <v>116.30379746835401</v>
      </c>
      <c r="Q3362">
        <v>0.12072947449141</v>
      </c>
    </row>
    <row r="3363" spans="1:17" hidden="1" x14ac:dyDescent="0.3">
      <c r="A3363" t="s">
        <v>6945</v>
      </c>
      <c r="B3363" t="s">
        <v>6946</v>
      </c>
      <c r="C3363" t="s">
        <v>10328</v>
      </c>
      <c r="D3363" t="s">
        <v>2256</v>
      </c>
      <c r="E3363">
        <v>58.14</v>
      </c>
      <c r="F3363">
        <v>228</v>
      </c>
      <c r="G3363">
        <v>258.60870381319501</v>
      </c>
      <c r="H3363">
        <v>13.0228111051229</v>
      </c>
      <c r="I3363">
        <v>176.558405384103</v>
      </c>
      <c r="J3363">
        <v>0.330734231607967</v>
      </c>
      <c r="K3363">
        <v>166.49821700595399</v>
      </c>
      <c r="L3363">
        <v>111.74583225742801</v>
      </c>
      <c r="M3363">
        <v>71.2680194400793</v>
      </c>
      <c r="N3363">
        <v>2.6098964326812402</v>
      </c>
      <c r="O3363">
        <v>5.2412280701754401</v>
      </c>
      <c r="P3363">
        <v>300</v>
      </c>
    </row>
    <row r="3364" spans="1:17" hidden="1" x14ac:dyDescent="0.3">
      <c r="A3364" t="s">
        <v>6947</v>
      </c>
      <c r="B3364" t="s">
        <v>6948</v>
      </c>
      <c r="C3364" t="s">
        <v>10328</v>
      </c>
      <c r="D3364" t="s">
        <v>138</v>
      </c>
      <c r="E3364">
        <v>58.134695999999998</v>
      </c>
      <c r="F3364">
        <v>80.459999999999994</v>
      </c>
      <c r="G3364">
        <v>-39.667333683404799</v>
      </c>
      <c r="H3364">
        <v>-17.077263078753401</v>
      </c>
      <c r="I3364">
        <v>-31.6926768669788</v>
      </c>
      <c r="J3364">
        <v>-12.049992352798499</v>
      </c>
      <c r="K3364">
        <v>89.758399102996407</v>
      </c>
      <c r="L3364">
        <v>101.52188373928</v>
      </c>
      <c r="M3364">
        <v>24.3293804653145</v>
      </c>
      <c r="N3364">
        <v>1.4916342680958601</v>
      </c>
      <c r="O3364">
        <v>100.099428287347</v>
      </c>
      <c r="P3364">
        <v>4.39859867652783</v>
      </c>
      <c r="Q3364">
        <v>-3.9816759800028002E-2</v>
      </c>
    </row>
    <row r="3365" spans="1:17" hidden="1" x14ac:dyDescent="0.3">
      <c r="A3365" t="s">
        <v>6949</v>
      </c>
      <c r="B3365" t="s">
        <v>6950</v>
      </c>
      <c r="C3365" t="s">
        <v>10328</v>
      </c>
      <c r="D3365" t="s">
        <v>405</v>
      </c>
      <c r="E3365">
        <v>58.063511499999997</v>
      </c>
      <c r="F3365">
        <v>2.7</v>
      </c>
      <c r="G3365">
        <v>2.9330980429470599</v>
      </c>
      <c r="H3365">
        <v>11.5912650353676</v>
      </c>
      <c r="I3365">
        <v>-14.425258154304601</v>
      </c>
      <c r="J3365">
        <v>4.8117188358765297</v>
      </c>
      <c r="K3365">
        <v>2.4086563350710599</v>
      </c>
      <c r="L3365">
        <v>2.36342337630871</v>
      </c>
      <c r="M3365">
        <v>74.138730161831504</v>
      </c>
      <c r="N3365">
        <v>1.40481963830942</v>
      </c>
      <c r="O3365">
        <v>31.481481481481399</v>
      </c>
      <c r="P3365">
        <v>43.6170212765957</v>
      </c>
      <c r="Q3365">
        <v>8.6123998914848995E-2</v>
      </c>
    </row>
    <row r="3366" spans="1:17" hidden="1" x14ac:dyDescent="0.3">
      <c r="A3366" t="s">
        <v>6951</v>
      </c>
      <c r="B3366" t="s">
        <v>6952</v>
      </c>
      <c r="C3366" t="s">
        <v>10328</v>
      </c>
      <c r="D3366" t="s">
        <v>2256</v>
      </c>
      <c r="E3366">
        <v>57.944400000000002</v>
      </c>
      <c r="F3366">
        <v>168</v>
      </c>
      <c r="G3366">
        <v>279.18517558865301</v>
      </c>
      <c r="H3366">
        <v>31.4680501052237</v>
      </c>
      <c r="I3366">
        <v>139.47636896322399</v>
      </c>
      <c r="J3366">
        <v>3.7600361435688399</v>
      </c>
      <c r="K3366">
        <v>117.63262648765399</v>
      </c>
      <c r="L3366">
        <v>79.4846291680321</v>
      </c>
      <c r="M3366">
        <v>98.432242572952205</v>
      </c>
      <c r="N3366">
        <v>0.102915951972555</v>
      </c>
      <c r="O3366">
        <v>0</v>
      </c>
      <c r="P3366">
        <v>409.09090909090901</v>
      </c>
      <c r="Q3366">
        <v>0.12449521682049899</v>
      </c>
    </row>
    <row r="3367" spans="1:17" hidden="1" x14ac:dyDescent="0.3">
      <c r="A3367" t="s">
        <v>6953</v>
      </c>
      <c r="B3367" t="s">
        <v>6954</v>
      </c>
      <c r="C3367" t="s">
        <v>10328</v>
      </c>
      <c r="D3367" t="s">
        <v>489</v>
      </c>
      <c r="E3367">
        <v>57.885271679999903</v>
      </c>
      <c r="F3367">
        <v>37.799999999999997</v>
      </c>
      <c r="G3367">
        <v>4.9281719345726502</v>
      </c>
      <c r="H3367">
        <v>-0.33202396527200501</v>
      </c>
      <c r="I3367">
        <v>-34.914609177905596</v>
      </c>
      <c r="J3367">
        <v>-3.3369643402240801</v>
      </c>
      <c r="K3367">
        <v>38.715143796520202</v>
      </c>
      <c r="L3367">
        <v>38.922058980207602</v>
      </c>
      <c r="M3367">
        <v>60.150558893506798</v>
      </c>
      <c r="N3367">
        <v>0.88978304255970797</v>
      </c>
      <c r="O3367">
        <v>48.148148148148103</v>
      </c>
      <c r="P3367">
        <v>37.454545454545404</v>
      </c>
      <c r="Q3367">
        <v>-7.3661476389679001E-2</v>
      </c>
    </row>
    <row r="3368" spans="1:17" hidden="1" x14ac:dyDescent="0.3">
      <c r="A3368" t="s">
        <v>6955</v>
      </c>
      <c r="B3368" t="s">
        <v>6956</v>
      </c>
      <c r="C3368" t="s">
        <v>10328</v>
      </c>
      <c r="D3368" t="s">
        <v>706</v>
      </c>
      <c r="E3368">
        <v>57.875999999999998</v>
      </c>
      <c r="F3368">
        <v>42.09</v>
      </c>
      <c r="G3368">
        <v>37.617414962461098</v>
      </c>
      <c r="H3368">
        <v>-6.8449183022333404</v>
      </c>
      <c r="I3368">
        <v>11.819653672330601</v>
      </c>
      <c r="J3368">
        <v>-3.43254400355675</v>
      </c>
      <c r="K3368">
        <v>40.161441387027303</v>
      </c>
      <c r="L3368">
        <v>33.928271062144503</v>
      </c>
      <c r="M3368">
        <v>52.615507313377798</v>
      </c>
      <c r="N3368">
        <v>0.144373425802275</v>
      </c>
      <c r="O3368">
        <v>18.8168210976478</v>
      </c>
      <c r="P3368">
        <v>75.301957517700899</v>
      </c>
      <c r="Q3368">
        <v>0.12645131995782799</v>
      </c>
    </row>
    <row r="3369" spans="1:17" hidden="1" x14ac:dyDescent="0.3">
      <c r="A3369" t="s">
        <v>6957</v>
      </c>
      <c r="B3369" t="s">
        <v>6958</v>
      </c>
      <c r="C3369" t="s">
        <v>10328</v>
      </c>
      <c r="D3369" t="s">
        <v>517</v>
      </c>
      <c r="E3369">
        <v>57.788975999999998</v>
      </c>
      <c r="F3369">
        <v>86.28</v>
      </c>
      <c r="G3369">
        <v>61.661505267905902</v>
      </c>
      <c r="H3369">
        <v>5.4039158818697501</v>
      </c>
      <c r="I3369">
        <v>4.8229917647307303</v>
      </c>
      <c r="J3369">
        <v>14.6988227091159</v>
      </c>
      <c r="K3369">
        <v>70.753060692454994</v>
      </c>
      <c r="L3369">
        <v>60.920650579495103</v>
      </c>
      <c r="M3369">
        <v>86.410764080115499</v>
      </c>
      <c r="N3369">
        <v>0.50747986191024097</v>
      </c>
      <c r="O3369">
        <v>8.3101529902642497</v>
      </c>
      <c r="P3369">
        <v>141.34265734265699</v>
      </c>
    </row>
    <row r="3370" spans="1:17" hidden="1" x14ac:dyDescent="0.3">
      <c r="A3370" t="s">
        <v>6959</v>
      </c>
      <c r="B3370" t="s">
        <v>6960</v>
      </c>
      <c r="C3370" t="s">
        <v>10328</v>
      </c>
      <c r="E3370">
        <v>57.736800000000002</v>
      </c>
      <c r="F3370">
        <v>54.52</v>
      </c>
      <c r="G3370">
        <v>2122.8207339180399</v>
      </c>
      <c r="H3370">
        <v>46.0197548779065</v>
      </c>
      <c r="I3370">
        <v>864.09552775993495</v>
      </c>
      <c r="J3370">
        <v>7.1271718407328599</v>
      </c>
      <c r="K3370">
        <v>37.253962705905003</v>
      </c>
      <c r="L3370">
        <v>19.4444623050899</v>
      </c>
      <c r="M3370">
        <v>100</v>
      </c>
      <c r="N3370">
        <v>1.02548842319709</v>
      </c>
      <c r="O3370">
        <v>0</v>
      </c>
      <c r="P3370">
        <v>2152.8925619834699</v>
      </c>
    </row>
    <row r="3371" spans="1:17" hidden="1" x14ac:dyDescent="0.3">
      <c r="A3371" t="s">
        <v>6961</v>
      </c>
      <c r="B3371" t="s">
        <v>6962</v>
      </c>
      <c r="C3371" t="s">
        <v>10328</v>
      </c>
      <c r="D3371" t="s">
        <v>895</v>
      </c>
      <c r="E3371">
        <v>57.688614999999999</v>
      </c>
      <c r="F3371">
        <v>103.42</v>
      </c>
      <c r="G3371">
        <v>9.0270286931469901</v>
      </c>
      <c r="H3371">
        <v>15.098312248363801</v>
      </c>
      <c r="I3371">
        <v>3.4985598242578302</v>
      </c>
      <c r="J3371">
        <v>3.6709454323199</v>
      </c>
      <c r="K3371">
        <v>94.485931286105</v>
      </c>
      <c r="L3371">
        <v>88.533770181560797</v>
      </c>
      <c r="M3371">
        <v>72.657904659723997</v>
      </c>
      <c r="N3371">
        <v>0.79905967906512299</v>
      </c>
      <c r="O3371">
        <v>1.62444401469734</v>
      </c>
      <c r="P3371">
        <v>47.007818052594097</v>
      </c>
      <c r="Q3371">
        <v>9.0233790921358997E-2</v>
      </c>
    </row>
    <row r="3372" spans="1:17" hidden="1" x14ac:dyDescent="0.3">
      <c r="A3372" t="s">
        <v>6963</v>
      </c>
      <c r="B3372" t="s">
        <v>6964</v>
      </c>
      <c r="C3372" t="s">
        <v>10328</v>
      </c>
      <c r="D3372" t="s">
        <v>535</v>
      </c>
      <c r="E3372">
        <v>57.643732800000002</v>
      </c>
      <c r="F3372">
        <v>17.7</v>
      </c>
      <c r="G3372">
        <v>-60.145407485422197</v>
      </c>
      <c r="H3372">
        <v>-16.355426767845302</v>
      </c>
      <c r="I3372">
        <v>-37.344218247314203</v>
      </c>
      <c r="J3372">
        <v>-4.2214054917189401</v>
      </c>
      <c r="K3372">
        <v>18.6458585700932</v>
      </c>
      <c r="L3372">
        <v>20.413747262759301</v>
      </c>
      <c r="M3372">
        <v>36.705329021062298</v>
      </c>
      <c r="N3372">
        <v>0.55332924024185404</v>
      </c>
      <c r="O3372">
        <v>87.838173746155803</v>
      </c>
      <c r="P3372">
        <v>15.7332931918345</v>
      </c>
      <c r="Q3372">
        <v>0.19325352416265301</v>
      </c>
    </row>
    <row r="3373" spans="1:17" hidden="1" x14ac:dyDescent="0.3">
      <c r="A3373" t="s">
        <v>6965</v>
      </c>
      <c r="B3373" t="s">
        <v>6966</v>
      </c>
      <c r="C3373" t="s">
        <v>10328</v>
      </c>
      <c r="D3373" t="s">
        <v>357</v>
      </c>
      <c r="E3373">
        <v>57.539099999999998</v>
      </c>
      <c r="F3373">
        <v>138</v>
      </c>
      <c r="G3373">
        <v>-54.826462743726097</v>
      </c>
      <c r="H3373">
        <v>8.1257188168802195</v>
      </c>
      <c r="I3373">
        <v>-21.1184823427011</v>
      </c>
      <c r="J3373">
        <v>-9.9284749161868397</v>
      </c>
      <c r="K3373">
        <v>136.083608195761</v>
      </c>
      <c r="L3373">
        <v>141.52774575200701</v>
      </c>
      <c r="M3373">
        <v>52.1304930188941</v>
      </c>
      <c r="N3373">
        <v>1.2784090909090899</v>
      </c>
      <c r="O3373">
        <v>52.173913043478201</v>
      </c>
      <c r="P3373">
        <v>18.914261094355801</v>
      </c>
    </row>
    <row r="3374" spans="1:17" hidden="1" x14ac:dyDescent="0.3">
      <c r="A3374" t="s">
        <v>6967</v>
      </c>
      <c r="B3374" t="s">
        <v>6968</v>
      </c>
      <c r="C3374" t="s">
        <v>10328</v>
      </c>
      <c r="E3374">
        <v>57.52</v>
      </c>
      <c r="F3374">
        <v>147.4</v>
      </c>
      <c r="G3374">
        <v>122.109523517121</v>
      </c>
      <c r="H3374">
        <v>79.866314130369702</v>
      </c>
      <c r="I3374">
        <v>66.834547067905405</v>
      </c>
      <c r="J3374">
        <v>-8.27346261573636</v>
      </c>
      <c r="K3374">
        <v>106.46063020813899</v>
      </c>
      <c r="L3374">
        <v>86.724764686256904</v>
      </c>
      <c r="M3374">
        <v>68.598811221426601</v>
      </c>
      <c r="N3374">
        <v>4.10314517674834</v>
      </c>
      <c r="O3374">
        <v>8.7245590230664796</v>
      </c>
      <c r="P3374">
        <v>180.22813688212901</v>
      </c>
      <c r="Q3374">
        <v>0.14738211803652801</v>
      </c>
    </row>
    <row r="3375" spans="1:17" hidden="1" x14ac:dyDescent="0.3">
      <c r="A3375" t="s">
        <v>6969</v>
      </c>
      <c r="B3375" t="s">
        <v>6970</v>
      </c>
      <c r="C3375" t="s">
        <v>10328</v>
      </c>
      <c r="D3375" t="s">
        <v>627</v>
      </c>
      <c r="E3375">
        <v>57.5</v>
      </c>
      <c r="F3375">
        <v>23</v>
      </c>
      <c r="G3375">
        <v>-20.808170108182601</v>
      </c>
      <c r="H3375">
        <v>-11.723100080757501</v>
      </c>
      <c r="I3375">
        <v>-22.769325708333501</v>
      </c>
      <c r="J3375">
        <v>8.3719442164664493</v>
      </c>
      <c r="K3375">
        <v>23.562135170282499</v>
      </c>
      <c r="L3375">
        <v>23.8032658252177</v>
      </c>
      <c r="M3375">
        <v>57.260177781832702</v>
      </c>
      <c r="N3375">
        <v>1.9842105263157801</v>
      </c>
      <c r="O3375">
        <v>39.130434782608603</v>
      </c>
      <c r="P3375">
        <v>24.190064794816401</v>
      </c>
    </row>
    <row r="3376" spans="1:17" hidden="1" x14ac:dyDescent="0.3">
      <c r="A3376" t="s">
        <v>6971</v>
      </c>
      <c r="B3376" t="s">
        <v>6972</v>
      </c>
      <c r="C3376" t="s">
        <v>10328</v>
      </c>
      <c r="D3376" t="s">
        <v>127</v>
      </c>
      <c r="E3376">
        <v>57.368000000000002</v>
      </c>
      <c r="F3376">
        <v>5.68</v>
      </c>
      <c r="G3376">
        <v>-104.748600245543</v>
      </c>
      <c r="H3376">
        <v>-6.00309474244182</v>
      </c>
      <c r="I3376">
        <v>-41.4288802102351</v>
      </c>
      <c r="J3376">
        <v>-2.9474834525517899</v>
      </c>
      <c r="K3376">
        <v>5.9016226108582401</v>
      </c>
      <c r="L3376">
        <v>8.6005089366827807</v>
      </c>
      <c r="M3376">
        <v>44.2706333701584</v>
      </c>
      <c r="N3376">
        <v>0.79618027696976601</v>
      </c>
      <c r="O3376">
        <v>327.81690140845001</v>
      </c>
      <c r="P3376">
        <v>9.6525096525096501</v>
      </c>
      <c r="Q3376">
        <v>0.16572488029944399</v>
      </c>
    </row>
    <row r="3377" spans="1:17" hidden="1" x14ac:dyDescent="0.3">
      <c r="A3377" t="s">
        <v>6973</v>
      </c>
      <c r="B3377" t="s">
        <v>6974</v>
      </c>
      <c r="C3377" t="s">
        <v>10328</v>
      </c>
      <c r="D3377" t="s">
        <v>6975</v>
      </c>
      <c r="E3377">
        <v>57.257824360000001</v>
      </c>
      <c r="F3377">
        <v>65.3</v>
      </c>
      <c r="G3377">
        <v>21.6122602040267</v>
      </c>
      <c r="H3377">
        <v>32.943110121228003</v>
      </c>
      <c r="I3377">
        <v>64.721670690225807</v>
      </c>
      <c r="J3377">
        <v>31.292769367791401</v>
      </c>
      <c r="K3377">
        <v>46.408281434971101</v>
      </c>
      <c r="M3377">
        <v>89.798567071645493</v>
      </c>
      <c r="N3377">
        <v>1.1712918660286999</v>
      </c>
      <c r="O3377">
        <v>0</v>
      </c>
      <c r="P3377">
        <v>143.65671641790999</v>
      </c>
    </row>
    <row r="3378" spans="1:17" hidden="1" x14ac:dyDescent="0.3">
      <c r="A3378" t="s">
        <v>6976</v>
      </c>
      <c r="B3378" t="s">
        <v>6977</v>
      </c>
      <c r="C3378" t="s">
        <v>10328</v>
      </c>
      <c r="D3378" t="s">
        <v>124</v>
      </c>
      <c r="E3378">
        <v>57.232500000000002</v>
      </c>
      <c r="F3378">
        <v>76.31</v>
      </c>
      <c r="G3378">
        <v>39.5059497123504</v>
      </c>
      <c r="H3378">
        <v>-4.4284035064945604</v>
      </c>
      <c r="I3378">
        <v>-1.8720863350766199</v>
      </c>
      <c r="J3378">
        <v>-1.9308877526414401</v>
      </c>
      <c r="K3378">
        <v>72.489021115549505</v>
      </c>
      <c r="L3378">
        <v>65.497490602417898</v>
      </c>
      <c r="M3378">
        <v>61.976864982312598</v>
      </c>
      <c r="N3378">
        <v>0.99872761398295096</v>
      </c>
      <c r="O3378">
        <v>27.768313458262298</v>
      </c>
      <c r="P3378">
        <v>90.536828963795202</v>
      </c>
      <c r="Q3378">
        <v>8.9307040726039996E-2</v>
      </c>
    </row>
    <row r="3379" spans="1:17" hidden="1" x14ac:dyDescent="0.3">
      <c r="A3379" t="s">
        <v>6978</v>
      </c>
      <c r="B3379" t="s">
        <v>6979</v>
      </c>
      <c r="C3379" t="s">
        <v>10328</v>
      </c>
      <c r="D3379" t="s">
        <v>365</v>
      </c>
      <c r="E3379">
        <v>57.163007999999998</v>
      </c>
      <c r="F3379">
        <v>60.76</v>
      </c>
      <c r="G3379">
        <v>17.942788256131699</v>
      </c>
      <c r="H3379">
        <v>4.1355261723968502</v>
      </c>
      <c r="I3379">
        <v>-3.5864662459167498</v>
      </c>
      <c r="J3379">
        <v>-7.1373006772610301</v>
      </c>
      <c r="K3379">
        <v>63.739051915934397</v>
      </c>
      <c r="L3379">
        <v>60.398304414995401</v>
      </c>
      <c r="M3379">
        <v>30.038169246082099</v>
      </c>
      <c r="N3379">
        <v>7.7441398959322602E-2</v>
      </c>
      <c r="O3379">
        <v>32.8999341672152</v>
      </c>
      <c r="P3379">
        <v>82.736842105263094</v>
      </c>
      <c r="Q3379">
        <v>-1.1740067615708E-2</v>
      </c>
    </row>
    <row r="3380" spans="1:17" hidden="1" x14ac:dyDescent="0.3">
      <c r="A3380" t="s">
        <v>6980</v>
      </c>
      <c r="B3380" t="s">
        <v>6981</v>
      </c>
      <c r="C3380" t="s">
        <v>10328</v>
      </c>
      <c r="D3380" t="s">
        <v>127</v>
      </c>
      <c r="E3380">
        <v>57.112615864999903</v>
      </c>
      <c r="F3380">
        <v>41.35</v>
      </c>
      <c r="G3380">
        <v>-42.743422574402999</v>
      </c>
      <c r="H3380">
        <v>6.3985177656318699</v>
      </c>
      <c r="I3380">
        <v>-25.6369986486818</v>
      </c>
      <c r="J3380">
        <v>-0.68357849422055705</v>
      </c>
      <c r="M3380">
        <v>48.808408849563698</v>
      </c>
      <c r="O3380">
        <v>17.896009673518702</v>
      </c>
      <c r="P3380">
        <v>10.561497326203201</v>
      </c>
    </row>
    <row r="3381" spans="1:17" hidden="1" x14ac:dyDescent="0.3">
      <c r="A3381" t="s">
        <v>6982</v>
      </c>
      <c r="B3381" t="s">
        <v>6983</v>
      </c>
      <c r="C3381" t="s">
        <v>10328</v>
      </c>
      <c r="D3381" t="s">
        <v>2332</v>
      </c>
      <c r="E3381">
        <v>57.084453400000001</v>
      </c>
      <c r="F3381">
        <v>1.33</v>
      </c>
      <c r="G3381">
        <v>-59.701457695056902</v>
      </c>
      <c r="H3381">
        <v>-8.0713826323951299</v>
      </c>
      <c r="I3381">
        <v>-24.298737473039399</v>
      </c>
      <c r="J3381">
        <v>-2.5628076792749801</v>
      </c>
      <c r="K3381">
        <v>1.3520491294864401</v>
      </c>
      <c r="L3381">
        <v>1.5210104475308099</v>
      </c>
      <c r="M3381">
        <v>33.155231658980597</v>
      </c>
      <c r="N3381">
        <v>0.486358911268158</v>
      </c>
      <c r="O3381">
        <v>63.157894736842103</v>
      </c>
      <c r="P3381">
        <v>15.6521739130434</v>
      </c>
      <c r="Q3381">
        <v>-0.11259633153523201</v>
      </c>
    </row>
    <row r="3382" spans="1:17" hidden="1" x14ac:dyDescent="0.3">
      <c r="A3382" t="s">
        <v>6984</v>
      </c>
      <c r="B3382" t="s">
        <v>6985</v>
      </c>
      <c r="C3382" t="s">
        <v>10328</v>
      </c>
      <c r="D3382" t="s">
        <v>627</v>
      </c>
      <c r="E3382">
        <v>56.60445867</v>
      </c>
      <c r="F3382">
        <v>39.57</v>
      </c>
      <c r="G3382">
        <v>60.6269671152955</v>
      </c>
      <c r="H3382">
        <v>1.44225424995108</v>
      </c>
      <c r="I3382">
        <v>5.1539988453684904</v>
      </c>
      <c r="J3382">
        <v>-10.5806231970904</v>
      </c>
      <c r="K3382">
        <v>33.1293405832483</v>
      </c>
      <c r="L3382">
        <v>30.079356997171701</v>
      </c>
      <c r="M3382">
        <v>42.018208677247799</v>
      </c>
      <c r="N3382">
        <v>2.4072523362664202</v>
      </c>
      <c r="O3382">
        <v>0.101086681829665</v>
      </c>
      <c r="P3382">
        <v>98.345864661654105</v>
      </c>
      <c r="Q3382">
        <v>1.7975777311070001E-2</v>
      </c>
    </row>
    <row r="3383" spans="1:17" hidden="1" x14ac:dyDescent="0.3">
      <c r="A3383" t="s">
        <v>6986</v>
      </c>
      <c r="B3383" t="s">
        <v>6987</v>
      </c>
      <c r="C3383" t="s">
        <v>10328</v>
      </c>
      <c r="D3383" t="s">
        <v>535</v>
      </c>
      <c r="E3383">
        <v>56.589997799999999</v>
      </c>
      <c r="F3383">
        <v>44.94</v>
      </c>
      <c r="G3383">
        <v>62.1437407968481</v>
      </c>
      <c r="H3383">
        <v>-1.2648753560952299</v>
      </c>
      <c r="I3383">
        <v>23.423063235104099</v>
      </c>
      <c r="J3383">
        <v>-8.3529193220182005</v>
      </c>
      <c r="K3383">
        <v>41.867130350879997</v>
      </c>
      <c r="L3383">
        <v>34.729265520318101</v>
      </c>
      <c r="M3383">
        <v>53.915367625256998</v>
      </c>
      <c r="N3383">
        <v>0.84520274465410306</v>
      </c>
      <c r="O3383">
        <v>14.597240765464999</v>
      </c>
      <c r="P3383">
        <v>118.15533980582499</v>
      </c>
      <c r="Q3383">
        <v>5.8184448180559997E-2</v>
      </c>
    </row>
    <row r="3384" spans="1:17" hidden="1" x14ac:dyDescent="0.3">
      <c r="A3384" t="s">
        <v>6988</v>
      </c>
      <c r="B3384" t="s">
        <v>6989</v>
      </c>
      <c r="C3384" t="s">
        <v>10328</v>
      </c>
      <c r="D3384" t="s">
        <v>5421</v>
      </c>
      <c r="E3384">
        <v>56.587919999999997</v>
      </c>
      <c r="F3384">
        <v>76.89</v>
      </c>
      <c r="G3384">
        <v>-71.821828065427297</v>
      </c>
      <c r="H3384">
        <v>2.6208237119851101</v>
      </c>
      <c r="I3384">
        <v>-41.836819495857803</v>
      </c>
      <c r="J3384">
        <v>-11.4419213970983</v>
      </c>
      <c r="K3384">
        <v>79.669386244980501</v>
      </c>
      <c r="L3384">
        <v>98.996834152557994</v>
      </c>
      <c r="M3384">
        <v>44.120818365285501</v>
      </c>
      <c r="N3384">
        <v>0.615131047409753</v>
      </c>
      <c r="O3384">
        <v>108.089478475744</v>
      </c>
      <c r="P3384">
        <v>22.047619047619001</v>
      </c>
      <c r="Q3384">
        <v>1.3600339272000999E-2</v>
      </c>
    </row>
    <row r="3385" spans="1:17" hidden="1" x14ac:dyDescent="0.3">
      <c r="A3385" t="s">
        <v>6990</v>
      </c>
      <c r="B3385" t="s">
        <v>6991</v>
      </c>
      <c r="C3385" t="s">
        <v>10328</v>
      </c>
      <c r="D3385" t="s">
        <v>1518</v>
      </c>
      <c r="E3385">
        <v>56.509699400000002</v>
      </c>
      <c r="F3385">
        <v>193</v>
      </c>
      <c r="G3385">
        <v>-29.024707646579099</v>
      </c>
      <c r="H3385">
        <v>-19.624036969911</v>
      </c>
      <c r="I3385">
        <v>-29.990339651313999</v>
      </c>
      <c r="J3385">
        <v>-5.4915550101828803</v>
      </c>
      <c r="K3385">
        <v>220.23558312604399</v>
      </c>
      <c r="L3385">
        <v>209.566084484664</v>
      </c>
      <c r="M3385">
        <v>33.911336794919499</v>
      </c>
      <c r="N3385">
        <v>0.995494774039832</v>
      </c>
      <c r="O3385">
        <v>52.849740932642497</v>
      </c>
      <c r="P3385">
        <v>24.516129032258</v>
      </c>
      <c r="Q3385">
        <v>7.6252865297807004E-2</v>
      </c>
    </row>
    <row r="3386" spans="1:17" hidden="1" x14ac:dyDescent="0.3">
      <c r="A3386" t="s">
        <v>6992</v>
      </c>
      <c r="B3386" t="s">
        <v>6993</v>
      </c>
      <c r="C3386" t="s">
        <v>10328</v>
      </c>
      <c r="D3386" t="s">
        <v>281</v>
      </c>
      <c r="E3386">
        <v>56.485658999999998</v>
      </c>
      <c r="F3386">
        <v>42.65</v>
      </c>
      <c r="G3386">
        <v>-36.847784349580301</v>
      </c>
      <c r="H3386">
        <v>2.0201973444875798</v>
      </c>
      <c r="I3386">
        <v>-15.5909749159618</v>
      </c>
      <c r="J3386">
        <v>-2.0953860826333601</v>
      </c>
      <c r="K3386">
        <v>43.513592478385704</v>
      </c>
      <c r="L3386">
        <v>42.469105365356498</v>
      </c>
      <c r="M3386">
        <v>35.228583032073999</v>
      </c>
      <c r="N3386">
        <v>0.55776892430278802</v>
      </c>
      <c r="O3386">
        <v>15.474794841734999</v>
      </c>
      <c r="P3386">
        <v>18.4722222222222</v>
      </c>
    </row>
    <row r="3387" spans="1:17" hidden="1" x14ac:dyDescent="0.3">
      <c r="A3387" t="s">
        <v>6994</v>
      </c>
      <c r="B3387" t="s">
        <v>6995</v>
      </c>
      <c r="C3387" t="s">
        <v>10328</v>
      </c>
      <c r="D3387" t="s">
        <v>127</v>
      </c>
      <c r="E3387">
        <v>56.444200000000002</v>
      </c>
      <c r="F3387">
        <v>4</v>
      </c>
      <c r="G3387">
        <v>-3.0877010813003398</v>
      </c>
      <c r="H3387">
        <v>-17.886095529111302</v>
      </c>
      <c r="I3387">
        <v>-15.40442852995</v>
      </c>
      <c r="J3387">
        <v>-1.0476561641234601</v>
      </c>
      <c r="K3387">
        <v>4.2260429280103899</v>
      </c>
      <c r="L3387">
        <v>4.2869305007010796</v>
      </c>
      <c r="M3387">
        <v>15.7253568593399</v>
      </c>
      <c r="N3387">
        <v>8.9351972013629502E-2</v>
      </c>
      <c r="O3387">
        <v>44.999999999999901</v>
      </c>
      <c r="Q3387">
        <v>8.3488633202226006E-2</v>
      </c>
    </row>
    <row r="3388" spans="1:17" hidden="1" x14ac:dyDescent="0.3">
      <c r="A3388" t="s">
        <v>6996</v>
      </c>
      <c r="B3388" t="s">
        <v>6997</v>
      </c>
      <c r="C3388" t="s">
        <v>10328</v>
      </c>
      <c r="D3388" t="s">
        <v>6998</v>
      </c>
      <c r="E3388">
        <v>56.37884202</v>
      </c>
      <c r="F3388">
        <v>25.92</v>
      </c>
      <c r="G3388">
        <v>-7.8653217005051204</v>
      </c>
      <c r="H3388">
        <v>-7.8591868434971399</v>
      </c>
      <c r="I3388">
        <v>-1.3374971629619301</v>
      </c>
      <c r="J3388">
        <v>-0.92760814491577803</v>
      </c>
      <c r="K3388">
        <v>25.901196653709</v>
      </c>
      <c r="L3388">
        <v>25.2189646756126</v>
      </c>
      <c r="M3388">
        <v>55.373702914665401</v>
      </c>
      <c r="N3388">
        <v>0.484325293944532</v>
      </c>
      <c r="O3388">
        <v>38.040123456790099</v>
      </c>
      <c r="P3388">
        <v>64.050632911392398</v>
      </c>
    </row>
    <row r="3389" spans="1:17" hidden="1" x14ac:dyDescent="0.3">
      <c r="A3389" t="s">
        <v>6999</v>
      </c>
      <c r="B3389" t="s">
        <v>7000</v>
      </c>
      <c r="C3389" t="s">
        <v>10328</v>
      </c>
      <c r="D3389" t="s">
        <v>405</v>
      </c>
      <c r="E3389">
        <v>56.326282739999897</v>
      </c>
      <c r="F3389">
        <v>3.71</v>
      </c>
      <c r="G3389">
        <v>-61.112720258735798</v>
      </c>
      <c r="H3389">
        <v>-5.3512042600428504</v>
      </c>
      <c r="I3389">
        <v>-30.885758122007001</v>
      </c>
      <c r="J3389">
        <v>-2.6101561641234601</v>
      </c>
      <c r="K3389">
        <v>3.8880833638641299</v>
      </c>
      <c r="L3389">
        <v>4.8126736009713298</v>
      </c>
      <c r="M3389">
        <v>40.634895634516703</v>
      </c>
      <c r="N3389">
        <v>0.83001756942715499</v>
      </c>
      <c r="O3389">
        <v>69.541778975741195</v>
      </c>
      <c r="P3389">
        <v>17.4050632911392</v>
      </c>
      <c r="Q3389">
        <v>4.0731701727638001E-2</v>
      </c>
    </row>
    <row r="3390" spans="1:17" hidden="1" x14ac:dyDescent="0.3">
      <c r="A3390" t="s">
        <v>7001</v>
      </c>
      <c r="B3390" t="s">
        <v>7002</v>
      </c>
      <c r="C3390" t="s">
        <v>10328</v>
      </c>
      <c r="D3390" t="s">
        <v>338</v>
      </c>
      <c r="E3390">
        <v>56.323387799999999</v>
      </c>
      <c r="F3390">
        <v>103.4</v>
      </c>
      <c r="G3390">
        <v>-46.684731291233703</v>
      </c>
      <c r="H3390">
        <v>-1.9590949367014401</v>
      </c>
      <c r="I3390">
        <v>-41.4825144058658</v>
      </c>
      <c r="J3390">
        <v>-1.0190847355520301</v>
      </c>
      <c r="K3390">
        <v>104.289210241809</v>
      </c>
      <c r="L3390">
        <v>117.717995410119</v>
      </c>
      <c r="M3390">
        <v>57.018133844122801</v>
      </c>
      <c r="N3390">
        <v>1.12805377930808</v>
      </c>
      <c r="O3390">
        <v>102.127659574468</v>
      </c>
      <c r="P3390">
        <v>19.0832661522515</v>
      </c>
      <c r="Q3390">
        <v>0.132156790814214</v>
      </c>
    </row>
    <row r="3391" spans="1:17" hidden="1" x14ac:dyDescent="0.3">
      <c r="A3391" t="s">
        <v>7003</v>
      </c>
      <c r="B3391" t="s">
        <v>7004</v>
      </c>
      <c r="C3391" t="s">
        <v>10328</v>
      </c>
      <c r="D3391" t="s">
        <v>384</v>
      </c>
      <c r="E3391">
        <v>56.312762800000002</v>
      </c>
      <c r="F3391">
        <v>160.80000000000001</v>
      </c>
      <c r="G3391">
        <v>-15.0503688379595</v>
      </c>
      <c r="H3391">
        <v>-4.0981805541889598</v>
      </c>
      <c r="I3391">
        <v>-15.4813180530131</v>
      </c>
      <c r="J3391">
        <v>1.4474193447406001</v>
      </c>
      <c r="K3391">
        <v>156.13312586728</v>
      </c>
      <c r="L3391">
        <v>154.32862986150101</v>
      </c>
      <c r="M3391">
        <v>46.814034515572601</v>
      </c>
      <c r="N3391">
        <v>0.93810509045065404</v>
      </c>
      <c r="O3391">
        <v>57.338308457711399</v>
      </c>
      <c r="P3391">
        <v>39.826086956521699</v>
      </c>
      <c r="Q3391">
        <v>6.1728060560357997E-2</v>
      </c>
    </row>
    <row r="3392" spans="1:17" hidden="1" x14ac:dyDescent="0.3">
      <c r="A3392" t="s">
        <v>7005</v>
      </c>
      <c r="B3392" t="s">
        <v>7006</v>
      </c>
      <c r="C3392" t="s">
        <v>10328</v>
      </c>
      <c r="D3392" t="s">
        <v>177</v>
      </c>
      <c r="E3392">
        <v>56.265785999999999</v>
      </c>
      <c r="F3392">
        <v>32.86</v>
      </c>
      <c r="G3392">
        <v>100.848762236751</v>
      </c>
      <c r="H3392">
        <v>-22.343742855161398</v>
      </c>
      <c r="I3392">
        <v>59.709319980104603</v>
      </c>
      <c r="J3392">
        <v>5.6764246573405801</v>
      </c>
      <c r="K3392">
        <v>30.872114787433301</v>
      </c>
      <c r="L3392">
        <v>23.715778046071399</v>
      </c>
      <c r="M3392">
        <v>51.520359787310397</v>
      </c>
      <c r="N3392">
        <v>0.27485848884764602</v>
      </c>
      <c r="O3392">
        <v>22.9458307973219</v>
      </c>
      <c r="P3392">
        <v>180.37542662115999</v>
      </c>
      <c r="Q3392">
        <v>0.113016101665767</v>
      </c>
    </row>
    <row r="3393" spans="1:17" hidden="1" x14ac:dyDescent="0.3">
      <c r="A3393" t="s">
        <v>7007</v>
      </c>
      <c r="B3393" t="s">
        <v>7008</v>
      </c>
      <c r="C3393" t="s">
        <v>10328</v>
      </c>
      <c r="D3393" t="s">
        <v>7009</v>
      </c>
      <c r="E3393">
        <v>56.257249999999999</v>
      </c>
      <c r="F3393">
        <v>259.25</v>
      </c>
      <c r="G3393">
        <v>-27.194843938443199</v>
      </c>
      <c r="H3393">
        <v>-12.2179960048833</v>
      </c>
      <c r="I3393">
        <v>-10.088420012722001</v>
      </c>
      <c r="J3393">
        <v>-1.8741024451152</v>
      </c>
      <c r="M3393">
        <v>57.358430825321399</v>
      </c>
      <c r="O3393">
        <v>40.0192864030858</v>
      </c>
      <c r="P3393">
        <v>19.884393063583801</v>
      </c>
    </row>
    <row r="3394" spans="1:17" hidden="1" x14ac:dyDescent="0.3">
      <c r="A3394" t="s">
        <v>7010</v>
      </c>
      <c r="B3394" t="s">
        <v>7011</v>
      </c>
      <c r="C3394" t="s">
        <v>10328</v>
      </c>
      <c r="D3394" t="s">
        <v>2952</v>
      </c>
      <c r="E3394">
        <v>56.156100000000002</v>
      </c>
      <c r="F3394">
        <v>101</v>
      </c>
      <c r="G3394">
        <v>-39.570035950731899</v>
      </c>
      <c r="H3394">
        <v>-5.8388283892854798</v>
      </c>
      <c r="I3394">
        <v>-1.0540467989858999</v>
      </c>
      <c r="J3394">
        <v>-3.7687445994976199</v>
      </c>
      <c r="K3394">
        <v>103.87062004628</v>
      </c>
      <c r="L3394">
        <v>98.498275652865601</v>
      </c>
      <c r="M3394">
        <v>48.539010728034498</v>
      </c>
      <c r="N3394">
        <v>0.28282357452233398</v>
      </c>
      <c r="O3394">
        <v>58.396039603960297</v>
      </c>
      <c r="P3394">
        <v>39.811738648947902</v>
      </c>
    </row>
    <row r="3395" spans="1:17" hidden="1" x14ac:dyDescent="0.3">
      <c r="A3395" t="s">
        <v>7012</v>
      </c>
      <c r="B3395" t="s">
        <v>7013</v>
      </c>
      <c r="C3395" t="s">
        <v>10328</v>
      </c>
      <c r="D3395" t="s">
        <v>357</v>
      </c>
      <c r="E3395">
        <v>56.153173799999998</v>
      </c>
      <c r="F3395">
        <v>39.200000000000003</v>
      </c>
      <c r="G3395">
        <v>-62.193040186639401</v>
      </c>
      <c r="H3395">
        <v>14.1116299960532</v>
      </c>
      <c r="I3395">
        <v>-26.239740422891899</v>
      </c>
      <c r="J3395">
        <v>10.0634549469876</v>
      </c>
      <c r="K3395">
        <v>35.237764769052902</v>
      </c>
      <c r="M3395">
        <v>56.800198650381702</v>
      </c>
      <c r="N3395">
        <v>2.647795318454</v>
      </c>
      <c r="O3395">
        <v>56.632653061224403</v>
      </c>
      <c r="P3395">
        <v>30.232558139534799</v>
      </c>
    </row>
    <row r="3396" spans="1:17" hidden="1" x14ac:dyDescent="0.3">
      <c r="A3396" t="s">
        <v>7014</v>
      </c>
      <c r="B3396" t="s">
        <v>7015</v>
      </c>
      <c r="C3396" t="s">
        <v>10328</v>
      </c>
      <c r="D3396" t="s">
        <v>89</v>
      </c>
      <c r="E3396">
        <v>55.996644000000003</v>
      </c>
      <c r="F3396">
        <v>2.87</v>
      </c>
      <c r="G3396">
        <v>-50.349605843205097</v>
      </c>
      <c r="H3396">
        <v>-9.18217591996188</v>
      </c>
      <c r="I3396">
        <v>-50.574099791880002</v>
      </c>
      <c r="J3396">
        <v>-5.43954805601535</v>
      </c>
      <c r="K3396">
        <v>3.06745730372988</v>
      </c>
      <c r="L3396">
        <v>3.6335617026795699</v>
      </c>
      <c r="M3396">
        <v>25.744989257255099</v>
      </c>
      <c r="N3396">
        <v>0.86675711539105005</v>
      </c>
      <c r="O3396">
        <v>163.06620209059199</v>
      </c>
      <c r="P3396">
        <v>6.2962962962962798</v>
      </c>
      <c r="Q3396">
        <v>-1.6835719221000001E-4</v>
      </c>
    </row>
    <row r="3397" spans="1:17" hidden="1" x14ac:dyDescent="0.3">
      <c r="A3397" t="s">
        <v>7016</v>
      </c>
      <c r="B3397" t="s">
        <v>7017</v>
      </c>
      <c r="C3397" t="s">
        <v>10328</v>
      </c>
      <c r="D3397" t="s">
        <v>2332</v>
      </c>
      <c r="E3397">
        <v>55.993833089999903</v>
      </c>
      <c r="F3397">
        <v>52.16</v>
      </c>
      <c r="G3397">
        <v>-23.6011197576094</v>
      </c>
      <c r="H3397">
        <v>-11.695168825423</v>
      </c>
      <c r="I3397">
        <v>-6.53814439679652</v>
      </c>
      <c r="J3397">
        <v>-0.313711209995028</v>
      </c>
      <c r="K3397">
        <v>52.527797882924702</v>
      </c>
      <c r="L3397">
        <v>49.931507442997798</v>
      </c>
      <c r="M3397">
        <v>48.915267053756203</v>
      </c>
      <c r="N3397">
        <v>0.40023161551823899</v>
      </c>
      <c r="O3397">
        <v>23.849693251533701</v>
      </c>
      <c r="P3397">
        <v>30.399999999999899</v>
      </c>
      <c r="Q3397">
        <v>1.6321813505608001E-2</v>
      </c>
    </row>
    <row r="3398" spans="1:17" hidden="1" x14ac:dyDescent="0.3">
      <c r="A3398" t="s">
        <v>7018</v>
      </c>
      <c r="B3398" t="s">
        <v>7019</v>
      </c>
      <c r="C3398" t="s">
        <v>10328</v>
      </c>
      <c r="D3398" t="s">
        <v>573</v>
      </c>
      <c r="E3398">
        <v>55.851797699999999</v>
      </c>
      <c r="F3398">
        <v>53.7</v>
      </c>
      <c r="G3398">
        <v>53.142092098339297</v>
      </c>
      <c r="H3398">
        <v>-8.9125064390924695</v>
      </c>
      <c r="I3398">
        <v>19.627188452886401</v>
      </c>
      <c r="J3398">
        <v>-8.6321156235829299</v>
      </c>
      <c r="K3398">
        <v>57.410487432056897</v>
      </c>
      <c r="L3398">
        <v>48.036791580972498</v>
      </c>
      <c r="M3398">
        <v>31.1473837454486</v>
      </c>
      <c r="N3398">
        <v>0.46727354973642599</v>
      </c>
      <c r="O3398">
        <v>46.834264432029698</v>
      </c>
      <c r="P3398">
        <v>91.103202846974995</v>
      </c>
      <c r="Q3398">
        <v>6.4966697037974003E-2</v>
      </c>
    </row>
    <row r="3399" spans="1:17" hidden="1" x14ac:dyDescent="0.3">
      <c r="A3399" t="s">
        <v>7020</v>
      </c>
      <c r="B3399" t="s">
        <v>7021</v>
      </c>
      <c r="C3399" t="s">
        <v>10328</v>
      </c>
      <c r="D3399" t="s">
        <v>72</v>
      </c>
      <c r="E3399">
        <v>55.800655855999899</v>
      </c>
      <c r="F3399">
        <v>62</v>
      </c>
      <c r="G3399">
        <v>17.723165975097</v>
      </c>
      <c r="H3399">
        <v>-3.3285942821613101</v>
      </c>
      <c r="I3399">
        <v>21.817204555945999</v>
      </c>
      <c r="J3399">
        <v>-2.101969263165</v>
      </c>
      <c r="K3399">
        <v>53.065458908794703</v>
      </c>
      <c r="L3399">
        <v>46.314275587811601</v>
      </c>
      <c r="M3399">
        <v>28.545498092427302</v>
      </c>
      <c r="N3399">
        <v>0.90360015505378399</v>
      </c>
      <c r="O3399">
        <v>11.8548387096774</v>
      </c>
      <c r="P3399">
        <v>93.75</v>
      </c>
      <c r="Q3399">
        <v>3.3564085234771002E-2</v>
      </c>
    </row>
    <row r="3400" spans="1:17" hidden="1" x14ac:dyDescent="0.3">
      <c r="A3400" t="s">
        <v>7022</v>
      </c>
      <c r="B3400" t="s">
        <v>7023</v>
      </c>
      <c r="C3400" t="s">
        <v>10328</v>
      </c>
      <c r="D3400" t="s">
        <v>7024</v>
      </c>
      <c r="E3400">
        <v>55.753624113000001</v>
      </c>
      <c r="F3400">
        <v>41.92</v>
      </c>
      <c r="G3400">
        <v>58.597651540761099</v>
      </c>
      <c r="H3400">
        <v>-15.8831085305884</v>
      </c>
      <c r="I3400">
        <v>-35.335774510076497</v>
      </c>
      <c r="J3400">
        <v>3.9483995813406301</v>
      </c>
      <c r="K3400">
        <v>39.709054030737398</v>
      </c>
      <c r="L3400">
        <v>34.792139756551698</v>
      </c>
      <c r="M3400">
        <v>61.325551708359598</v>
      </c>
      <c r="N3400">
        <v>0.67262217551234804</v>
      </c>
      <c r="O3400">
        <v>33.5877862595419</v>
      </c>
      <c r="P3400">
        <v>88.669479606188403</v>
      </c>
    </row>
    <row r="3401" spans="1:17" hidden="1" x14ac:dyDescent="0.3">
      <c r="A3401" t="s">
        <v>7025</v>
      </c>
      <c r="B3401" t="s">
        <v>7026</v>
      </c>
      <c r="C3401" t="s">
        <v>10328</v>
      </c>
      <c r="D3401" t="s">
        <v>6744</v>
      </c>
      <c r="E3401">
        <v>55.7472256</v>
      </c>
      <c r="F3401">
        <v>39.799999999999997</v>
      </c>
      <c r="G3401">
        <v>-3.7226217162209898</v>
      </c>
      <c r="H3401">
        <v>7.5542902454516403</v>
      </c>
      <c r="I3401">
        <v>4.6121438662022696</v>
      </c>
      <c r="J3401">
        <v>-13.064135907771799</v>
      </c>
      <c r="K3401">
        <v>37.0810447930604</v>
      </c>
      <c r="L3401">
        <v>34.129034139374802</v>
      </c>
      <c r="M3401">
        <v>45.9366192164998</v>
      </c>
      <c r="N3401">
        <v>2.2742573030496902</v>
      </c>
      <c r="O3401">
        <v>15.527638190954701</v>
      </c>
      <c r="P3401">
        <v>47.298297557364897</v>
      </c>
      <c r="Q3401">
        <v>0.12798923352535099</v>
      </c>
    </row>
    <row r="3402" spans="1:17" hidden="1" x14ac:dyDescent="0.3">
      <c r="A3402" t="s">
        <v>7027</v>
      </c>
      <c r="B3402" t="s">
        <v>7028</v>
      </c>
      <c r="C3402" t="s">
        <v>10328</v>
      </c>
      <c r="D3402" t="s">
        <v>127</v>
      </c>
      <c r="E3402">
        <v>55.688592960000001</v>
      </c>
      <c r="F3402">
        <v>28.77</v>
      </c>
      <c r="G3402">
        <v>114.779235764359</v>
      </c>
      <c r="H3402">
        <v>6.9761175409631502</v>
      </c>
      <c r="I3402">
        <v>147.39658681052001</v>
      </c>
      <c r="J3402">
        <v>15.300539164963499</v>
      </c>
      <c r="K3402">
        <v>23.576640900224</v>
      </c>
      <c r="L3402">
        <v>18.130370716426899</v>
      </c>
      <c r="M3402">
        <v>77.802064401645694</v>
      </c>
      <c r="N3402">
        <v>1.7133685687953399</v>
      </c>
      <c r="O3402">
        <v>0</v>
      </c>
      <c r="P3402">
        <v>214.426229508196</v>
      </c>
    </row>
    <row r="3403" spans="1:17" hidden="1" x14ac:dyDescent="0.3">
      <c r="A3403" t="s">
        <v>7029</v>
      </c>
      <c r="B3403" t="s">
        <v>7030</v>
      </c>
      <c r="C3403" t="s">
        <v>10328</v>
      </c>
      <c r="D3403" t="s">
        <v>474</v>
      </c>
      <c r="E3403">
        <v>55.668599999999998</v>
      </c>
      <c r="F3403">
        <v>114</v>
      </c>
      <c r="G3403">
        <v>-47.1928749574666</v>
      </c>
      <c r="H3403">
        <v>-14.0502689084745</v>
      </c>
      <c r="I3403">
        <v>-30.086451031745298</v>
      </c>
      <c r="J3403">
        <v>-11.657838830271899</v>
      </c>
      <c r="K3403">
        <v>136.15910120461999</v>
      </c>
      <c r="M3403">
        <v>20.646397405069798</v>
      </c>
      <c r="N3403">
        <v>0.51603053435114499</v>
      </c>
      <c r="O3403">
        <v>73.684210526315795</v>
      </c>
      <c r="P3403">
        <v>4.3878894251858598E-2</v>
      </c>
    </row>
    <row r="3404" spans="1:17" hidden="1" x14ac:dyDescent="0.3">
      <c r="A3404" t="s">
        <v>7031</v>
      </c>
      <c r="B3404" t="s">
        <v>7032</v>
      </c>
      <c r="C3404" t="s">
        <v>10328</v>
      </c>
      <c r="D3404" t="s">
        <v>54</v>
      </c>
      <c r="E3404">
        <v>55.591039727999998</v>
      </c>
      <c r="F3404">
        <v>44.22</v>
      </c>
      <c r="G3404">
        <v>-34.646709377468703</v>
      </c>
      <c r="H3404">
        <v>-12.0491404701741</v>
      </c>
      <c r="I3404">
        <v>-38.206317072926701</v>
      </c>
      <c r="J3404">
        <v>-16.530960206302701</v>
      </c>
      <c r="K3404">
        <v>52.827152507230998</v>
      </c>
      <c r="L3404">
        <v>53.435867774857698</v>
      </c>
      <c r="M3404">
        <v>27.5258234832101</v>
      </c>
      <c r="N3404">
        <v>2.8280326484660798</v>
      </c>
      <c r="O3404">
        <v>82.948891904115797</v>
      </c>
      <c r="P3404">
        <v>17.920000000000002</v>
      </c>
    </row>
    <row r="3405" spans="1:17" hidden="1" x14ac:dyDescent="0.3">
      <c r="A3405" t="s">
        <v>7033</v>
      </c>
      <c r="B3405" t="s">
        <v>7034</v>
      </c>
      <c r="C3405" t="s">
        <v>10328</v>
      </c>
      <c r="D3405" t="s">
        <v>415</v>
      </c>
      <c r="E3405">
        <v>55.511188500000003</v>
      </c>
      <c r="F3405">
        <v>22.26</v>
      </c>
      <c r="G3405">
        <v>-60.919917534206398</v>
      </c>
      <c r="H3405">
        <v>-13.563343683119699</v>
      </c>
      <c r="I3405">
        <v>-88.229322352840896</v>
      </c>
      <c r="J3405">
        <v>-8.7680950101210193</v>
      </c>
      <c r="K3405">
        <v>27.734778220972601</v>
      </c>
      <c r="L3405">
        <v>41.649783473318799</v>
      </c>
      <c r="M3405">
        <v>18.0361305657968</v>
      </c>
      <c r="N3405">
        <v>8.0250578843724399E-2</v>
      </c>
      <c r="O3405">
        <v>321.69811320754701</v>
      </c>
      <c r="P3405">
        <v>13.109756097560901</v>
      </c>
      <c r="Q3405">
        <v>0.137688418252784</v>
      </c>
    </row>
    <row r="3406" spans="1:17" hidden="1" x14ac:dyDescent="0.3">
      <c r="A3406" t="s">
        <v>7035</v>
      </c>
      <c r="B3406" t="s">
        <v>7036</v>
      </c>
      <c r="C3406" t="s">
        <v>10328</v>
      </c>
      <c r="D3406" t="s">
        <v>357</v>
      </c>
      <c r="E3406">
        <v>55.486708059999998</v>
      </c>
      <c r="F3406">
        <v>38.06</v>
      </c>
      <c r="G3406">
        <v>-35.074631134092598</v>
      </c>
      <c r="H3406">
        <v>-2.2216496041723999</v>
      </c>
      <c r="I3406">
        <v>-21.406756054352201</v>
      </c>
      <c r="J3406">
        <v>-0.49224754206580701</v>
      </c>
      <c r="K3406">
        <v>40.265511935016299</v>
      </c>
      <c r="L3406">
        <v>43.693651230963702</v>
      </c>
      <c r="M3406">
        <v>39.381795279783702</v>
      </c>
      <c r="N3406">
        <v>0.36704803822455601</v>
      </c>
      <c r="O3406">
        <v>56.347092543492401</v>
      </c>
      <c r="P3406">
        <v>22.6635038732548</v>
      </c>
      <c r="Q3406">
        <v>-2.3385108973261001E-2</v>
      </c>
    </row>
    <row r="3407" spans="1:17" hidden="1" x14ac:dyDescent="0.3">
      <c r="A3407" t="s">
        <v>7037</v>
      </c>
      <c r="B3407" t="s">
        <v>7038</v>
      </c>
      <c r="C3407" t="s">
        <v>10328</v>
      </c>
      <c r="D3407" t="s">
        <v>72</v>
      </c>
      <c r="E3407">
        <v>55.216163999999999</v>
      </c>
      <c r="F3407">
        <v>19.79</v>
      </c>
      <c r="G3407">
        <v>-21.036015393250999</v>
      </c>
      <c r="H3407">
        <v>-1.64928118311977</v>
      </c>
      <c r="I3407">
        <v>-38.003282927584898</v>
      </c>
      <c r="J3407">
        <v>-8.9599535902435807</v>
      </c>
      <c r="K3407">
        <v>19.8886478930688</v>
      </c>
      <c r="L3407">
        <v>20.623177718323699</v>
      </c>
      <c r="M3407">
        <v>66.913029405751701</v>
      </c>
      <c r="N3407">
        <v>0.42218821564163</v>
      </c>
      <c r="O3407">
        <v>80.394138453764498</v>
      </c>
      <c r="P3407">
        <v>16.411764705882302</v>
      </c>
      <c r="Q3407">
        <v>0.13190347644206399</v>
      </c>
    </row>
    <row r="3408" spans="1:17" hidden="1" x14ac:dyDescent="0.3">
      <c r="A3408" t="s">
        <v>7039</v>
      </c>
      <c r="B3408" t="s">
        <v>7040</v>
      </c>
      <c r="C3408" t="s">
        <v>10328</v>
      </c>
      <c r="D3408" t="s">
        <v>257</v>
      </c>
      <c r="E3408">
        <v>55.210577000000001</v>
      </c>
      <c r="F3408">
        <v>53</v>
      </c>
      <c r="G3408">
        <v>145.252847259248</v>
      </c>
      <c r="I3408">
        <v>-27.8931730000592</v>
      </c>
      <c r="K3408">
        <v>53.706138190125102</v>
      </c>
      <c r="L3408">
        <v>38.513103008389599</v>
      </c>
      <c r="M3408">
        <v>19.721633824694301</v>
      </c>
      <c r="N3408">
        <v>1.32013201320132E-2</v>
      </c>
      <c r="O3408">
        <v>50.943396226415103</v>
      </c>
      <c r="P3408">
        <v>178.21522309711199</v>
      </c>
    </row>
    <row r="3409" spans="1:17" hidden="1" x14ac:dyDescent="0.3">
      <c r="A3409" t="s">
        <v>7041</v>
      </c>
      <c r="B3409" t="s">
        <v>7042</v>
      </c>
      <c r="C3409" t="s">
        <v>10328</v>
      </c>
      <c r="D3409" t="s">
        <v>706</v>
      </c>
      <c r="E3409">
        <v>55.08</v>
      </c>
      <c r="F3409">
        <v>0.88</v>
      </c>
      <c r="G3409">
        <v>-42.071828065427297</v>
      </c>
      <c r="H3409">
        <v>10.546231637392999</v>
      </c>
      <c r="I3409">
        <v>-29.155880330182299</v>
      </c>
      <c r="J3409">
        <v>-11.251737796776499</v>
      </c>
      <c r="K3409">
        <v>0.92112397256508804</v>
      </c>
      <c r="L3409">
        <v>1.0087865438155501</v>
      </c>
      <c r="M3409">
        <v>41.5598540813101</v>
      </c>
      <c r="N3409">
        <v>0.357956073952652</v>
      </c>
      <c r="O3409">
        <v>93.181818181818102</v>
      </c>
      <c r="P3409">
        <v>25.714285714285701</v>
      </c>
      <c r="Q3409">
        <v>-8.4363751363410004E-3</v>
      </c>
    </row>
    <row r="3410" spans="1:17" hidden="1" x14ac:dyDescent="0.3">
      <c r="A3410" t="s">
        <v>7043</v>
      </c>
      <c r="B3410" t="s">
        <v>7044</v>
      </c>
      <c r="C3410" t="s">
        <v>10328</v>
      </c>
      <c r="D3410" t="s">
        <v>3902</v>
      </c>
      <c r="E3410">
        <v>55.012869999999999</v>
      </c>
      <c r="F3410">
        <v>17.45</v>
      </c>
      <c r="G3410">
        <v>-40.767836253758901</v>
      </c>
      <c r="H3410">
        <v>-2.2169417335785</v>
      </c>
      <c r="I3410">
        <v>-2.94018345874774</v>
      </c>
      <c r="J3410">
        <v>-4.0493237572307397</v>
      </c>
      <c r="K3410">
        <v>15.8989569735438</v>
      </c>
      <c r="L3410">
        <v>15.507861531368199</v>
      </c>
      <c r="M3410">
        <v>65.355645871280601</v>
      </c>
      <c r="N3410">
        <v>0.278771609077753</v>
      </c>
      <c r="O3410">
        <v>27.163323782234901</v>
      </c>
      <c r="P3410">
        <v>58.636363636363598</v>
      </c>
      <c r="Q3410">
        <v>0.137357925981371</v>
      </c>
    </row>
    <row r="3411" spans="1:17" hidden="1" x14ac:dyDescent="0.3">
      <c r="A3411" t="s">
        <v>7045</v>
      </c>
      <c r="B3411" t="s">
        <v>7046</v>
      </c>
      <c r="C3411" t="s">
        <v>10328</v>
      </c>
      <c r="D3411" t="s">
        <v>428</v>
      </c>
      <c r="E3411">
        <v>54.99</v>
      </c>
      <c r="F3411">
        <v>121.9</v>
      </c>
      <c r="G3411">
        <v>-7.8663142809661704</v>
      </c>
      <c r="H3411">
        <v>-16.716694345825399</v>
      </c>
      <c r="I3411">
        <v>9.2401096447550195</v>
      </c>
      <c r="J3411">
        <v>-7.44765616412346</v>
      </c>
      <c r="K3411">
        <v>125.341126962488</v>
      </c>
      <c r="M3411">
        <v>38.623438810516397</v>
      </c>
      <c r="N3411">
        <v>0.53643876784372602</v>
      </c>
      <c r="O3411">
        <v>43.560295324035998</v>
      </c>
      <c r="P3411">
        <v>29.062996294335601</v>
      </c>
    </row>
    <row r="3412" spans="1:17" hidden="1" x14ac:dyDescent="0.3">
      <c r="A3412" t="s">
        <v>7047</v>
      </c>
      <c r="B3412" t="s">
        <v>7048</v>
      </c>
      <c r="C3412" t="s">
        <v>10328</v>
      </c>
      <c r="D3412" t="s">
        <v>741</v>
      </c>
      <c r="E3412">
        <v>54.986265107999998</v>
      </c>
      <c r="F3412">
        <v>454.23</v>
      </c>
      <c r="G3412">
        <v>5.5840075575567898</v>
      </c>
      <c r="H3412">
        <v>9.4771339914386594</v>
      </c>
      <c r="I3412">
        <v>2.6147485320495898</v>
      </c>
      <c r="J3412">
        <v>2.89088185417955</v>
      </c>
      <c r="K3412">
        <v>419.427903693058</v>
      </c>
      <c r="L3412">
        <v>381.38470164320802</v>
      </c>
      <c r="M3412">
        <v>51.557362812998498</v>
      </c>
      <c r="N3412">
        <v>2.1803330291744198</v>
      </c>
      <c r="O3412">
        <v>1.2658785196926601</v>
      </c>
      <c r="P3412">
        <v>44.199999999999903</v>
      </c>
    </row>
    <row r="3413" spans="1:17" hidden="1" x14ac:dyDescent="0.3">
      <c r="A3413" t="s">
        <v>7049</v>
      </c>
      <c r="B3413" t="s">
        <v>7050</v>
      </c>
      <c r="C3413" t="s">
        <v>10328</v>
      </c>
      <c r="D3413" t="s">
        <v>405</v>
      </c>
      <c r="E3413">
        <v>54.920567200000001</v>
      </c>
      <c r="F3413">
        <v>42.16</v>
      </c>
      <c r="G3413">
        <v>45.594838601239303</v>
      </c>
      <c r="H3413">
        <v>5.72571881688022</v>
      </c>
      <c r="I3413">
        <v>-26.924587813175499</v>
      </c>
      <c r="J3413">
        <v>-9.1659835662586904</v>
      </c>
      <c r="K3413">
        <v>39.458143014506099</v>
      </c>
      <c r="L3413">
        <v>38.6243513891947</v>
      </c>
      <c r="M3413">
        <v>59.8262385859421</v>
      </c>
      <c r="N3413">
        <v>1.8170249040979101</v>
      </c>
      <c r="O3413">
        <v>50.4981024667931</v>
      </c>
      <c r="P3413">
        <v>82.510822510822393</v>
      </c>
      <c r="Q3413">
        <v>-9.5196263365121006E-2</v>
      </c>
    </row>
    <row r="3414" spans="1:17" hidden="1" x14ac:dyDescent="0.3">
      <c r="A3414" t="s">
        <v>7051</v>
      </c>
      <c r="B3414" t="s">
        <v>7052</v>
      </c>
      <c r="C3414" t="s">
        <v>10328</v>
      </c>
      <c r="D3414" t="s">
        <v>573</v>
      </c>
      <c r="E3414">
        <v>54.834659584000001</v>
      </c>
      <c r="F3414">
        <v>59.48</v>
      </c>
      <c r="G3414">
        <v>-16.016219244717799</v>
      </c>
      <c r="H3414">
        <v>-7.7806102970438298</v>
      </c>
      <c r="I3414">
        <v>-8.5229107244295808</v>
      </c>
      <c r="J3414">
        <v>-6.86692757241868</v>
      </c>
      <c r="K3414">
        <v>60.790783358488198</v>
      </c>
      <c r="L3414">
        <v>59.333638398527803</v>
      </c>
      <c r="M3414">
        <v>38.700160538691897</v>
      </c>
      <c r="N3414">
        <v>0.54890598006696001</v>
      </c>
      <c r="O3414">
        <v>49.462004034969702</v>
      </c>
      <c r="P3414">
        <v>27.6394849785407</v>
      </c>
      <c r="Q3414">
        <v>-2.1312637418790002E-2</v>
      </c>
    </row>
    <row r="3415" spans="1:17" hidden="1" x14ac:dyDescent="0.3">
      <c r="A3415" t="s">
        <v>7053</v>
      </c>
      <c r="B3415" t="s">
        <v>7054</v>
      </c>
      <c r="C3415" t="s">
        <v>10328</v>
      </c>
      <c r="D3415" t="s">
        <v>535</v>
      </c>
      <c r="E3415">
        <v>54.658799999999999</v>
      </c>
      <c r="F3415">
        <v>3.71</v>
      </c>
      <c r="G3415">
        <v>77.227442007565301</v>
      </c>
      <c r="H3415">
        <v>2.4348600911184399</v>
      </c>
      <c r="I3415">
        <v>-27.87366102044</v>
      </c>
      <c r="J3415">
        <v>-8.4005973405940608</v>
      </c>
      <c r="K3415">
        <v>4.1656787573533602</v>
      </c>
      <c r="L3415">
        <v>3.85936480825006</v>
      </c>
      <c r="M3415">
        <v>39.103077207442198</v>
      </c>
      <c r="N3415">
        <v>0.26064921279494302</v>
      </c>
      <c r="O3415">
        <v>122.641509433962</v>
      </c>
      <c r="P3415">
        <v>107.299270072992</v>
      </c>
      <c r="Q3415">
        <v>0.12575888555728601</v>
      </c>
    </row>
    <row r="3416" spans="1:17" hidden="1" x14ac:dyDescent="0.3">
      <c r="A3416" t="s">
        <v>7055</v>
      </c>
      <c r="B3416" t="s">
        <v>7056</v>
      </c>
      <c r="C3416" t="s">
        <v>10328</v>
      </c>
      <c r="D3416" t="s">
        <v>124</v>
      </c>
      <c r="E3416">
        <v>54.557924999999997</v>
      </c>
      <c r="F3416">
        <v>5.5</v>
      </c>
      <c r="G3416">
        <v>16.9869954639844</v>
      </c>
      <c r="H3416">
        <v>-1.71872562756423</v>
      </c>
      <c r="I3416">
        <v>-15.963640471275699</v>
      </c>
      <c r="J3416">
        <v>-1.7789175900832399</v>
      </c>
      <c r="K3416">
        <v>5.31288159724284</v>
      </c>
      <c r="L3416">
        <v>5.35016083632906</v>
      </c>
      <c r="M3416">
        <v>66.292880675547195</v>
      </c>
      <c r="N3416">
        <v>0.79672707315559799</v>
      </c>
      <c r="O3416">
        <v>73.818181818181799</v>
      </c>
      <c r="P3416">
        <v>69.230769230769198</v>
      </c>
      <c r="Q3416">
        <v>8.0057874049636005E-2</v>
      </c>
    </row>
    <row r="3417" spans="1:17" hidden="1" x14ac:dyDescent="0.3">
      <c r="A3417" t="s">
        <v>7057</v>
      </c>
      <c r="B3417" t="s">
        <v>7058</v>
      </c>
      <c r="C3417" t="s">
        <v>10328</v>
      </c>
      <c r="D3417" t="s">
        <v>357</v>
      </c>
      <c r="E3417">
        <v>54.526854164999897</v>
      </c>
      <c r="F3417">
        <v>16.829999999999998</v>
      </c>
      <c r="G3417">
        <v>-58.454806788831597</v>
      </c>
      <c r="H3417">
        <v>-20.194741173536599</v>
      </c>
      <c r="I3417">
        <v>-62.318398421981101</v>
      </c>
      <c r="J3417">
        <v>2.8965185931580701</v>
      </c>
      <c r="K3417">
        <v>20.089838782877798</v>
      </c>
      <c r="L3417">
        <v>27.311404599076599</v>
      </c>
      <c r="M3417">
        <v>37.065521488728599</v>
      </c>
      <c r="N3417">
        <v>0.15967115662346501</v>
      </c>
      <c r="O3417">
        <v>169.39988116458699</v>
      </c>
      <c r="P3417">
        <v>2.1237864077669801</v>
      </c>
      <c r="Q3417">
        <v>0.10032771618175799</v>
      </c>
    </row>
    <row r="3418" spans="1:17" hidden="1" x14ac:dyDescent="0.3">
      <c r="A3418" t="s">
        <v>7059</v>
      </c>
      <c r="B3418" t="s">
        <v>7060</v>
      </c>
      <c r="C3418" t="s">
        <v>10328</v>
      </c>
      <c r="D3418" t="s">
        <v>276</v>
      </c>
      <c r="E3418">
        <v>54.498235319999999</v>
      </c>
      <c r="F3418">
        <v>65</v>
      </c>
      <c r="G3418">
        <v>-4.7102080075681299</v>
      </c>
      <c r="H3418">
        <v>-4.3553829428749298</v>
      </c>
      <c r="I3418">
        <v>-13.561825610879</v>
      </c>
      <c r="J3418">
        <v>0.52377240730510799</v>
      </c>
      <c r="K3418">
        <v>64.198486990095702</v>
      </c>
      <c r="L3418">
        <v>62.115337771266397</v>
      </c>
      <c r="M3418">
        <v>56.839981227578797</v>
      </c>
      <c r="N3418">
        <v>0.50802997311415699</v>
      </c>
      <c r="O3418">
        <v>16.923076923076898</v>
      </c>
      <c r="P3418">
        <v>44.380275433140802</v>
      </c>
      <c r="Q3418">
        <v>0.100119917146465</v>
      </c>
    </row>
    <row r="3419" spans="1:17" hidden="1" x14ac:dyDescent="0.3">
      <c r="A3419" t="s">
        <v>7061</v>
      </c>
      <c r="B3419" t="s">
        <v>7062</v>
      </c>
      <c r="C3419" t="s">
        <v>10328</v>
      </c>
      <c r="D3419" t="s">
        <v>281</v>
      </c>
      <c r="E3419">
        <v>54.345109999999998</v>
      </c>
      <c r="F3419">
        <v>159.4</v>
      </c>
      <c r="G3419">
        <v>-14.017951108747299</v>
      </c>
      <c r="H3419">
        <v>-6.6656752296862498</v>
      </c>
      <c r="I3419">
        <v>-20.532814983428899</v>
      </c>
      <c r="J3419">
        <v>-7.8024707660205603</v>
      </c>
      <c r="K3419">
        <v>167.347958235557</v>
      </c>
      <c r="L3419">
        <v>160.59482730864201</v>
      </c>
      <c r="M3419">
        <v>43.395542755495804</v>
      </c>
      <c r="N3419">
        <v>0.75131682640532704</v>
      </c>
      <c r="O3419">
        <v>44.2910915934755</v>
      </c>
      <c r="P3419">
        <v>30.977814297452699</v>
      </c>
      <c r="Q3419">
        <v>9.8736559645192998E-2</v>
      </c>
    </row>
    <row r="3420" spans="1:17" hidden="1" x14ac:dyDescent="0.3">
      <c r="A3420" t="s">
        <v>7063</v>
      </c>
      <c r="B3420" t="s">
        <v>7064</v>
      </c>
      <c r="C3420" t="s">
        <v>10328</v>
      </c>
      <c r="D3420" t="s">
        <v>89</v>
      </c>
      <c r="E3420">
        <v>54.230981450000002</v>
      </c>
      <c r="F3420">
        <v>109.95</v>
      </c>
      <c r="G3420">
        <v>216.99256587396599</v>
      </c>
      <c r="H3420">
        <v>25.719364955687599</v>
      </c>
      <c r="I3420">
        <v>18.427999301976399</v>
      </c>
      <c r="J3420">
        <v>-19.574528684929199</v>
      </c>
      <c r="K3420">
        <v>88.494968595841399</v>
      </c>
      <c r="L3420">
        <v>71.961887973374104</v>
      </c>
      <c r="M3420">
        <v>47.135502116859101</v>
      </c>
      <c r="N3420">
        <v>1.7890168406704301</v>
      </c>
      <c r="O3420">
        <v>22.773988176443801</v>
      </c>
      <c r="P3420">
        <v>285.11383537653199</v>
      </c>
      <c r="Q3420">
        <v>9.7458511747690005E-2</v>
      </c>
    </row>
    <row r="3421" spans="1:17" hidden="1" x14ac:dyDescent="0.3">
      <c r="A3421" t="s">
        <v>7065</v>
      </c>
      <c r="B3421" t="s">
        <v>7066</v>
      </c>
      <c r="C3421" t="s">
        <v>10328</v>
      </c>
      <c r="D3421" t="s">
        <v>46</v>
      </c>
      <c r="E3421">
        <v>53.980499999999999</v>
      </c>
      <c r="F3421">
        <v>74.2</v>
      </c>
      <c r="G3421">
        <v>22.1645281101984</v>
      </c>
      <c r="H3421">
        <v>-6.1602915458140801</v>
      </c>
      <c r="I3421">
        <v>-32.671063700359703</v>
      </c>
      <c r="J3421">
        <v>-2.7695104687592198</v>
      </c>
      <c r="K3421">
        <v>75.844685894315901</v>
      </c>
      <c r="L3421">
        <v>76.620428921433898</v>
      </c>
      <c r="M3421">
        <v>47.688088416669501</v>
      </c>
      <c r="N3421">
        <v>1.3444111311209099</v>
      </c>
      <c r="O3421">
        <v>49.595687331536297</v>
      </c>
      <c r="P3421">
        <v>61.620561969069897</v>
      </c>
      <c r="Q3421">
        <v>5.2984328940962999E-2</v>
      </c>
    </row>
    <row r="3422" spans="1:17" hidden="1" x14ac:dyDescent="0.3">
      <c r="A3422" t="s">
        <v>7067</v>
      </c>
      <c r="B3422" t="s">
        <v>7068</v>
      </c>
      <c r="C3422" t="s">
        <v>10328</v>
      </c>
      <c r="E3422">
        <v>53.94</v>
      </c>
      <c r="F3422">
        <v>45.5</v>
      </c>
      <c r="G3422">
        <v>33.362079980549602</v>
      </c>
      <c r="H3422">
        <v>40.424131515292899</v>
      </c>
      <c r="I3422">
        <v>34.618118403271403</v>
      </c>
      <c r="J3422">
        <v>9.5304496169343498</v>
      </c>
      <c r="K3422">
        <v>35.035630106870201</v>
      </c>
      <c r="M3422">
        <v>86.130674847559803</v>
      </c>
      <c r="N3422">
        <v>3.1419509359601099</v>
      </c>
      <c r="O3422">
        <v>4.9670329670329503</v>
      </c>
      <c r="P3422">
        <v>63.433908045976999</v>
      </c>
    </row>
    <row r="3423" spans="1:17" hidden="1" x14ac:dyDescent="0.3">
      <c r="A3423" t="s">
        <v>7069</v>
      </c>
      <c r="B3423" t="s">
        <v>7070</v>
      </c>
      <c r="C3423" t="s">
        <v>10328</v>
      </c>
      <c r="D3423" t="s">
        <v>741</v>
      </c>
      <c r="E3423">
        <v>53.792091599999999</v>
      </c>
      <c r="F3423">
        <v>931.31</v>
      </c>
      <c r="G3423">
        <v>-2.4216731817956698</v>
      </c>
      <c r="H3423">
        <v>1.02512329280786</v>
      </c>
      <c r="I3423">
        <v>-0.12994852586022501</v>
      </c>
      <c r="J3423">
        <v>-0.443732291175996</v>
      </c>
      <c r="K3423">
        <v>899.37977944763304</v>
      </c>
      <c r="L3423">
        <v>837.97305488367601</v>
      </c>
      <c r="M3423">
        <v>58.819350865168801</v>
      </c>
      <c r="N3423">
        <v>0.68026905656144399</v>
      </c>
      <c r="O3423">
        <v>4.6912413696835698</v>
      </c>
      <c r="P3423">
        <v>32.269563982388803</v>
      </c>
      <c r="Q3423">
        <v>1.3226938830403E-2</v>
      </c>
    </row>
    <row r="3424" spans="1:17" hidden="1" x14ac:dyDescent="0.3">
      <c r="A3424" t="s">
        <v>7071</v>
      </c>
      <c r="B3424" t="s">
        <v>7072</v>
      </c>
      <c r="C3424" t="s">
        <v>10328</v>
      </c>
      <c r="D3424" t="s">
        <v>138</v>
      </c>
      <c r="E3424">
        <v>53.603340000000003</v>
      </c>
      <c r="F3424">
        <v>14.46</v>
      </c>
      <c r="G3424">
        <v>-33.992093846158198</v>
      </c>
      <c r="H3424">
        <v>-5.26747846203134</v>
      </c>
      <c r="I3424">
        <v>-18.455600218137501</v>
      </c>
      <c r="J3424">
        <v>-7.4166646999081003</v>
      </c>
      <c r="K3424">
        <v>14.894219411846899</v>
      </c>
      <c r="L3424">
        <v>15.9570941161066</v>
      </c>
      <c r="M3424">
        <v>34.864063955969002</v>
      </c>
      <c r="N3424">
        <v>0.37673205308519198</v>
      </c>
      <c r="O3424">
        <v>78.423236514522799</v>
      </c>
      <c r="P3424">
        <v>16.144578313253</v>
      </c>
      <c r="Q3424">
        <v>-3.5952160222493E-2</v>
      </c>
    </row>
    <row r="3425" spans="1:17" hidden="1" x14ac:dyDescent="0.3">
      <c r="A3425" t="s">
        <v>7073</v>
      </c>
      <c r="B3425" t="s">
        <v>7074</v>
      </c>
      <c r="C3425" t="s">
        <v>10328</v>
      </c>
      <c r="D3425" t="s">
        <v>405</v>
      </c>
      <c r="E3425">
        <v>53.55</v>
      </c>
      <c r="F3425">
        <v>65.02</v>
      </c>
      <c r="G3425">
        <v>735.94579269423798</v>
      </c>
      <c r="H3425">
        <v>37.528350395827502</v>
      </c>
      <c r="I3425">
        <v>534.64415761328098</v>
      </c>
      <c r="J3425">
        <v>7.16826642966367</v>
      </c>
      <c r="K3425">
        <v>46.567137139156699</v>
      </c>
      <c r="L3425">
        <v>28.052083447981001</v>
      </c>
      <c r="M3425">
        <v>100</v>
      </c>
      <c r="N3425">
        <v>1.2399403874813699</v>
      </c>
      <c r="O3425">
        <v>0</v>
      </c>
      <c r="P3425">
        <v>766.01762075966599</v>
      </c>
    </row>
    <row r="3426" spans="1:17" hidden="1" x14ac:dyDescent="0.3">
      <c r="A3426" t="s">
        <v>7075</v>
      </c>
      <c r="B3426" t="s">
        <v>7076</v>
      </c>
      <c r="C3426" t="s">
        <v>10328</v>
      </c>
      <c r="D3426" t="s">
        <v>573</v>
      </c>
      <c r="E3426">
        <v>53.4904236</v>
      </c>
      <c r="F3426">
        <v>30.35</v>
      </c>
      <c r="G3426">
        <v>-50.517437501862403</v>
      </c>
      <c r="H3426">
        <v>15.279512701364901</v>
      </c>
      <c r="I3426">
        <v>-12.9654041397061</v>
      </c>
      <c r="J3426">
        <v>-11.2034553562757</v>
      </c>
      <c r="K3426">
        <v>29.065408151827999</v>
      </c>
      <c r="L3426">
        <v>29.260945863955399</v>
      </c>
      <c r="M3426">
        <v>45.684239735735801</v>
      </c>
      <c r="N3426">
        <v>2.5995846700874701</v>
      </c>
      <c r="O3426">
        <v>42.339373970345903</v>
      </c>
      <c r="Q3426">
        <v>6.5403381336195998E-2</v>
      </c>
    </row>
    <row r="3427" spans="1:17" hidden="1" x14ac:dyDescent="0.3">
      <c r="A3427" t="s">
        <v>7077</v>
      </c>
      <c r="B3427" t="s">
        <v>7078</v>
      </c>
      <c r="C3427" t="s">
        <v>10328</v>
      </c>
      <c r="D3427" t="s">
        <v>415</v>
      </c>
      <c r="E3427">
        <v>53.447394000000003</v>
      </c>
      <c r="F3427">
        <v>76.400000000000006</v>
      </c>
      <c r="G3427">
        <v>31.279808682196698</v>
      </c>
      <c r="H3427">
        <v>98.514155084948499</v>
      </c>
      <c r="I3427">
        <v>103.77218451277599</v>
      </c>
      <c r="J3427">
        <v>13.9260082452068</v>
      </c>
      <c r="K3427">
        <v>49.819306507399403</v>
      </c>
      <c r="L3427">
        <v>42.0706469846549</v>
      </c>
      <c r="M3427">
        <v>83.6003770565586</v>
      </c>
      <c r="N3427">
        <v>1.12042706861359</v>
      </c>
      <c r="O3427">
        <v>0</v>
      </c>
      <c r="P3427">
        <v>166.666666666666</v>
      </c>
    </row>
    <row r="3428" spans="1:17" hidden="1" x14ac:dyDescent="0.3">
      <c r="A3428" t="s">
        <v>7079</v>
      </c>
      <c r="B3428" t="s">
        <v>7080</v>
      </c>
      <c r="C3428" t="s">
        <v>10328</v>
      </c>
      <c r="D3428" t="s">
        <v>118</v>
      </c>
      <c r="E3428">
        <v>53.420619000000002</v>
      </c>
      <c r="F3428">
        <v>141</v>
      </c>
      <c r="G3428">
        <v>-29.105125594965401</v>
      </c>
      <c r="H3428">
        <v>-9.6076145164531095</v>
      </c>
      <c r="I3428">
        <v>-11.9987016692442</v>
      </c>
      <c r="J3428">
        <v>-10.197982961509</v>
      </c>
      <c r="K3428">
        <v>159.35778467750899</v>
      </c>
      <c r="M3428">
        <v>23.450525890604901</v>
      </c>
      <c r="N3428">
        <v>0.191798941798941</v>
      </c>
      <c r="O3428">
        <v>51.631205673758799</v>
      </c>
      <c r="P3428">
        <v>12.4401913875598</v>
      </c>
    </row>
    <row r="3429" spans="1:17" hidden="1" x14ac:dyDescent="0.3">
      <c r="A3429" t="s">
        <v>7081</v>
      </c>
      <c r="B3429" t="s">
        <v>7082</v>
      </c>
      <c r="C3429" t="s">
        <v>10328</v>
      </c>
      <c r="D3429" t="s">
        <v>204</v>
      </c>
      <c r="E3429">
        <v>53.240154099999998</v>
      </c>
      <c r="F3429">
        <v>50.9</v>
      </c>
      <c r="G3429">
        <v>-52.183534262825901</v>
      </c>
      <c r="H3429">
        <v>-10.962224445531101</v>
      </c>
      <c r="I3429">
        <v>-35.077110337104699</v>
      </c>
      <c r="J3429">
        <v>-8.83637594926223</v>
      </c>
      <c r="K3429">
        <v>56.379032161329498</v>
      </c>
      <c r="M3429">
        <v>31.859930713892599</v>
      </c>
      <c r="N3429">
        <v>0.45925460824326098</v>
      </c>
      <c r="O3429">
        <v>46.168958742632597</v>
      </c>
      <c r="P3429">
        <v>3.3502538071066001</v>
      </c>
    </row>
    <row r="3430" spans="1:17" hidden="1" x14ac:dyDescent="0.3">
      <c r="A3430" t="s">
        <v>7083</v>
      </c>
      <c r="B3430" t="s">
        <v>7084</v>
      </c>
      <c r="C3430" t="s">
        <v>10328</v>
      </c>
      <c r="D3430" t="s">
        <v>51</v>
      </c>
      <c r="E3430">
        <v>53.24</v>
      </c>
      <c r="F3430">
        <v>51.82</v>
      </c>
      <c r="G3430">
        <v>21.448639770829899</v>
      </c>
      <c r="H3430">
        <v>-7.4061414824782803</v>
      </c>
      <c r="I3430">
        <v>-5.6776194606170902</v>
      </c>
      <c r="J3430">
        <v>-0.87832408510182303</v>
      </c>
      <c r="K3430">
        <v>56.193757006595398</v>
      </c>
      <c r="L3430">
        <v>49.3220178898504</v>
      </c>
      <c r="M3430">
        <v>40.783409340837899</v>
      </c>
      <c r="N3430">
        <v>0.20248296919862299</v>
      </c>
      <c r="O3430">
        <v>69.625627170976401</v>
      </c>
      <c r="P3430">
        <v>83.109540636042396</v>
      </c>
      <c r="Q3430">
        <v>5.4517016458556999E-2</v>
      </c>
    </row>
    <row r="3431" spans="1:17" hidden="1" x14ac:dyDescent="0.3">
      <c r="A3431" t="s">
        <v>7085</v>
      </c>
      <c r="B3431" t="s">
        <v>7086</v>
      </c>
      <c r="C3431" t="s">
        <v>10328</v>
      </c>
      <c r="D3431" t="s">
        <v>138</v>
      </c>
      <c r="E3431">
        <v>53.225000000000001</v>
      </c>
      <c r="F3431">
        <v>22.2</v>
      </c>
      <c r="G3431">
        <v>-21.567429238447801</v>
      </c>
      <c r="H3431">
        <v>-4.1636821047787604</v>
      </c>
      <c r="I3431">
        <v>-30.6822314191724</v>
      </c>
      <c r="J3431">
        <v>-2.0244003501699801</v>
      </c>
      <c r="K3431">
        <v>21.273432611827101</v>
      </c>
      <c r="L3431">
        <v>22.3251601418436</v>
      </c>
      <c r="M3431">
        <v>52.222321378148798</v>
      </c>
      <c r="N3431">
        <v>0.81388998393017797</v>
      </c>
      <c r="O3431">
        <v>68.648648648648603</v>
      </c>
      <c r="P3431">
        <v>21.643835616438299</v>
      </c>
      <c r="Q3431">
        <v>8.0639911618782006E-2</v>
      </c>
    </row>
    <row r="3432" spans="1:17" hidden="1" x14ac:dyDescent="0.3">
      <c r="A3432" t="s">
        <v>7087</v>
      </c>
      <c r="B3432" t="s">
        <v>7088</v>
      </c>
      <c r="C3432" t="s">
        <v>10328</v>
      </c>
      <c r="D3432" t="s">
        <v>2701</v>
      </c>
      <c r="E3432">
        <v>53.152722404999999</v>
      </c>
      <c r="F3432">
        <v>3.09</v>
      </c>
      <c r="G3432">
        <v>-18.9207489287366</v>
      </c>
      <c r="H3432">
        <v>-12.303779708193501</v>
      </c>
      <c r="I3432">
        <v>-44.903730130895497</v>
      </c>
      <c r="J3432">
        <v>-9.4560645725318793</v>
      </c>
      <c r="K3432">
        <v>3.3494218562045202</v>
      </c>
      <c r="L3432">
        <v>3.58342667619976</v>
      </c>
      <c r="M3432">
        <v>38.703065320271598</v>
      </c>
      <c r="N3432">
        <v>0.67650854601802701</v>
      </c>
      <c r="O3432">
        <v>120.388349514563</v>
      </c>
      <c r="P3432">
        <v>45.754716981131999</v>
      </c>
      <c r="Q3432">
        <v>3.1074768801700001E-2</v>
      </c>
    </row>
    <row r="3433" spans="1:17" hidden="1" x14ac:dyDescent="0.3">
      <c r="A3433" t="s">
        <v>7089</v>
      </c>
      <c r="B3433" t="s">
        <v>7090</v>
      </c>
      <c r="C3433" t="s">
        <v>10328</v>
      </c>
      <c r="E3433">
        <v>53.122495217999997</v>
      </c>
      <c r="F3433">
        <v>9.0500000000000007</v>
      </c>
      <c r="G3433">
        <v>-22.759575101000401</v>
      </c>
      <c r="H3433">
        <v>13.6804926862269</v>
      </c>
      <c r="I3433">
        <v>-36.888346346361097</v>
      </c>
      <c r="J3433">
        <v>-8.5626862242437003</v>
      </c>
      <c r="K3433">
        <v>9.7460514018587308</v>
      </c>
      <c r="L3433">
        <v>10.2328243156116</v>
      </c>
      <c r="M3433">
        <v>43.771241341896904</v>
      </c>
      <c r="N3433">
        <v>0.28100409068781501</v>
      </c>
      <c r="O3433">
        <v>97.974217311233801</v>
      </c>
      <c r="P3433">
        <v>48.360655737704903</v>
      </c>
      <c r="Q3433">
        <v>0.10523814701748301</v>
      </c>
    </row>
    <row r="3434" spans="1:17" hidden="1" x14ac:dyDescent="0.3">
      <c r="A3434" t="s">
        <v>7091</v>
      </c>
      <c r="B3434" t="s">
        <v>7092</v>
      </c>
      <c r="C3434" t="s">
        <v>10328</v>
      </c>
      <c r="D3434" t="s">
        <v>118</v>
      </c>
      <c r="E3434">
        <v>53.097964040000001</v>
      </c>
      <c r="F3434">
        <v>2.2000000000000002</v>
      </c>
      <c r="G3434">
        <v>-5.5931859894901201</v>
      </c>
      <c r="H3434">
        <v>-1.87035303188851</v>
      </c>
      <c r="I3434">
        <v>-12.2495918825592</v>
      </c>
      <c r="J3434">
        <v>1.0670674632677399</v>
      </c>
      <c r="K3434">
        <v>2.80531640952095</v>
      </c>
      <c r="L3434">
        <v>2.8492677430408602</v>
      </c>
      <c r="M3434">
        <v>15.3874106226971</v>
      </c>
      <c r="N3434">
        <v>1</v>
      </c>
      <c r="Q3434">
        <v>-0.13535727796024799</v>
      </c>
    </row>
    <row r="3435" spans="1:17" hidden="1" x14ac:dyDescent="0.3">
      <c r="A3435" t="s">
        <v>7093</v>
      </c>
      <c r="B3435" t="s">
        <v>7094</v>
      </c>
      <c r="C3435" t="s">
        <v>10328</v>
      </c>
      <c r="D3435" t="s">
        <v>627</v>
      </c>
      <c r="E3435">
        <v>53.075000000000003</v>
      </c>
      <c r="F3435">
        <v>9.35</v>
      </c>
      <c r="G3435">
        <v>-25.602554322410501</v>
      </c>
      <c r="H3435">
        <v>3.76967486083627</v>
      </c>
      <c r="I3435">
        <v>-3.60867899350731</v>
      </c>
      <c r="J3435">
        <v>0.53129120429758903</v>
      </c>
      <c r="K3435">
        <v>8.7840634883658097</v>
      </c>
      <c r="L3435">
        <v>8.3091325529130398</v>
      </c>
      <c r="M3435">
        <v>61.912345278117598</v>
      </c>
      <c r="N3435">
        <v>1.0697184616076301</v>
      </c>
      <c r="O3435">
        <v>25.347593582887701</v>
      </c>
      <c r="P3435">
        <v>43.846153846153797</v>
      </c>
      <c r="Q3435">
        <v>-1.4621077420335001E-2</v>
      </c>
    </row>
    <row r="3436" spans="1:17" hidden="1" x14ac:dyDescent="0.3">
      <c r="A3436" t="s">
        <v>7095</v>
      </c>
      <c r="B3436" t="s">
        <v>7096</v>
      </c>
      <c r="C3436" t="s">
        <v>10328</v>
      </c>
      <c r="D3436" t="s">
        <v>552</v>
      </c>
      <c r="E3436">
        <v>52.98531105</v>
      </c>
      <c r="F3436">
        <v>36.5</v>
      </c>
      <c r="G3436">
        <v>12.394994729264299</v>
      </c>
      <c r="H3436">
        <v>5.2619507009381898</v>
      </c>
      <c r="I3436">
        <v>-0.55394741041755302</v>
      </c>
      <c r="J3436">
        <v>-3.08092788316227</v>
      </c>
      <c r="K3436">
        <v>34.409950661824901</v>
      </c>
      <c r="L3436">
        <v>33.120163144844803</v>
      </c>
      <c r="M3436">
        <v>69.457540056347995</v>
      </c>
      <c r="N3436">
        <v>0.56782634390143205</v>
      </c>
      <c r="O3436">
        <v>30.136986301369799</v>
      </c>
      <c r="P3436">
        <v>55.916275096112699</v>
      </c>
      <c r="Q3436">
        <v>-3.0438318601306E-2</v>
      </c>
    </row>
    <row r="3437" spans="1:17" hidden="1" x14ac:dyDescent="0.3">
      <c r="A3437" t="s">
        <v>7097</v>
      </c>
      <c r="B3437" t="s">
        <v>7098</v>
      </c>
      <c r="C3437" t="s">
        <v>10328</v>
      </c>
      <c r="D3437" t="s">
        <v>405</v>
      </c>
      <c r="E3437">
        <v>52.85</v>
      </c>
      <c r="F3437">
        <v>14</v>
      </c>
      <c r="G3437">
        <v>-91.715663681865607</v>
      </c>
      <c r="H3437">
        <v>7.2718847010742698</v>
      </c>
      <c r="I3437">
        <v>-21.402290993859101</v>
      </c>
      <c r="J3437">
        <v>-8.7602468035433692</v>
      </c>
      <c r="K3437">
        <v>13.4676267232709</v>
      </c>
      <c r="L3437">
        <v>17.009867916905002</v>
      </c>
      <c r="M3437">
        <v>54.284510148202301</v>
      </c>
      <c r="N3437">
        <v>1.5945565500740699</v>
      </c>
      <c r="O3437">
        <v>173.57142857142799</v>
      </c>
      <c r="P3437">
        <v>68.674698795180703</v>
      </c>
      <c r="Q3437">
        <v>1.6984104666792E-2</v>
      </c>
    </row>
    <row r="3438" spans="1:17" hidden="1" x14ac:dyDescent="0.3">
      <c r="A3438" t="s">
        <v>7099</v>
      </c>
      <c r="B3438" t="s">
        <v>7100</v>
      </c>
      <c r="C3438" t="s">
        <v>10328</v>
      </c>
      <c r="D3438" t="s">
        <v>1199</v>
      </c>
      <c r="E3438">
        <v>52.75179</v>
      </c>
      <c r="F3438">
        <v>124</v>
      </c>
      <c r="G3438">
        <v>9.4107366139877193</v>
      </c>
      <c r="H3438">
        <v>4.60071881688022</v>
      </c>
      <c r="I3438">
        <v>44.494913320611303</v>
      </c>
      <c r="J3438">
        <v>3.3115417434615302</v>
      </c>
      <c r="K3438">
        <v>111.66398633076</v>
      </c>
      <c r="L3438">
        <v>94.393746992904994</v>
      </c>
      <c r="M3438">
        <v>54.514396069068397</v>
      </c>
      <c r="N3438">
        <v>1.17946983387612</v>
      </c>
      <c r="O3438">
        <v>11.3548387096774</v>
      </c>
      <c r="P3438">
        <v>77.092259354470102</v>
      </c>
      <c r="Q3438">
        <v>6.1111651444827997E-2</v>
      </c>
    </row>
    <row r="3439" spans="1:17" hidden="1" x14ac:dyDescent="0.3">
      <c r="A3439" t="s">
        <v>7101</v>
      </c>
      <c r="B3439" t="s">
        <v>7102</v>
      </c>
      <c r="C3439" t="s">
        <v>10328</v>
      </c>
      <c r="D3439" t="s">
        <v>276</v>
      </c>
      <c r="E3439">
        <v>52.702800000000003</v>
      </c>
      <c r="F3439">
        <v>228.1</v>
      </c>
      <c r="G3439">
        <v>79.194226980444199</v>
      </c>
      <c r="H3439">
        <v>33.499238977017399</v>
      </c>
      <c r="I3439">
        <v>92.530091355789295</v>
      </c>
      <c r="J3439">
        <v>6.3731583155145399</v>
      </c>
      <c r="K3439">
        <v>190.15201960801099</v>
      </c>
      <c r="L3439">
        <v>146.855739846462</v>
      </c>
      <c r="M3439">
        <v>62.027485633931903</v>
      </c>
      <c r="N3439">
        <v>0.99100899100899098</v>
      </c>
      <c r="O3439">
        <v>21.3502849627356</v>
      </c>
      <c r="P3439">
        <v>169.62174940898299</v>
      </c>
    </row>
    <row r="3440" spans="1:17" hidden="1" x14ac:dyDescent="0.3">
      <c r="A3440" t="s">
        <v>7103</v>
      </c>
      <c r="B3440" t="s">
        <v>7104</v>
      </c>
      <c r="C3440" t="s">
        <v>10328</v>
      </c>
      <c r="D3440" t="s">
        <v>72</v>
      </c>
      <c r="E3440">
        <v>52.676000000000002</v>
      </c>
      <c r="F3440">
        <v>25.49</v>
      </c>
      <c r="G3440">
        <v>70.321253695578903</v>
      </c>
      <c r="H3440">
        <v>3.8481677964720502</v>
      </c>
      <c r="I3440">
        <v>57.536268101096503</v>
      </c>
      <c r="J3440">
        <v>-4.71568135863994</v>
      </c>
      <c r="K3440">
        <v>25.4761046027932</v>
      </c>
      <c r="L3440">
        <v>20.9360529338805</v>
      </c>
      <c r="M3440">
        <v>48.6754914840918</v>
      </c>
      <c r="N3440">
        <v>0.52113107051125496</v>
      </c>
      <c r="O3440">
        <v>15.7316594743036</v>
      </c>
      <c r="P3440">
        <v>168.31578947368399</v>
      </c>
      <c r="Q3440">
        <v>6.5202714427319994E-2</v>
      </c>
    </row>
    <row r="3441" spans="1:17" hidden="1" x14ac:dyDescent="0.3">
      <c r="A3441" t="s">
        <v>7105</v>
      </c>
      <c r="B3441" t="s">
        <v>7106</v>
      </c>
      <c r="C3441" t="s">
        <v>10328</v>
      </c>
      <c r="D3441" t="s">
        <v>2686</v>
      </c>
      <c r="E3441">
        <v>52.675642000000003</v>
      </c>
      <c r="F3441">
        <v>72.52</v>
      </c>
      <c r="G3441">
        <v>111.742109913899</v>
      </c>
      <c r="H3441">
        <v>6.1347431356613402</v>
      </c>
      <c r="I3441">
        <v>40.321427396966797</v>
      </c>
      <c r="J3441">
        <v>-1.83864691355368</v>
      </c>
      <c r="K3441">
        <v>68.876683060354395</v>
      </c>
      <c r="L3441">
        <v>53.824150977623198</v>
      </c>
      <c r="M3441">
        <v>48.074805988569203</v>
      </c>
      <c r="N3441">
        <v>1.25874750709229</v>
      </c>
      <c r="O3441">
        <v>13.747931605074401</v>
      </c>
      <c r="P3441">
        <v>187.20792079207899</v>
      </c>
      <c r="Q3441">
        <v>0.143076780796834</v>
      </c>
    </row>
    <row r="3442" spans="1:17" hidden="1" x14ac:dyDescent="0.3">
      <c r="A3442" t="s">
        <v>7107</v>
      </c>
      <c r="B3442" t="s">
        <v>7108</v>
      </c>
      <c r="C3442" t="s">
        <v>10328</v>
      </c>
      <c r="D3442" t="s">
        <v>627</v>
      </c>
      <c r="E3442">
        <v>52.612139999999997</v>
      </c>
      <c r="F3442">
        <v>3.59</v>
      </c>
      <c r="G3442">
        <v>34.607071017141401</v>
      </c>
      <c r="H3442">
        <v>-7.2057880324348398</v>
      </c>
      <c r="I3442">
        <v>-54.591420399868703</v>
      </c>
      <c r="J3442">
        <v>-4.12028186244748</v>
      </c>
      <c r="K3442">
        <v>3.6854028673963799</v>
      </c>
      <c r="L3442">
        <v>3.72486973046195</v>
      </c>
      <c r="M3442">
        <v>44.400600940775099</v>
      </c>
      <c r="N3442">
        <v>0.812703632382209</v>
      </c>
      <c r="O3442">
        <v>113.09192200557101</v>
      </c>
      <c r="P3442">
        <v>64.678899082568705</v>
      </c>
      <c r="Q3442">
        <v>9.0407728625409994E-2</v>
      </c>
    </row>
    <row r="3443" spans="1:17" hidden="1" x14ac:dyDescent="0.3">
      <c r="A3443" t="s">
        <v>7109</v>
      </c>
      <c r="B3443" t="s">
        <v>7110</v>
      </c>
      <c r="C3443" t="s">
        <v>10328</v>
      </c>
      <c r="D3443" t="s">
        <v>118</v>
      </c>
      <c r="E3443">
        <v>52.567680000000003</v>
      </c>
      <c r="F3443">
        <v>8.41</v>
      </c>
      <c r="G3443">
        <v>-38.857077523127899</v>
      </c>
      <c r="H3443">
        <v>-7.7041454365134499</v>
      </c>
      <c r="I3443">
        <v>-38.2098485841505</v>
      </c>
      <c r="J3443">
        <v>-1.64218648516984</v>
      </c>
      <c r="K3443">
        <v>8.9126871523764102</v>
      </c>
      <c r="L3443">
        <v>9.7059235766580301</v>
      </c>
      <c r="M3443">
        <v>36.621268144137801</v>
      </c>
      <c r="N3443">
        <v>1.8378000583251</v>
      </c>
      <c r="O3443">
        <v>81.9262782401902</v>
      </c>
      <c r="P3443">
        <v>4.4720496894409898</v>
      </c>
      <c r="Q3443">
        <v>6.5924351666000005E-4</v>
      </c>
    </row>
    <row r="3444" spans="1:17" hidden="1" x14ac:dyDescent="0.3">
      <c r="A3444" t="s">
        <v>7111</v>
      </c>
      <c r="B3444" t="s">
        <v>7112</v>
      </c>
      <c r="C3444" t="s">
        <v>10328</v>
      </c>
      <c r="D3444" t="s">
        <v>138</v>
      </c>
      <c r="E3444">
        <v>52.428219300000002</v>
      </c>
      <c r="F3444">
        <v>158</v>
      </c>
      <c r="G3444">
        <v>53.649102167130799</v>
      </c>
      <c r="H3444">
        <v>-6.9712508800894701</v>
      </c>
      <c r="I3444">
        <v>33.060473863990701</v>
      </c>
      <c r="J3444">
        <v>-11.1905133069806</v>
      </c>
      <c r="K3444">
        <v>156.096093287575</v>
      </c>
      <c r="L3444">
        <v>128.87801498693301</v>
      </c>
      <c r="M3444">
        <v>46.944593556988202</v>
      </c>
      <c r="N3444">
        <v>1.92473437818576</v>
      </c>
      <c r="O3444">
        <v>13.9240506329113</v>
      </c>
      <c r="P3444">
        <v>100</v>
      </c>
      <c r="Q3444">
        <v>9.8574184091698006E-2</v>
      </c>
    </row>
    <row r="3445" spans="1:17" hidden="1" x14ac:dyDescent="0.3">
      <c r="A3445" t="s">
        <v>7113</v>
      </c>
      <c r="B3445" t="s">
        <v>7114</v>
      </c>
      <c r="C3445" t="s">
        <v>10328</v>
      </c>
      <c r="D3445" t="s">
        <v>21</v>
      </c>
      <c r="E3445">
        <v>52.285896000000001</v>
      </c>
      <c r="F3445">
        <v>1.53</v>
      </c>
      <c r="G3445">
        <v>-85.724001978470795</v>
      </c>
      <c r="H3445">
        <v>-14.138687962780701</v>
      </c>
      <c r="I3445">
        <v>-76.274756657691697</v>
      </c>
      <c r="J3445">
        <v>0.25104513457783301</v>
      </c>
      <c r="K3445">
        <v>1.7872729045006901</v>
      </c>
      <c r="L3445">
        <v>2.6039625295742499</v>
      </c>
      <c r="M3445">
        <v>34.625085953313899</v>
      </c>
      <c r="N3445">
        <v>0.64298133973107996</v>
      </c>
      <c r="O3445">
        <v>246.40522875816899</v>
      </c>
      <c r="P3445">
        <v>1.32450331125828</v>
      </c>
      <c r="Q3445">
        <v>0.11571651210488799</v>
      </c>
    </row>
    <row r="3446" spans="1:17" hidden="1" x14ac:dyDescent="0.3">
      <c r="A3446" t="s">
        <v>7115</v>
      </c>
      <c r="B3446" t="s">
        <v>7116</v>
      </c>
      <c r="C3446" t="s">
        <v>10328</v>
      </c>
      <c r="D3446" t="s">
        <v>4484</v>
      </c>
      <c r="E3446">
        <v>52.239472499999998</v>
      </c>
      <c r="F3446">
        <v>77.150000000000006</v>
      </c>
      <c r="G3446">
        <v>14.133779411208099</v>
      </c>
      <c r="H3446">
        <v>8.0036191256583304</v>
      </c>
      <c r="I3446">
        <v>18.2867224339583</v>
      </c>
      <c r="J3446">
        <v>-13.838353838542</v>
      </c>
      <c r="K3446">
        <v>67.106863441135502</v>
      </c>
      <c r="L3446">
        <v>60.492139200762999</v>
      </c>
      <c r="M3446">
        <v>52.236331097618297</v>
      </c>
      <c r="N3446">
        <v>2.4406456730519901</v>
      </c>
      <c r="O3446">
        <v>17.161373946856699</v>
      </c>
      <c r="P3446">
        <v>101.330897703549</v>
      </c>
      <c r="Q3446">
        <v>0.12316257868759301</v>
      </c>
    </row>
    <row r="3447" spans="1:17" hidden="1" x14ac:dyDescent="0.3">
      <c r="A3447" t="s">
        <v>7117</v>
      </c>
      <c r="B3447" t="s">
        <v>7118</v>
      </c>
      <c r="C3447" t="s">
        <v>10328</v>
      </c>
      <c r="D3447" t="s">
        <v>138</v>
      </c>
      <c r="E3447">
        <v>52.232596000000001</v>
      </c>
      <c r="F3447">
        <v>37.18</v>
      </c>
      <c r="G3447">
        <v>150.531945519478</v>
      </c>
      <c r="H3447">
        <v>23.8451218019548</v>
      </c>
      <c r="I3447">
        <v>12.430885910883999</v>
      </c>
      <c r="J3447">
        <v>11.346539724631</v>
      </c>
      <c r="K3447">
        <v>31.044453031987299</v>
      </c>
      <c r="L3447">
        <v>27.529155988311398</v>
      </c>
      <c r="M3447">
        <v>91.967638950044602</v>
      </c>
      <c r="N3447">
        <v>0.95113306948681398</v>
      </c>
      <c r="O3447">
        <v>20.898332436793901</v>
      </c>
      <c r="P3447">
        <v>229.02654867256601</v>
      </c>
      <c r="Q3447">
        <v>0.13294716074465401</v>
      </c>
    </row>
    <row r="3448" spans="1:17" hidden="1" x14ac:dyDescent="0.3">
      <c r="A3448" t="s">
        <v>7119</v>
      </c>
      <c r="B3448" t="s">
        <v>7120</v>
      </c>
      <c r="C3448" t="s">
        <v>10328</v>
      </c>
      <c r="D3448" t="s">
        <v>535</v>
      </c>
      <c r="E3448">
        <v>52.185169109999997</v>
      </c>
      <c r="F3448">
        <v>14.79</v>
      </c>
      <c r="G3448">
        <v>167.52048335778099</v>
      </c>
      <c r="H3448">
        <v>4.4063663638845503</v>
      </c>
      <c r="I3448">
        <v>161.52191416058301</v>
      </c>
      <c r="J3448">
        <v>-8.7255587858463102</v>
      </c>
      <c r="K3448">
        <v>12.5196627265406</v>
      </c>
      <c r="L3448">
        <v>9.1421648085764602</v>
      </c>
      <c r="M3448">
        <v>53.423917819046302</v>
      </c>
      <c r="N3448">
        <v>0.96794241481407295</v>
      </c>
      <c r="O3448">
        <v>8.45165652467883</v>
      </c>
      <c r="P3448">
        <v>311.09263484973502</v>
      </c>
      <c r="Q3448">
        <v>1.3665376495190999E-2</v>
      </c>
    </row>
    <row r="3449" spans="1:17" hidden="1" x14ac:dyDescent="0.3">
      <c r="A3449" t="s">
        <v>7121</v>
      </c>
      <c r="B3449" t="s">
        <v>7122</v>
      </c>
      <c r="C3449" t="s">
        <v>10328</v>
      </c>
      <c r="D3449" t="s">
        <v>2643</v>
      </c>
      <c r="E3449">
        <v>52.130159999999997</v>
      </c>
      <c r="F3449">
        <v>42.5</v>
      </c>
      <c r="G3449">
        <v>-70.212673135849798</v>
      </c>
      <c r="H3449">
        <v>-3.3887460078237401</v>
      </c>
      <c r="I3449">
        <v>-30.119400241070601</v>
      </c>
      <c r="J3449">
        <v>-3.02694270037202</v>
      </c>
      <c r="K3449">
        <v>43.271260737572497</v>
      </c>
      <c r="L3449">
        <v>47.561657538248703</v>
      </c>
      <c r="M3449">
        <v>52.4215276180933</v>
      </c>
      <c r="N3449">
        <v>0.52751196172248704</v>
      </c>
      <c r="O3449">
        <v>68.941176470588204</v>
      </c>
      <c r="P3449">
        <v>4.6540261019453402</v>
      </c>
    </row>
    <row r="3450" spans="1:17" hidden="1" x14ac:dyDescent="0.3">
      <c r="A3450" t="s">
        <v>7123</v>
      </c>
      <c r="B3450" t="s">
        <v>7124</v>
      </c>
      <c r="C3450" t="s">
        <v>10328</v>
      </c>
      <c r="D3450" t="s">
        <v>7125</v>
      </c>
      <c r="E3450">
        <v>51.8250168</v>
      </c>
      <c r="F3450">
        <v>62.89</v>
      </c>
      <c r="G3450">
        <v>-15.413669451024401</v>
      </c>
      <c r="H3450">
        <v>5.0665812398781602</v>
      </c>
      <c r="I3450">
        <v>-24.5125208766962</v>
      </c>
      <c r="J3450">
        <v>-0.35744749638670897</v>
      </c>
      <c r="K3450">
        <v>61.528782975017698</v>
      </c>
      <c r="L3450">
        <v>62.988456616921603</v>
      </c>
      <c r="M3450">
        <v>50.2172350215289</v>
      </c>
      <c r="N3450">
        <v>0.61704579725477704</v>
      </c>
      <c r="O3450">
        <v>46.939100015900699</v>
      </c>
      <c r="P3450">
        <v>28.3469387755102</v>
      </c>
      <c r="Q3450">
        <v>-6.0035459230829001E-2</v>
      </c>
    </row>
    <row r="3451" spans="1:17" hidden="1" x14ac:dyDescent="0.3">
      <c r="A3451" t="s">
        <v>7126</v>
      </c>
      <c r="B3451" t="s">
        <v>7127</v>
      </c>
      <c r="C3451" t="s">
        <v>10328</v>
      </c>
      <c r="D3451" t="s">
        <v>603</v>
      </c>
      <c r="E3451">
        <v>51.723907500000003</v>
      </c>
      <c r="F3451">
        <v>13.35</v>
      </c>
      <c r="G3451">
        <v>314.92817193457199</v>
      </c>
      <c r="H3451">
        <v>56.654290245451598</v>
      </c>
      <c r="I3451">
        <v>68.667248921518294</v>
      </c>
      <c r="J3451">
        <v>20.315980199512801</v>
      </c>
      <c r="K3451">
        <v>9.0427853703789207</v>
      </c>
      <c r="L3451">
        <v>6.5417962917912202</v>
      </c>
      <c r="M3451">
        <v>97.454707716349802</v>
      </c>
      <c r="N3451">
        <v>1.8799452107279599</v>
      </c>
      <c r="O3451">
        <v>0</v>
      </c>
      <c r="P3451">
        <v>345</v>
      </c>
      <c r="Q3451">
        <v>0.1559119097211</v>
      </c>
    </row>
    <row r="3452" spans="1:17" hidden="1" x14ac:dyDescent="0.3">
      <c r="A3452" t="s">
        <v>7128</v>
      </c>
      <c r="B3452" t="s">
        <v>7129</v>
      </c>
      <c r="C3452" t="s">
        <v>10328</v>
      </c>
      <c r="D3452" t="s">
        <v>276</v>
      </c>
      <c r="E3452">
        <v>51.674878831999997</v>
      </c>
      <c r="F3452">
        <v>96.3</v>
      </c>
      <c r="G3452">
        <v>66.579182757525402</v>
      </c>
      <c r="H3452">
        <v>0.218274237636816</v>
      </c>
      <c r="I3452">
        <v>-12.7051230361142</v>
      </c>
      <c r="J3452">
        <v>1.2981588138501099</v>
      </c>
      <c r="K3452">
        <v>82.719766106295907</v>
      </c>
      <c r="L3452">
        <v>77.033837285241404</v>
      </c>
      <c r="M3452">
        <v>80.924300560266104</v>
      </c>
      <c r="N3452">
        <v>1.26214963880357</v>
      </c>
      <c r="O3452">
        <v>18.380062305295901</v>
      </c>
      <c r="P3452">
        <v>120.114285714285</v>
      </c>
      <c r="Q3452">
        <v>6.6289445772150998E-2</v>
      </c>
    </row>
    <row r="3453" spans="1:17" hidden="1" x14ac:dyDescent="0.3">
      <c r="A3453" t="s">
        <v>7130</v>
      </c>
      <c r="B3453" t="s">
        <v>7131</v>
      </c>
      <c r="C3453" t="s">
        <v>10328</v>
      </c>
      <c r="D3453" t="s">
        <v>405</v>
      </c>
      <c r="E3453">
        <v>51.6013953</v>
      </c>
      <c r="F3453">
        <v>169.9</v>
      </c>
      <c r="G3453">
        <v>-22.061656418891999</v>
      </c>
      <c r="H3453">
        <v>-9.3916211116715704</v>
      </c>
      <c r="I3453">
        <v>-16.513516543906999</v>
      </c>
      <c r="J3453">
        <v>3.56391919954102</v>
      </c>
      <c r="K3453">
        <v>185.56534668428</v>
      </c>
      <c r="L3453">
        <v>200.60638568293601</v>
      </c>
      <c r="M3453">
        <v>46.130821676663501</v>
      </c>
      <c r="N3453">
        <v>0.31243440043416898</v>
      </c>
      <c r="O3453">
        <v>60.918187168922799</v>
      </c>
      <c r="P3453">
        <v>13.342228152101301</v>
      </c>
      <c r="Q3453">
        <v>2.2421553024278999E-2</v>
      </c>
    </row>
    <row r="3454" spans="1:17" hidden="1" x14ac:dyDescent="0.3">
      <c r="A3454" t="s">
        <v>7132</v>
      </c>
      <c r="B3454" t="s">
        <v>7133</v>
      </c>
      <c r="C3454" t="s">
        <v>10328</v>
      </c>
      <c r="D3454" t="s">
        <v>474</v>
      </c>
      <c r="E3454">
        <v>51.566803739999997</v>
      </c>
      <c r="F3454">
        <v>4.91</v>
      </c>
      <c r="G3454">
        <v>93.109990116390804</v>
      </c>
      <c r="H3454">
        <v>-0.58651747003960897</v>
      </c>
      <c r="I3454">
        <v>54.041398581382303</v>
      </c>
      <c r="J3454">
        <v>-8.1767505764548698</v>
      </c>
      <c r="K3454">
        <v>4.9664127059917202</v>
      </c>
      <c r="L3454">
        <v>3.87110821944322</v>
      </c>
      <c r="M3454">
        <v>21.747121105242801</v>
      </c>
      <c r="N3454">
        <v>0.459364542202777</v>
      </c>
      <c r="O3454">
        <v>25.6619144602851</v>
      </c>
      <c r="P3454">
        <v>175.84269662921301</v>
      </c>
      <c r="Q3454">
        <v>8.7806973032185001E-2</v>
      </c>
    </row>
    <row r="3455" spans="1:17" hidden="1" x14ac:dyDescent="0.3">
      <c r="A3455" t="s">
        <v>7134</v>
      </c>
      <c r="B3455" t="s">
        <v>7135</v>
      </c>
      <c r="C3455" t="s">
        <v>10328</v>
      </c>
      <c r="D3455" t="s">
        <v>627</v>
      </c>
      <c r="E3455">
        <v>51.532275237999997</v>
      </c>
      <c r="F3455">
        <v>0.84</v>
      </c>
      <c r="G3455">
        <v>-54.396152389751599</v>
      </c>
      <c r="H3455">
        <v>2.7890099561207098</v>
      </c>
      <c r="I3455">
        <v>-61.431661808417701</v>
      </c>
      <c r="J3455">
        <v>-5.6453573135487503</v>
      </c>
      <c r="K3455">
        <v>0.84903263487737302</v>
      </c>
      <c r="L3455">
        <v>1.05848286563873</v>
      </c>
      <c r="M3455">
        <v>40.273078467283902</v>
      </c>
      <c r="N3455">
        <v>1.3373171787456499</v>
      </c>
      <c r="O3455">
        <v>138.09523809523799</v>
      </c>
      <c r="P3455">
        <v>15.068493150684899</v>
      </c>
      <c r="Q3455">
        <v>6.1405064432894001E-2</v>
      </c>
    </row>
    <row r="3456" spans="1:17" hidden="1" x14ac:dyDescent="0.3">
      <c r="A3456" t="s">
        <v>7136</v>
      </c>
      <c r="B3456" t="s">
        <v>7137</v>
      </c>
      <c r="C3456" t="s">
        <v>10328</v>
      </c>
      <c r="D3456" t="s">
        <v>535</v>
      </c>
      <c r="E3456">
        <v>51.496716499999998</v>
      </c>
      <c r="F3456">
        <v>175</v>
      </c>
      <c r="G3456">
        <v>107.732221397814</v>
      </c>
      <c r="H3456">
        <v>-22.806688590527099</v>
      </c>
      <c r="I3456">
        <v>5.7994414659945797</v>
      </c>
      <c r="J3456">
        <v>-0.10675642875152</v>
      </c>
      <c r="K3456">
        <v>187.57036513960901</v>
      </c>
      <c r="L3456">
        <v>155.27583222461701</v>
      </c>
      <c r="M3456">
        <v>35.207062932334502</v>
      </c>
      <c r="N3456">
        <v>0.31594395118454499</v>
      </c>
      <c r="O3456">
        <v>52.2</v>
      </c>
      <c r="P3456">
        <v>157.35294117647001</v>
      </c>
      <c r="Q3456">
        <v>8.6551441473783006E-2</v>
      </c>
    </row>
    <row r="3457" spans="1:17" hidden="1" x14ac:dyDescent="0.3">
      <c r="A3457" t="s">
        <v>7138</v>
      </c>
      <c r="B3457" t="s">
        <v>7139</v>
      </c>
      <c r="C3457" t="s">
        <v>10328</v>
      </c>
      <c r="D3457" t="s">
        <v>257</v>
      </c>
      <c r="E3457">
        <v>51.401600000000002</v>
      </c>
      <c r="F3457">
        <v>803.15</v>
      </c>
      <c r="G3457">
        <v>-35.849631913385998</v>
      </c>
      <c r="H3457">
        <v>16.710904002065401</v>
      </c>
      <c r="I3457">
        <v>-5.1455625502310296</v>
      </c>
      <c r="J3457">
        <v>-1.15337755715829</v>
      </c>
      <c r="K3457">
        <v>732.78060988372795</v>
      </c>
      <c r="L3457">
        <v>751.54820401809195</v>
      </c>
      <c r="M3457">
        <v>58.957438170094299</v>
      </c>
      <c r="N3457">
        <v>4.9968801579339104</v>
      </c>
      <c r="O3457">
        <v>26.999937745128499</v>
      </c>
      <c r="P3457">
        <v>33.858333333333299</v>
      </c>
      <c r="Q3457">
        <v>0.12276009198653499</v>
      </c>
    </row>
    <row r="3458" spans="1:17" hidden="1" x14ac:dyDescent="0.3">
      <c r="A3458" t="s">
        <v>7140</v>
      </c>
      <c r="B3458" t="s">
        <v>7141</v>
      </c>
      <c r="C3458" t="s">
        <v>10328</v>
      </c>
      <c r="D3458" t="s">
        <v>2943</v>
      </c>
      <c r="E3458">
        <v>51.226573332000001</v>
      </c>
      <c r="F3458">
        <v>38</v>
      </c>
      <c r="G3458">
        <v>-63.170419614723102</v>
      </c>
      <c r="H3458">
        <v>-17.055890378522001</v>
      </c>
      <c r="I3458">
        <v>-50.9751920679279</v>
      </c>
      <c r="J3458">
        <v>-8.9253897625330101</v>
      </c>
      <c r="K3458">
        <v>42.655173960248</v>
      </c>
      <c r="L3458">
        <v>50.014380712391002</v>
      </c>
      <c r="M3458">
        <v>22.3747001947043</v>
      </c>
      <c r="N3458">
        <v>0.71731008717309996</v>
      </c>
      <c r="O3458">
        <v>116.947368421052</v>
      </c>
      <c r="P3458">
        <v>5.5262427103582397</v>
      </c>
      <c r="Q3458">
        <v>6.6336660873222E-2</v>
      </c>
    </row>
    <row r="3459" spans="1:17" hidden="1" x14ac:dyDescent="0.3">
      <c r="A3459" t="s">
        <v>7142</v>
      </c>
      <c r="B3459" t="s">
        <v>7143</v>
      </c>
      <c r="C3459" t="s">
        <v>10328</v>
      </c>
      <c r="D3459" t="s">
        <v>46</v>
      </c>
      <c r="E3459">
        <v>51.225020000000001</v>
      </c>
      <c r="F3459">
        <v>270.7</v>
      </c>
      <c r="G3459">
        <v>221.44096248125399</v>
      </c>
      <c r="H3459">
        <v>-3.4193193510587099</v>
      </c>
      <c r="I3459">
        <v>187.81237363807099</v>
      </c>
      <c r="J3459">
        <v>-10.775159332691199</v>
      </c>
      <c r="K3459">
        <v>245.75996781189599</v>
      </c>
      <c r="L3459">
        <v>153.39483937454301</v>
      </c>
      <c r="M3459">
        <v>24.419020620894901</v>
      </c>
      <c r="N3459">
        <v>0.36363636363636298</v>
      </c>
      <c r="O3459">
        <v>29.035833025489399</v>
      </c>
      <c r="P3459">
        <v>269.05248807089299</v>
      </c>
    </row>
    <row r="3460" spans="1:17" hidden="1" x14ac:dyDescent="0.3">
      <c r="A3460" t="s">
        <v>7144</v>
      </c>
      <c r="B3460" t="s">
        <v>7145</v>
      </c>
      <c r="C3460" t="s">
        <v>10328</v>
      </c>
      <c r="D3460" t="s">
        <v>627</v>
      </c>
      <c r="E3460">
        <v>51.218141959999997</v>
      </c>
      <c r="F3460">
        <v>290.10000000000002</v>
      </c>
      <c r="G3460">
        <v>-3.94139328281863</v>
      </c>
      <c r="H3460">
        <v>-5.86193589093741</v>
      </c>
      <c r="I3460">
        <v>-18.777092451394399</v>
      </c>
      <c r="J3460">
        <v>2.9050465385792301</v>
      </c>
      <c r="K3460">
        <v>306.355227853163</v>
      </c>
      <c r="L3460">
        <v>287.68235035553198</v>
      </c>
      <c r="M3460">
        <v>54.520177847694598</v>
      </c>
      <c r="N3460">
        <v>0.61236147301404997</v>
      </c>
      <c r="O3460">
        <v>41.675284384694898</v>
      </c>
      <c r="P3460">
        <v>37.618595825426901</v>
      </c>
      <c r="Q3460">
        <v>-2.1794128887826999E-2</v>
      </c>
    </row>
    <row r="3461" spans="1:17" hidden="1" x14ac:dyDescent="0.3">
      <c r="A3461" t="s">
        <v>7146</v>
      </c>
      <c r="B3461" t="s">
        <v>7147</v>
      </c>
      <c r="C3461" t="s">
        <v>10328</v>
      </c>
      <c r="D3461" t="s">
        <v>101</v>
      </c>
      <c r="E3461">
        <v>51.186124</v>
      </c>
      <c r="F3461">
        <v>39</v>
      </c>
      <c r="G3461">
        <v>510.32226060452302</v>
      </c>
      <c r="H3461">
        <v>-20.961045585349702</v>
      </c>
      <c r="I3461">
        <v>149.13137005384201</v>
      </c>
      <c r="J3461">
        <v>-8.3888326347116902</v>
      </c>
      <c r="K3461">
        <v>35.7418811017032</v>
      </c>
      <c r="L3461">
        <v>22.1766937232338</v>
      </c>
      <c r="M3461">
        <v>47.325074731804797</v>
      </c>
      <c r="N3461">
        <v>0.72978345015168899</v>
      </c>
      <c r="O3461">
        <v>44.435897435897402</v>
      </c>
      <c r="P3461">
        <v>600.17953321364405</v>
      </c>
      <c r="Q3461">
        <v>8.3944844952646994E-2</v>
      </c>
    </row>
    <row r="3462" spans="1:17" hidden="1" x14ac:dyDescent="0.3">
      <c r="A3462" t="s">
        <v>7148</v>
      </c>
      <c r="B3462" t="s">
        <v>7149</v>
      </c>
      <c r="C3462" t="s">
        <v>10328</v>
      </c>
      <c r="D3462" t="s">
        <v>124</v>
      </c>
      <c r="E3462">
        <v>51.136000000000003</v>
      </c>
      <c r="F3462">
        <v>47.5</v>
      </c>
      <c r="G3462">
        <v>31.437862516007499</v>
      </c>
      <c r="H3462">
        <v>-2.1677849104893201</v>
      </c>
      <c r="I3462">
        <v>1.4924271855950699</v>
      </c>
      <c r="J3462">
        <v>2.7612653080834399E-2</v>
      </c>
      <c r="K3462">
        <v>45.644631303048698</v>
      </c>
      <c r="L3462">
        <v>41.756278581674401</v>
      </c>
      <c r="M3462">
        <v>59.014484695859402</v>
      </c>
      <c r="N3462">
        <v>0.25470398167847302</v>
      </c>
      <c r="O3462">
        <v>24.210526315789402</v>
      </c>
      <c r="P3462">
        <v>82.692307692307693</v>
      </c>
      <c r="Q3462">
        <v>8.1955754985613E-2</v>
      </c>
    </row>
    <row r="3463" spans="1:17" hidden="1" x14ac:dyDescent="0.3">
      <c r="A3463" t="s">
        <v>7150</v>
      </c>
      <c r="B3463" t="s">
        <v>7151</v>
      </c>
      <c r="C3463" t="s">
        <v>10328</v>
      </c>
      <c r="D3463" t="s">
        <v>627</v>
      </c>
      <c r="E3463">
        <v>51.089388167999999</v>
      </c>
      <c r="F3463">
        <v>47.32</v>
      </c>
      <c r="G3463">
        <v>-13.318805612923001</v>
      </c>
      <c r="H3463">
        <v>-5.7422534393417299</v>
      </c>
      <c r="I3463">
        <v>-30.295942224961198</v>
      </c>
      <c r="J3463">
        <v>-5.4130563258049396</v>
      </c>
      <c r="K3463">
        <v>49.436369580462703</v>
      </c>
      <c r="L3463">
        <v>50.218131732177604</v>
      </c>
      <c r="M3463">
        <v>34.767128131849802</v>
      </c>
      <c r="N3463">
        <v>1.15913584232228</v>
      </c>
      <c r="O3463">
        <v>49.366018596787796</v>
      </c>
      <c r="P3463">
        <v>27.033557046979801</v>
      </c>
      <c r="Q3463">
        <v>0.13488459656964699</v>
      </c>
    </row>
    <row r="3464" spans="1:17" hidden="1" x14ac:dyDescent="0.3">
      <c r="A3464" t="s">
        <v>7152</v>
      </c>
      <c r="B3464" t="s">
        <v>7153</v>
      </c>
      <c r="C3464" t="s">
        <v>10328</v>
      </c>
      <c r="D3464" t="s">
        <v>1518</v>
      </c>
      <c r="E3464">
        <v>50.967194999999997</v>
      </c>
      <c r="F3464">
        <v>111.55</v>
      </c>
      <c r="G3464">
        <v>-18.5218280654273</v>
      </c>
      <c r="H3464">
        <v>2.71395411099786</v>
      </c>
      <c r="I3464">
        <v>10.635703893534799</v>
      </c>
      <c r="J3464">
        <v>-1.0476561641234601</v>
      </c>
      <c r="K3464">
        <v>103.844121196876</v>
      </c>
      <c r="L3464">
        <v>97.715742933542998</v>
      </c>
      <c r="M3464">
        <v>99.999996782331607</v>
      </c>
      <c r="N3464">
        <v>0.65677179962894205</v>
      </c>
      <c r="O3464">
        <v>0</v>
      </c>
      <c r="P3464">
        <v>23.601108033241001</v>
      </c>
    </row>
    <row r="3465" spans="1:17" hidden="1" x14ac:dyDescent="0.3">
      <c r="A3465" t="s">
        <v>7154</v>
      </c>
      <c r="B3465" t="s">
        <v>7155</v>
      </c>
      <c r="C3465" t="s">
        <v>10328</v>
      </c>
      <c r="D3465" t="s">
        <v>1489</v>
      </c>
      <c r="E3465">
        <v>50.953164999999998</v>
      </c>
      <c r="F3465">
        <v>53.62</v>
      </c>
      <c r="G3465">
        <v>-19.969158660909802</v>
      </c>
      <c r="H3465">
        <v>13.0791723311601</v>
      </c>
      <c r="I3465">
        <v>-1.1405866214579601</v>
      </c>
      <c r="J3465">
        <v>-0.251195987132311</v>
      </c>
      <c r="K3465">
        <v>51.473084412623002</v>
      </c>
      <c r="L3465">
        <v>49.160462328895498</v>
      </c>
      <c r="M3465">
        <v>54.016685815879001</v>
      </c>
      <c r="N3465">
        <v>2.1936571853293798</v>
      </c>
      <c r="O3465">
        <v>71.111525550167798</v>
      </c>
      <c r="P3465">
        <v>44.918918918918898</v>
      </c>
      <c r="Q3465">
        <v>-5.3386519312649998E-3</v>
      </c>
    </row>
    <row r="3466" spans="1:17" hidden="1" x14ac:dyDescent="0.3">
      <c r="A3466" t="s">
        <v>7156</v>
      </c>
      <c r="B3466" t="s">
        <v>7157</v>
      </c>
      <c r="C3466" t="s">
        <v>10328</v>
      </c>
      <c r="D3466" t="s">
        <v>1537</v>
      </c>
      <c r="E3466">
        <v>50.924999999999997</v>
      </c>
      <c r="F3466">
        <v>20.41</v>
      </c>
      <c r="G3466">
        <v>-22.820120235684801</v>
      </c>
      <c r="H3466">
        <v>-1.28270954206871</v>
      </c>
      <c r="I3466">
        <v>-24.572160311208901</v>
      </c>
      <c r="J3466">
        <v>-3.1620242563867902</v>
      </c>
      <c r="K3466">
        <v>20.508342304230801</v>
      </c>
      <c r="L3466">
        <v>20.7860452732182</v>
      </c>
      <c r="M3466">
        <v>47.3934242122602</v>
      </c>
      <c r="N3466">
        <v>1.81828191450332</v>
      </c>
      <c r="O3466">
        <v>36.207741303282702</v>
      </c>
      <c r="P3466">
        <v>18.939393939393899</v>
      </c>
      <c r="Q3466">
        <v>2.7223660348088999E-2</v>
      </c>
    </row>
    <row r="3467" spans="1:17" hidden="1" x14ac:dyDescent="0.3">
      <c r="A3467" t="s">
        <v>7158</v>
      </c>
      <c r="B3467" t="s">
        <v>7159</v>
      </c>
      <c r="C3467" t="s">
        <v>10328</v>
      </c>
      <c r="D3467" t="s">
        <v>627</v>
      </c>
      <c r="E3467">
        <v>50.837718299999999</v>
      </c>
      <c r="F3467">
        <v>14.6</v>
      </c>
      <c r="G3467">
        <v>-59.025599354965003</v>
      </c>
      <c r="H3467">
        <v>19.595501788499501</v>
      </c>
      <c r="I3467">
        <v>-49.209945624422197</v>
      </c>
      <c r="J3467">
        <v>-3.7143228307901301</v>
      </c>
      <c r="K3467">
        <v>15.0664635471182</v>
      </c>
      <c r="L3467">
        <v>19.501282145710402</v>
      </c>
      <c r="M3467">
        <v>58.237530197231301</v>
      </c>
      <c r="N3467">
        <v>1.28935066448936</v>
      </c>
      <c r="O3467">
        <v>124.657534246575</v>
      </c>
      <c r="P3467">
        <v>32.606721162579397</v>
      </c>
      <c r="Q3467">
        <v>9.404839701661E-3</v>
      </c>
    </row>
    <row r="3468" spans="1:17" hidden="1" x14ac:dyDescent="0.3">
      <c r="A3468" t="s">
        <v>7160</v>
      </c>
      <c r="B3468" t="s">
        <v>7161</v>
      </c>
      <c r="C3468" t="s">
        <v>10328</v>
      </c>
      <c r="D3468" t="s">
        <v>522</v>
      </c>
      <c r="E3468">
        <v>50.819271795999903</v>
      </c>
      <c r="F3468">
        <v>5.69</v>
      </c>
      <c r="G3468">
        <v>-21.194106584886601</v>
      </c>
      <c r="H3468">
        <v>-27.339897981019998</v>
      </c>
      <c r="I3468">
        <v>-9.5773156749910502</v>
      </c>
      <c r="J3468">
        <v>-8.5030856616923405</v>
      </c>
      <c r="K3468">
        <v>6.5979002820704498</v>
      </c>
      <c r="L3468">
        <v>7.16608618486101</v>
      </c>
      <c r="M3468">
        <v>16.560103186895599</v>
      </c>
      <c r="N3468">
        <v>0.29120099632225299</v>
      </c>
      <c r="O3468">
        <v>56.590509666080798</v>
      </c>
      <c r="P3468">
        <v>38.238005924731297</v>
      </c>
      <c r="Q3468">
        <v>1.3406228233901999E-2</v>
      </c>
    </row>
    <row r="3469" spans="1:17" hidden="1" x14ac:dyDescent="0.3">
      <c r="A3469" t="s">
        <v>7162</v>
      </c>
      <c r="B3469" t="s">
        <v>7163</v>
      </c>
      <c r="C3469" t="s">
        <v>10328</v>
      </c>
      <c r="D3469" t="s">
        <v>281</v>
      </c>
      <c r="E3469">
        <v>50.783999999999999</v>
      </c>
      <c r="F3469">
        <v>26.1</v>
      </c>
      <c r="G3469">
        <v>-53.978533604785902</v>
      </c>
      <c r="H3469">
        <v>1.2453875539402599</v>
      </c>
      <c r="I3469">
        <v>-19.550944583514202</v>
      </c>
      <c r="J3469">
        <v>0.57836009603912897</v>
      </c>
      <c r="K3469">
        <v>24.307289589647102</v>
      </c>
      <c r="L3469">
        <v>27.300519281757499</v>
      </c>
      <c r="M3469">
        <v>64.577437687333102</v>
      </c>
      <c r="N3469">
        <v>0.666410310581798</v>
      </c>
      <c r="O3469">
        <v>35.938697318007598</v>
      </c>
      <c r="P3469">
        <v>23.404255319148898</v>
      </c>
      <c r="Q3469">
        <v>-8.4226387805982003E-2</v>
      </c>
    </row>
    <row r="3470" spans="1:17" hidden="1" x14ac:dyDescent="0.3">
      <c r="A3470" t="s">
        <v>7164</v>
      </c>
      <c r="B3470" t="s">
        <v>7165</v>
      </c>
      <c r="C3470" t="s">
        <v>10328</v>
      </c>
      <c r="D3470" t="s">
        <v>627</v>
      </c>
      <c r="E3470">
        <v>50.737499999999997</v>
      </c>
      <c r="F3470">
        <v>349.7</v>
      </c>
      <c r="G3470">
        <v>154.237115024003</v>
      </c>
      <c r="H3470">
        <v>25.463634224735198</v>
      </c>
      <c r="I3470">
        <v>4.0889891657331896</v>
      </c>
      <c r="J3470">
        <v>12.841232724765399</v>
      </c>
      <c r="K3470">
        <v>285.02439240386298</v>
      </c>
      <c r="L3470">
        <v>248.04242509193</v>
      </c>
      <c r="M3470">
        <v>60.283274695805403</v>
      </c>
      <c r="N3470">
        <v>0.84719648951730797</v>
      </c>
      <c r="O3470">
        <v>10.0943665999428</v>
      </c>
      <c r="P3470">
        <v>190.08710078805399</v>
      </c>
      <c r="Q3470">
        <v>0.11437808406575101</v>
      </c>
    </row>
    <row r="3471" spans="1:17" hidden="1" x14ac:dyDescent="0.3">
      <c r="A3471" t="s">
        <v>7166</v>
      </c>
      <c r="B3471" t="s">
        <v>7167</v>
      </c>
      <c r="C3471" t="s">
        <v>10328</v>
      </c>
      <c r="D3471" t="s">
        <v>474</v>
      </c>
      <c r="E3471">
        <v>50.6828</v>
      </c>
      <c r="F3471">
        <v>115</v>
      </c>
      <c r="G3471">
        <v>4.0389591065843202</v>
      </c>
      <c r="H3471">
        <v>-1.39708820066363</v>
      </c>
      <c r="I3471">
        <v>-27.780218954520901</v>
      </c>
      <c r="J3471">
        <v>-1.0476561641234601</v>
      </c>
      <c r="K3471">
        <v>103.73144989199101</v>
      </c>
      <c r="L3471">
        <v>67.939947030370703</v>
      </c>
      <c r="M3471">
        <v>35.259131148800201</v>
      </c>
      <c r="N3471">
        <v>1.5</v>
      </c>
      <c r="O3471">
        <v>20.5217391304347</v>
      </c>
      <c r="P3471">
        <v>48.005148005147902</v>
      </c>
    </row>
    <row r="3472" spans="1:17" hidden="1" x14ac:dyDescent="0.3">
      <c r="A3472" t="s">
        <v>7168</v>
      </c>
      <c r="B3472" t="s">
        <v>7169</v>
      </c>
      <c r="C3472" t="s">
        <v>10328</v>
      </c>
      <c r="D3472" t="s">
        <v>1147</v>
      </c>
      <c r="E3472">
        <v>50.675350399999999</v>
      </c>
      <c r="F3472">
        <v>17.91</v>
      </c>
      <c r="G3472">
        <v>-65.647367633772603</v>
      </c>
      <c r="H3472">
        <v>22.9753621834993</v>
      </c>
      <c r="I3472">
        <v>15.3297248001219</v>
      </c>
      <c r="J3472">
        <v>9.1846100003460798</v>
      </c>
      <c r="K3472">
        <v>14.6171648149489</v>
      </c>
      <c r="L3472">
        <v>16.913194490221301</v>
      </c>
      <c r="M3472">
        <v>96.666028732968201</v>
      </c>
      <c r="N3472">
        <v>0.70545935145580996</v>
      </c>
      <c r="O3472">
        <v>153.76884422110501</v>
      </c>
      <c r="P3472">
        <v>79.458917835671301</v>
      </c>
      <c r="Q3472">
        <v>0.25847721417359298</v>
      </c>
    </row>
    <row r="3473" spans="1:17" hidden="1" x14ac:dyDescent="0.3">
      <c r="A3473" t="s">
        <v>7170</v>
      </c>
      <c r="B3473" t="s">
        <v>7171</v>
      </c>
      <c r="C3473" t="s">
        <v>10328</v>
      </c>
      <c r="D3473" t="s">
        <v>1665</v>
      </c>
      <c r="E3473">
        <v>50.644109999999998</v>
      </c>
      <c r="F3473">
        <v>27.06</v>
      </c>
      <c r="G3473">
        <v>-17.882773339059099</v>
      </c>
      <c r="H3473">
        <v>6.8927176211847199</v>
      </c>
      <c r="I3473">
        <v>-23.303376306704099</v>
      </c>
      <c r="J3473">
        <v>8.9523438358765404</v>
      </c>
      <c r="K3473">
        <v>25.4410038696887</v>
      </c>
      <c r="L3473">
        <v>26.8030311806925</v>
      </c>
      <c r="M3473">
        <v>59.745544876163898</v>
      </c>
      <c r="N3473">
        <v>2.9751305632261</v>
      </c>
      <c r="O3473">
        <v>51.515151515151501</v>
      </c>
      <c r="P3473">
        <v>19.734513274336202</v>
      </c>
      <c r="Q3473">
        <v>-6.2622663186980001E-3</v>
      </c>
    </row>
    <row r="3474" spans="1:17" hidden="1" x14ac:dyDescent="0.3">
      <c r="A3474" t="s">
        <v>7172</v>
      </c>
      <c r="B3474" t="s">
        <v>7173</v>
      </c>
      <c r="C3474" t="s">
        <v>10328</v>
      </c>
      <c r="D3474" t="s">
        <v>410</v>
      </c>
      <c r="E3474">
        <v>50.632399999999997</v>
      </c>
      <c r="F3474">
        <v>27.82</v>
      </c>
      <c r="G3474">
        <v>25.0871234125425</v>
      </c>
      <c r="H3474">
        <v>2.1551482463096399</v>
      </c>
      <c r="I3474">
        <v>-24.423074413417101</v>
      </c>
      <c r="J3474">
        <v>-8.7450682410975809</v>
      </c>
      <c r="K3474">
        <v>28.1838066255327</v>
      </c>
      <c r="L3474">
        <v>25.692772667089301</v>
      </c>
      <c r="M3474">
        <v>39.625364747621603</v>
      </c>
      <c r="N3474">
        <v>1.2176429298104501</v>
      </c>
      <c r="O3474">
        <v>40.150970524802297</v>
      </c>
      <c r="P3474">
        <v>82.306684141546498</v>
      </c>
      <c r="Q3474">
        <v>0.10159904029674301</v>
      </c>
    </row>
    <row r="3475" spans="1:17" hidden="1" x14ac:dyDescent="0.3">
      <c r="A3475" t="s">
        <v>7174</v>
      </c>
      <c r="B3475" t="s">
        <v>7175</v>
      </c>
      <c r="C3475" t="s">
        <v>10328</v>
      </c>
      <c r="D3475" t="s">
        <v>77</v>
      </c>
      <c r="E3475">
        <v>50.425983789999997</v>
      </c>
      <c r="F3475">
        <v>17.96</v>
      </c>
      <c r="G3475">
        <v>115.95556919484601</v>
      </c>
      <c r="H3475">
        <v>51.5373780097053</v>
      </c>
      <c r="I3475">
        <v>50.3073231330211</v>
      </c>
      <c r="J3475">
        <v>-5.7698783863456899</v>
      </c>
      <c r="K3475">
        <v>12.616647152696601</v>
      </c>
      <c r="L3475">
        <v>10.391753167369201</v>
      </c>
      <c r="M3475">
        <v>68.451673981796702</v>
      </c>
      <c r="N3475">
        <v>3.4996161015590301</v>
      </c>
      <c r="O3475">
        <v>6.0133630289532096</v>
      </c>
      <c r="P3475">
        <v>192.032520325203</v>
      </c>
      <c r="Q3475">
        <v>6.2570081649194004E-2</v>
      </c>
    </row>
    <row r="3476" spans="1:17" hidden="1" x14ac:dyDescent="0.3">
      <c r="A3476" t="s">
        <v>7176</v>
      </c>
      <c r="B3476" t="s">
        <v>7177</v>
      </c>
      <c r="C3476" t="s">
        <v>10328</v>
      </c>
      <c r="D3476" t="s">
        <v>573</v>
      </c>
      <c r="E3476">
        <v>50.4</v>
      </c>
      <c r="F3476">
        <v>176</v>
      </c>
      <c r="G3476">
        <v>139.04132178166699</v>
      </c>
      <c r="H3476">
        <v>6.0429335170736396</v>
      </c>
      <c r="I3476">
        <v>31.178740004438001</v>
      </c>
      <c r="J3476">
        <v>3.0415631667315401</v>
      </c>
      <c r="K3476">
        <v>152.47627398028101</v>
      </c>
      <c r="L3476">
        <v>121.82739619174301</v>
      </c>
      <c r="M3476">
        <v>62.322816968318698</v>
      </c>
      <c r="N3476">
        <v>0.98084007350281399</v>
      </c>
      <c r="O3476">
        <v>0.73863636363637997</v>
      </c>
      <c r="P3476">
        <v>193.333333333333</v>
      </c>
      <c r="Q3476">
        <v>9.9380693154360003E-2</v>
      </c>
    </row>
    <row r="3477" spans="1:17" hidden="1" x14ac:dyDescent="0.3">
      <c r="A3477" t="s">
        <v>7178</v>
      </c>
      <c r="B3477" t="s">
        <v>7179</v>
      </c>
      <c r="C3477" t="s">
        <v>10328</v>
      </c>
      <c r="E3477">
        <v>50.392800000000001</v>
      </c>
      <c r="F3477">
        <v>68.989999999999995</v>
      </c>
      <c r="G3477">
        <v>-53.907111792519402</v>
      </c>
      <c r="H3477">
        <v>-0.60374079962182503</v>
      </c>
      <c r="I3477">
        <v>-25.012828922979899</v>
      </c>
      <c r="J3477">
        <v>-8.5905887929213591</v>
      </c>
      <c r="K3477">
        <v>70.183108608498799</v>
      </c>
      <c r="L3477">
        <v>76.167212050214303</v>
      </c>
      <c r="M3477">
        <v>51.278486127046797</v>
      </c>
      <c r="N3477">
        <v>1.81269630237919</v>
      </c>
      <c r="O3477">
        <v>41.034932598927298</v>
      </c>
      <c r="P3477">
        <v>13.0983606557377</v>
      </c>
      <c r="Q3477">
        <v>3.1512824936850002E-2</v>
      </c>
    </row>
    <row r="3478" spans="1:17" hidden="1" x14ac:dyDescent="0.3">
      <c r="A3478" t="s">
        <v>7180</v>
      </c>
      <c r="B3478" t="s">
        <v>7181</v>
      </c>
      <c r="C3478" t="s">
        <v>10328</v>
      </c>
      <c r="D3478" t="s">
        <v>474</v>
      </c>
      <c r="E3478">
        <v>50.318147799999998</v>
      </c>
      <c r="F3478">
        <v>18.809999999999999</v>
      </c>
      <c r="G3478">
        <v>14.6204796268803</v>
      </c>
      <c r="H3478">
        <v>6.0023628078099298</v>
      </c>
      <c r="I3478">
        <v>-25.273096447398402</v>
      </c>
      <c r="J3478">
        <v>-4.3387954046297796</v>
      </c>
      <c r="K3478">
        <v>18.0912691768713</v>
      </c>
      <c r="L3478">
        <v>18.1031117030956</v>
      </c>
      <c r="M3478">
        <v>64.569982085241193</v>
      </c>
      <c r="N3478">
        <v>1.8477384441048399</v>
      </c>
      <c r="O3478">
        <v>45.401382243487497</v>
      </c>
      <c r="P3478">
        <v>46.953124999999901</v>
      </c>
      <c r="Q3478">
        <v>-0.104330560455761</v>
      </c>
    </row>
    <row r="3479" spans="1:17" hidden="1" x14ac:dyDescent="0.3">
      <c r="A3479" t="s">
        <v>7182</v>
      </c>
      <c r="B3479" t="s">
        <v>7183</v>
      </c>
      <c r="C3479" t="s">
        <v>10328</v>
      </c>
      <c r="D3479" t="s">
        <v>959</v>
      </c>
      <c r="E3479">
        <v>50.28078</v>
      </c>
      <c r="F3479">
        <v>9.25</v>
      </c>
      <c r="G3479">
        <v>77.793340473898496</v>
      </c>
      <c r="H3479">
        <v>0.51841484265894999</v>
      </c>
      <c r="I3479">
        <v>51.6253431912547</v>
      </c>
      <c r="J3479">
        <v>7.7023438358765199</v>
      </c>
      <c r="K3479">
        <v>8.7428742012324303</v>
      </c>
      <c r="L3479">
        <v>6.7683430942616303</v>
      </c>
      <c r="M3479">
        <v>58.121179687720698</v>
      </c>
      <c r="N3479">
        <v>0.74901686010801805</v>
      </c>
      <c r="O3479">
        <v>27.783783783783701</v>
      </c>
      <c r="P3479">
        <v>131.25</v>
      </c>
      <c r="Q3479">
        <v>1.5525642376726E-2</v>
      </c>
    </row>
    <row r="3480" spans="1:17" hidden="1" x14ac:dyDescent="0.3">
      <c r="A3480" t="s">
        <v>7184</v>
      </c>
      <c r="B3480" t="s">
        <v>7185</v>
      </c>
      <c r="C3480" t="s">
        <v>10328</v>
      </c>
      <c r="D3480" t="s">
        <v>2643</v>
      </c>
      <c r="E3480">
        <v>50.075000000000003</v>
      </c>
      <c r="F3480">
        <v>40.06</v>
      </c>
      <c r="G3480">
        <v>8.6881303689335905</v>
      </c>
      <c r="H3480">
        <v>-5.7208948249611797</v>
      </c>
      <c r="I3480">
        <v>-18.439684460612199</v>
      </c>
      <c r="J3480">
        <v>1.0941082417918899</v>
      </c>
      <c r="K3480">
        <v>41.667285831469201</v>
      </c>
      <c r="L3480">
        <v>42.441773490830499</v>
      </c>
      <c r="M3480">
        <v>51.795820068700003</v>
      </c>
      <c r="N3480">
        <v>0.69226082576430803</v>
      </c>
      <c r="O3480">
        <v>68.871692461308001</v>
      </c>
      <c r="P3480">
        <v>45.619774627408198</v>
      </c>
      <c r="Q3480">
        <v>0.103526003897698</v>
      </c>
    </row>
    <row r="3481" spans="1:17" hidden="1" x14ac:dyDescent="0.3">
      <c r="A3481" t="s">
        <v>7186</v>
      </c>
      <c r="B3481" t="s">
        <v>7187</v>
      </c>
      <c r="C3481" t="s">
        <v>10328</v>
      </c>
      <c r="D3481" t="s">
        <v>127</v>
      </c>
      <c r="E3481">
        <v>49.850359470000001</v>
      </c>
      <c r="F3481">
        <v>139.94999999999999</v>
      </c>
      <c r="G3481">
        <v>-32.5456956612461</v>
      </c>
      <c r="H3481">
        <v>1.7106812228952599</v>
      </c>
      <c r="I3481">
        <v>-0.91576442793672996</v>
      </c>
      <c r="J3481">
        <v>-2.9625497811447299</v>
      </c>
      <c r="K3481">
        <v>130.94128087842699</v>
      </c>
      <c r="L3481">
        <v>128.09387330600401</v>
      </c>
      <c r="M3481">
        <v>54.434258732247699</v>
      </c>
      <c r="N3481">
        <v>0.59479620695290802</v>
      </c>
      <c r="O3481">
        <v>16.470167917113201</v>
      </c>
      <c r="P3481">
        <v>35.8737864077669</v>
      </c>
      <c r="Q3481">
        <v>9.3647774650204005E-2</v>
      </c>
    </row>
    <row r="3482" spans="1:17" hidden="1" x14ac:dyDescent="0.3">
      <c r="A3482" t="s">
        <v>7188</v>
      </c>
      <c r="B3482" t="s">
        <v>7189</v>
      </c>
      <c r="C3482" t="s">
        <v>10328</v>
      </c>
      <c r="D3482" t="s">
        <v>950</v>
      </c>
      <c r="E3482">
        <v>49.802300000000002</v>
      </c>
      <c r="F3482">
        <v>88.1</v>
      </c>
      <c r="G3482">
        <v>26.9691701520414</v>
      </c>
      <c r="H3482">
        <v>12.1519483250769</v>
      </c>
      <c r="I3482">
        <v>29.085547166324101</v>
      </c>
      <c r="J3482">
        <v>11.098873398858499</v>
      </c>
      <c r="K3482">
        <v>73.105870510362905</v>
      </c>
      <c r="L3482">
        <v>65.952514951226206</v>
      </c>
      <c r="M3482">
        <v>73.267540750421304</v>
      </c>
      <c r="N3482">
        <v>1.23025420842343</v>
      </c>
      <c r="O3482">
        <v>8.1157775255391496</v>
      </c>
      <c r="P3482">
        <v>64.672897196261601</v>
      </c>
      <c r="Q3482">
        <v>3.2557527120919999E-2</v>
      </c>
    </row>
    <row r="3483" spans="1:17" hidden="1" x14ac:dyDescent="0.3">
      <c r="A3483" t="s">
        <v>7190</v>
      </c>
      <c r="B3483" t="s">
        <v>7191</v>
      </c>
      <c r="C3483" t="s">
        <v>10328</v>
      </c>
      <c r="D3483" t="s">
        <v>3126</v>
      </c>
      <c r="E3483">
        <v>49.768323551999998</v>
      </c>
      <c r="F3483">
        <v>7.41</v>
      </c>
      <c r="G3483">
        <v>22.711677089211801</v>
      </c>
      <c r="H3483">
        <v>5.39576223222031</v>
      </c>
      <c r="I3483">
        <v>-3.1876263619283498</v>
      </c>
      <c r="J3483">
        <v>-7.8145734573565404</v>
      </c>
      <c r="K3483">
        <v>7.4959397025696903</v>
      </c>
      <c r="L3483">
        <v>6.9724613122837198</v>
      </c>
      <c r="M3483">
        <v>33.465882985780901</v>
      </c>
      <c r="N3483">
        <v>0.335086854912165</v>
      </c>
      <c r="O3483">
        <v>47.908232118758399</v>
      </c>
      <c r="P3483">
        <v>54.375</v>
      </c>
      <c r="Q3483">
        <v>6.1688464575449999E-2</v>
      </c>
    </row>
    <row r="3484" spans="1:17" hidden="1" x14ac:dyDescent="0.3">
      <c r="A3484" t="s">
        <v>7192</v>
      </c>
      <c r="B3484" t="s">
        <v>7193</v>
      </c>
      <c r="C3484" t="s">
        <v>10328</v>
      </c>
      <c r="D3484" t="s">
        <v>535</v>
      </c>
      <c r="E3484">
        <v>49.315551565</v>
      </c>
      <c r="F3484">
        <v>32.43</v>
      </c>
      <c r="G3484">
        <v>-6.0565316983145099</v>
      </c>
      <c r="H3484">
        <v>3.1381739847967398</v>
      </c>
      <c r="I3484">
        <v>-12.251118425420399</v>
      </c>
      <c r="J3484">
        <v>-3.66813809183432</v>
      </c>
      <c r="K3484">
        <v>30.920365816981501</v>
      </c>
      <c r="L3484">
        <v>29.444645950644698</v>
      </c>
      <c r="M3484">
        <v>49.365288161233103</v>
      </c>
      <c r="N3484">
        <v>0.89023617632410101</v>
      </c>
      <c r="O3484">
        <v>13.413506012950901</v>
      </c>
      <c r="P3484">
        <v>45.100671140939497</v>
      </c>
      <c r="Q3484">
        <v>5.4154658563229E-2</v>
      </c>
    </row>
    <row r="3485" spans="1:17" hidden="1" x14ac:dyDescent="0.3">
      <c r="A3485" t="s">
        <v>7194</v>
      </c>
      <c r="B3485" t="s">
        <v>7195</v>
      </c>
      <c r="C3485" t="s">
        <v>10328</v>
      </c>
      <c r="D3485" t="s">
        <v>4353</v>
      </c>
      <c r="E3485">
        <v>49.241614300000002</v>
      </c>
      <c r="F3485">
        <v>56</v>
      </c>
      <c r="G3485">
        <v>-27.319534487445601</v>
      </c>
      <c r="H3485">
        <v>-8.9976712398431697</v>
      </c>
      <c r="I3485">
        <v>-19.8338558277154</v>
      </c>
      <c r="J3485">
        <v>-4.9823640679035401</v>
      </c>
      <c r="K3485">
        <v>59.185846402482603</v>
      </c>
      <c r="L3485">
        <v>58.141968762946497</v>
      </c>
      <c r="M3485">
        <v>35.714017570650903</v>
      </c>
      <c r="N3485">
        <v>1.1767455448437001</v>
      </c>
      <c r="O3485">
        <v>43.660714285714299</v>
      </c>
      <c r="P3485">
        <v>32.013201320131998</v>
      </c>
      <c r="Q3485">
        <v>4.1076369325624001E-2</v>
      </c>
    </row>
    <row r="3486" spans="1:17" hidden="1" x14ac:dyDescent="0.3">
      <c r="A3486" t="s">
        <v>7196</v>
      </c>
      <c r="B3486" t="s">
        <v>7197</v>
      </c>
      <c r="C3486" t="s">
        <v>10328</v>
      </c>
      <c r="D3486" t="s">
        <v>54</v>
      </c>
      <c r="E3486">
        <v>49.125</v>
      </c>
      <c r="F3486">
        <v>3.9</v>
      </c>
      <c r="G3486">
        <v>-52.690875684474904</v>
      </c>
      <c r="H3486">
        <v>-1.76277223171312</v>
      </c>
      <c r="I3486">
        <v>-20.328824567259499</v>
      </c>
      <c r="J3486">
        <v>-3.0426686329513801</v>
      </c>
      <c r="K3486">
        <v>4.0075931699706704</v>
      </c>
      <c r="L3486">
        <v>4.1250224427053901</v>
      </c>
      <c r="M3486">
        <v>40.259520631464802</v>
      </c>
      <c r="N3486">
        <v>0.79083377747183503</v>
      </c>
      <c r="O3486">
        <v>61.794871794871703</v>
      </c>
      <c r="P3486">
        <v>14.0350877192982</v>
      </c>
      <c r="Q3486">
        <v>0.10043375596498599</v>
      </c>
    </row>
    <row r="3487" spans="1:17" hidden="1" x14ac:dyDescent="0.3">
      <c r="A3487" t="s">
        <v>7198</v>
      </c>
      <c r="B3487" t="s">
        <v>7199</v>
      </c>
      <c r="C3487" t="s">
        <v>10328</v>
      </c>
      <c r="D3487" t="s">
        <v>127</v>
      </c>
      <c r="E3487">
        <v>49.079735534999998</v>
      </c>
      <c r="F3487">
        <v>3.45</v>
      </c>
      <c r="K3487">
        <v>3.4677458506360201</v>
      </c>
      <c r="L3487">
        <v>4.1767796842679701</v>
      </c>
      <c r="M3487">
        <v>60.755946489344097</v>
      </c>
      <c r="N3487">
        <v>1</v>
      </c>
      <c r="Q3487">
        <v>-4.7233022382218999E-2</v>
      </c>
    </row>
    <row r="3488" spans="1:17" hidden="1" x14ac:dyDescent="0.3">
      <c r="A3488" t="s">
        <v>7200</v>
      </c>
      <c r="B3488" t="s">
        <v>7201</v>
      </c>
      <c r="C3488" t="s">
        <v>10328</v>
      </c>
      <c r="D3488" t="s">
        <v>7202</v>
      </c>
      <c r="E3488">
        <v>48.975135174000002</v>
      </c>
      <c r="F3488">
        <v>34</v>
      </c>
      <c r="G3488">
        <v>-19.538668117442899</v>
      </c>
      <c r="H3488">
        <v>3.09648476134161</v>
      </c>
      <c r="I3488">
        <v>-37.224704652069597</v>
      </c>
      <c r="J3488">
        <v>0.66073853396194804</v>
      </c>
      <c r="K3488">
        <v>34.619043056306403</v>
      </c>
      <c r="L3488">
        <v>37.963029492905299</v>
      </c>
      <c r="M3488">
        <v>57.855450079955602</v>
      </c>
      <c r="N3488">
        <v>0.57604830935825302</v>
      </c>
      <c r="O3488">
        <v>64.647058823529406</v>
      </c>
      <c r="P3488">
        <v>18.632240055826902</v>
      </c>
      <c r="Q3488">
        <v>4.7470577257701999E-2</v>
      </c>
    </row>
    <row r="3489" spans="1:17" hidden="1" x14ac:dyDescent="0.3">
      <c r="A3489" t="s">
        <v>7203</v>
      </c>
      <c r="B3489" t="s">
        <v>7204</v>
      </c>
      <c r="C3489" t="s">
        <v>10328</v>
      </c>
      <c r="D3489" t="s">
        <v>535</v>
      </c>
      <c r="E3489">
        <v>48.908417999999998</v>
      </c>
      <c r="F3489">
        <v>1</v>
      </c>
      <c r="G3489">
        <v>-18.888725823623499</v>
      </c>
      <c r="H3489">
        <v>-34.741813650652198</v>
      </c>
      <c r="I3489">
        <v>-24.469828918467101</v>
      </c>
      <c r="J3489">
        <v>-11.3924837503303</v>
      </c>
      <c r="K3489">
        <v>1.2672620713724601</v>
      </c>
      <c r="L3489">
        <v>1.20536259134243</v>
      </c>
      <c r="M3489">
        <v>33.724193831259598</v>
      </c>
      <c r="N3489">
        <v>1.09264487022273</v>
      </c>
      <c r="O3489">
        <v>96</v>
      </c>
      <c r="P3489">
        <v>26.594621364430001</v>
      </c>
      <c r="Q3489">
        <v>0.11495070851895101</v>
      </c>
    </row>
    <row r="3490" spans="1:17" hidden="1" x14ac:dyDescent="0.3">
      <c r="A3490" t="s">
        <v>7205</v>
      </c>
      <c r="B3490" t="s">
        <v>7206</v>
      </c>
      <c r="C3490" t="s">
        <v>10328</v>
      </c>
      <c r="D3490" t="s">
        <v>2408</v>
      </c>
      <c r="E3490">
        <v>48.858414400000001</v>
      </c>
      <c r="F3490">
        <v>44.63</v>
      </c>
      <c r="G3490">
        <v>75.5963746995496</v>
      </c>
      <c r="H3490">
        <v>-15.7591296679682</v>
      </c>
      <c r="I3490">
        <v>-2.76787327550859</v>
      </c>
      <c r="J3490">
        <v>-9.6510975406740798</v>
      </c>
      <c r="K3490">
        <v>46.368362788535499</v>
      </c>
      <c r="L3490">
        <v>40.031785140096197</v>
      </c>
      <c r="M3490">
        <v>42.713664937654301</v>
      </c>
      <c r="N3490">
        <v>0.58527164806452503</v>
      </c>
      <c r="O3490">
        <v>36.791395922025501</v>
      </c>
      <c r="P3490">
        <v>112.42265587815299</v>
      </c>
      <c r="Q3490">
        <v>0.13634767998529401</v>
      </c>
    </row>
    <row r="3491" spans="1:17" hidden="1" x14ac:dyDescent="0.3">
      <c r="A3491" t="s">
        <v>7207</v>
      </c>
      <c r="B3491" t="s">
        <v>7208</v>
      </c>
      <c r="C3491" t="s">
        <v>10328</v>
      </c>
      <c r="D3491" t="s">
        <v>535</v>
      </c>
      <c r="E3491">
        <v>48.848706032000003</v>
      </c>
      <c r="F3491">
        <v>60.51</v>
      </c>
      <c r="G3491">
        <v>30.816233620294501</v>
      </c>
      <c r="H3491">
        <v>14.459166632182599</v>
      </c>
      <c r="I3491">
        <v>-5.1812929890114399</v>
      </c>
      <c r="J3491">
        <v>2.62968665912683</v>
      </c>
      <c r="K3491">
        <v>54.845254277297101</v>
      </c>
      <c r="L3491">
        <v>52.128924850980198</v>
      </c>
      <c r="M3491">
        <v>62.079813495839701</v>
      </c>
      <c r="N3491">
        <v>2.54878626383845</v>
      </c>
      <c r="O3491">
        <v>9.0728805156172498</v>
      </c>
      <c r="P3491">
        <v>68.130036121144698</v>
      </c>
      <c r="Q3491">
        <v>6.9193009147681006E-2</v>
      </c>
    </row>
    <row r="3492" spans="1:17" hidden="1" x14ac:dyDescent="0.3">
      <c r="A3492" t="s">
        <v>7209</v>
      </c>
      <c r="B3492" t="s">
        <v>7210</v>
      </c>
      <c r="C3492" t="s">
        <v>10328</v>
      </c>
      <c r="D3492" t="s">
        <v>138</v>
      </c>
      <c r="E3492">
        <v>48.84537229</v>
      </c>
      <c r="F3492">
        <v>37.200000000000003</v>
      </c>
      <c r="G3492">
        <v>-6.0718280654273196</v>
      </c>
      <c r="H3492">
        <v>-2.01754177362043</v>
      </c>
      <c r="I3492">
        <v>-32.948196137985299</v>
      </c>
      <c r="J3492">
        <v>4.4928843764170603</v>
      </c>
      <c r="K3492">
        <v>39.927095976872501</v>
      </c>
      <c r="L3492">
        <v>39.874895625096002</v>
      </c>
      <c r="M3492">
        <v>60.981051430929099</v>
      </c>
      <c r="N3492">
        <v>3.3666296650717702</v>
      </c>
      <c r="O3492">
        <v>43.279569892473098</v>
      </c>
      <c r="P3492">
        <v>24</v>
      </c>
      <c r="Q3492">
        <v>1.0866965946425E-2</v>
      </c>
    </row>
    <row r="3493" spans="1:17" hidden="1" x14ac:dyDescent="0.3">
      <c r="A3493" t="s">
        <v>7211</v>
      </c>
      <c r="B3493" t="s">
        <v>7212</v>
      </c>
      <c r="C3493" t="s">
        <v>10328</v>
      </c>
      <c r="D3493" t="s">
        <v>535</v>
      </c>
      <c r="E3493">
        <v>48.704069699999998</v>
      </c>
      <c r="F3493">
        <v>30.43</v>
      </c>
      <c r="G3493">
        <v>159.46194928947199</v>
      </c>
      <c r="H3493">
        <v>85.850313236088496</v>
      </c>
      <c r="I3493">
        <v>93.900673358594304</v>
      </c>
      <c r="J3493">
        <v>14.680886750048099</v>
      </c>
      <c r="K3493">
        <v>19.561819386231001</v>
      </c>
      <c r="L3493">
        <v>15.6775136111434</v>
      </c>
      <c r="M3493">
        <v>99.582714131182101</v>
      </c>
      <c r="N3493">
        <v>5.5653038552494003</v>
      </c>
      <c r="O3493">
        <v>0</v>
      </c>
      <c r="P3493">
        <v>204.60460460460399</v>
      </c>
    </row>
    <row r="3494" spans="1:17" hidden="1" x14ac:dyDescent="0.3">
      <c r="A3494" t="s">
        <v>7213</v>
      </c>
      <c r="B3494" t="s">
        <v>7214</v>
      </c>
      <c r="C3494" t="s">
        <v>10328</v>
      </c>
      <c r="D3494" t="s">
        <v>496</v>
      </c>
      <c r="E3494">
        <v>48.670628999999998</v>
      </c>
      <c r="F3494">
        <v>89</v>
      </c>
      <c r="G3494">
        <v>-60.185687507908597</v>
      </c>
      <c r="H3494">
        <v>10.9298375328099</v>
      </c>
      <c r="I3494">
        <v>-43.079263582187401</v>
      </c>
      <c r="J3494">
        <v>-2.1587672752345699</v>
      </c>
      <c r="K3494">
        <v>85.975259678108699</v>
      </c>
      <c r="M3494">
        <v>58.001077637090702</v>
      </c>
      <c r="N3494">
        <v>0.28285714285714197</v>
      </c>
      <c r="O3494">
        <v>50.224719101123497</v>
      </c>
      <c r="P3494">
        <v>55.4585152838428</v>
      </c>
    </row>
    <row r="3495" spans="1:17" hidden="1" x14ac:dyDescent="0.3">
      <c r="A3495" t="s">
        <v>7215</v>
      </c>
      <c r="B3495" t="s">
        <v>7216</v>
      </c>
      <c r="C3495" t="s">
        <v>10328</v>
      </c>
      <c r="D3495" t="s">
        <v>405</v>
      </c>
      <c r="E3495">
        <v>48.571378504000002</v>
      </c>
      <c r="F3495">
        <v>78.180000000000007</v>
      </c>
      <c r="G3495">
        <v>-38.686673185240302</v>
      </c>
      <c r="H3495">
        <v>-12.717171626010201</v>
      </c>
      <c r="I3495">
        <v>-30.653338441664399</v>
      </c>
      <c r="J3495">
        <v>-2.1417480678433698</v>
      </c>
      <c r="K3495">
        <v>82.340937734603401</v>
      </c>
      <c r="L3495">
        <v>90.0968871166491</v>
      </c>
      <c r="M3495">
        <v>33.369700889621797</v>
      </c>
      <c r="N3495">
        <v>0.77218474312402696</v>
      </c>
      <c r="O3495">
        <v>105.935021744691</v>
      </c>
      <c r="P3495">
        <v>11.209103840682801</v>
      </c>
      <c r="Q3495">
        <v>2.5954251357454002E-2</v>
      </c>
    </row>
    <row r="3496" spans="1:17" hidden="1" x14ac:dyDescent="0.3">
      <c r="A3496" t="s">
        <v>7217</v>
      </c>
      <c r="B3496" t="s">
        <v>7218</v>
      </c>
      <c r="C3496" t="s">
        <v>10328</v>
      </c>
      <c r="D3496" t="s">
        <v>750</v>
      </c>
      <c r="E3496">
        <v>48.569715000000002</v>
      </c>
      <c r="F3496">
        <v>170</v>
      </c>
      <c r="G3496">
        <v>-65.000057730499094</v>
      </c>
      <c r="H3496">
        <v>16.380891230673299</v>
      </c>
      <c r="I3496">
        <v>-47.893633804777899</v>
      </c>
      <c r="J3496">
        <v>-6.4887113990781096</v>
      </c>
      <c r="K3496">
        <v>152.49969722163399</v>
      </c>
      <c r="M3496">
        <v>67.7665512736002</v>
      </c>
      <c r="N3496">
        <v>1.0981757626220501</v>
      </c>
      <c r="O3496">
        <v>69.852941176470495</v>
      </c>
      <c r="P3496">
        <v>36</v>
      </c>
    </row>
    <row r="3497" spans="1:17" hidden="1" x14ac:dyDescent="0.3">
      <c r="A3497" t="s">
        <v>7219</v>
      </c>
      <c r="B3497" t="s">
        <v>7220</v>
      </c>
      <c r="C3497" t="s">
        <v>10328</v>
      </c>
      <c r="D3497" t="s">
        <v>1746</v>
      </c>
      <c r="E3497">
        <v>48.479909399999997</v>
      </c>
      <c r="F3497">
        <v>29.44</v>
      </c>
      <c r="G3497">
        <v>71.848610892048598</v>
      </c>
      <c r="H3497">
        <v>54.020943129470602</v>
      </c>
      <c r="I3497">
        <v>2.53086890854809</v>
      </c>
      <c r="J3497">
        <v>59.746388500888898</v>
      </c>
      <c r="K3497">
        <v>21.764981068828401</v>
      </c>
      <c r="L3497">
        <v>20.2452593966804</v>
      </c>
      <c r="M3497">
        <v>95.202889523490796</v>
      </c>
      <c r="N3497">
        <v>4.1941742407819396</v>
      </c>
      <c r="O3497">
        <v>21.059782608695599</v>
      </c>
      <c r="P3497">
        <v>116.470588235294</v>
      </c>
      <c r="Q3497">
        <v>9.4917970241721994E-2</v>
      </c>
    </row>
    <row r="3498" spans="1:17" hidden="1" x14ac:dyDescent="0.3">
      <c r="A3498" t="s">
        <v>7221</v>
      </c>
      <c r="B3498" t="s">
        <v>7222</v>
      </c>
      <c r="C3498" t="s">
        <v>10328</v>
      </c>
      <c r="D3498" t="s">
        <v>276</v>
      </c>
      <c r="E3498">
        <v>48.395362400000003</v>
      </c>
      <c r="F3498">
        <v>25</v>
      </c>
      <c r="G3498">
        <v>6.1679539509214196</v>
      </c>
      <c r="H3498">
        <v>33.832385483546801</v>
      </c>
      <c r="I3498">
        <v>-9.0153001896021792</v>
      </c>
      <c r="J3498">
        <v>0.62565060878489198</v>
      </c>
      <c r="K3498">
        <v>23.793383647521299</v>
      </c>
      <c r="L3498">
        <v>23.248396738661199</v>
      </c>
      <c r="M3498">
        <v>63.889037242360303</v>
      </c>
      <c r="N3498">
        <v>0.61531134489621797</v>
      </c>
      <c r="O3498">
        <v>56.319999999999901</v>
      </c>
    </row>
    <row r="3499" spans="1:17" hidden="1" x14ac:dyDescent="0.3">
      <c r="A3499" t="s">
        <v>7223</v>
      </c>
      <c r="B3499" t="s">
        <v>7224</v>
      </c>
      <c r="C3499" t="s">
        <v>10328</v>
      </c>
      <c r="D3499" t="s">
        <v>7225</v>
      </c>
      <c r="E3499">
        <v>48.382723675999998</v>
      </c>
      <c r="F3499">
        <v>56.67</v>
      </c>
      <c r="G3499">
        <v>449.96911359270899</v>
      </c>
      <c r="H3499">
        <v>15.557387861102701</v>
      </c>
      <c r="I3499">
        <v>-19.773494914249699</v>
      </c>
      <c r="J3499">
        <v>-4.0342333453315202</v>
      </c>
      <c r="K3499">
        <v>52.031862628696302</v>
      </c>
      <c r="L3499">
        <v>40.870865473912403</v>
      </c>
      <c r="M3499">
        <v>55.282656367055402</v>
      </c>
      <c r="N3499">
        <v>1.05081619446676</v>
      </c>
      <c r="O3499">
        <v>11.6287277218987</v>
      </c>
      <c r="P3499">
        <v>484.22680412371102</v>
      </c>
      <c r="Q3499">
        <v>0.18959416123199199</v>
      </c>
    </row>
    <row r="3500" spans="1:17" hidden="1" x14ac:dyDescent="0.3">
      <c r="A3500" t="s">
        <v>7226</v>
      </c>
      <c r="B3500" t="s">
        <v>7227</v>
      </c>
      <c r="C3500" t="s">
        <v>10328</v>
      </c>
      <c r="D3500" t="s">
        <v>640</v>
      </c>
      <c r="E3500">
        <v>48.330497999999999</v>
      </c>
      <c r="F3500">
        <v>10.79</v>
      </c>
      <c r="G3500">
        <v>-11.5003994939987</v>
      </c>
      <c r="H3500">
        <v>-26.918155826994401</v>
      </c>
      <c r="I3500">
        <v>-26.989308522176199</v>
      </c>
      <c r="J3500">
        <v>-7.0032117196790198</v>
      </c>
      <c r="K3500">
        <v>11.4688917255916</v>
      </c>
      <c r="L3500">
        <v>10.5838207857388</v>
      </c>
      <c r="M3500">
        <v>19.890695830319501</v>
      </c>
      <c r="N3500">
        <v>0.44934141788012899</v>
      </c>
      <c r="O3500">
        <v>58.480074142724703</v>
      </c>
      <c r="P3500">
        <v>64.732824427480907</v>
      </c>
      <c r="Q3500">
        <v>3.9857903523809997E-3</v>
      </c>
    </row>
    <row r="3501" spans="1:17" hidden="1" x14ac:dyDescent="0.3">
      <c r="A3501" t="s">
        <v>7228</v>
      </c>
      <c r="B3501" t="s">
        <v>7229</v>
      </c>
      <c r="C3501" t="s">
        <v>10328</v>
      </c>
      <c r="D3501" t="s">
        <v>156</v>
      </c>
      <c r="E3501">
        <v>48.306556800000003</v>
      </c>
      <c r="F3501">
        <v>29.35</v>
      </c>
      <c r="G3501">
        <v>-17.1872126808119</v>
      </c>
      <c r="H3501">
        <v>-10.5941257930258</v>
      </c>
      <c r="I3501">
        <v>-13.3049627135601</v>
      </c>
      <c r="J3501">
        <v>-4.7211255518785604</v>
      </c>
      <c r="K3501">
        <v>29.406968669377701</v>
      </c>
      <c r="L3501">
        <v>28.208401019224102</v>
      </c>
      <c r="M3501">
        <v>41.681157968523003</v>
      </c>
      <c r="N3501">
        <v>0.24067375747493999</v>
      </c>
      <c r="O3501">
        <v>37.819420783645597</v>
      </c>
      <c r="P3501">
        <v>32.505643340857702</v>
      </c>
      <c r="Q3501">
        <v>-1.6773112501324999E-2</v>
      </c>
    </row>
    <row r="3502" spans="1:17" hidden="1" x14ac:dyDescent="0.3">
      <c r="A3502" t="s">
        <v>7230</v>
      </c>
      <c r="B3502" t="s">
        <v>7231</v>
      </c>
      <c r="C3502" t="s">
        <v>10328</v>
      </c>
      <c r="D3502" t="s">
        <v>573</v>
      </c>
      <c r="E3502">
        <v>48.184875353999999</v>
      </c>
      <c r="F3502">
        <v>44.66</v>
      </c>
      <c r="G3502">
        <v>-65.3905534591281</v>
      </c>
      <c r="H3502">
        <v>6.6525480851728904</v>
      </c>
      <c r="I3502">
        <v>-2.50287631383426</v>
      </c>
      <c r="J3502">
        <v>3.4201800931864601</v>
      </c>
      <c r="K3502">
        <v>41.377964871753697</v>
      </c>
      <c r="L3502">
        <v>43.337988585816099</v>
      </c>
      <c r="M3502">
        <v>58.865293737698202</v>
      </c>
      <c r="N3502">
        <v>0.68959020254356995</v>
      </c>
      <c r="O3502">
        <v>74.619979675584304</v>
      </c>
      <c r="P3502">
        <v>38.137952366223303</v>
      </c>
      <c r="Q3502">
        <v>0.17780379808593499</v>
      </c>
    </row>
    <row r="3503" spans="1:17" hidden="1" x14ac:dyDescent="0.3">
      <c r="A3503" t="s">
        <v>7232</v>
      </c>
      <c r="B3503" t="s">
        <v>7233</v>
      </c>
      <c r="C3503" t="s">
        <v>10328</v>
      </c>
      <c r="D3503" t="s">
        <v>231</v>
      </c>
      <c r="E3503">
        <v>48.007455999999998</v>
      </c>
      <c r="F3503">
        <v>163.30000000000001</v>
      </c>
      <c r="G3503">
        <v>3004.28517769273</v>
      </c>
      <c r="H3503">
        <v>7.6927155165501802</v>
      </c>
      <c r="I3503">
        <v>130.076715223294</v>
      </c>
      <c r="J3503">
        <v>-1.1974913454240299</v>
      </c>
      <c r="K3503">
        <v>156.09114888626999</v>
      </c>
      <c r="L3503">
        <v>109.53111166003001</v>
      </c>
      <c r="M3503">
        <v>59.352405812299402</v>
      </c>
      <c r="N3503">
        <v>0.67064214091241103</v>
      </c>
      <c r="O3503">
        <v>23.729332516840099</v>
      </c>
      <c r="P3503">
        <v>3034.3570057581501</v>
      </c>
    </row>
    <row r="3504" spans="1:17" hidden="1" x14ac:dyDescent="0.3">
      <c r="A3504" t="s">
        <v>7234</v>
      </c>
      <c r="B3504" t="s">
        <v>7235</v>
      </c>
      <c r="C3504" t="s">
        <v>10328</v>
      </c>
      <c r="D3504" t="s">
        <v>1401</v>
      </c>
      <c r="E3504">
        <v>47.72726514</v>
      </c>
      <c r="F3504">
        <v>8.99</v>
      </c>
      <c r="G3504">
        <v>-86.153899389315896</v>
      </c>
      <c r="H3504">
        <v>-10.658119566958099</v>
      </c>
      <c r="I3504">
        <v>-43.058716736906703</v>
      </c>
      <c r="J3504">
        <v>-2.5677430262298699</v>
      </c>
      <c r="K3504">
        <v>9.7040742344287505</v>
      </c>
      <c r="L3504">
        <v>13.4212572829375</v>
      </c>
      <c r="M3504">
        <v>28.3376915144066</v>
      </c>
      <c r="N3504">
        <v>0.53022999153721595</v>
      </c>
      <c r="O3504">
        <v>136.37374860956601</v>
      </c>
      <c r="P3504">
        <v>7.2792362768496304</v>
      </c>
      <c r="Q3504">
        <v>0.20148107672177801</v>
      </c>
    </row>
    <row r="3505" spans="1:17" hidden="1" x14ac:dyDescent="0.3">
      <c r="A3505" t="s">
        <v>7236</v>
      </c>
      <c r="B3505" t="s">
        <v>7237</v>
      </c>
      <c r="C3505" t="s">
        <v>10328</v>
      </c>
      <c r="D3505" t="s">
        <v>750</v>
      </c>
      <c r="E3505">
        <v>47.641976</v>
      </c>
      <c r="F3505">
        <v>45.25</v>
      </c>
      <c r="G3505">
        <v>-100.593000703863</v>
      </c>
      <c r="H3505">
        <v>-20.043824151180399</v>
      </c>
      <c r="I3505">
        <v>-56.7542240154825</v>
      </c>
      <c r="J3505">
        <v>-1.43243598455954</v>
      </c>
      <c r="K3505">
        <v>50.411541311021097</v>
      </c>
      <c r="L3505">
        <v>71.848922377625897</v>
      </c>
      <c r="M3505">
        <v>41.121309346131703</v>
      </c>
      <c r="N3505">
        <v>0.51652476425890304</v>
      </c>
      <c r="O3505">
        <v>253.03867403314899</v>
      </c>
      <c r="P3505">
        <v>10.3658536585365</v>
      </c>
    </row>
    <row r="3506" spans="1:17" hidden="1" x14ac:dyDescent="0.3">
      <c r="A3506" t="s">
        <v>7238</v>
      </c>
      <c r="B3506" t="s">
        <v>7239</v>
      </c>
      <c r="C3506" t="s">
        <v>10328</v>
      </c>
      <c r="D3506" t="s">
        <v>54</v>
      </c>
      <c r="E3506">
        <v>47.636369832</v>
      </c>
      <c r="F3506">
        <v>23.72</v>
      </c>
      <c r="G3506">
        <v>-17.628121025844401</v>
      </c>
      <c r="H3506">
        <v>-3.0656181260602202</v>
      </c>
      <c r="I3506">
        <v>-10.1924405348534</v>
      </c>
      <c r="J3506">
        <v>1.40395673910234</v>
      </c>
      <c r="K3506">
        <v>23.049166038227298</v>
      </c>
      <c r="L3506">
        <v>21.319144077253799</v>
      </c>
      <c r="M3506">
        <v>55.666728672917699</v>
      </c>
      <c r="N3506">
        <v>0.72813948996647804</v>
      </c>
      <c r="O3506">
        <v>26.8971332209106</v>
      </c>
      <c r="P3506">
        <v>131.414634146341</v>
      </c>
      <c r="Q3506">
        <v>0.13429001927324399</v>
      </c>
    </row>
    <row r="3507" spans="1:17" hidden="1" x14ac:dyDescent="0.3">
      <c r="A3507" t="s">
        <v>7240</v>
      </c>
      <c r="B3507" t="s">
        <v>7241</v>
      </c>
      <c r="C3507" t="s">
        <v>10328</v>
      </c>
      <c r="D3507" t="s">
        <v>46</v>
      </c>
      <c r="E3507">
        <v>47.592545000000001</v>
      </c>
      <c r="F3507">
        <v>24.05</v>
      </c>
      <c r="G3507">
        <v>-0.63156972312376702</v>
      </c>
      <c r="H3507">
        <v>-15.3884430328307</v>
      </c>
      <c r="I3507">
        <v>-30.602390441075901</v>
      </c>
      <c r="J3507">
        <v>-6.9184976514033103</v>
      </c>
      <c r="K3507">
        <v>26.344057628939002</v>
      </c>
      <c r="L3507">
        <v>26.3359423089709</v>
      </c>
      <c r="M3507">
        <v>33.700977427663602</v>
      </c>
      <c r="N3507">
        <v>0.38372453394852601</v>
      </c>
      <c r="O3507">
        <v>41.3721413721413</v>
      </c>
      <c r="P3507">
        <v>29.440258342303501</v>
      </c>
    </row>
    <row r="3508" spans="1:17" hidden="1" x14ac:dyDescent="0.3">
      <c r="A3508" t="s">
        <v>7242</v>
      </c>
      <c r="B3508" t="s">
        <v>7243</v>
      </c>
      <c r="C3508" t="s">
        <v>10328</v>
      </c>
      <c r="D3508" t="s">
        <v>222</v>
      </c>
      <c r="E3508">
        <v>47.566443</v>
      </c>
      <c r="F3508">
        <v>32.35</v>
      </c>
      <c r="G3508">
        <v>-9.3628728415467304</v>
      </c>
      <c r="H3508">
        <v>4.7550484084344299E-2</v>
      </c>
      <c r="I3508">
        <v>-12.3746081198056</v>
      </c>
      <c r="J3508">
        <v>2.2737375187159898</v>
      </c>
      <c r="K3508">
        <v>30.1665754020786</v>
      </c>
      <c r="L3508">
        <v>28.8442518920873</v>
      </c>
      <c r="M3508">
        <v>58.996728906769597</v>
      </c>
      <c r="N3508">
        <v>0.71283036910949804</v>
      </c>
      <c r="O3508">
        <v>9.7372488408037103</v>
      </c>
      <c r="P3508">
        <v>37.659574468085097</v>
      </c>
      <c r="Q3508">
        <v>1.3817865946459999E-2</v>
      </c>
    </row>
    <row r="3509" spans="1:17" hidden="1" x14ac:dyDescent="0.3">
      <c r="A3509" t="s">
        <v>7244</v>
      </c>
      <c r="B3509" t="s">
        <v>7245</v>
      </c>
      <c r="C3509" t="s">
        <v>10328</v>
      </c>
      <c r="D3509" t="s">
        <v>4636</v>
      </c>
      <c r="E3509">
        <v>47.366984000000002</v>
      </c>
      <c r="F3509">
        <v>83.44</v>
      </c>
      <c r="G3509">
        <v>-8.2616090873251498</v>
      </c>
      <c r="H3509">
        <v>-4.3651433410960303</v>
      </c>
      <c r="I3509">
        <v>-11.2093065787305</v>
      </c>
      <c r="J3509">
        <v>13.8917377752704</v>
      </c>
      <c r="K3509">
        <v>76.640241324878602</v>
      </c>
      <c r="L3509">
        <v>84.998994495378497</v>
      </c>
      <c r="M3509">
        <v>65.303671609425095</v>
      </c>
      <c r="N3509">
        <v>1.8236092265943</v>
      </c>
      <c r="O3509">
        <v>60.965963566634699</v>
      </c>
      <c r="P3509">
        <v>35.1473922902494</v>
      </c>
    </row>
    <row r="3510" spans="1:17" hidden="1" x14ac:dyDescent="0.3">
      <c r="A3510" t="s">
        <v>7246</v>
      </c>
      <c r="B3510" t="s">
        <v>7247</v>
      </c>
      <c r="C3510" t="s">
        <v>10328</v>
      </c>
      <c r="D3510" t="s">
        <v>357</v>
      </c>
      <c r="E3510">
        <v>47.194097057999997</v>
      </c>
      <c r="F3510">
        <v>6.02</v>
      </c>
      <c r="G3510">
        <v>-74.071828065427297</v>
      </c>
      <c r="H3510">
        <v>3.3694577939525301</v>
      </c>
      <c r="I3510">
        <v>-17.105531528241102</v>
      </c>
      <c r="J3510">
        <v>2.94539939143209</v>
      </c>
      <c r="K3510">
        <v>5.9334803610838698</v>
      </c>
      <c r="L3510">
        <v>6.8098131285867698</v>
      </c>
      <c r="M3510">
        <v>59.646766683221102</v>
      </c>
      <c r="N3510">
        <v>1.29585224547705</v>
      </c>
      <c r="O3510">
        <v>87.541528239202606</v>
      </c>
      <c r="P3510">
        <v>26.736842105263101</v>
      </c>
      <c r="Q3510">
        <v>-4.3435051963942997E-2</v>
      </c>
    </row>
    <row r="3511" spans="1:17" hidden="1" x14ac:dyDescent="0.3">
      <c r="A3511" t="s">
        <v>7248</v>
      </c>
      <c r="B3511" t="s">
        <v>7249</v>
      </c>
      <c r="C3511" t="s">
        <v>10328</v>
      </c>
      <c r="D3511" t="s">
        <v>54</v>
      </c>
      <c r="E3511">
        <v>47.136240000000001</v>
      </c>
      <c r="F3511">
        <v>38.51</v>
      </c>
      <c r="G3511">
        <v>20.8294258530679</v>
      </c>
      <c r="H3511">
        <v>-9.4119710794303693</v>
      </c>
      <c r="I3511">
        <v>-4.0262245074571998</v>
      </c>
      <c r="J3511">
        <v>-5.60775529671331</v>
      </c>
      <c r="K3511">
        <v>38.424926721206099</v>
      </c>
      <c r="L3511">
        <v>35.012653522262703</v>
      </c>
      <c r="M3511">
        <v>46.1024537158602</v>
      </c>
      <c r="N3511">
        <v>0.89204480684994403</v>
      </c>
      <c r="O3511">
        <v>31.628148532848599</v>
      </c>
      <c r="P3511">
        <v>77.057471264367805</v>
      </c>
      <c r="Q3511">
        <v>5.1056873197725998E-2</v>
      </c>
    </row>
    <row r="3512" spans="1:17" hidden="1" x14ac:dyDescent="0.3">
      <c r="A3512" t="s">
        <v>7250</v>
      </c>
      <c r="B3512" t="s">
        <v>7251</v>
      </c>
      <c r="C3512" t="s">
        <v>10328</v>
      </c>
      <c r="D3512" t="s">
        <v>1210</v>
      </c>
      <c r="E3512">
        <v>47.024999999999999</v>
      </c>
      <c r="F3512">
        <v>9.44</v>
      </c>
      <c r="G3512">
        <v>16.739991530217999</v>
      </c>
      <c r="H3512">
        <v>-4.2350654968452597</v>
      </c>
      <c r="I3512">
        <v>-17.1278406879294</v>
      </c>
      <c r="J3512">
        <v>-8.2641510094842801</v>
      </c>
      <c r="K3512">
        <v>8.8939448584621505</v>
      </c>
      <c r="L3512">
        <v>8.0320793937330901</v>
      </c>
      <c r="M3512">
        <v>50.338333902354101</v>
      </c>
      <c r="N3512">
        <v>1.23696746771217</v>
      </c>
      <c r="O3512">
        <v>14.9364406779661</v>
      </c>
      <c r="P3512">
        <v>71.014492753623102</v>
      </c>
      <c r="Q3512">
        <v>8.7944649894192997E-2</v>
      </c>
    </row>
    <row r="3513" spans="1:17" hidden="1" x14ac:dyDescent="0.3">
      <c r="A3513" t="s">
        <v>7252</v>
      </c>
      <c r="B3513" t="s">
        <v>7253</v>
      </c>
      <c r="C3513" t="s">
        <v>10328</v>
      </c>
      <c r="E3513">
        <v>47.0085275</v>
      </c>
      <c r="F3513">
        <v>100.98</v>
      </c>
      <c r="G3513">
        <v>-20.963238114049599</v>
      </c>
      <c r="H3513">
        <v>39.533213306226202</v>
      </c>
      <c r="I3513">
        <v>24.966572366235599</v>
      </c>
      <c r="J3513">
        <v>4.4860271254653297</v>
      </c>
      <c r="K3513">
        <v>75.543004140935906</v>
      </c>
      <c r="L3513">
        <v>70.882857480517899</v>
      </c>
      <c r="M3513">
        <v>82.565255284148705</v>
      </c>
      <c r="N3513">
        <v>4.3183205673000096</v>
      </c>
      <c r="O3513">
        <v>0.33670033670032401</v>
      </c>
      <c r="P3513">
        <v>101.96</v>
      </c>
      <c r="Q3513">
        <v>0.138395660613228</v>
      </c>
    </row>
    <row r="3514" spans="1:17" hidden="1" x14ac:dyDescent="0.3">
      <c r="A3514" t="s">
        <v>7254</v>
      </c>
      <c r="B3514" t="s">
        <v>7255</v>
      </c>
      <c r="C3514" t="s">
        <v>10328</v>
      </c>
      <c r="D3514" t="s">
        <v>54</v>
      </c>
      <c r="E3514">
        <v>47</v>
      </c>
      <c r="F3514">
        <v>46.8</v>
      </c>
      <c r="G3514">
        <v>-70.936119195071001</v>
      </c>
      <c r="H3514">
        <v>-6.6680972937788399</v>
      </c>
      <c r="I3514">
        <v>-35.159917855416801</v>
      </c>
      <c r="J3514">
        <v>-1.55570019460611</v>
      </c>
      <c r="K3514">
        <v>47.3757161238712</v>
      </c>
      <c r="L3514">
        <v>58.315211337228199</v>
      </c>
      <c r="M3514">
        <v>45.576353152311</v>
      </c>
      <c r="N3514">
        <v>1.06149017608688</v>
      </c>
      <c r="O3514">
        <v>160.68376068376</v>
      </c>
      <c r="P3514">
        <v>19.999999999999901</v>
      </c>
      <c r="Q3514">
        <v>3.8289415372556999E-2</v>
      </c>
    </row>
    <row r="3515" spans="1:17" hidden="1" x14ac:dyDescent="0.3">
      <c r="A3515" t="s">
        <v>7256</v>
      </c>
      <c r="B3515" t="s">
        <v>7257</v>
      </c>
      <c r="C3515" t="s">
        <v>10328</v>
      </c>
      <c r="D3515" t="s">
        <v>46</v>
      </c>
      <c r="E3515">
        <v>46.982250000000001</v>
      </c>
      <c r="F3515">
        <v>59.85</v>
      </c>
      <c r="G3515">
        <v>8.3096748247460699</v>
      </c>
      <c r="H3515">
        <v>-13.0125362166768</v>
      </c>
      <c r="I3515">
        <v>-4.0875837819335403E-2</v>
      </c>
      <c r="J3515">
        <v>-7.5320311641234596</v>
      </c>
      <c r="K3515">
        <v>64.431924903805594</v>
      </c>
      <c r="L3515">
        <v>58.6735584109896</v>
      </c>
      <c r="M3515">
        <v>36.223333249094601</v>
      </c>
      <c r="N3515">
        <v>0.85062466051059205</v>
      </c>
      <c r="O3515">
        <v>44.527986633249697</v>
      </c>
      <c r="P3515">
        <v>53.461538461538403</v>
      </c>
      <c r="Q3515">
        <v>7.9896069421324004E-2</v>
      </c>
    </row>
    <row r="3516" spans="1:17" hidden="1" x14ac:dyDescent="0.3">
      <c r="A3516" t="s">
        <v>7258</v>
      </c>
      <c r="B3516" t="s">
        <v>7259</v>
      </c>
      <c r="C3516" t="s">
        <v>10328</v>
      </c>
      <c r="E3516">
        <v>46.949759999999998</v>
      </c>
      <c r="F3516">
        <v>65.89</v>
      </c>
      <c r="G3516">
        <v>80.103610531063794</v>
      </c>
      <c r="H3516">
        <v>16.581537743987599</v>
      </c>
      <c r="I3516">
        <v>15.8266208798404</v>
      </c>
      <c r="J3516">
        <v>1.56813088003717</v>
      </c>
      <c r="K3516">
        <v>59.863158442400199</v>
      </c>
      <c r="L3516">
        <v>52.573644266571797</v>
      </c>
      <c r="M3516">
        <v>60.467856423955801</v>
      </c>
      <c r="N3516">
        <v>0.46401245333457303</v>
      </c>
      <c r="O3516">
        <v>19.593261496433399</v>
      </c>
      <c r="P3516">
        <v>128.86418895449799</v>
      </c>
      <c r="Q3516">
        <v>5.2731861802164999E-2</v>
      </c>
    </row>
    <row r="3517" spans="1:17" hidden="1" x14ac:dyDescent="0.3">
      <c r="A3517" t="s">
        <v>7260</v>
      </c>
      <c r="B3517" t="s">
        <v>7261</v>
      </c>
      <c r="C3517" t="s">
        <v>10328</v>
      </c>
      <c r="D3517" t="s">
        <v>305</v>
      </c>
      <c r="E3517">
        <v>46.946099199999999</v>
      </c>
      <c r="F3517">
        <v>16.100000000000001</v>
      </c>
      <c r="G3517">
        <v>8.7212753828485408</v>
      </c>
      <c r="H3517">
        <v>-4.6985236073621897</v>
      </c>
      <c r="I3517">
        <v>-15.0930637141742</v>
      </c>
      <c r="J3517">
        <v>-4.6404705353809304</v>
      </c>
      <c r="K3517">
        <v>16.117175580361899</v>
      </c>
      <c r="L3517">
        <v>15.201587804818899</v>
      </c>
      <c r="M3517">
        <v>48.192392243046598</v>
      </c>
      <c r="N3517">
        <v>1.10833040962631</v>
      </c>
      <c r="O3517">
        <v>26.086956521739101</v>
      </c>
      <c r="P3517">
        <v>69.473684210526301</v>
      </c>
      <c r="Q3517">
        <v>7.5206795231917006E-2</v>
      </c>
    </row>
    <row r="3518" spans="1:17" hidden="1" x14ac:dyDescent="0.3">
      <c r="A3518" t="s">
        <v>7262</v>
      </c>
      <c r="B3518" t="s">
        <v>7263</v>
      </c>
      <c r="C3518" t="s">
        <v>10328</v>
      </c>
      <c r="D3518" t="s">
        <v>6633</v>
      </c>
      <c r="E3518">
        <v>46.832783999999997</v>
      </c>
      <c r="F3518">
        <v>81.42</v>
      </c>
      <c r="G3518">
        <v>96.094838601239303</v>
      </c>
      <c r="H3518">
        <v>2.7160476369962798</v>
      </c>
      <c r="I3518">
        <v>15.904491396856001</v>
      </c>
      <c r="J3518">
        <v>3.94267265599259</v>
      </c>
      <c r="K3518">
        <v>75.664558576244104</v>
      </c>
      <c r="L3518">
        <v>66.144791330576595</v>
      </c>
      <c r="M3518">
        <v>99.845564157426594</v>
      </c>
      <c r="N3518">
        <v>0.53636363636363604</v>
      </c>
      <c r="O3518">
        <v>0</v>
      </c>
      <c r="P3518">
        <v>182.708333333333</v>
      </c>
    </row>
    <row r="3519" spans="1:17" hidden="1" x14ac:dyDescent="0.3">
      <c r="A3519" t="s">
        <v>7264</v>
      </c>
      <c r="B3519" t="s">
        <v>7265</v>
      </c>
      <c r="C3519" t="s">
        <v>10328</v>
      </c>
      <c r="D3519" t="s">
        <v>1401</v>
      </c>
      <c r="E3519">
        <v>46.8</v>
      </c>
      <c r="F3519">
        <v>46.65</v>
      </c>
      <c r="G3519">
        <v>-36.753164332680797</v>
      </c>
      <c r="H3519">
        <v>4.0410300390519396</v>
      </c>
      <c r="I3519">
        <v>-21.440978006686699</v>
      </c>
      <c r="J3519">
        <v>-7.03399605966385</v>
      </c>
      <c r="K3519">
        <v>47.036294996343102</v>
      </c>
      <c r="L3519">
        <v>49.375965719418801</v>
      </c>
      <c r="M3519">
        <v>45.553393609783299</v>
      </c>
      <c r="N3519">
        <v>1.27010496986472</v>
      </c>
      <c r="O3519">
        <v>51.232583065380403</v>
      </c>
      <c r="P3519">
        <v>10.545023696682399</v>
      </c>
      <c r="Q3519">
        <v>-0.112510441907285</v>
      </c>
    </row>
    <row r="3520" spans="1:17" hidden="1" x14ac:dyDescent="0.3">
      <c r="A3520" t="s">
        <v>7266</v>
      </c>
      <c r="B3520" t="s">
        <v>7267</v>
      </c>
      <c r="C3520" t="s">
        <v>10328</v>
      </c>
      <c r="D3520" t="s">
        <v>989</v>
      </c>
      <c r="E3520">
        <v>46.792250000000003</v>
      </c>
      <c r="F3520">
        <v>103.43</v>
      </c>
      <c r="G3520">
        <v>54.624600506001201</v>
      </c>
      <c r="H3520">
        <v>9.6689006350620392</v>
      </c>
      <c r="I3520">
        <v>14.098477924175899</v>
      </c>
      <c r="J3520">
        <v>-10.9854875775445</v>
      </c>
      <c r="K3520">
        <v>92.903543227491497</v>
      </c>
      <c r="L3520">
        <v>74.856259874631306</v>
      </c>
      <c r="M3520">
        <v>38.192286745251501</v>
      </c>
      <c r="N3520">
        <v>1.1219355128903401</v>
      </c>
      <c r="O3520">
        <v>23.755196751425999</v>
      </c>
      <c r="P3520">
        <v>95.150943396226396</v>
      </c>
      <c r="Q3520">
        <v>9.2857616294302003E-2</v>
      </c>
    </row>
    <row r="3521" spans="1:17" hidden="1" x14ac:dyDescent="0.3">
      <c r="A3521" t="s">
        <v>7268</v>
      </c>
      <c r="B3521" t="s">
        <v>7269</v>
      </c>
      <c r="C3521" t="s">
        <v>10328</v>
      </c>
      <c r="D3521" t="s">
        <v>357</v>
      </c>
      <c r="E3521">
        <v>46.713263472000001</v>
      </c>
      <c r="F3521">
        <v>31</v>
      </c>
      <c r="G3521">
        <v>24.6960201622311</v>
      </c>
      <c r="H3521">
        <v>3.28504085077852</v>
      </c>
      <c r="I3521">
        <v>48.157256982954998</v>
      </c>
      <c r="J3521">
        <v>10.166629550162201</v>
      </c>
      <c r="K3521">
        <v>27.396040488798999</v>
      </c>
      <c r="L3521">
        <v>23.865580026979799</v>
      </c>
      <c r="M3521">
        <v>75.206221194289895</v>
      </c>
      <c r="N3521">
        <v>0.74367737525632205</v>
      </c>
      <c r="O3521">
        <v>3.2258064516128999</v>
      </c>
      <c r="P3521">
        <v>106.666666666666</v>
      </c>
    </row>
    <row r="3522" spans="1:17" hidden="1" x14ac:dyDescent="0.3">
      <c r="A3522" t="s">
        <v>7270</v>
      </c>
      <c r="B3522" t="s">
        <v>7271</v>
      </c>
      <c r="C3522" t="s">
        <v>10328</v>
      </c>
      <c r="D3522" t="s">
        <v>405</v>
      </c>
      <c r="E3522">
        <v>46.7132516</v>
      </c>
      <c r="F3522">
        <v>0.8</v>
      </c>
      <c r="G3522">
        <v>-50.071828065427297</v>
      </c>
      <c r="H3522">
        <v>-12.386640733681499</v>
      </c>
      <c r="I3522">
        <v>-22.056313230615199</v>
      </c>
      <c r="J3522">
        <v>-2.2822240653580299</v>
      </c>
      <c r="K3522">
        <v>0.85038253075996195</v>
      </c>
      <c r="L3522">
        <v>0.85848441856830005</v>
      </c>
      <c r="M3522">
        <v>32.598625300900402</v>
      </c>
      <c r="N3522">
        <v>0.43869719748104802</v>
      </c>
      <c r="O3522">
        <v>58.749999999999901</v>
      </c>
      <c r="P3522">
        <v>21.2121212121212</v>
      </c>
      <c r="Q3522">
        <v>9.4434801711703001E-2</v>
      </c>
    </row>
    <row r="3523" spans="1:17" hidden="1" x14ac:dyDescent="0.3">
      <c r="A3523" t="s">
        <v>7272</v>
      </c>
      <c r="B3523" t="s">
        <v>7273</v>
      </c>
      <c r="C3523" t="s">
        <v>10328</v>
      </c>
      <c r="D3523" t="s">
        <v>4430</v>
      </c>
      <c r="E3523">
        <v>46.611901875000001</v>
      </c>
      <c r="F3523">
        <v>372.4</v>
      </c>
      <c r="G3523">
        <v>265.63532314060802</v>
      </c>
      <c r="H3523">
        <v>15.9483101790064</v>
      </c>
      <c r="I3523">
        <v>202.627816199276</v>
      </c>
      <c r="J3523">
        <v>7.3275532161110304</v>
      </c>
      <c r="K3523">
        <v>295.276181100766</v>
      </c>
      <c r="L3523">
        <v>186.15779932912</v>
      </c>
      <c r="M3523">
        <v>66.875987968860898</v>
      </c>
      <c r="N3523">
        <v>0.42646358876725299</v>
      </c>
      <c r="O3523">
        <v>7.6799140708915203</v>
      </c>
      <c r="P3523">
        <v>394.88372093023202</v>
      </c>
    </row>
    <row r="3524" spans="1:17" hidden="1" x14ac:dyDescent="0.3">
      <c r="A3524" t="s">
        <v>7274</v>
      </c>
      <c r="B3524" t="s">
        <v>7275</v>
      </c>
      <c r="C3524" t="s">
        <v>10328</v>
      </c>
      <c r="D3524" t="s">
        <v>46</v>
      </c>
      <c r="E3524">
        <v>46.51994732</v>
      </c>
      <c r="F3524">
        <v>69.02</v>
      </c>
      <c r="G3524">
        <v>-53.595373771798499</v>
      </c>
      <c r="H3524">
        <v>13.068648537455999</v>
      </c>
      <c r="I3524">
        <v>-36.488949846077297</v>
      </c>
      <c r="J3524">
        <v>-2.3375112365872299</v>
      </c>
      <c r="K3524">
        <v>66.644541291334605</v>
      </c>
      <c r="M3524">
        <v>46.811802646985001</v>
      </c>
      <c r="N3524">
        <v>0.61113620233563404</v>
      </c>
      <c r="O3524">
        <v>37.641263401912497</v>
      </c>
      <c r="P3524">
        <v>41.434426229508098</v>
      </c>
    </row>
    <row r="3525" spans="1:17" hidden="1" x14ac:dyDescent="0.3">
      <c r="A3525" t="s">
        <v>7276</v>
      </c>
      <c r="B3525" t="s">
        <v>7277</v>
      </c>
      <c r="C3525" t="s">
        <v>10328</v>
      </c>
      <c r="D3525" t="s">
        <v>5712</v>
      </c>
      <c r="E3525">
        <v>46.461070499999998</v>
      </c>
      <c r="F3525">
        <v>173.55</v>
      </c>
      <c r="G3525">
        <v>-36.740287328670099</v>
      </c>
      <c r="H3525">
        <v>-9.6401738972911009</v>
      </c>
      <c r="I3525">
        <v>-48.687626361928302</v>
      </c>
      <c r="J3525">
        <v>-1.0764580074414201</v>
      </c>
      <c r="K3525">
        <v>172.35495803144801</v>
      </c>
      <c r="L3525">
        <v>195.455386568514</v>
      </c>
      <c r="M3525">
        <v>49.236614696418201</v>
      </c>
      <c r="N3525">
        <v>0.38735177865612602</v>
      </c>
      <c r="O3525">
        <v>89.570728896571495</v>
      </c>
      <c r="P3525">
        <v>39.565741857659802</v>
      </c>
      <c r="Q3525">
        <v>-1.3629265197219E-2</v>
      </c>
    </row>
    <row r="3526" spans="1:17" hidden="1" x14ac:dyDescent="0.3">
      <c r="A3526" t="s">
        <v>7278</v>
      </c>
      <c r="B3526" t="s">
        <v>7279</v>
      </c>
      <c r="C3526" t="s">
        <v>10328</v>
      </c>
      <c r="D3526" t="s">
        <v>51</v>
      </c>
      <c r="E3526">
        <v>46.4238456</v>
      </c>
      <c r="F3526">
        <v>67.88</v>
      </c>
      <c r="G3526">
        <v>17.493389325877001</v>
      </c>
      <c r="H3526">
        <v>-4.7571203827692603</v>
      </c>
      <c r="I3526">
        <v>-12.729137158016799</v>
      </c>
      <c r="J3526">
        <v>2.6324680594790002</v>
      </c>
      <c r="K3526">
        <v>62.646492224008703</v>
      </c>
      <c r="L3526">
        <v>58.620336532379497</v>
      </c>
      <c r="M3526">
        <v>62.9678078434345</v>
      </c>
      <c r="N3526">
        <v>1.39494059251368</v>
      </c>
      <c r="O3526">
        <v>15.6452563347083</v>
      </c>
      <c r="P3526">
        <v>67.604938271604894</v>
      </c>
      <c r="Q3526">
        <v>8.6081376607362994E-2</v>
      </c>
    </row>
    <row r="3527" spans="1:17" hidden="1" x14ac:dyDescent="0.3">
      <c r="A3527" t="s">
        <v>7280</v>
      </c>
      <c r="B3527" t="s">
        <v>7281</v>
      </c>
      <c r="C3527" t="s">
        <v>10328</v>
      </c>
      <c r="D3527" t="s">
        <v>298</v>
      </c>
      <c r="E3527">
        <v>46.411200000000001</v>
      </c>
      <c r="F3527">
        <v>117.2</v>
      </c>
      <c r="G3527">
        <v>39.047941054341699</v>
      </c>
      <c r="H3527">
        <v>-29.024281183119701</v>
      </c>
      <c r="I3527">
        <v>3.6515112831794401</v>
      </c>
      <c r="J3527">
        <v>3.92323501366426</v>
      </c>
      <c r="K3527">
        <v>128.97617366283299</v>
      </c>
      <c r="L3527">
        <v>113.11307228405499</v>
      </c>
      <c r="M3527">
        <v>49.386528234213998</v>
      </c>
      <c r="N3527">
        <v>2.1738693822707802</v>
      </c>
      <c r="O3527">
        <v>61.988054607508502</v>
      </c>
      <c r="P3527">
        <v>78.522467631378504</v>
      </c>
      <c r="Q3527">
        <v>0.11759754779101</v>
      </c>
    </row>
    <row r="3528" spans="1:17" hidden="1" x14ac:dyDescent="0.3">
      <c r="A3528" t="s">
        <v>7282</v>
      </c>
      <c r="B3528" t="s">
        <v>7283</v>
      </c>
      <c r="C3528" t="s">
        <v>10328</v>
      </c>
      <c r="D3528" t="s">
        <v>276</v>
      </c>
      <c r="E3528">
        <v>46.241520000000001</v>
      </c>
      <c r="F3528">
        <v>108.5</v>
      </c>
      <c r="G3528">
        <v>71.114895465075094</v>
      </c>
      <c r="H3528">
        <v>17.555192258520901</v>
      </c>
      <c r="I3528">
        <v>12.540668734787699</v>
      </c>
      <c r="J3528">
        <v>29.1150472151005</v>
      </c>
      <c r="K3528">
        <v>82.373099387826599</v>
      </c>
      <c r="L3528">
        <v>75.449784473313301</v>
      </c>
      <c r="M3528">
        <v>83.220406454322003</v>
      </c>
      <c r="N3528">
        <v>2.2257641395394501</v>
      </c>
      <c r="O3528">
        <v>5.1428571428571299</v>
      </c>
      <c r="P3528">
        <v>139.19753086419701</v>
      </c>
      <c r="Q3528">
        <v>4.9847996792977002E-2</v>
      </c>
    </row>
    <row r="3529" spans="1:17" hidden="1" x14ac:dyDescent="0.3">
      <c r="A3529" t="s">
        <v>7284</v>
      </c>
      <c r="B3529" t="s">
        <v>7285</v>
      </c>
      <c r="C3529" t="s">
        <v>10328</v>
      </c>
      <c r="E3529">
        <v>46.182225000000003</v>
      </c>
      <c r="F3529">
        <v>92.45</v>
      </c>
      <c r="G3529">
        <v>-8.2828674541771594</v>
      </c>
      <c r="H3529">
        <v>8.6199253659985899</v>
      </c>
      <c r="I3529">
        <v>6.4327619457904301</v>
      </c>
      <c r="J3529">
        <v>3.3883537991074602</v>
      </c>
      <c r="K3529">
        <v>81.111803500603898</v>
      </c>
      <c r="L3529">
        <v>76.510546977800999</v>
      </c>
      <c r="M3529">
        <v>89.186663348320906</v>
      </c>
      <c r="N3529">
        <v>1.0074659639876999</v>
      </c>
      <c r="O3529">
        <v>0</v>
      </c>
      <c r="P3529">
        <v>33.021582733812899</v>
      </c>
    </row>
    <row r="3530" spans="1:17" hidden="1" x14ac:dyDescent="0.3">
      <c r="A3530" t="s">
        <v>7286</v>
      </c>
      <c r="B3530" t="s">
        <v>3396</v>
      </c>
      <c r="C3530" t="s">
        <v>10328</v>
      </c>
      <c r="D3530" t="s">
        <v>7287</v>
      </c>
      <c r="E3530">
        <v>46.092591599999999</v>
      </c>
      <c r="F3530">
        <v>95.2</v>
      </c>
      <c r="G3530">
        <v>4.2017967582679896</v>
      </c>
      <c r="H3530">
        <v>2.3727530691776102</v>
      </c>
      <c r="I3530">
        <v>30.949939775637699</v>
      </c>
      <c r="J3530">
        <v>-1.0476561641234601</v>
      </c>
      <c r="K3530">
        <v>87.780992437072499</v>
      </c>
      <c r="L3530">
        <v>71.1583264553406</v>
      </c>
      <c r="M3530">
        <v>42.485166085515701</v>
      </c>
      <c r="N3530">
        <v>0.24793388429752</v>
      </c>
      <c r="O3530">
        <v>10.798319327731001</v>
      </c>
      <c r="P3530">
        <v>67.842031029619093</v>
      </c>
    </row>
    <row r="3531" spans="1:17" hidden="1" x14ac:dyDescent="0.3">
      <c r="A3531" t="s">
        <v>7288</v>
      </c>
      <c r="B3531" t="s">
        <v>7289</v>
      </c>
      <c r="C3531" t="s">
        <v>10328</v>
      </c>
      <c r="D3531" t="s">
        <v>281</v>
      </c>
      <c r="E3531">
        <v>46.009</v>
      </c>
      <c r="F3531">
        <v>33.65</v>
      </c>
      <c r="G3531">
        <v>-38.382454768424601</v>
      </c>
      <c r="H3531">
        <v>-0.74522919535219501</v>
      </c>
      <c r="I3531">
        <v>-10.9957071700091</v>
      </c>
      <c r="J3531">
        <v>-4.5360282571467101</v>
      </c>
      <c r="K3531">
        <v>33.683702747875003</v>
      </c>
      <c r="L3531">
        <v>34.411586171376698</v>
      </c>
      <c r="M3531">
        <v>43.5528230292187</v>
      </c>
      <c r="N3531">
        <v>0.418257489767137</v>
      </c>
      <c r="O3531">
        <v>22.2882615156017</v>
      </c>
      <c r="P3531">
        <v>24.629629629629601</v>
      </c>
      <c r="Q3531">
        <v>-8.5923662975876003E-2</v>
      </c>
    </row>
    <row r="3532" spans="1:17" hidden="1" x14ac:dyDescent="0.3">
      <c r="A3532" t="s">
        <v>7290</v>
      </c>
      <c r="B3532" t="s">
        <v>7291</v>
      </c>
      <c r="C3532" t="s">
        <v>10328</v>
      </c>
      <c r="D3532" t="s">
        <v>3356</v>
      </c>
      <c r="E3532">
        <v>45.914356300000001</v>
      </c>
      <c r="F3532">
        <v>97.4</v>
      </c>
      <c r="G3532">
        <v>49.765690398383597</v>
      </c>
      <c r="H3532">
        <v>-3.3413069782093898</v>
      </c>
      <c r="I3532">
        <v>0.55440938010739904</v>
      </c>
      <c r="J3532">
        <v>-8.4640400710551198</v>
      </c>
      <c r="K3532">
        <v>90.887451526604707</v>
      </c>
      <c r="L3532">
        <v>75.074522869058299</v>
      </c>
      <c r="M3532">
        <v>45.178381837527297</v>
      </c>
      <c r="N3532">
        <v>0.75126291549618396</v>
      </c>
      <c r="O3532">
        <v>11.0369609856262</v>
      </c>
      <c r="P3532">
        <v>102.07468879667999</v>
      </c>
      <c r="Q3532">
        <v>0.14009785032303901</v>
      </c>
    </row>
    <row r="3533" spans="1:17" hidden="1" x14ac:dyDescent="0.3">
      <c r="A3533" t="s">
        <v>7292</v>
      </c>
      <c r="B3533" t="s">
        <v>7293</v>
      </c>
      <c r="C3533" t="s">
        <v>10328</v>
      </c>
      <c r="D3533" t="s">
        <v>573</v>
      </c>
      <c r="E3533">
        <v>45.894194499999998</v>
      </c>
      <c r="F3533">
        <v>95.37</v>
      </c>
      <c r="G3533">
        <v>72.670518873348101</v>
      </c>
      <c r="H3533">
        <v>-17.887999594672099</v>
      </c>
      <c r="I3533">
        <v>26.260873232556602</v>
      </c>
      <c r="J3533">
        <v>3.4800129247529901</v>
      </c>
      <c r="K3533">
        <v>98.725001284154402</v>
      </c>
      <c r="L3533">
        <v>82.876589868403599</v>
      </c>
      <c r="M3533">
        <v>43.714520890481403</v>
      </c>
      <c r="N3533">
        <v>0.62533140432365797</v>
      </c>
      <c r="O3533">
        <v>25.5111670336583</v>
      </c>
      <c r="P3533">
        <v>118.538038496791</v>
      </c>
      <c r="Q3533">
        <v>7.6970726789942004E-2</v>
      </c>
    </row>
    <row r="3534" spans="1:17" hidden="1" x14ac:dyDescent="0.3">
      <c r="A3534" t="s">
        <v>7294</v>
      </c>
      <c r="B3534" t="s">
        <v>7295</v>
      </c>
      <c r="C3534" t="s">
        <v>10328</v>
      </c>
      <c r="D3534" t="s">
        <v>627</v>
      </c>
      <c r="E3534">
        <v>45.782305559999998</v>
      </c>
      <c r="F3534">
        <v>159</v>
      </c>
      <c r="G3534">
        <v>-40.241319590850999</v>
      </c>
      <c r="H3534">
        <v>-3.3512529917988898</v>
      </c>
      <c r="I3534">
        <v>-16.1322738108388</v>
      </c>
      <c r="J3534">
        <v>-0.82300918081153096</v>
      </c>
      <c r="K3534">
        <v>157.762617714458</v>
      </c>
      <c r="L3534">
        <v>163.92510190842401</v>
      </c>
      <c r="M3534">
        <v>45.761960535398401</v>
      </c>
      <c r="N3534">
        <v>0.47490620116061799</v>
      </c>
      <c r="O3534">
        <v>30.628930817610001</v>
      </c>
      <c r="P3534">
        <v>16.058394160583902</v>
      </c>
      <c r="Q3534">
        <v>-1.6546624734419999E-3</v>
      </c>
    </row>
    <row r="3535" spans="1:17" hidden="1" x14ac:dyDescent="0.3">
      <c r="A3535" t="s">
        <v>7296</v>
      </c>
      <c r="B3535" t="s">
        <v>7297</v>
      </c>
      <c r="C3535" t="s">
        <v>10328</v>
      </c>
      <c r="D3535" t="s">
        <v>627</v>
      </c>
      <c r="E3535">
        <v>45.772463000000002</v>
      </c>
      <c r="F3535">
        <v>61.79</v>
      </c>
      <c r="G3535">
        <v>107.034848834035</v>
      </c>
      <c r="H3535">
        <v>0.41184052140682798</v>
      </c>
      <c r="I3535">
        <v>3.5315792690419801</v>
      </c>
      <c r="J3535">
        <v>1.24834647875727</v>
      </c>
      <c r="K3535">
        <v>59.422804246584498</v>
      </c>
      <c r="L3535">
        <v>50.513949804623003</v>
      </c>
      <c r="M3535">
        <v>58.457370786505599</v>
      </c>
      <c r="N3535">
        <v>0.65786537402534995</v>
      </c>
      <c r="O3535">
        <v>13.2707557857258</v>
      </c>
      <c r="P3535">
        <v>160.168421052631</v>
      </c>
      <c r="Q3535">
        <v>7.0510222050659002E-2</v>
      </c>
    </row>
    <row r="3536" spans="1:17" hidden="1" x14ac:dyDescent="0.3">
      <c r="A3536" t="s">
        <v>7298</v>
      </c>
      <c r="B3536" t="s">
        <v>7299</v>
      </c>
      <c r="C3536" t="s">
        <v>10328</v>
      </c>
      <c r="D3536" t="s">
        <v>817</v>
      </c>
      <c r="E3536">
        <v>45.734963399999998</v>
      </c>
      <c r="F3536">
        <v>20.82</v>
      </c>
      <c r="G3536">
        <v>50.657338601239303</v>
      </c>
      <c r="H3536">
        <v>-12.27000950435</v>
      </c>
      <c r="I3536">
        <v>-8.7611999355019208</v>
      </c>
      <c r="J3536">
        <v>4.3023438358765302</v>
      </c>
      <c r="K3536">
        <v>21.3461212188286</v>
      </c>
      <c r="L3536">
        <v>18.930394740083202</v>
      </c>
      <c r="M3536">
        <v>44.100215214749099</v>
      </c>
      <c r="N3536">
        <v>0.52940799443292197</v>
      </c>
      <c r="O3536">
        <v>26.945244956772299</v>
      </c>
      <c r="P3536">
        <v>94.397759103641405</v>
      </c>
      <c r="Q3536">
        <v>8.7936076907234997E-2</v>
      </c>
    </row>
    <row r="3537" spans="1:17" hidden="1" x14ac:dyDescent="0.3">
      <c r="A3537" t="s">
        <v>7300</v>
      </c>
      <c r="B3537" t="s">
        <v>7301</v>
      </c>
      <c r="C3537" t="s">
        <v>10328</v>
      </c>
      <c r="D3537" t="s">
        <v>77</v>
      </c>
      <c r="E3537">
        <v>45.731883150000002</v>
      </c>
      <c r="F3537">
        <v>14.82</v>
      </c>
      <c r="G3537">
        <v>-30.608740817105101</v>
      </c>
      <c r="H3537">
        <v>-9.7028526116912008</v>
      </c>
      <c r="I3537">
        <v>-21.765404139706099</v>
      </c>
      <c r="J3537">
        <v>-6.3723314887987899</v>
      </c>
      <c r="K3537">
        <v>15.536293567869899</v>
      </c>
      <c r="L3537">
        <v>16.418349997936399</v>
      </c>
      <c r="M3537">
        <v>32.008555784776902</v>
      </c>
      <c r="N3537">
        <v>1.1405960859594599</v>
      </c>
      <c r="O3537">
        <v>41.700404858299599</v>
      </c>
    </row>
    <row r="3538" spans="1:17" hidden="1" x14ac:dyDescent="0.3">
      <c r="A3538" t="s">
        <v>7302</v>
      </c>
      <c r="B3538" t="s">
        <v>7303</v>
      </c>
      <c r="C3538" t="s">
        <v>10328</v>
      </c>
      <c r="D3538" t="s">
        <v>1731</v>
      </c>
      <c r="E3538">
        <v>45.703211400000001</v>
      </c>
      <c r="F3538">
        <v>74.97</v>
      </c>
      <c r="G3538">
        <v>253.21038052352901</v>
      </c>
      <c r="H3538">
        <v>-4.7332975765623999</v>
      </c>
      <c r="I3538">
        <v>-6.7154041397061297</v>
      </c>
      <c r="J3538">
        <v>-2.7005487261069399</v>
      </c>
      <c r="K3538">
        <v>77.983215559309699</v>
      </c>
      <c r="L3538">
        <v>66.945244555764504</v>
      </c>
      <c r="M3538">
        <v>46.913346692241603</v>
      </c>
      <c r="N3538">
        <v>7.4957507082152902E-2</v>
      </c>
      <c r="O3538">
        <v>32.452981192476898</v>
      </c>
      <c r="P3538">
        <v>283.28220858895702</v>
      </c>
      <c r="Q3538">
        <v>0.160212827874507</v>
      </c>
    </row>
    <row r="3539" spans="1:17" hidden="1" x14ac:dyDescent="0.3">
      <c r="A3539" t="s">
        <v>7304</v>
      </c>
      <c r="B3539" t="s">
        <v>7305</v>
      </c>
      <c r="C3539" t="s">
        <v>10328</v>
      </c>
      <c r="D3539" t="s">
        <v>54</v>
      </c>
      <c r="E3539">
        <v>45.664526199999997</v>
      </c>
      <c r="F3539">
        <v>58.67</v>
      </c>
      <c r="G3539">
        <v>214.64027534232801</v>
      </c>
      <c r="H3539">
        <v>29.927652221821099</v>
      </c>
      <c r="I3539">
        <v>58.986530209649104</v>
      </c>
      <c r="J3539">
        <v>14.1310823722793</v>
      </c>
      <c r="K3539">
        <v>51.389924135264998</v>
      </c>
      <c r="L3539">
        <v>44.420447368087103</v>
      </c>
      <c r="M3539">
        <v>80.279911380359493</v>
      </c>
      <c r="N3539">
        <v>0.89877400936581697</v>
      </c>
      <c r="O3539">
        <v>20.8624509971024</v>
      </c>
      <c r="P3539">
        <v>252.37237237237201</v>
      </c>
      <c r="Q3539">
        <v>0.12870449392890401</v>
      </c>
    </row>
    <row r="3540" spans="1:17" hidden="1" x14ac:dyDescent="0.3">
      <c r="A3540" t="s">
        <v>7306</v>
      </c>
      <c r="B3540" t="s">
        <v>7307</v>
      </c>
      <c r="C3540" t="s">
        <v>10328</v>
      </c>
      <c r="D3540" t="s">
        <v>1401</v>
      </c>
      <c r="E3540">
        <v>45.541955000000002</v>
      </c>
      <c r="F3540">
        <v>80.989999999999995</v>
      </c>
      <c r="G3540">
        <v>13.9103941567948</v>
      </c>
      <c r="H3540">
        <v>-1.85096236357455</v>
      </c>
      <c r="I3540">
        <v>31.659595860293798</v>
      </c>
      <c r="J3540">
        <v>0.208441396852144</v>
      </c>
      <c r="K3540">
        <v>76.550176000865605</v>
      </c>
      <c r="L3540">
        <v>65.861045404760404</v>
      </c>
      <c r="M3540">
        <v>54.578031023375601</v>
      </c>
      <c r="N3540">
        <v>0.16073344237135601</v>
      </c>
      <c r="O3540">
        <v>7.9145573527596103</v>
      </c>
      <c r="P3540">
        <v>67.162022703818295</v>
      </c>
      <c r="Q3540">
        <v>6.5871950951759004E-2</v>
      </c>
    </row>
    <row r="3541" spans="1:17" hidden="1" x14ac:dyDescent="0.3">
      <c r="A3541" t="s">
        <v>7308</v>
      </c>
      <c r="B3541" t="s">
        <v>7309</v>
      </c>
      <c r="C3541" t="s">
        <v>10328</v>
      </c>
      <c r="D3541" t="s">
        <v>113</v>
      </c>
      <c r="E3541">
        <v>45.518888259999997</v>
      </c>
      <c r="F3541">
        <v>2.2999999999999998</v>
      </c>
      <c r="G3541">
        <v>-75.309923303522496</v>
      </c>
      <c r="H3541">
        <v>-6.1891802588794197E-2</v>
      </c>
      <c r="I3541">
        <v>-26.172951309517401</v>
      </c>
      <c r="J3541">
        <v>-0.61287355542780397</v>
      </c>
      <c r="K3541">
        <v>2.3189859612775998</v>
      </c>
      <c r="L3541">
        <v>2.9408396643037298</v>
      </c>
      <c r="M3541">
        <v>38.132052990176199</v>
      </c>
      <c r="N3541">
        <v>0.59529565407030205</v>
      </c>
      <c r="O3541">
        <v>115.217391304347</v>
      </c>
      <c r="P3541">
        <v>27.7777777777777</v>
      </c>
      <c r="Q3541">
        <v>-0.17559095036356401</v>
      </c>
    </row>
    <row r="3542" spans="1:17" hidden="1" x14ac:dyDescent="0.3">
      <c r="A3542" t="s">
        <v>7310</v>
      </c>
      <c r="B3542" t="s">
        <v>7311</v>
      </c>
      <c r="C3542" t="s">
        <v>10328</v>
      </c>
      <c r="D3542" t="s">
        <v>276</v>
      </c>
      <c r="E3542">
        <v>45.450969780000001</v>
      </c>
      <c r="F3542">
        <v>8.7799999999999994</v>
      </c>
      <c r="G3542">
        <v>70.384792939138805</v>
      </c>
      <c r="H3542">
        <v>55.907536998698298</v>
      </c>
      <c r="I3542">
        <v>28.6474990861003</v>
      </c>
      <c r="J3542">
        <v>3.6454846301003401</v>
      </c>
      <c r="K3542">
        <v>7.0467348808135499</v>
      </c>
      <c r="L3542">
        <v>5.9879566659132903</v>
      </c>
      <c r="M3542">
        <v>69.783834794488698</v>
      </c>
      <c r="N3542">
        <v>0.80959272580220198</v>
      </c>
      <c r="O3542">
        <v>10.9339407744874</v>
      </c>
      <c r="P3542">
        <v>116.79012345679</v>
      </c>
      <c r="Q3542">
        <v>0.103052726936135</v>
      </c>
    </row>
    <row r="3543" spans="1:17" hidden="1" x14ac:dyDescent="0.3">
      <c r="A3543" t="s">
        <v>7312</v>
      </c>
      <c r="B3543" t="s">
        <v>7313</v>
      </c>
      <c r="C3543" t="s">
        <v>10328</v>
      </c>
      <c r="D3543" t="s">
        <v>138</v>
      </c>
      <c r="E3543">
        <v>45.45</v>
      </c>
      <c r="F3543">
        <v>4.96</v>
      </c>
      <c r="G3543">
        <v>24.9281719345726</v>
      </c>
      <c r="H3543">
        <v>-3.2546733399825198</v>
      </c>
      <c r="I3543">
        <v>-15.519431644617701</v>
      </c>
      <c r="J3543">
        <v>-3.1794391098599002</v>
      </c>
      <c r="K3543">
        <v>4.8950879782209</v>
      </c>
      <c r="L3543">
        <v>4.4094422125907</v>
      </c>
      <c r="M3543">
        <v>50.216178681787703</v>
      </c>
      <c r="N3543">
        <v>0.73519410482318404</v>
      </c>
      <c r="O3543">
        <v>20.161290322580601</v>
      </c>
      <c r="P3543">
        <v>81.684981684981594</v>
      </c>
      <c r="Q3543">
        <v>8.1443581364163006E-2</v>
      </c>
    </row>
    <row r="3544" spans="1:17" hidden="1" x14ac:dyDescent="0.3">
      <c r="A3544" t="s">
        <v>7314</v>
      </c>
      <c r="B3544" t="s">
        <v>7315</v>
      </c>
      <c r="C3544" t="s">
        <v>10328</v>
      </c>
      <c r="D3544" t="s">
        <v>46</v>
      </c>
      <c r="E3544">
        <v>45.294499999999999</v>
      </c>
      <c r="F3544">
        <v>143.85</v>
      </c>
      <c r="G3544">
        <v>163.31997287277301</v>
      </c>
      <c r="H3544">
        <v>-7.4665256786833698</v>
      </c>
      <c r="I3544">
        <v>12.012875617027101</v>
      </c>
      <c r="J3544">
        <v>1.25730837488362</v>
      </c>
      <c r="K3544">
        <v>146.49513568374201</v>
      </c>
      <c r="L3544">
        <v>116.589811252697</v>
      </c>
      <c r="M3544">
        <v>42.562792476457901</v>
      </c>
      <c r="N3544">
        <v>0.53624700468027597</v>
      </c>
      <c r="O3544">
        <v>22.384428223844299</v>
      </c>
      <c r="P3544">
        <v>238.390966831333</v>
      </c>
      <c r="Q3544">
        <v>0.12222206759427599</v>
      </c>
    </row>
    <row r="3545" spans="1:17" hidden="1" x14ac:dyDescent="0.3">
      <c r="A3545" t="s">
        <v>7316</v>
      </c>
      <c r="B3545" t="s">
        <v>7317</v>
      </c>
      <c r="C3545" t="s">
        <v>10328</v>
      </c>
      <c r="D3545" t="s">
        <v>384</v>
      </c>
      <c r="E3545">
        <v>45.178353000000001</v>
      </c>
      <c r="F3545">
        <v>44.4</v>
      </c>
      <c r="G3545">
        <v>-63.684268256814804</v>
      </c>
      <c r="H3545">
        <v>-4.6073984870731097</v>
      </c>
      <c r="I3545">
        <v>-37.723919645552598</v>
      </c>
      <c r="J3545">
        <v>-1.13605395417871</v>
      </c>
      <c r="K3545">
        <v>44.516288956418698</v>
      </c>
      <c r="L3545">
        <v>51.8695495893299</v>
      </c>
      <c r="M3545">
        <v>62.777730456339299</v>
      </c>
      <c r="N3545">
        <v>0.66327010999293501</v>
      </c>
      <c r="O3545">
        <v>83.3333333333333</v>
      </c>
      <c r="P3545">
        <v>19.838056680161898</v>
      </c>
      <c r="Q3545">
        <v>-1.6797486471165E-2</v>
      </c>
    </row>
    <row r="3546" spans="1:17" hidden="1" x14ac:dyDescent="0.3">
      <c r="A3546" t="s">
        <v>7318</v>
      </c>
      <c r="B3546" t="s">
        <v>7319</v>
      </c>
      <c r="C3546" t="s">
        <v>10328</v>
      </c>
      <c r="D3546" t="s">
        <v>627</v>
      </c>
      <c r="E3546">
        <v>45.134188199999997</v>
      </c>
      <c r="F3546">
        <v>44.91</v>
      </c>
      <c r="G3546">
        <v>-56.340092718193702</v>
      </c>
      <c r="H3546">
        <v>3.25903645285856</v>
      </c>
      <c r="I3546">
        <v>-31.4294564272878</v>
      </c>
      <c r="J3546">
        <v>1.3980581215908101</v>
      </c>
      <c r="K3546">
        <v>44.127087170633096</v>
      </c>
      <c r="L3546">
        <v>51.658787511482501</v>
      </c>
      <c r="M3546">
        <v>56.008198823472497</v>
      </c>
      <c r="N3546">
        <v>0.44022940429501101</v>
      </c>
      <c r="O3546">
        <v>69.450011133377799</v>
      </c>
      <c r="P3546">
        <v>24.232365145228201</v>
      </c>
      <c r="Q3546">
        <v>2.0408335811217999E-2</v>
      </c>
    </row>
    <row r="3547" spans="1:17" hidden="1" x14ac:dyDescent="0.3">
      <c r="A3547" t="s">
        <v>7320</v>
      </c>
      <c r="B3547" t="s">
        <v>7321</v>
      </c>
      <c r="C3547" t="s">
        <v>10328</v>
      </c>
      <c r="D3547" t="s">
        <v>741</v>
      </c>
      <c r="E3547">
        <v>45.057158311999999</v>
      </c>
      <c r="F3547">
        <v>23.51</v>
      </c>
      <c r="G3547">
        <v>23.789428479075301</v>
      </c>
      <c r="H3547">
        <v>4.0124668946730697</v>
      </c>
      <c r="I3547">
        <v>8.8480673628845494</v>
      </c>
      <c r="J3547">
        <v>0.55199796471354601</v>
      </c>
      <c r="K3547">
        <v>21.986580690861</v>
      </c>
      <c r="L3547">
        <v>19.449830105460901</v>
      </c>
      <c r="M3547">
        <v>37.579943371070499</v>
      </c>
      <c r="N3547">
        <v>0.70610221167121301</v>
      </c>
      <c r="O3547">
        <v>3.9982985963419702</v>
      </c>
      <c r="P3547">
        <v>62.698961937716199</v>
      </c>
    </row>
    <row r="3548" spans="1:17" hidden="1" x14ac:dyDescent="0.3">
      <c r="A3548" t="s">
        <v>7322</v>
      </c>
      <c r="B3548" t="s">
        <v>7323</v>
      </c>
      <c r="C3548" t="s">
        <v>10328</v>
      </c>
      <c r="D3548" t="s">
        <v>950</v>
      </c>
      <c r="E3548">
        <v>45.044511999999997</v>
      </c>
      <c r="F3548">
        <v>1.1299999999999999</v>
      </c>
      <c r="G3548">
        <v>-17.071828065427301</v>
      </c>
      <c r="H3548">
        <v>-8.8858514310536698</v>
      </c>
      <c r="I3548">
        <v>-30.483652314888602</v>
      </c>
      <c r="J3548">
        <v>-3.63386306067519</v>
      </c>
      <c r="K3548">
        <v>1.1840432359364801</v>
      </c>
      <c r="L3548">
        <v>1.2141880902481199</v>
      </c>
      <c r="M3548">
        <v>28.829734663198099</v>
      </c>
      <c r="N3548">
        <v>0.62560020959495399</v>
      </c>
      <c r="O3548">
        <v>67.256637168141594</v>
      </c>
      <c r="P3548">
        <v>61.428571428571402</v>
      </c>
      <c r="Q3548">
        <v>-0.152953355291849</v>
      </c>
    </row>
    <row r="3549" spans="1:17" hidden="1" x14ac:dyDescent="0.3">
      <c r="A3549" t="s">
        <v>7324</v>
      </c>
      <c r="B3549" t="s">
        <v>7325</v>
      </c>
      <c r="C3549" t="s">
        <v>10328</v>
      </c>
      <c r="D3549" t="s">
        <v>627</v>
      </c>
      <c r="E3549">
        <v>45.018075570000001</v>
      </c>
      <c r="F3549">
        <v>80.48</v>
      </c>
      <c r="G3549">
        <v>-68.683574823627097</v>
      </c>
      <c r="H3549">
        <v>0.29325024239506597</v>
      </c>
      <c r="I3549">
        <v>-11.4261661886589</v>
      </c>
      <c r="J3549">
        <v>-11.8097271356185</v>
      </c>
      <c r="K3549">
        <v>77.306770194607793</v>
      </c>
      <c r="L3549">
        <v>80.925638071693996</v>
      </c>
      <c r="M3549">
        <v>38.756869739633203</v>
      </c>
      <c r="N3549">
        <v>8.6056947663168806E-2</v>
      </c>
      <c r="O3549">
        <v>71.471172962226603</v>
      </c>
      <c r="P3549">
        <v>31.181744091279501</v>
      </c>
      <c r="Q3549">
        <v>6.2844760909769995E-2</v>
      </c>
    </row>
    <row r="3550" spans="1:17" hidden="1" x14ac:dyDescent="0.3">
      <c r="A3550" t="s">
        <v>7326</v>
      </c>
      <c r="B3550" t="s">
        <v>7327</v>
      </c>
      <c r="C3550" t="s">
        <v>10328</v>
      </c>
      <c r="D3550" t="s">
        <v>627</v>
      </c>
      <c r="E3550">
        <v>44.938800000000001</v>
      </c>
      <c r="F3550">
        <v>26.36</v>
      </c>
      <c r="G3550">
        <v>-52.4739475826484</v>
      </c>
      <c r="H3550">
        <v>-3.5202761991397198</v>
      </c>
      <c r="I3550">
        <v>-23.6094719363163</v>
      </c>
      <c r="J3550">
        <v>-2.9918060404048399</v>
      </c>
      <c r="K3550">
        <v>27.958254841264299</v>
      </c>
      <c r="L3550">
        <v>30.701375402661998</v>
      </c>
      <c r="M3550">
        <v>53.858954231815503</v>
      </c>
      <c r="N3550">
        <v>2.3439058376617301</v>
      </c>
      <c r="O3550">
        <v>195.295902883156</v>
      </c>
      <c r="P3550">
        <v>6.8504256181596901</v>
      </c>
      <c r="Q3550">
        <v>0.203228862598065</v>
      </c>
    </row>
    <row r="3551" spans="1:17" hidden="1" x14ac:dyDescent="0.3">
      <c r="A3551" t="s">
        <v>7328</v>
      </c>
      <c r="B3551" t="s">
        <v>7329</v>
      </c>
      <c r="C3551" t="s">
        <v>10328</v>
      </c>
      <c r="D3551" t="s">
        <v>573</v>
      </c>
      <c r="E3551">
        <v>44.785094399999998</v>
      </c>
      <c r="F3551">
        <v>23.2</v>
      </c>
      <c r="G3551">
        <v>-66.510184229810903</v>
      </c>
      <c r="H3551">
        <v>-0.14662160865169399</v>
      </c>
      <c r="I3551">
        <v>-38.487073481600099</v>
      </c>
      <c r="J3551">
        <v>-1.0476561641234601</v>
      </c>
      <c r="K3551">
        <v>24.479005713114599</v>
      </c>
      <c r="L3551">
        <v>28.139542620603599</v>
      </c>
      <c r="M3551">
        <v>42.9854792300345</v>
      </c>
      <c r="N3551">
        <v>0.57633242999096601</v>
      </c>
      <c r="O3551">
        <v>85.344827586206804</v>
      </c>
      <c r="P3551">
        <v>1.9780219780219701</v>
      </c>
    </row>
    <row r="3552" spans="1:17" hidden="1" x14ac:dyDescent="0.3">
      <c r="A3552" t="s">
        <v>7330</v>
      </c>
      <c r="B3552" t="s">
        <v>7331</v>
      </c>
      <c r="C3552" t="s">
        <v>10328</v>
      </c>
      <c r="D3552" t="s">
        <v>138</v>
      </c>
      <c r="E3552">
        <v>44.764393560000002</v>
      </c>
      <c r="F3552">
        <v>29.4</v>
      </c>
      <c r="G3552">
        <v>58.510596565746397</v>
      </c>
      <c r="H3552">
        <v>-2.5734833107793502</v>
      </c>
      <c r="I3552">
        <v>32.723396653157998</v>
      </c>
      <c r="J3552">
        <v>-2.59066338671047</v>
      </c>
      <c r="K3552">
        <v>27.1339866020564</v>
      </c>
      <c r="L3552">
        <v>20.7412369319756</v>
      </c>
      <c r="M3552">
        <v>41.067019902537197</v>
      </c>
      <c r="N3552">
        <v>0.19305268690679001</v>
      </c>
      <c r="O3552">
        <v>19.285714285714199</v>
      </c>
      <c r="P3552">
        <v>116.494845360824</v>
      </c>
      <c r="Q3552">
        <v>0.138248632449432</v>
      </c>
    </row>
    <row r="3553" spans="1:17" hidden="1" x14ac:dyDescent="0.3">
      <c r="A3553" t="s">
        <v>7332</v>
      </c>
      <c r="B3553" t="s">
        <v>7333</v>
      </c>
      <c r="C3553" t="s">
        <v>10328</v>
      </c>
      <c r="D3553" t="s">
        <v>127</v>
      </c>
      <c r="E3553">
        <v>44.641005555</v>
      </c>
      <c r="F3553">
        <v>4.47</v>
      </c>
      <c r="G3553">
        <v>77.835148678758699</v>
      </c>
      <c r="H3553">
        <v>0.11702316470631401</v>
      </c>
      <c r="I3553">
        <v>-40.868629946157697</v>
      </c>
      <c r="J3553">
        <v>8.9990728078391395</v>
      </c>
      <c r="K3553">
        <v>4.4177779351794504</v>
      </c>
      <c r="L3553">
        <v>4.2048256918420499</v>
      </c>
      <c r="M3553">
        <v>73.552776275473207</v>
      </c>
      <c r="N3553">
        <v>1.04432529075922</v>
      </c>
      <c r="O3553">
        <v>68.903803131990998</v>
      </c>
      <c r="Q3553">
        <v>2.5239297069627999E-2</v>
      </c>
    </row>
    <row r="3554" spans="1:17" hidden="1" x14ac:dyDescent="0.3">
      <c r="A3554" t="s">
        <v>7334</v>
      </c>
      <c r="B3554" t="s">
        <v>7335</v>
      </c>
      <c r="C3554" t="s">
        <v>10328</v>
      </c>
      <c r="D3554" t="s">
        <v>627</v>
      </c>
      <c r="E3554">
        <v>44.538375000000002</v>
      </c>
      <c r="F3554">
        <v>89.55</v>
      </c>
      <c r="G3554">
        <v>60.460086828189603</v>
      </c>
      <c r="H3554">
        <v>0.75083297213136801</v>
      </c>
      <c r="I3554">
        <v>77.566510753910904</v>
      </c>
      <c r="J3554">
        <v>7.6872835949126701</v>
      </c>
      <c r="K3554">
        <v>74.741625564919602</v>
      </c>
      <c r="L3554">
        <v>64.720542288557198</v>
      </c>
      <c r="M3554">
        <v>66.494662327946003</v>
      </c>
      <c r="N3554">
        <v>1.2278645833333299</v>
      </c>
      <c r="O3554">
        <v>5.86264656616415</v>
      </c>
      <c r="P3554">
        <v>91.346153846153797</v>
      </c>
    </row>
    <row r="3555" spans="1:17" hidden="1" x14ac:dyDescent="0.3">
      <c r="A3555" t="s">
        <v>7336</v>
      </c>
      <c r="B3555" t="s">
        <v>7337</v>
      </c>
      <c r="C3555" t="s">
        <v>10328</v>
      </c>
      <c r="D3555" t="s">
        <v>410</v>
      </c>
      <c r="E3555">
        <v>44.513559999999998</v>
      </c>
      <c r="F3555">
        <v>66.849999999999994</v>
      </c>
      <c r="G3555">
        <v>-48.967794095151298</v>
      </c>
      <c r="H3555">
        <v>6.8923854835468799</v>
      </c>
      <c r="I3555">
        <v>-3.0147462449692899</v>
      </c>
      <c r="J3555">
        <v>-0.74137745049405901</v>
      </c>
      <c r="K3555">
        <v>65.616944792672101</v>
      </c>
      <c r="L3555">
        <v>68.314357356803598</v>
      </c>
      <c r="M3555">
        <v>37.870764594725799</v>
      </c>
      <c r="N3555">
        <v>1.0866221412669499</v>
      </c>
      <c r="O3555">
        <v>52.3560209424083</v>
      </c>
      <c r="P3555">
        <v>26.729857819905199</v>
      </c>
      <c r="Q3555">
        <v>4.3285454293517003E-2</v>
      </c>
    </row>
    <row r="3556" spans="1:17" hidden="1" x14ac:dyDescent="0.3">
      <c r="A3556" t="s">
        <v>7338</v>
      </c>
      <c r="B3556" t="s">
        <v>7339</v>
      </c>
      <c r="C3556" t="s">
        <v>10328</v>
      </c>
      <c r="D3556" t="s">
        <v>257</v>
      </c>
      <c r="E3556">
        <v>44.42248128</v>
      </c>
      <c r="F3556">
        <v>96.15</v>
      </c>
      <c r="G3556">
        <v>36.191357132566701</v>
      </c>
      <c r="H3556">
        <v>-3.4864023952409902</v>
      </c>
      <c r="I3556">
        <v>9.9099952213162403</v>
      </c>
      <c r="J3556">
        <v>-3.2476561641234598</v>
      </c>
      <c r="K3556">
        <v>98.184389493313603</v>
      </c>
      <c r="L3556">
        <v>86.332887524138101</v>
      </c>
      <c r="M3556">
        <v>45.767319277764102</v>
      </c>
      <c r="N3556">
        <v>0.232635985269669</v>
      </c>
      <c r="O3556">
        <v>27.613104524180901</v>
      </c>
      <c r="P3556">
        <v>84.1248563768671</v>
      </c>
      <c r="Q3556">
        <v>9.7015588076206999E-2</v>
      </c>
    </row>
    <row r="3557" spans="1:17" hidden="1" x14ac:dyDescent="0.3">
      <c r="A3557" t="s">
        <v>7340</v>
      </c>
      <c r="B3557" t="s">
        <v>7341</v>
      </c>
      <c r="C3557" t="s">
        <v>10328</v>
      </c>
      <c r="D3557" t="s">
        <v>535</v>
      </c>
      <c r="E3557">
        <v>44.333301210999998</v>
      </c>
      <c r="F3557">
        <v>6.09</v>
      </c>
      <c r="G3557">
        <v>29.352255704206101</v>
      </c>
      <c r="H3557">
        <v>6.6348097259711301</v>
      </c>
      <c r="I3557">
        <v>20.004028174704299</v>
      </c>
      <c r="J3557">
        <v>-7.4539061641234596</v>
      </c>
      <c r="K3557">
        <v>5.8393845752821898</v>
      </c>
      <c r="L3557">
        <v>4.7548484941593303</v>
      </c>
      <c r="M3557">
        <v>45.758435180968497</v>
      </c>
      <c r="N3557">
        <v>1.0201198843917401</v>
      </c>
      <c r="O3557">
        <v>20.853858784893202</v>
      </c>
      <c r="P3557">
        <v>124.723247232472</v>
      </c>
      <c r="Q3557">
        <v>9.0092108985767E-2</v>
      </c>
    </row>
    <row r="3558" spans="1:17" hidden="1" x14ac:dyDescent="0.3">
      <c r="A3558" t="s">
        <v>7342</v>
      </c>
      <c r="B3558" t="s">
        <v>7343</v>
      </c>
      <c r="C3558" t="s">
        <v>10328</v>
      </c>
      <c r="D3558" t="s">
        <v>338</v>
      </c>
      <c r="E3558">
        <v>44.31694281</v>
      </c>
      <c r="F3558">
        <v>27.75</v>
      </c>
      <c r="G3558">
        <v>-11.734941071823901</v>
      </c>
      <c r="H3558">
        <v>-5.3878342966728896</v>
      </c>
      <c r="I3558">
        <v>-56.448092530744802</v>
      </c>
      <c r="J3558">
        <v>9.9571369337339205E-2</v>
      </c>
      <c r="K3558">
        <v>29.279831943086499</v>
      </c>
      <c r="L3558">
        <v>31.2496203447777</v>
      </c>
      <c r="M3558">
        <v>48.494292972169397</v>
      </c>
      <c r="N3558">
        <v>0.465837441247277</v>
      </c>
      <c r="O3558">
        <v>121.081081081081</v>
      </c>
      <c r="P3558">
        <v>84.385382059800605</v>
      </c>
      <c r="Q3558">
        <v>0.11295733326654001</v>
      </c>
    </row>
    <row r="3559" spans="1:17" hidden="1" x14ac:dyDescent="0.3">
      <c r="A3559" t="s">
        <v>7344</v>
      </c>
      <c r="B3559" t="s">
        <v>7345</v>
      </c>
      <c r="C3559" t="s">
        <v>10328</v>
      </c>
      <c r="D3559" t="s">
        <v>3902</v>
      </c>
      <c r="E3559">
        <v>44.300003400000001</v>
      </c>
      <c r="F3559">
        <v>27.15</v>
      </c>
      <c r="G3559">
        <v>-23.266163234585399</v>
      </c>
      <c r="H3559">
        <v>10.615531706693099</v>
      </c>
      <c r="I3559">
        <v>-3.2684344427364298</v>
      </c>
      <c r="J3559">
        <v>-1.2314796935352299</v>
      </c>
      <c r="K3559">
        <v>26.0067633893192</v>
      </c>
      <c r="L3559">
        <v>24.189944987384202</v>
      </c>
      <c r="M3559">
        <v>56.169631376675902</v>
      </c>
      <c r="N3559">
        <v>0.74472727272727202</v>
      </c>
      <c r="O3559">
        <v>27.366482504604001</v>
      </c>
      <c r="P3559">
        <v>50.8333333333333</v>
      </c>
    </row>
    <row r="3560" spans="1:17" hidden="1" x14ac:dyDescent="0.3">
      <c r="A3560" t="s">
        <v>7346</v>
      </c>
      <c r="B3560" t="s">
        <v>7347</v>
      </c>
      <c r="C3560" t="s">
        <v>10328</v>
      </c>
      <c r="D3560" t="s">
        <v>573</v>
      </c>
      <c r="E3560">
        <v>44.2453</v>
      </c>
      <c r="F3560">
        <v>73</v>
      </c>
      <c r="G3560">
        <v>-23.206069025755198</v>
      </c>
      <c r="H3560">
        <v>-10.427275647135801</v>
      </c>
      <c r="I3560">
        <v>-27.893734171170902</v>
      </c>
      <c r="J3560">
        <v>-2.59856648104862</v>
      </c>
      <c r="K3560">
        <v>76.776116985705798</v>
      </c>
      <c r="L3560">
        <v>77.964583526361494</v>
      </c>
      <c r="M3560">
        <v>39.440351550833903</v>
      </c>
      <c r="N3560">
        <v>0.29632450377931302</v>
      </c>
      <c r="O3560">
        <v>56.027397260273901</v>
      </c>
      <c r="P3560">
        <v>24.255319148936099</v>
      </c>
      <c r="Q3560">
        <v>0.171196721600474</v>
      </c>
    </row>
    <row r="3561" spans="1:17" hidden="1" x14ac:dyDescent="0.3">
      <c r="A3561" t="s">
        <v>7348</v>
      </c>
      <c r="B3561" t="s">
        <v>7349</v>
      </c>
      <c r="C3561" t="s">
        <v>10328</v>
      </c>
      <c r="D3561" t="s">
        <v>1607</v>
      </c>
      <c r="E3561">
        <v>44.212956923999997</v>
      </c>
      <c r="F3561">
        <v>27.51</v>
      </c>
      <c r="G3561">
        <v>-5.0263735199727799</v>
      </c>
      <c r="H3561">
        <v>-17.9712508800894</v>
      </c>
      <c r="I3561">
        <v>1.8988964865986799</v>
      </c>
      <c r="J3561">
        <v>-3.26206741192662</v>
      </c>
      <c r="K3561">
        <v>27.5312264690522</v>
      </c>
      <c r="L3561">
        <v>25.6429585654015</v>
      </c>
      <c r="M3561">
        <v>49.420510220698297</v>
      </c>
      <c r="N3561">
        <v>0.99910446875717596</v>
      </c>
      <c r="O3561">
        <v>59.941839331152202</v>
      </c>
      <c r="P3561">
        <v>71.9375</v>
      </c>
      <c r="Q3561">
        <v>8.9905234019956995E-2</v>
      </c>
    </row>
    <row r="3562" spans="1:17" hidden="1" x14ac:dyDescent="0.3">
      <c r="A3562" t="s">
        <v>7350</v>
      </c>
      <c r="B3562" t="s">
        <v>7351</v>
      </c>
      <c r="C3562" t="s">
        <v>10328</v>
      </c>
      <c r="D3562" t="s">
        <v>405</v>
      </c>
      <c r="E3562">
        <v>44.135551874999997</v>
      </c>
      <c r="F3562">
        <v>85.95</v>
      </c>
      <c r="G3562">
        <v>150.26085295218499</v>
      </c>
      <c r="H3562">
        <v>-11.039647297497099</v>
      </c>
      <c r="I3562">
        <v>65.132399424322003</v>
      </c>
      <c r="J3562">
        <v>-0.63589145824112003</v>
      </c>
      <c r="K3562">
        <v>89.074259422655601</v>
      </c>
      <c r="L3562">
        <v>76.213380019651595</v>
      </c>
      <c r="M3562">
        <v>33.576780367581499</v>
      </c>
      <c r="N3562">
        <v>0.88118038437360902</v>
      </c>
      <c r="O3562">
        <v>75.043630017451903</v>
      </c>
      <c r="P3562">
        <v>204.24778761061901</v>
      </c>
      <c r="Q3562">
        <v>0.113656330141426</v>
      </c>
    </row>
    <row r="3563" spans="1:17" hidden="1" x14ac:dyDescent="0.3">
      <c r="A3563" t="s">
        <v>7352</v>
      </c>
      <c r="B3563" t="s">
        <v>7353</v>
      </c>
      <c r="C3563" t="s">
        <v>10328</v>
      </c>
      <c r="E3563">
        <v>44.006399999999999</v>
      </c>
      <c r="F3563">
        <v>22.47</v>
      </c>
      <c r="G3563">
        <v>213.05864577243401</v>
      </c>
      <c r="H3563">
        <v>34.073131071490501</v>
      </c>
      <c r="I3563">
        <v>-55.804376411392703</v>
      </c>
      <c r="J3563">
        <v>-4.9873041104771803</v>
      </c>
      <c r="K3563">
        <v>22.776945150787601</v>
      </c>
      <c r="L3563">
        <v>25.3963646708619</v>
      </c>
      <c r="M3563">
        <v>67.046671992785093</v>
      </c>
      <c r="N3563">
        <v>2.6902538296942802</v>
      </c>
      <c r="O3563">
        <v>223.76502002670199</v>
      </c>
      <c r="P3563">
        <v>278.37650438314</v>
      </c>
    </row>
    <row r="3564" spans="1:17" hidden="1" x14ac:dyDescent="0.3">
      <c r="A3564" t="s">
        <v>7354</v>
      </c>
      <c r="B3564" t="s">
        <v>7355</v>
      </c>
      <c r="C3564" t="s">
        <v>10328</v>
      </c>
      <c r="D3564" t="s">
        <v>1210</v>
      </c>
      <c r="E3564">
        <v>43.958035770000002</v>
      </c>
      <c r="F3564">
        <v>32</v>
      </c>
      <c r="G3564">
        <v>-82.908968817085395</v>
      </c>
      <c r="H3564">
        <v>-3.3512042600428602</v>
      </c>
      <c r="I3564">
        <v>-32.865278983260502</v>
      </c>
      <c r="J3564">
        <v>-3.77080291147595</v>
      </c>
      <c r="K3564">
        <v>33.634728192819999</v>
      </c>
      <c r="L3564">
        <v>46.242523420355603</v>
      </c>
      <c r="M3564">
        <v>38.045551523092598</v>
      </c>
      <c r="N3564">
        <v>0.51734738691260396</v>
      </c>
      <c r="O3564">
        <v>125.31249999999901</v>
      </c>
      <c r="P3564">
        <v>9.9656357388315993</v>
      </c>
    </row>
    <row r="3565" spans="1:17" hidden="1" x14ac:dyDescent="0.3">
      <c r="A3565" t="s">
        <v>7356</v>
      </c>
      <c r="B3565" t="s">
        <v>7357</v>
      </c>
      <c r="C3565" t="s">
        <v>10328</v>
      </c>
      <c r="D3565" t="s">
        <v>535</v>
      </c>
      <c r="E3565">
        <v>43.765360000000001</v>
      </c>
      <c r="F3565">
        <v>153</v>
      </c>
      <c r="G3565">
        <v>-9.5993871205454404</v>
      </c>
      <c r="H3565">
        <v>-6.13259870367638</v>
      </c>
      <c r="I3565">
        <v>-13.4855601865201</v>
      </c>
      <c r="J3565">
        <v>-1.9603028394820099</v>
      </c>
      <c r="K3565">
        <v>154.58235159502701</v>
      </c>
      <c r="L3565">
        <v>147.47941337113599</v>
      </c>
      <c r="M3565">
        <v>48.648568786083501</v>
      </c>
      <c r="N3565">
        <v>0.79101977052609995</v>
      </c>
      <c r="O3565">
        <v>36.9934640522875</v>
      </c>
      <c r="P3565">
        <v>31.669535283993099</v>
      </c>
      <c r="Q3565">
        <v>0.15631302892778101</v>
      </c>
    </row>
    <row r="3566" spans="1:17" hidden="1" x14ac:dyDescent="0.3">
      <c r="A3566" t="s">
        <v>7358</v>
      </c>
      <c r="B3566" t="s">
        <v>7359</v>
      </c>
      <c r="C3566" t="s">
        <v>10328</v>
      </c>
      <c r="D3566" t="s">
        <v>185</v>
      </c>
      <c r="E3566">
        <v>43.686891107999998</v>
      </c>
      <c r="F3566">
        <v>15.43</v>
      </c>
      <c r="G3566">
        <v>-88.153870988546004</v>
      </c>
      <c r="H3566">
        <v>6.4642670903122097</v>
      </c>
      <c r="I3566">
        <v>-58.093426899307801</v>
      </c>
      <c r="J3566">
        <v>-13.3772016186689</v>
      </c>
      <c r="K3566">
        <v>15.904256922573699</v>
      </c>
      <c r="L3566">
        <v>22.791877832449401</v>
      </c>
      <c r="M3566">
        <v>43.414830232943999</v>
      </c>
      <c r="N3566">
        <v>1.8753244121694801</v>
      </c>
      <c r="O3566">
        <v>165.068049254698</v>
      </c>
      <c r="P3566">
        <v>17.338403041825</v>
      </c>
      <c r="Q3566">
        <v>-9.3396722117894002E-2</v>
      </c>
    </row>
    <row r="3567" spans="1:17" hidden="1" x14ac:dyDescent="0.3">
      <c r="A3567" t="s">
        <v>7360</v>
      </c>
      <c r="B3567" t="s">
        <v>7361</v>
      </c>
      <c r="C3567" t="s">
        <v>10328</v>
      </c>
      <c r="E3567">
        <v>43.670309744999997</v>
      </c>
      <c r="F3567">
        <v>54.72</v>
      </c>
      <c r="G3567">
        <v>145.17968098889801</v>
      </c>
      <c r="H3567">
        <v>40.004006278653897</v>
      </c>
      <c r="I3567">
        <v>191.034595860293</v>
      </c>
      <c r="J3567">
        <v>7.0871491816057501</v>
      </c>
      <c r="K3567">
        <v>39.459454868507102</v>
      </c>
      <c r="L3567">
        <v>26.388390607428502</v>
      </c>
      <c r="M3567">
        <v>90.488453166539003</v>
      </c>
      <c r="N3567">
        <v>1.15144348676292</v>
      </c>
      <c r="O3567">
        <v>4.0570175438596499</v>
      </c>
      <c r="P3567">
        <v>264.8</v>
      </c>
      <c r="Q3567">
        <v>4.6878973936100004E-3</v>
      </c>
    </row>
    <row r="3568" spans="1:17" hidden="1" x14ac:dyDescent="0.3">
      <c r="A3568" t="s">
        <v>7362</v>
      </c>
      <c r="B3568" t="s">
        <v>7363</v>
      </c>
      <c r="C3568" t="s">
        <v>10328</v>
      </c>
      <c r="D3568" t="s">
        <v>627</v>
      </c>
      <c r="E3568">
        <v>43.618340000000003</v>
      </c>
      <c r="F3568">
        <v>84.28</v>
      </c>
      <c r="G3568">
        <v>104.03928304568301</v>
      </c>
      <c r="H3568">
        <v>-35.217750968694801</v>
      </c>
      <c r="I3568">
        <v>47.262732742423097</v>
      </c>
      <c r="J3568">
        <v>-8.6738645422115308</v>
      </c>
      <c r="K3568">
        <v>91.9783839592085</v>
      </c>
      <c r="L3568">
        <v>66.606784946624899</v>
      </c>
      <c r="M3568">
        <v>9.3289929763811692</v>
      </c>
      <c r="N3568">
        <v>8.3697993299432699E-2</v>
      </c>
      <c r="O3568">
        <v>54.247745609871799</v>
      </c>
      <c r="P3568">
        <v>163.375</v>
      </c>
      <c r="Q3568">
        <v>6.5525542843858003E-2</v>
      </c>
    </row>
    <row r="3569" spans="1:17" hidden="1" x14ac:dyDescent="0.3">
      <c r="A3569" t="s">
        <v>7364</v>
      </c>
      <c r="B3569" t="s">
        <v>7365</v>
      </c>
      <c r="C3569" t="s">
        <v>10328</v>
      </c>
      <c r="D3569" t="s">
        <v>118</v>
      </c>
      <c r="E3569">
        <v>43.429900000000004</v>
      </c>
      <c r="F3569">
        <v>0.56999999999999995</v>
      </c>
      <c r="G3569">
        <v>-3.4051613987606801</v>
      </c>
      <c r="H3569">
        <v>45.225718816880097</v>
      </c>
      <c r="I3569">
        <v>29.534595860293798</v>
      </c>
      <c r="J3569">
        <v>6.2250711086037898</v>
      </c>
      <c r="K3569">
        <v>0.46945452133517401</v>
      </c>
      <c r="L3569">
        <v>0.52841073773549196</v>
      </c>
      <c r="M3569">
        <v>99.095738152327499</v>
      </c>
      <c r="N3569">
        <v>0.71501291211923701</v>
      </c>
      <c r="O3569">
        <v>5.26315789473683</v>
      </c>
      <c r="P3569">
        <v>89.999999999999901</v>
      </c>
      <c r="Q3569">
        <v>2.9174464478419999E-2</v>
      </c>
    </row>
    <row r="3570" spans="1:17" hidden="1" x14ac:dyDescent="0.3">
      <c r="A3570" t="s">
        <v>7366</v>
      </c>
      <c r="B3570" t="s">
        <v>7367</v>
      </c>
      <c r="C3570" t="s">
        <v>10328</v>
      </c>
      <c r="D3570" t="s">
        <v>1607</v>
      </c>
      <c r="E3570">
        <v>43.426679999999998</v>
      </c>
      <c r="F3570">
        <v>43.3</v>
      </c>
      <c r="G3570">
        <v>73.788812235890902</v>
      </c>
      <c r="H3570">
        <v>8.3433808893661894</v>
      </c>
      <c r="I3570">
        <v>-14.399503843780799</v>
      </c>
      <c r="J3570">
        <v>-0.25695848970485302</v>
      </c>
      <c r="K3570">
        <v>38.949506068482698</v>
      </c>
      <c r="L3570">
        <v>36.4210157307919</v>
      </c>
      <c r="M3570">
        <v>68.694968422683701</v>
      </c>
      <c r="N3570">
        <v>1.9525257099459701</v>
      </c>
      <c r="O3570">
        <v>33.903002309468803</v>
      </c>
      <c r="P3570">
        <v>121.483375959079</v>
      </c>
      <c r="Q3570">
        <v>5.5856518044337999E-2</v>
      </c>
    </row>
    <row r="3571" spans="1:17" hidden="1" x14ac:dyDescent="0.3">
      <c r="A3571" t="s">
        <v>7368</v>
      </c>
      <c r="B3571" t="s">
        <v>7369</v>
      </c>
      <c r="C3571" t="s">
        <v>10328</v>
      </c>
      <c r="D3571" t="s">
        <v>723</v>
      </c>
      <c r="E3571">
        <v>43.414769999999997</v>
      </c>
      <c r="F3571">
        <v>123.5</v>
      </c>
      <c r="G3571">
        <v>33.808214397417601</v>
      </c>
      <c r="H3571">
        <v>9.7784495136787104</v>
      </c>
      <c r="I3571">
        <v>4.4300331226512801</v>
      </c>
      <c r="J3571">
        <v>7.2325986129465898</v>
      </c>
      <c r="K3571">
        <v>112.542359035869</v>
      </c>
      <c r="L3571">
        <v>106.15243994960601</v>
      </c>
      <c r="M3571">
        <v>66.860371657109098</v>
      </c>
      <c r="N3571">
        <v>2.02510682024446</v>
      </c>
      <c r="O3571">
        <v>29.554655870445298</v>
      </c>
      <c r="P3571">
        <v>66.891891891891802</v>
      </c>
      <c r="Q3571">
        <v>7.1036277791271002E-2</v>
      </c>
    </row>
    <row r="3572" spans="1:17" hidden="1" x14ac:dyDescent="0.3">
      <c r="A3572" t="s">
        <v>7370</v>
      </c>
      <c r="B3572" t="s">
        <v>7371</v>
      </c>
      <c r="C3572" t="s">
        <v>10328</v>
      </c>
      <c r="D3572" t="s">
        <v>7372</v>
      </c>
      <c r="E3572">
        <v>43.3611206</v>
      </c>
      <c r="F3572">
        <v>36.950000000000003</v>
      </c>
      <c r="G3572">
        <v>67.521754822273195</v>
      </c>
      <c r="H3572">
        <v>16.919267203977</v>
      </c>
      <c r="I3572">
        <v>157.73056655626399</v>
      </c>
      <c r="J3572">
        <v>-1.0476561641234601</v>
      </c>
      <c r="K3572">
        <v>37.270983260844403</v>
      </c>
      <c r="L3572">
        <v>29.683433363755999</v>
      </c>
      <c r="M3572">
        <v>68.839106235358301</v>
      </c>
      <c r="N3572">
        <v>9.00009183767181E-2</v>
      </c>
      <c r="O3572">
        <v>48.849797023004001</v>
      </c>
      <c r="P3572">
        <v>198.706548100242</v>
      </c>
    </row>
    <row r="3573" spans="1:17" hidden="1" x14ac:dyDescent="0.3">
      <c r="A3573" t="s">
        <v>7373</v>
      </c>
      <c r="B3573" t="s">
        <v>7374</v>
      </c>
      <c r="C3573" t="s">
        <v>10328</v>
      </c>
      <c r="D3573" t="s">
        <v>46</v>
      </c>
      <c r="E3573">
        <v>43.315890000000003</v>
      </c>
      <c r="F3573">
        <v>19</v>
      </c>
      <c r="G3573">
        <v>-30.071828065427301</v>
      </c>
      <c r="H3573">
        <v>-4.9811249011994398</v>
      </c>
      <c r="I3573">
        <v>-28.708197931280399</v>
      </c>
      <c r="J3573">
        <v>-6.5067132360837503</v>
      </c>
      <c r="K3573">
        <v>20.040387771476201</v>
      </c>
      <c r="L3573">
        <v>20.795044158475299</v>
      </c>
      <c r="M3573">
        <v>46.112800733627601</v>
      </c>
      <c r="N3573">
        <v>1.2120489760537401</v>
      </c>
      <c r="O3573">
        <v>40.789473684210499</v>
      </c>
      <c r="P3573">
        <v>10.144927536231799</v>
      </c>
      <c r="Q3573">
        <v>-2.494614598527E-2</v>
      </c>
    </row>
    <row r="3574" spans="1:17" hidden="1" x14ac:dyDescent="0.3">
      <c r="A3574" t="s">
        <v>7375</v>
      </c>
      <c r="B3574" t="s">
        <v>7376</v>
      </c>
      <c r="C3574" t="s">
        <v>10328</v>
      </c>
      <c r="D3574" t="s">
        <v>950</v>
      </c>
      <c r="E3574">
        <v>43.2684</v>
      </c>
      <c r="F3574">
        <v>1.01</v>
      </c>
      <c r="G3574">
        <v>-70.660063359544907</v>
      </c>
      <c r="H3574">
        <v>-4.2160287559353096</v>
      </c>
      <c r="I3574">
        <v>-35.273096447398402</v>
      </c>
      <c r="J3574">
        <v>-3.93227154873885</v>
      </c>
      <c r="K3574">
        <v>1.0599762308677101</v>
      </c>
      <c r="L3574">
        <v>1.36684616749185</v>
      </c>
      <c r="M3574">
        <v>39.836678807540302</v>
      </c>
      <c r="N3574">
        <v>1.2941941947125599</v>
      </c>
      <c r="O3574">
        <v>88.118811881188094</v>
      </c>
      <c r="P3574">
        <v>6.3157894736842</v>
      </c>
      <c r="Q3574">
        <v>-3.5197124553510997E-2</v>
      </c>
    </row>
    <row r="3575" spans="1:17" hidden="1" x14ac:dyDescent="0.3">
      <c r="A3575" t="s">
        <v>7377</v>
      </c>
      <c r="B3575" t="s">
        <v>7378</v>
      </c>
      <c r="C3575" t="s">
        <v>10328</v>
      </c>
      <c r="D3575" t="s">
        <v>405</v>
      </c>
      <c r="E3575">
        <v>43.2</v>
      </c>
      <c r="F3575">
        <v>4.8</v>
      </c>
      <c r="G3575">
        <v>72.745073343023293</v>
      </c>
      <c r="H3575">
        <v>-3.1007274641115101</v>
      </c>
      <c r="I3575">
        <v>5.8464770484126998</v>
      </c>
      <c r="J3575">
        <v>-2.4850278273678201</v>
      </c>
      <c r="K3575">
        <v>4.8321235755421101</v>
      </c>
      <c r="L3575">
        <v>4.1696004480668201</v>
      </c>
      <c r="M3575">
        <v>50.488241020342997</v>
      </c>
      <c r="N3575">
        <v>0.47221471107584601</v>
      </c>
      <c r="O3575">
        <v>35.9722222222222</v>
      </c>
      <c r="P3575">
        <v>105.714285714285</v>
      </c>
      <c r="Q3575">
        <v>7.7166907040658997E-2</v>
      </c>
    </row>
    <row r="3576" spans="1:17" hidden="1" x14ac:dyDescent="0.3">
      <c r="A3576" t="s">
        <v>7379</v>
      </c>
      <c r="B3576" t="s">
        <v>7380</v>
      </c>
      <c r="C3576" t="s">
        <v>10328</v>
      </c>
      <c r="D3576" t="s">
        <v>21</v>
      </c>
      <c r="E3576">
        <v>43.09</v>
      </c>
      <c r="F3576">
        <v>44.78</v>
      </c>
      <c r="G3576">
        <v>93.828171934572595</v>
      </c>
      <c r="H3576">
        <v>-15.329164153256899</v>
      </c>
      <c r="I3576">
        <v>30.422364031923699</v>
      </c>
      <c r="J3576">
        <v>-13.7856067514057</v>
      </c>
      <c r="K3576">
        <v>41.730427476839097</v>
      </c>
      <c r="L3576">
        <v>32.013460620937302</v>
      </c>
      <c r="M3576">
        <v>34.912145686182598</v>
      </c>
      <c r="N3576">
        <v>0.46677427370734298</v>
      </c>
      <c r="O3576">
        <v>32.090218847699802</v>
      </c>
      <c r="P3576">
        <v>139.46524064171101</v>
      </c>
    </row>
    <row r="3577" spans="1:17" hidden="1" x14ac:dyDescent="0.3">
      <c r="A3577" t="s">
        <v>7381</v>
      </c>
      <c r="B3577" t="s">
        <v>7382</v>
      </c>
      <c r="C3577" t="s">
        <v>10328</v>
      </c>
      <c r="D3577" t="s">
        <v>741</v>
      </c>
      <c r="E3577">
        <v>43.024297066000003</v>
      </c>
      <c r="F3577">
        <v>80.52</v>
      </c>
      <c r="G3577">
        <v>-18.902423122723999</v>
      </c>
      <c r="H3577">
        <v>-2.8523158652006999</v>
      </c>
      <c r="I3577">
        <v>2.6412003111194098</v>
      </c>
      <c r="J3577">
        <v>-4.3606570013438901</v>
      </c>
      <c r="K3577">
        <v>82.913735291953699</v>
      </c>
      <c r="L3577">
        <v>79.165453862543799</v>
      </c>
      <c r="M3577">
        <v>57.290049328383198</v>
      </c>
      <c r="N3577">
        <v>0.88339075815963497</v>
      </c>
      <c r="O3577">
        <v>24.192747143566798</v>
      </c>
      <c r="P3577">
        <v>21.8154311649016</v>
      </c>
    </row>
    <row r="3578" spans="1:17" hidden="1" x14ac:dyDescent="0.3">
      <c r="A3578" t="s">
        <v>7383</v>
      </c>
      <c r="B3578" t="s">
        <v>7384</v>
      </c>
      <c r="C3578" t="s">
        <v>10328</v>
      </c>
      <c r="D3578" t="s">
        <v>5327</v>
      </c>
      <c r="E3578">
        <v>42.897249000000002</v>
      </c>
      <c r="F3578">
        <v>40.229999999999997</v>
      </c>
      <c r="G3578">
        <v>53.208354166918802</v>
      </c>
      <c r="H3578">
        <v>-1.5986055074441099</v>
      </c>
      <c r="I3578">
        <v>77.427402296640196</v>
      </c>
      <c r="J3578">
        <v>4.8207648885080996</v>
      </c>
      <c r="K3578">
        <v>33.138673794718301</v>
      </c>
      <c r="L3578">
        <v>26.133042478821601</v>
      </c>
      <c r="M3578">
        <v>68.565446025326395</v>
      </c>
      <c r="N3578">
        <v>0.38363622423198701</v>
      </c>
      <c r="O3578">
        <v>5.1454138702460899</v>
      </c>
      <c r="P3578">
        <v>156.24203821655999</v>
      </c>
      <c r="Q3578">
        <v>0.10645960137018901</v>
      </c>
    </row>
    <row r="3579" spans="1:17" hidden="1" x14ac:dyDescent="0.3">
      <c r="A3579" t="s">
        <v>7385</v>
      </c>
      <c r="B3579" t="s">
        <v>7386</v>
      </c>
      <c r="C3579" t="s">
        <v>10328</v>
      </c>
      <c r="D3579" t="s">
        <v>46</v>
      </c>
      <c r="E3579">
        <v>42.710169465</v>
      </c>
      <c r="F3579">
        <v>35.380000000000003</v>
      </c>
      <c r="G3579">
        <v>-8.8659356365133206</v>
      </c>
      <c r="H3579">
        <v>-2.4979322873971199</v>
      </c>
      <c r="I3579">
        <v>-30.301852737836899</v>
      </c>
      <c r="J3579">
        <v>-1.4939602087538799</v>
      </c>
      <c r="K3579">
        <v>35.555622706110398</v>
      </c>
      <c r="L3579">
        <v>35.933210110662799</v>
      </c>
      <c r="M3579">
        <v>59.220530409637</v>
      </c>
      <c r="N3579">
        <v>1.0422416078241801</v>
      </c>
      <c r="O3579">
        <v>58.7054833239117</v>
      </c>
      <c r="P3579">
        <v>49.282700421940902</v>
      </c>
      <c r="Q3579">
        <v>0.106901703075014</v>
      </c>
    </row>
    <row r="3580" spans="1:17" hidden="1" x14ac:dyDescent="0.3">
      <c r="A3580" t="s">
        <v>7387</v>
      </c>
      <c r="B3580" t="s">
        <v>7388</v>
      </c>
      <c r="C3580" t="s">
        <v>10328</v>
      </c>
      <c r="D3580" t="s">
        <v>627</v>
      </c>
      <c r="E3580">
        <v>42.700519999999997</v>
      </c>
      <c r="F3580">
        <v>14</v>
      </c>
      <c r="G3580">
        <v>-4.3985785142603699</v>
      </c>
      <c r="H3580">
        <v>-10.696031846249699</v>
      </c>
      <c r="I3580">
        <v>-11.736192281427</v>
      </c>
      <c r="J3580">
        <v>-3.1043937527759402</v>
      </c>
      <c r="K3580">
        <v>14.1000971959495</v>
      </c>
      <c r="L3580">
        <v>13.2835597962078</v>
      </c>
      <c r="M3580">
        <v>32.287912200378798</v>
      </c>
      <c r="N3580">
        <v>0.35502878620964501</v>
      </c>
      <c r="O3580">
        <v>32.642857142857103</v>
      </c>
      <c r="P3580">
        <v>32.701421800947799</v>
      </c>
      <c r="Q3580">
        <v>5.2815770043709E-2</v>
      </c>
    </row>
    <row r="3581" spans="1:17" hidden="1" x14ac:dyDescent="0.3">
      <c r="A3581" t="s">
        <v>7389</v>
      </c>
      <c r="B3581" t="s">
        <v>7390</v>
      </c>
      <c r="C3581" t="s">
        <v>10328</v>
      </c>
      <c r="D3581" t="s">
        <v>124</v>
      </c>
      <c r="E3581">
        <v>42.594932</v>
      </c>
      <c r="F3581">
        <v>38</v>
      </c>
      <c r="G3581">
        <v>1.0983479787563</v>
      </c>
      <c r="H3581">
        <v>34.011919839026703</v>
      </c>
      <c r="I3581">
        <v>14.1674162015451</v>
      </c>
      <c r="J3581">
        <v>-12.3755213824785</v>
      </c>
      <c r="K3581">
        <v>34.422975053020501</v>
      </c>
      <c r="L3581">
        <v>32.406872278314196</v>
      </c>
      <c r="M3581">
        <v>48.936439747602201</v>
      </c>
      <c r="N3581">
        <v>3.3427231903970398</v>
      </c>
      <c r="O3581">
        <v>39.421052631578902</v>
      </c>
      <c r="P3581">
        <v>56.959933911606697</v>
      </c>
    </row>
    <row r="3582" spans="1:17" hidden="1" x14ac:dyDescent="0.3">
      <c r="A3582" t="s">
        <v>7391</v>
      </c>
      <c r="B3582" t="s">
        <v>7392</v>
      </c>
      <c r="C3582" t="s">
        <v>10328</v>
      </c>
      <c r="D3582" t="s">
        <v>7125</v>
      </c>
      <c r="E3582">
        <v>42.476084499999999</v>
      </c>
      <c r="F3582">
        <v>130.69999999999999</v>
      </c>
      <c r="G3582">
        <v>31.385861866629401</v>
      </c>
      <c r="H3582">
        <v>-15.90051486666</v>
      </c>
      <c r="I3582">
        <v>-17.2495491415369</v>
      </c>
      <c r="J3582">
        <v>-2.03305762397747</v>
      </c>
      <c r="K3582">
        <v>133.03844449013999</v>
      </c>
      <c r="L3582">
        <v>123.093196649454</v>
      </c>
      <c r="M3582">
        <v>48.239159030157097</v>
      </c>
      <c r="N3582">
        <v>0.50490232826068904</v>
      </c>
      <c r="O3582">
        <v>29.227237949502602</v>
      </c>
      <c r="P3582">
        <v>91.923641703377299</v>
      </c>
      <c r="Q3582">
        <v>0.120791909363948</v>
      </c>
    </row>
    <row r="3583" spans="1:17" hidden="1" x14ac:dyDescent="0.3">
      <c r="A3583" t="s">
        <v>7393</v>
      </c>
      <c r="B3583" t="s">
        <v>7394</v>
      </c>
      <c r="C3583" t="s">
        <v>10328</v>
      </c>
      <c r="D3583" t="s">
        <v>573</v>
      </c>
      <c r="E3583">
        <v>42.404955264000002</v>
      </c>
      <c r="F3583">
        <v>67.5</v>
      </c>
      <c r="G3583">
        <v>3.9099107198048899</v>
      </c>
      <c r="H3583">
        <v>8.0362778230913996</v>
      </c>
      <c r="I3583">
        <v>-9.1671571767659508</v>
      </c>
      <c r="J3583">
        <v>1.9088655750069701</v>
      </c>
      <c r="K3583">
        <v>67.927328219070105</v>
      </c>
      <c r="L3583">
        <v>63.911532773112498</v>
      </c>
      <c r="M3583">
        <v>56.663293058950302</v>
      </c>
      <c r="N3583">
        <v>1.2989867614313499</v>
      </c>
      <c r="O3583">
        <v>45.125925925925898</v>
      </c>
      <c r="P3583">
        <v>52.542372881355902</v>
      </c>
      <c r="Q3583">
        <v>4.6199336089670001E-2</v>
      </c>
    </row>
    <row r="3584" spans="1:17" hidden="1" x14ac:dyDescent="0.3">
      <c r="A3584" t="s">
        <v>7395</v>
      </c>
      <c r="B3584" t="s">
        <v>7396</v>
      </c>
      <c r="C3584" t="s">
        <v>10328</v>
      </c>
      <c r="E3584">
        <v>42.333413999999998</v>
      </c>
      <c r="F3584">
        <v>39.880000000000003</v>
      </c>
      <c r="G3584">
        <v>-23.440812022646501</v>
      </c>
      <c r="H3584">
        <v>-6.7871751659277999</v>
      </c>
      <c r="I3584">
        <v>-5.9624527042352398</v>
      </c>
      <c r="J3584">
        <v>3.8579052209762299</v>
      </c>
      <c r="K3584">
        <v>39.281016242228397</v>
      </c>
      <c r="L3584">
        <v>38.148490839548799</v>
      </c>
      <c r="M3584">
        <v>54.219558607543803</v>
      </c>
      <c r="N3584">
        <v>1.1965298416058401</v>
      </c>
      <c r="O3584">
        <v>32.647943831494402</v>
      </c>
      <c r="P3584">
        <v>32.844770153231103</v>
      </c>
      <c r="Q3584">
        <v>5.9831856579265999E-2</v>
      </c>
    </row>
    <row r="3585" spans="1:17" hidden="1" x14ac:dyDescent="0.3">
      <c r="A3585" t="s">
        <v>7397</v>
      </c>
      <c r="B3585" t="s">
        <v>7398</v>
      </c>
      <c r="C3585" t="s">
        <v>10328</v>
      </c>
      <c r="D3585" t="s">
        <v>276</v>
      </c>
      <c r="E3585">
        <v>42.245428050000001</v>
      </c>
      <c r="F3585">
        <v>16.510000000000002</v>
      </c>
      <c r="G3585">
        <v>-48.039924299736903</v>
      </c>
      <c r="H3585">
        <v>-5.7654054434748003</v>
      </c>
      <c r="I3585">
        <v>-41.400601365540503</v>
      </c>
      <c r="J3585">
        <v>-3.90650071445104</v>
      </c>
      <c r="K3585">
        <v>17.441995400676898</v>
      </c>
      <c r="L3585">
        <v>19.648069268794199</v>
      </c>
      <c r="M3585">
        <v>42.558688786822202</v>
      </c>
      <c r="N3585">
        <v>0.28200521045766402</v>
      </c>
      <c r="O3585">
        <v>126.720647773279</v>
      </c>
      <c r="P3585">
        <v>10.434782608695601</v>
      </c>
      <c r="Q3585">
        <v>-3.7052075532809002E-2</v>
      </c>
    </row>
    <row r="3586" spans="1:17" hidden="1" x14ac:dyDescent="0.3">
      <c r="A3586" t="s">
        <v>7399</v>
      </c>
      <c r="B3586" t="s">
        <v>7400</v>
      </c>
      <c r="C3586" t="s">
        <v>10328</v>
      </c>
      <c r="D3586" t="s">
        <v>627</v>
      </c>
      <c r="E3586">
        <v>42.195639038000003</v>
      </c>
      <c r="F3586">
        <v>7.99</v>
      </c>
      <c r="G3586">
        <v>-41.294050287649497</v>
      </c>
      <c r="H3586">
        <v>-3.9962984032919802</v>
      </c>
      <c r="I3586">
        <v>-1.5288629960520099</v>
      </c>
      <c r="J3586">
        <v>-4.3164212972953697</v>
      </c>
      <c r="K3586">
        <v>8.0903512260934694</v>
      </c>
      <c r="L3586">
        <v>8.2955662359039408</v>
      </c>
      <c r="M3586">
        <v>41.479766292028501</v>
      </c>
      <c r="N3586">
        <v>1.1851927172527199</v>
      </c>
      <c r="O3586">
        <v>58.322903629536903</v>
      </c>
      <c r="P3586">
        <v>52.190476190476097</v>
      </c>
      <c r="Q3586">
        <v>-6.3968350514036001E-2</v>
      </c>
    </row>
    <row r="3587" spans="1:17" hidden="1" x14ac:dyDescent="0.3">
      <c r="A3587" t="s">
        <v>7401</v>
      </c>
      <c r="B3587" t="s">
        <v>7402</v>
      </c>
      <c r="C3587" t="s">
        <v>10328</v>
      </c>
      <c r="D3587" t="s">
        <v>101</v>
      </c>
      <c r="E3587">
        <v>42.107475000000001</v>
      </c>
      <c r="F3587">
        <v>705.7</v>
      </c>
      <c r="G3587">
        <v>-15.435700710001701</v>
      </c>
      <c r="H3587">
        <v>-20.878664112762198</v>
      </c>
      <c r="I3587">
        <v>-53.068951924462503</v>
      </c>
      <c r="J3587">
        <v>-1.0476561641234601</v>
      </c>
      <c r="K3587">
        <v>934.05093982462995</v>
      </c>
      <c r="M3587">
        <v>1.3066103967700001E-4</v>
      </c>
      <c r="N3587">
        <v>0.58333333333333304</v>
      </c>
      <c r="O3587">
        <v>93.424968116763395</v>
      </c>
      <c r="P3587">
        <v>17.6166666666666</v>
      </c>
    </row>
    <row r="3588" spans="1:17" hidden="1" x14ac:dyDescent="0.3">
      <c r="A3588" t="s">
        <v>7403</v>
      </c>
      <c r="B3588" t="s">
        <v>7404</v>
      </c>
      <c r="C3588" t="s">
        <v>10328</v>
      </c>
      <c r="D3588" t="s">
        <v>180</v>
      </c>
      <c r="E3588">
        <v>42.1042366</v>
      </c>
      <c r="F3588">
        <v>66</v>
      </c>
      <c r="G3588">
        <v>36.007688794159897</v>
      </c>
      <c r="H3588">
        <v>9.5376646090836594</v>
      </c>
      <c r="I3588">
        <v>-5.1222668848041701</v>
      </c>
      <c r="J3588">
        <v>-0.55141556261970903</v>
      </c>
      <c r="K3588">
        <v>61.516112668163601</v>
      </c>
      <c r="L3588">
        <v>56.892917277148896</v>
      </c>
      <c r="M3588">
        <v>70.141506713723302</v>
      </c>
      <c r="N3588">
        <v>1.6054631965856401</v>
      </c>
      <c r="O3588">
        <v>8.9393939393939501</v>
      </c>
      <c r="P3588">
        <v>74.788135593220304</v>
      </c>
      <c r="Q3588">
        <v>5.2819784298886001E-2</v>
      </c>
    </row>
    <row r="3589" spans="1:17" hidden="1" x14ac:dyDescent="0.3">
      <c r="A3589" t="s">
        <v>7405</v>
      </c>
      <c r="B3589" t="s">
        <v>7406</v>
      </c>
      <c r="C3589" t="s">
        <v>10328</v>
      </c>
      <c r="D3589" t="s">
        <v>89</v>
      </c>
      <c r="E3589">
        <v>42.096512699999998</v>
      </c>
      <c r="F3589">
        <v>8.17</v>
      </c>
      <c r="G3589">
        <v>-58.1528139809202</v>
      </c>
      <c r="H3589">
        <v>9.8878809790423805</v>
      </c>
      <c r="I3589">
        <v>-33.951864487868598</v>
      </c>
      <c r="J3589">
        <v>1.5366134987978799</v>
      </c>
      <c r="K3589">
        <v>8.5606090399756596</v>
      </c>
      <c r="L3589">
        <v>9.7074651276820791</v>
      </c>
      <c r="M3589">
        <v>74.455137704945997</v>
      </c>
      <c r="N3589">
        <v>3.4908951925579101</v>
      </c>
      <c r="O3589">
        <v>75.6425948592411</v>
      </c>
      <c r="P3589">
        <v>16.714285714285701</v>
      </c>
      <c r="Q3589">
        <v>-3.733144211785E-3</v>
      </c>
    </row>
    <row r="3590" spans="1:17" hidden="1" x14ac:dyDescent="0.3">
      <c r="A3590" t="s">
        <v>7407</v>
      </c>
      <c r="B3590" t="s">
        <v>7408</v>
      </c>
      <c r="C3590" t="s">
        <v>10328</v>
      </c>
      <c r="E3590">
        <v>42.094579367999998</v>
      </c>
      <c r="F3590">
        <v>7.99</v>
      </c>
      <c r="G3590">
        <v>15.7310916426018</v>
      </c>
      <c r="H3590">
        <v>0.67066119844231398</v>
      </c>
      <c r="I3590">
        <v>-16.116919291221201</v>
      </c>
      <c r="J3590">
        <v>0.46749535102803802</v>
      </c>
      <c r="K3590">
        <v>8.0440507002578006</v>
      </c>
      <c r="L3590">
        <v>7.89151407482258</v>
      </c>
      <c r="M3590">
        <v>61.0745096161166</v>
      </c>
      <c r="N3590">
        <v>0.73197589694130205</v>
      </c>
      <c r="O3590">
        <v>48.310387984981197</v>
      </c>
      <c r="P3590">
        <v>50.470809792843703</v>
      </c>
      <c r="Q3590">
        <v>8.5933433129404005E-2</v>
      </c>
    </row>
    <row r="3591" spans="1:17" hidden="1" x14ac:dyDescent="0.3">
      <c r="A3591" t="s">
        <v>7409</v>
      </c>
      <c r="B3591" t="s">
        <v>7410</v>
      </c>
      <c r="C3591" t="s">
        <v>10328</v>
      </c>
      <c r="D3591" t="s">
        <v>7009</v>
      </c>
      <c r="E3591">
        <v>42.015000000000001</v>
      </c>
      <c r="F3591">
        <v>178.15</v>
      </c>
      <c r="G3591">
        <v>4.6351662634951598</v>
      </c>
      <c r="H3591">
        <v>5.7257188168802102</v>
      </c>
      <c r="I3591">
        <v>27.5314412861613</v>
      </c>
      <c r="J3591">
        <v>-1.49458353842514</v>
      </c>
      <c r="K3591">
        <v>159.91981708113701</v>
      </c>
      <c r="L3591">
        <v>131.54935632859301</v>
      </c>
      <c r="M3591">
        <v>67.269613903298705</v>
      </c>
      <c r="N3591">
        <v>0.81130952380952304</v>
      </c>
      <c r="O3591">
        <v>16.390682009542498</v>
      </c>
      <c r="P3591">
        <v>72.709646146388707</v>
      </c>
    </row>
    <row r="3592" spans="1:17" hidden="1" x14ac:dyDescent="0.3">
      <c r="A3592" t="s">
        <v>7411</v>
      </c>
      <c r="B3592" t="s">
        <v>7412</v>
      </c>
      <c r="C3592" t="s">
        <v>10328</v>
      </c>
      <c r="D3592" t="s">
        <v>627</v>
      </c>
      <c r="E3592">
        <v>41.950359980999998</v>
      </c>
      <c r="F3592">
        <v>17.5</v>
      </c>
      <c r="G3592">
        <v>-23.946903868944599</v>
      </c>
      <c r="H3592">
        <v>7.5255807906552299</v>
      </c>
      <c r="I3592">
        <v>-11.984446263191399</v>
      </c>
      <c r="J3592">
        <v>-14.7678296999152</v>
      </c>
      <c r="K3592">
        <v>14.946872685155901</v>
      </c>
      <c r="L3592">
        <v>15.7805077039393</v>
      </c>
      <c r="M3592">
        <v>53.1769236807026</v>
      </c>
      <c r="N3592">
        <v>2.9928686166334901</v>
      </c>
      <c r="O3592">
        <v>25.714285714285701</v>
      </c>
      <c r="P3592">
        <v>50.214592274678097</v>
      </c>
      <c r="Q3592">
        <v>7.7384127165069996E-3</v>
      </c>
    </row>
    <row r="3593" spans="1:17" hidden="1" x14ac:dyDescent="0.3">
      <c r="A3593" t="s">
        <v>7413</v>
      </c>
      <c r="B3593" t="s">
        <v>7414</v>
      </c>
      <c r="C3593" t="s">
        <v>10328</v>
      </c>
      <c r="D3593" t="s">
        <v>3902</v>
      </c>
      <c r="E3593">
        <v>41.740310000000001</v>
      </c>
      <c r="F3593">
        <v>140</v>
      </c>
      <c r="G3593">
        <v>-73.103364179364206</v>
      </c>
      <c r="H3593">
        <v>-11.1267401995132</v>
      </c>
      <c r="I3593">
        <v>-21.878871934110801</v>
      </c>
      <c r="J3593">
        <v>-1.76194187840918</v>
      </c>
      <c r="K3593">
        <v>147.131219393706</v>
      </c>
      <c r="L3593">
        <v>162.049352480712</v>
      </c>
      <c r="M3593">
        <v>43.912474848598798</v>
      </c>
      <c r="N3593">
        <v>2.18664174019144</v>
      </c>
      <c r="O3593">
        <v>93.571428571428498</v>
      </c>
      <c r="P3593">
        <v>5.0262565641410104</v>
      </c>
      <c r="Q3593">
        <v>9.2416120201743002E-2</v>
      </c>
    </row>
    <row r="3594" spans="1:17" hidden="1" x14ac:dyDescent="0.3">
      <c r="A3594" t="s">
        <v>7415</v>
      </c>
      <c r="B3594" t="s">
        <v>7416</v>
      </c>
      <c r="C3594" t="s">
        <v>10328</v>
      </c>
      <c r="D3594" t="s">
        <v>443</v>
      </c>
      <c r="E3594">
        <v>41.680299024</v>
      </c>
      <c r="F3594">
        <v>14.84</v>
      </c>
      <c r="G3594">
        <v>147.311349504666</v>
      </c>
      <c r="H3594">
        <v>-7.5105519366319102</v>
      </c>
      <c r="I3594">
        <v>3.8849895610812699</v>
      </c>
      <c r="J3594">
        <v>7.8298199914157696</v>
      </c>
      <c r="K3594">
        <v>15.7258021549184</v>
      </c>
      <c r="L3594">
        <v>14.301204271908301</v>
      </c>
      <c r="M3594">
        <v>65.681639803255806</v>
      </c>
      <c r="N3594">
        <v>0.50855732618455696</v>
      </c>
      <c r="O3594">
        <v>95.080862533692695</v>
      </c>
      <c r="P3594">
        <v>188.15533980582501</v>
      </c>
      <c r="Q3594">
        <v>7.8937992605753002E-2</v>
      </c>
    </row>
    <row r="3595" spans="1:17" hidden="1" x14ac:dyDescent="0.3">
      <c r="A3595" t="s">
        <v>7417</v>
      </c>
      <c r="B3595" t="s">
        <v>7418</v>
      </c>
      <c r="C3595" t="s">
        <v>10328</v>
      </c>
      <c r="D3595" t="s">
        <v>741</v>
      </c>
      <c r="E3595">
        <v>41.638247819999997</v>
      </c>
      <c r="F3595">
        <v>165.07</v>
      </c>
      <c r="G3595">
        <v>12.5249238350564</v>
      </c>
      <c r="H3595">
        <v>3.94217677752422</v>
      </c>
      <c r="I3595">
        <v>3.04415380533568</v>
      </c>
      <c r="J3595">
        <v>0.53489302321614196</v>
      </c>
      <c r="K3595">
        <v>157.244428765696</v>
      </c>
      <c r="L3595">
        <v>142.59847515612299</v>
      </c>
      <c r="M3595">
        <v>54.966471854101101</v>
      </c>
      <c r="N3595">
        <v>0.64023620864165698</v>
      </c>
      <c r="O3595">
        <v>1.68413400375597</v>
      </c>
      <c r="P3595">
        <v>47.121212121212103</v>
      </c>
      <c r="Q3595">
        <v>4.2502533627336997E-2</v>
      </c>
    </row>
    <row r="3596" spans="1:17" hidden="1" x14ac:dyDescent="0.3">
      <c r="A3596" t="s">
        <v>7419</v>
      </c>
      <c r="B3596" t="s">
        <v>7420</v>
      </c>
      <c r="C3596" t="s">
        <v>10328</v>
      </c>
      <c r="D3596" t="s">
        <v>276</v>
      </c>
      <c r="E3596">
        <v>41.531503999999998</v>
      </c>
      <c r="F3596">
        <v>95.15</v>
      </c>
      <c r="G3596">
        <v>-33.688116558133899</v>
      </c>
      <c r="H3596">
        <v>0.132534578328559</v>
      </c>
      <c r="I3596">
        <v>-44.855167919233601</v>
      </c>
      <c r="J3596">
        <v>4.04524001073991</v>
      </c>
      <c r="K3596">
        <v>93.101767069897406</v>
      </c>
      <c r="L3596">
        <v>94.3152507476197</v>
      </c>
      <c r="M3596">
        <v>71.384900026863704</v>
      </c>
      <c r="N3596">
        <v>1.4250643302777</v>
      </c>
      <c r="O3596">
        <v>50.183920126116597</v>
      </c>
      <c r="P3596">
        <v>25.197368421052602</v>
      </c>
      <c r="Q3596">
        <v>0.109920335027239</v>
      </c>
    </row>
    <row r="3597" spans="1:17" hidden="1" x14ac:dyDescent="0.3">
      <c r="A3597" t="s">
        <v>7421</v>
      </c>
      <c r="B3597" t="s">
        <v>7422</v>
      </c>
      <c r="C3597" t="s">
        <v>10328</v>
      </c>
      <c r="D3597" t="s">
        <v>51</v>
      </c>
      <c r="E3597">
        <v>41.478000000000002</v>
      </c>
      <c r="F3597">
        <v>31.78</v>
      </c>
      <c r="G3597">
        <v>10.4854474763683</v>
      </c>
      <c r="H3597">
        <v>54.694278178682197</v>
      </c>
      <c r="I3597">
        <v>17.601563814279</v>
      </c>
      <c r="J3597">
        <v>-1.93654505301234</v>
      </c>
      <c r="K3597">
        <v>25.489893066152099</v>
      </c>
      <c r="L3597">
        <v>22.528107705406001</v>
      </c>
      <c r="M3597">
        <v>66.014632334384999</v>
      </c>
      <c r="N3597">
        <v>3.4768481092240999</v>
      </c>
      <c r="O3597">
        <v>25.770925110132101</v>
      </c>
      <c r="P3597">
        <v>77.541899441340803</v>
      </c>
      <c r="Q3597">
        <v>0.106296414911537</v>
      </c>
    </row>
    <row r="3598" spans="1:17" hidden="1" x14ac:dyDescent="0.3">
      <c r="A3598" t="s">
        <v>7423</v>
      </c>
      <c r="B3598" t="s">
        <v>7424</v>
      </c>
      <c r="C3598" t="s">
        <v>10328</v>
      </c>
      <c r="D3598" t="s">
        <v>706</v>
      </c>
      <c r="E3598">
        <v>41.362688499999997</v>
      </c>
      <c r="F3598">
        <v>177.7</v>
      </c>
      <c r="G3598">
        <v>58.970725126062</v>
      </c>
      <c r="H3598">
        <v>-4.9058601304881799</v>
      </c>
      <c r="I3598">
        <v>57.082442750246003</v>
      </c>
      <c r="J3598">
        <v>-0.88191030776986901</v>
      </c>
      <c r="K3598">
        <v>170.644266200635</v>
      </c>
      <c r="L3598">
        <v>135.29755708267299</v>
      </c>
      <c r="M3598">
        <v>55.9966081597127</v>
      </c>
      <c r="N3598">
        <v>0.16275938996480499</v>
      </c>
      <c r="O3598">
        <v>48.705683736634697</v>
      </c>
      <c r="P3598">
        <v>107.836257309941</v>
      </c>
      <c r="Q3598">
        <v>0.17657821098280799</v>
      </c>
    </row>
    <row r="3599" spans="1:17" hidden="1" x14ac:dyDescent="0.3">
      <c r="A3599" t="s">
        <v>7425</v>
      </c>
      <c r="B3599" t="s">
        <v>7426</v>
      </c>
      <c r="C3599" t="s">
        <v>10328</v>
      </c>
      <c r="E3599">
        <v>41.31</v>
      </c>
      <c r="F3599">
        <v>13.97</v>
      </c>
      <c r="G3599">
        <v>54.961284517354102</v>
      </c>
      <c r="H3599">
        <v>0.48691284673096002</v>
      </c>
      <c r="I3599">
        <v>-18.189284736721</v>
      </c>
      <c r="J3599">
        <v>-9.1864153369053199</v>
      </c>
      <c r="K3599">
        <v>13.6489696446283</v>
      </c>
      <c r="L3599">
        <v>12.839502370226301</v>
      </c>
      <c r="M3599">
        <v>45.906180694623302</v>
      </c>
      <c r="N3599">
        <v>0.89508139657874297</v>
      </c>
      <c r="O3599">
        <v>60.272011453113798</v>
      </c>
      <c r="P3599">
        <v>105.441176470588</v>
      </c>
      <c r="Q3599">
        <v>6.0073204987199001E-2</v>
      </c>
    </row>
    <row r="3600" spans="1:17" hidden="1" x14ac:dyDescent="0.3">
      <c r="A3600" t="s">
        <v>7427</v>
      </c>
      <c r="B3600" t="s">
        <v>7428</v>
      </c>
      <c r="C3600" t="s">
        <v>10328</v>
      </c>
      <c r="D3600" t="s">
        <v>1401</v>
      </c>
      <c r="E3600">
        <v>41.270781599999999</v>
      </c>
      <c r="F3600">
        <v>77.91</v>
      </c>
      <c r="G3600">
        <v>-50.555600263835103</v>
      </c>
      <c r="H3600">
        <v>-5.0320451582750501</v>
      </c>
      <c r="I3600">
        <v>-35.055404139706098</v>
      </c>
      <c r="J3600">
        <v>-0.34007865222330202</v>
      </c>
      <c r="K3600">
        <v>77.617828857150997</v>
      </c>
      <c r="L3600">
        <v>84.676459721750007</v>
      </c>
      <c r="M3600">
        <v>54.2126392950574</v>
      </c>
      <c r="N3600">
        <v>0.81878446192924803</v>
      </c>
      <c r="O3600">
        <v>54.126556282890498</v>
      </c>
      <c r="P3600">
        <v>19.861538461538402</v>
      </c>
      <c r="Q3600">
        <v>0.11133873085127401</v>
      </c>
    </row>
    <row r="3601" spans="1:17" hidden="1" x14ac:dyDescent="0.3">
      <c r="A3601" t="s">
        <v>7429</v>
      </c>
      <c r="B3601" t="s">
        <v>7430</v>
      </c>
      <c r="C3601" t="s">
        <v>10328</v>
      </c>
      <c r="D3601" t="s">
        <v>3507</v>
      </c>
      <c r="E3601">
        <v>41.25</v>
      </c>
      <c r="F3601">
        <v>125</v>
      </c>
      <c r="G3601">
        <v>7.2908092972100196</v>
      </c>
      <c r="H3601">
        <v>-2.2742811831197698</v>
      </c>
      <c r="I3601">
        <v>-10.430747425736801</v>
      </c>
      <c r="J3601">
        <v>-1.0476561641234601</v>
      </c>
      <c r="K3601">
        <v>124.911751044499</v>
      </c>
      <c r="L3601">
        <v>117.27804633871899</v>
      </c>
      <c r="M3601">
        <v>99.999999993730199</v>
      </c>
      <c r="O3601">
        <v>0</v>
      </c>
      <c r="P3601">
        <v>37.362637362637301</v>
      </c>
    </row>
    <row r="3602" spans="1:17" hidden="1" x14ac:dyDescent="0.3">
      <c r="A3602" t="s">
        <v>7431</v>
      </c>
      <c r="B3602" t="s">
        <v>7432</v>
      </c>
      <c r="C3602" t="s">
        <v>10328</v>
      </c>
      <c r="E3602">
        <v>41.238384000000003</v>
      </c>
      <c r="F3602">
        <v>64</v>
      </c>
      <c r="G3602">
        <v>-3.8390864480703399</v>
      </c>
      <c r="H3602">
        <v>-15.4321759199618</v>
      </c>
      <c r="I3602">
        <v>-41.941100510808099</v>
      </c>
      <c r="J3602">
        <v>0.50642907976021501</v>
      </c>
      <c r="K3602">
        <v>70.243143674456604</v>
      </c>
      <c r="L3602">
        <v>71.568699895412905</v>
      </c>
      <c r="M3602">
        <v>49.069391546178103</v>
      </c>
      <c r="N3602">
        <v>0.45380139960994398</v>
      </c>
      <c r="O3602">
        <v>82.8125</v>
      </c>
      <c r="P3602">
        <v>77.2853185595567</v>
      </c>
      <c r="Q3602">
        <v>0.13089104491672701</v>
      </c>
    </row>
    <row r="3603" spans="1:17" hidden="1" x14ac:dyDescent="0.3">
      <c r="A3603" t="s">
        <v>7433</v>
      </c>
      <c r="B3603" t="s">
        <v>7434</v>
      </c>
      <c r="C3603" t="s">
        <v>10328</v>
      </c>
      <c r="D3603" t="s">
        <v>2701</v>
      </c>
      <c r="E3603">
        <v>41.228206200000002</v>
      </c>
      <c r="F3603">
        <v>42.71</v>
      </c>
      <c r="G3603">
        <v>25.5201573626236</v>
      </c>
      <c r="H3603">
        <v>-8.6365566322215699</v>
      </c>
      <c r="I3603">
        <v>16.8127787834175</v>
      </c>
      <c r="J3603">
        <v>-0.37705530575436702</v>
      </c>
      <c r="K3603">
        <v>35.557377951658196</v>
      </c>
      <c r="L3603">
        <v>33.2005196405227</v>
      </c>
      <c r="M3603">
        <v>58.732124478711597</v>
      </c>
      <c r="N3603">
        <v>0.83296821662421505</v>
      </c>
      <c r="O3603">
        <v>6.4621868414891104</v>
      </c>
      <c r="P3603">
        <v>64.269230769230703</v>
      </c>
      <c r="Q3603">
        <v>1.4280882919143E-2</v>
      </c>
    </row>
    <row r="3604" spans="1:17" hidden="1" x14ac:dyDescent="0.3">
      <c r="A3604" t="s">
        <v>7435</v>
      </c>
      <c r="B3604" t="s">
        <v>7436</v>
      </c>
      <c r="C3604" t="s">
        <v>10328</v>
      </c>
      <c r="D3604" t="s">
        <v>2332</v>
      </c>
      <c r="E3604">
        <v>41.095999999999997</v>
      </c>
      <c r="F3604">
        <v>89</v>
      </c>
      <c r="G3604">
        <v>31.746353752754398</v>
      </c>
      <c r="H3604">
        <v>46.878261189761503</v>
      </c>
      <c r="I3604">
        <v>64.1490237209903</v>
      </c>
      <c r="J3604">
        <v>-1.16116354210302</v>
      </c>
      <c r="K3604">
        <v>71.487555704900501</v>
      </c>
      <c r="L3604">
        <v>57.107944890599398</v>
      </c>
      <c r="M3604">
        <v>65.420365653548302</v>
      </c>
      <c r="N3604">
        <v>1.8580645161290299</v>
      </c>
      <c r="O3604">
        <v>6.0112359550561703</v>
      </c>
      <c r="P3604">
        <v>115.757575757575</v>
      </c>
    </row>
    <row r="3605" spans="1:17" hidden="1" x14ac:dyDescent="0.3">
      <c r="A3605" t="s">
        <v>7437</v>
      </c>
      <c r="B3605" t="s">
        <v>7438</v>
      </c>
      <c r="C3605" t="s">
        <v>10328</v>
      </c>
      <c r="D3605" t="s">
        <v>21</v>
      </c>
      <c r="E3605">
        <v>40.960798875000002</v>
      </c>
      <c r="F3605">
        <v>163.69999999999999</v>
      </c>
      <c r="G3605">
        <v>87.730194286887695</v>
      </c>
      <c r="H3605">
        <v>11.855387597711699</v>
      </c>
      <c r="I3605">
        <v>40.240024030626103</v>
      </c>
      <c r="J3605">
        <v>0.52023345644724495</v>
      </c>
      <c r="K3605">
        <v>153.248412854094</v>
      </c>
      <c r="L3605">
        <v>137.58762383034099</v>
      </c>
      <c r="M3605">
        <v>70.307042063528201</v>
      </c>
      <c r="N3605">
        <v>1.2715506979764</v>
      </c>
      <c r="O3605">
        <v>49.022602321319397</v>
      </c>
      <c r="P3605">
        <v>133.1576698476</v>
      </c>
      <c r="Q3605">
        <v>0.159353255131919</v>
      </c>
    </row>
    <row r="3606" spans="1:17" hidden="1" x14ac:dyDescent="0.3">
      <c r="A3606" t="s">
        <v>7439</v>
      </c>
      <c r="B3606" t="s">
        <v>7440</v>
      </c>
      <c r="C3606" t="s">
        <v>10328</v>
      </c>
      <c r="D3606" t="s">
        <v>2686</v>
      </c>
      <c r="E3606">
        <v>40.921046629999999</v>
      </c>
      <c r="F3606">
        <v>49.5</v>
      </c>
      <c r="G3606">
        <v>27.2208316104544</v>
      </c>
      <c r="H3606">
        <v>32.052143687346501</v>
      </c>
      <c r="I3606">
        <v>54.207848139929098</v>
      </c>
      <c r="J3606">
        <v>10.4577201799625</v>
      </c>
      <c r="K3606">
        <v>41.746271369558599</v>
      </c>
      <c r="L3606">
        <v>35.235374770853497</v>
      </c>
      <c r="M3606">
        <v>71.797299248486496</v>
      </c>
      <c r="N3606">
        <v>4.25766652586971</v>
      </c>
      <c r="O3606">
        <v>12.767676767676701</v>
      </c>
      <c r="P3606">
        <v>106.164098292378</v>
      </c>
      <c r="Q3606">
        <v>0.119881288056872</v>
      </c>
    </row>
    <row r="3607" spans="1:17" hidden="1" x14ac:dyDescent="0.3">
      <c r="A3607" t="s">
        <v>7441</v>
      </c>
      <c r="B3607" t="s">
        <v>7442</v>
      </c>
      <c r="C3607" t="s">
        <v>10328</v>
      </c>
      <c r="D3607" t="s">
        <v>27</v>
      </c>
      <c r="E3607">
        <v>40.82633216</v>
      </c>
      <c r="F3607">
        <v>38.18</v>
      </c>
      <c r="G3607">
        <v>12.1255648582225</v>
      </c>
      <c r="H3607">
        <v>-11.369519278357799</v>
      </c>
      <c r="I3607">
        <v>-38.102659041666897</v>
      </c>
      <c r="J3607">
        <v>-6.7294743459416404</v>
      </c>
      <c r="K3607">
        <v>38.817562364611803</v>
      </c>
      <c r="L3607">
        <v>35.490389929225401</v>
      </c>
      <c r="M3607">
        <v>42.731230636658097</v>
      </c>
      <c r="N3607">
        <v>0.64941691561203896</v>
      </c>
      <c r="O3607">
        <v>49.161864850707097</v>
      </c>
      <c r="P3607">
        <v>75.944700460829495</v>
      </c>
      <c r="Q3607">
        <v>4.6448051073409997E-2</v>
      </c>
    </row>
    <row r="3608" spans="1:17" hidden="1" x14ac:dyDescent="0.3">
      <c r="A3608" t="s">
        <v>7443</v>
      </c>
      <c r="B3608" t="s">
        <v>7444</v>
      </c>
      <c r="C3608" t="s">
        <v>10328</v>
      </c>
      <c r="D3608" t="s">
        <v>7445</v>
      </c>
      <c r="E3608">
        <v>40.781154369999904</v>
      </c>
      <c r="F3608">
        <v>7.56</v>
      </c>
      <c r="G3608">
        <v>-19.545512275953602</v>
      </c>
      <c r="H3608">
        <v>-9.2939856166173094</v>
      </c>
      <c r="I3608">
        <v>-27.830269004571001</v>
      </c>
      <c r="J3608">
        <v>0.70436539921885</v>
      </c>
      <c r="K3608">
        <v>7.6107794905369603</v>
      </c>
      <c r="L3608">
        <v>8.1528110589436196</v>
      </c>
      <c r="M3608">
        <v>44.7209576848187</v>
      </c>
      <c r="N3608">
        <v>0.58380919333899495</v>
      </c>
      <c r="O3608">
        <v>37.433862433862402</v>
      </c>
      <c r="P3608">
        <v>21.3483146067415</v>
      </c>
      <c r="Q3608">
        <v>-4.1994602176067E-2</v>
      </c>
    </row>
    <row r="3609" spans="1:17" hidden="1" x14ac:dyDescent="0.3">
      <c r="A3609" t="s">
        <v>7446</v>
      </c>
      <c r="B3609" t="s">
        <v>7447</v>
      </c>
      <c r="C3609" t="s">
        <v>10328</v>
      </c>
      <c r="D3609" t="s">
        <v>950</v>
      </c>
      <c r="E3609">
        <v>40.762334439</v>
      </c>
      <c r="F3609">
        <v>78.900000000000006</v>
      </c>
      <c r="G3609">
        <v>-25.610024808443299</v>
      </c>
      <c r="H3609">
        <v>4.7034009895072604</v>
      </c>
      <c r="I3609">
        <v>-14.5249799350897</v>
      </c>
      <c r="J3609">
        <v>0.96516434869703704</v>
      </c>
      <c r="K3609">
        <v>75.702179371863906</v>
      </c>
      <c r="L3609">
        <v>75.206216119897206</v>
      </c>
      <c r="M3609">
        <v>57.784478615068501</v>
      </c>
      <c r="N3609">
        <v>1.08588299984321</v>
      </c>
      <c r="O3609">
        <v>10.9632446134347</v>
      </c>
      <c r="P3609">
        <v>27.258064516129</v>
      </c>
      <c r="Q3609">
        <v>1.310792792941E-3</v>
      </c>
    </row>
    <row r="3610" spans="1:17" hidden="1" x14ac:dyDescent="0.3">
      <c r="A3610" t="s">
        <v>7448</v>
      </c>
      <c r="B3610" t="s">
        <v>7449</v>
      </c>
      <c r="C3610" t="s">
        <v>10328</v>
      </c>
      <c r="D3610" t="s">
        <v>357</v>
      </c>
      <c r="E3610">
        <v>40.7171156</v>
      </c>
      <c r="F3610">
        <v>68.040000000000006</v>
      </c>
      <c r="G3610">
        <v>484.00759431724401</v>
      </c>
      <c r="H3610">
        <v>46.036078976951302</v>
      </c>
      <c r="I3610">
        <v>584.88074970644698</v>
      </c>
      <c r="J3610">
        <v>7.1599675179527598</v>
      </c>
      <c r="K3610">
        <v>45.936688996082403</v>
      </c>
      <c r="L3610">
        <v>25.662063528680399</v>
      </c>
      <c r="M3610">
        <v>99.972127944611799</v>
      </c>
      <c r="N3610">
        <v>0.57911774920627801</v>
      </c>
      <c r="O3610">
        <v>0</v>
      </c>
      <c r="P3610">
        <v>694.85981308411203</v>
      </c>
      <c r="Q3610">
        <v>0.17174823129469499</v>
      </c>
    </row>
    <row r="3611" spans="1:17" hidden="1" x14ac:dyDescent="0.3">
      <c r="A3611" t="s">
        <v>7450</v>
      </c>
      <c r="B3611" t="s">
        <v>7451</v>
      </c>
      <c r="C3611" t="s">
        <v>10328</v>
      </c>
      <c r="D3611" t="s">
        <v>7452</v>
      </c>
      <c r="E3611">
        <v>40.659930000000003</v>
      </c>
      <c r="F3611">
        <v>31.38</v>
      </c>
      <c r="G3611">
        <v>183.728171934572</v>
      </c>
      <c r="H3611">
        <v>16.0703981432865</v>
      </c>
      <c r="I3611">
        <v>108.80138031259</v>
      </c>
      <c r="J3611">
        <v>4.1434266384243097</v>
      </c>
      <c r="K3611">
        <v>26.5054205799145</v>
      </c>
      <c r="L3611">
        <v>17.8772474222021</v>
      </c>
      <c r="M3611">
        <v>59.696757794323297</v>
      </c>
      <c r="N3611">
        <v>1.4157669766007099</v>
      </c>
      <c r="O3611">
        <v>16.2842574888464</v>
      </c>
      <c r="P3611">
        <v>398.09523809523802</v>
      </c>
      <c r="Q3611">
        <v>0.134944673933652</v>
      </c>
    </row>
    <row r="3612" spans="1:17" hidden="1" x14ac:dyDescent="0.3">
      <c r="A3612" t="s">
        <v>7453</v>
      </c>
      <c r="B3612" t="s">
        <v>7454</v>
      </c>
      <c r="C3612" t="s">
        <v>10328</v>
      </c>
      <c r="D3612" t="s">
        <v>124</v>
      </c>
      <c r="E3612">
        <v>40.612499999999997</v>
      </c>
      <c r="F3612">
        <v>2.9</v>
      </c>
      <c r="G3612">
        <v>60.324653636280203</v>
      </c>
      <c r="H3612">
        <v>34.744949586110899</v>
      </c>
      <c r="I3612">
        <v>5.40194279906936</v>
      </c>
      <c r="J3612">
        <v>6.9068892904219803</v>
      </c>
      <c r="K3612">
        <v>2.5273013886737998</v>
      </c>
      <c r="L3612">
        <v>2.3227130408513799</v>
      </c>
      <c r="M3612">
        <v>88.244044059128598</v>
      </c>
      <c r="N3612">
        <v>0.78191763859602403</v>
      </c>
      <c r="O3612">
        <v>18.275862068965498</v>
      </c>
      <c r="P3612">
        <v>143.94549218031199</v>
      </c>
      <c r="Q3612">
        <v>8.1175541276588006E-2</v>
      </c>
    </row>
    <row r="3613" spans="1:17" hidden="1" x14ac:dyDescent="0.3">
      <c r="A3613" t="s">
        <v>7455</v>
      </c>
      <c r="B3613" t="s">
        <v>7456</v>
      </c>
      <c r="C3613" t="s">
        <v>10328</v>
      </c>
      <c r="D3613" t="s">
        <v>124</v>
      </c>
      <c r="E3613">
        <v>40.505662919999999</v>
      </c>
      <c r="F3613">
        <v>36.97</v>
      </c>
      <c r="G3613">
        <v>50.710568022592199</v>
      </c>
      <c r="H3613">
        <v>-1.48365959097147</v>
      </c>
      <c r="I3613">
        <v>-0.251989505559782</v>
      </c>
      <c r="J3613">
        <v>-3.7837782372621098</v>
      </c>
      <c r="K3613">
        <v>36.8069178781167</v>
      </c>
      <c r="L3613">
        <v>34.380319785118502</v>
      </c>
      <c r="M3613">
        <v>48.119126032223797</v>
      </c>
      <c r="N3613">
        <v>0.92724538255108102</v>
      </c>
      <c r="O3613">
        <v>33.621855558560902</v>
      </c>
      <c r="P3613">
        <v>88.142493638676797</v>
      </c>
      <c r="Q3613">
        <v>6.7464416775804004E-2</v>
      </c>
    </row>
    <row r="3614" spans="1:17" hidden="1" x14ac:dyDescent="0.3">
      <c r="A3614" t="s">
        <v>7457</v>
      </c>
      <c r="B3614" t="s">
        <v>7458</v>
      </c>
      <c r="C3614" t="s">
        <v>10328</v>
      </c>
      <c r="D3614" t="s">
        <v>627</v>
      </c>
      <c r="E3614">
        <v>40.423414999999999</v>
      </c>
      <c r="F3614">
        <v>40</v>
      </c>
      <c r="G3614">
        <v>18.6270566929369</v>
      </c>
      <c r="H3614">
        <v>6.1163653093148698</v>
      </c>
      <c r="I3614">
        <v>-6.9770628572472004</v>
      </c>
      <c r="J3614">
        <v>1.6902838619521401</v>
      </c>
      <c r="K3614">
        <v>37.2238366434743</v>
      </c>
      <c r="L3614">
        <v>35.130204745762903</v>
      </c>
      <c r="M3614">
        <v>63.271814364851799</v>
      </c>
      <c r="N3614">
        <v>1.57232207367846</v>
      </c>
      <c r="O3614">
        <v>9.4999999999999893</v>
      </c>
      <c r="P3614">
        <v>76.991150442477803</v>
      </c>
      <c r="Q3614">
        <v>1.5072191749868E-2</v>
      </c>
    </row>
    <row r="3615" spans="1:17" hidden="1" x14ac:dyDescent="0.3">
      <c r="A3615" t="s">
        <v>7459</v>
      </c>
      <c r="B3615" t="s">
        <v>7460</v>
      </c>
      <c r="C3615" t="s">
        <v>10328</v>
      </c>
      <c r="D3615" t="s">
        <v>21</v>
      </c>
      <c r="E3615">
        <v>40.373698500000003</v>
      </c>
      <c r="F3615">
        <v>126.8</v>
      </c>
      <c r="G3615">
        <v>0.28696704097751802</v>
      </c>
      <c r="H3615">
        <v>0.56571881688022896</v>
      </c>
      <c r="I3615">
        <v>10.141391976798699</v>
      </c>
      <c r="J3615">
        <v>-1.70453406211418</v>
      </c>
      <c r="K3615">
        <v>124.631248594947</v>
      </c>
      <c r="L3615">
        <v>115.17967598199699</v>
      </c>
      <c r="M3615">
        <v>58.905292624499701</v>
      </c>
      <c r="N3615">
        <v>1.2624853035246499</v>
      </c>
      <c r="O3615">
        <v>40.339116719242902</v>
      </c>
      <c r="P3615">
        <v>72.048846675712298</v>
      </c>
      <c r="Q3615">
        <v>-4.3740778296785E-2</v>
      </c>
    </row>
    <row r="3616" spans="1:17" hidden="1" x14ac:dyDescent="0.3">
      <c r="A3616" t="s">
        <v>7461</v>
      </c>
      <c r="B3616" t="s">
        <v>7462</v>
      </c>
      <c r="C3616" t="s">
        <v>10328</v>
      </c>
      <c r="D3616" t="s">
        <v>405</v>
      </c>
      <c r="E3616">
        <v>40.357750000000003</v>
      </c>
      <c r="F3616">
        <v>214.95</v>
      </c>
      <c r="G3616">
        <v>88.885083414658197</v>
      </c>
      <c r="H3616">
        <v>2.6055265091879098</v>
      </c>
      <c r="I3616">
        <v>67.999404750679403</v>
      </c>
      <c r="J3616">
        <v>-1.4357840180047401</v>
      </c>
      <c r="K3616">
        <v>204.78977033408</v>
      </c>
      <c r="L3616">
        <v>156.491459652169</v>
      </c>
      <c r="M3616">
        <v>45.657005418688499</v>
      </c>
      <c r="N3616">
        <v>0.60970795992289295</v>
      </c>
      <c r="O3616">
        <v>14.166085136078101</v>
      </c>
      <c r="P3616">
        <v>171.74462705436099</v>
      </c>
      <c r="Q3616">
        <v>0.11963138453351201</v>
      </c>
    </row>
    <row r="3617" spans="1:17" hidden="1" x14ac:dyDescent="0.3">
      <c r="A3617" t="s">
        <v>7463</v>
      </c>
      <c r="B3617" t="s">
        <v>7464</v>
      </c>
      <c r="C3617" t="s">
        <v>10328</v>
      </c>
      <c r="D3617" t="s">
        <v>185</v>
      </c>
      <c r="E3617">
        <v>40.288854960000002</v>
      </c>
      <c r="F3617">
        <v>64.75</v>
      </c>
      <c r="G3617">
        <v>-67.541649407774003</v>
      </c>
      <c r="H3617">
        <v>15.026443454561299</v>
      </c>
      <c r="I3617">
        <v>-50.645866122381697</v>
      </c>
      <c r="J3617">
        <v>-0.66005926489865996</v>
      </c>
      <c r="K3617">
        <v>67.470681614566203</v>
      </c>
      <c r="M3617">
        <v>35.199845529274299</v>
      </c>
      <c r="N3617">
        <v>0.67227272727272702</v>
      </c>
      <c r="O3617">
        <v>123.938223938223</v>
      </c>
      <c r="P3617">
        <v>22.1698113207547</v>
      </c>
    </row>
    <row r="3618" spans="1:17" hidden="1" x14ac:dyDescent="0.3">
      <c r="A3618" t="s">
        <v>7465</v>
      </c>
      <c r="B3618" t="s">
        <v>7466</v>
      </c>
      <c r="C3618" t="s">
        <v>10328</v>
      </c>
      <c r="D3618" t="s">
        <v>1518</v>
      </c>
      <c r="E3618">
        <v>40.238392599999997</v>
      </c>
      <c r="F3618">
        <v>98.5</v>
      </c>
      <c r="G3618">
        <v>93.284181004867406</v>
      </c>
      <c r="H3618">
        <v>5.7774959120974199</v>
      </c>
      <c r="I3618">
        <v>42.642810710214803</v>
      </c>
      <c r="J3618">
        <v>2.63655436219232</v>
      </c>
      <c r="K3618">
        <v>87.977600431496498</v>
      </c>
      <c r="L3618">
        <v>69.793437896936098</v>
      </c>
      <c r="M3618">
        <v>68.554476150232304</v>
      </c>
      <c r="N3618">
        <v>1.14113207547169</v>
      </c>
      <c r="O3618">
        <v>18.3756345177664</v>
      </c>
      <c r="P3618">
        <v>176.68539325842599</v>
      </c>
      <c r="Q3618">
        <v>0.14444928771273999</v>
      </c>
    </row>
    <row r="3619" spans="1:17" hidden="1" x14ac:dyDescent="0.3">
      <c r="A3619" t="s">
        <v>7467</v>
      </c>
      <c r="B3619" t="s">
        <v>7468</v>
      </c>
      <c r="C3619" t="s">
        <v>10328</v>
      </c>
      <c r="D3619" t="s">
        <v>156</v>
      </c>
      <c r="E3619">
        <v>40.182603999999998</v>
      </c>
      <c r="F3619">
        <v>39.65</v>
      </c>
      <c r="G3619">
        <v>-6.6284905809939501</v>
      </c>
      <c r="H3619">
        <v>-11.7349758814744</v>
      </c>
      <c r="I3619">
        <v>-33.807887669352702</v>
      </c>
      <c r="J3619">
        <v>-1.99765616412347</v>
      </c>
      <c r="K3619">
        <v>42.5027762623656</v>
      </c>
      <c r="L3619">
        <v>42.112401836849003</v>
      </c>
      <c r="M3619">
        <v>41.420736025319499</v>
      </c>
      <c r="N3619">
        <v>0.74373013647970698</v>
      </c>
      <c r="O3619">
        <v>66.834804539722597</v>
      </c>
      <c r="P3619">
        <v>50.760456273764198</v>
      </c>
      <c r="Q3619">
        <v>5.1901571167446002E-2</v>
      </c>
    </row>
    <row r="3620" spans="1:17" hidden="1" x14ac:dyDescent="0.3">
      <c r="A3620" t="s">
        <v>7469</v>
      </c>
      <c r="B3620" t="s">
        <v>7470</v>
      </c>
      <c r="C3620" t="s">
        <v>10328</v>
      </c>
      <c r="D3620" t="s">
        <v>2943</v>
      </c>
      <c r="E3620">
        <v>40.119599999999998</v>
      </c>
      <c r="F3620">
        <v>48.7</v>
      </c>
      <c r="G3620">
        <v>-56.992596372750199</v>
      </c>
      <c r="H3620">
        <v>-0.437546489242231</v>
      </c>
      <c r="I3620">
        <v>-28.912936069288399</v>
      </c>
      <c r="J3620">
        <v>-1.1477562642235699</v>
      </c>
      <c r="K3620">
        <v>49.2193368823933</v>
      </c>
      <c r="L3620">
        <v>54.2218462910974</v>
      </c>
      <c r="M3620">
        <v>63.3571928002793</v>
      </c>
      <c r="N3620">
        <v>0.84848484848484795</v>
      </c>
      <c r="O3620">
        <v>70.431211498973198</v>
      </c>
      <c r="P3620">
        <v>12.9668290419856</v>
      </c>
    </row>
    <row r="3621" spans="1:17" hidden="1" x14ac:dyDescent="0.3">
      <c r="A3621" t="s">
        <v>7471</v>
      </c>
      <c r="B3621" t="s">
        <v>7472</v>
      </c>
      <c r="C3621" t="s">
        <v>10328</v>
      </c>
      <c r="D3621" t="s">
        <v>305</v>
      </c>
      <c r="E3621">
        <v>40.035899999999998</v>
      </c>
      <c r="F3621">
        <v>11.81</v>
      </c>
      <c r="G3621">
        <v>-73.429142214108396</v>
      </c>
      <c r="H3621">
        <v>-6.8013628322709403</v>
      </c>
      <c r="I3621">
        <v>-43.083747334972301</v>
      </c>
      <c r="J3621">
        <v>-6.3403586500897804</v>
      </c>
      <c r="K3621">
        <v>11.5900582434803</v>
      </c>
      <c r="L3621">
        <v>13.2170358364633</v>
      </c>
      <c r="M3621">
        <v>43.622092372921898</v>
      </c>
      <c r="N3621">
        <v>0.31261398190308098</v>
      </c>
      <c r="O3621">
        <v>97.967823878069396</v>
      </c>
      <c r="P3621">
        <v>24.709609292502599</v>
      </c>
      <c r="Q3621">
        <v>-3.5948737930749999E-3</v>
      </c>
    </row>
    <row r="3622" spans="1:17" hidden="1" x14ac:dyDescent="0.3">
      <c r="A3622" t="s">
        <v>7473</v>
      </c>
      <c r="B3622" t="s">
        <v>7474</v>
      </c>
      <c r="C3622" t="s">
        <v>10328</v>
      </c>
      <c r="D3622" t="s">
        <v>627</v>
      </c>
      <c r="E3622">
        <v>40.005962154000002</v>
      </c>
      <c r="F3622">
        <v>3.78</v>
      </c>
      <c r="G3622">
        <v>27.4281719345726</v>
      </c>
      <c r="H3622">
        <v>-24.973667686187198</v>
      </c>
      <c r="I3622">
        <v>-6.4865309002695097</v>
      </c>
      <c r="J3622">
        <v>-6.5476561641234703</v>
      </c>
      <c r="K3622">
        <v>3.6984192673451499</v>
      </c>
      <c r="L3622">
        <v>3.56366634136167</v>
      </c>
      <c r="M3622">
        <v>37.866857607763599</v>
      </c>
      <c r="N3622">
        <v>0.45434728849895001</v>
      </c>
      <c r="O3622">
        <v>40.211640211640201</v>
      </c>
      <c r="P3622">
        <v>98.947368421052602</v>
      </c>
      <c r="Q3622">
        <v>-6.4461136742130004E-3</v>
      </c>
    </row>
    <row r="3623" spans="1:17" hidden="1" x14ac:dyDescent="0.3">
      <c r="A3623" t="s">
        <v>7475</v>
      </c>
      <c r="B3623" t="s">
        <v>7476</v>
      </c>
      <c r="C3623" t="s">
        <v>10328</v>
      </c>
      <c r="D3623" t="s">
        <v>132</v>
      </c>
      <c r="E3623">
        <v>39.882856239320702</v>
      </c>
      <c r="F3623">
        <v>31.7</v>
      </c>
      <c r="M3623">
        <v>8.5813433096764804</v>
      </c>
      <c r="N3623">
        <v>1</v>
      </c>
    </row>
    <row r="3624" spans="1:17" hidden="1" x14ac:dyDescent="0.3">
      <c r="A3624" t="s">
        <v>7477</v>
      </c>
      <c r="B3624" t="s">
        <v>7478</v>
      </c>
      <c r="C3624" t="s">
        <v>10328</v>
      </c>
      <c r="D3624" t="s">
        <v>357</v>
      </c>
      <c r="E3624">
        <v>39.685496499999999</v>
      </c>
      <c r="F3624">
        <v>117</v>
      </c>
      <c r="G3624">
        <v>-2.4679454173741102</v>
      </c>
      <c r="H3624">
        <v>7.8248221675173104</v>
      </c>
      <c r="I3624">
        <v>11.476204028768599</v>
      </c>
      <c r="J3624">
        <v>-10.9704360869033</v>
      </c>
      <c r="K3624">
        <v>108.83194012533301</v>
      </c>
      <c r="L3624">
        <v>99.228460023062993</v>
      </c>
      <c r="M3624">
        <v>51.925273635594401</v>
      </c>
      <c r="N3624">
        <v>0.82768616629511205</v>
      </c>
      <c r="O3624">
        <v>11.025641025641001</v>
      </c>
      <c r="P3624">
        <v>47.522380532089201</v>
      </c>
      <c r="Q3624">
        <v>4.4558560855969001E-2</v>
      </c>
    </row>
    <row r="3625" spans="1:17" hidden="1" x14ac:dyDescent="0.3">
      <c r="A3625" t="s">
        <v>7479</v>
      </c>
      <c r="B3625" t="s">
        <v>7480</v>
      </c>
      <c r="C3625" t="s">
        <v>10328</v>
      </c>
      <c r="E3625">
        <v>39.638339999999999</v>
      </c>
      <c r="F3625">
        <v>3.82</v>
      </c>
      <c r="G3625">
        <v>31.109606533728702</v>
      </c>
      <c r="H3625">
        <v>0.65905215021355001</v>
      </c>
      <c r="I3625">
        <v>-31.16668893628</v>
      </c>
      <c r="J3625">
        <v>-3.3261371767817001</v>
      </c>
      <c r="K3625">
        <v>3.9051905380793102</v>
      </c>
      <c r="L3625">
        <v>3.8322705252498999</v>
      </c>
      <c r="M3625">
        <v>54.609906698829398</v>
      </c>
      <c r="N3625">
        <v>1.2378382487078099</v>
      </c>
      <c r="O3625">
        <v>84.554973821989506</v>
      </c>
      <c r="P3625">
        <v>74.429223744292202</v>
      </c>
      <c r="Q3625">
        <v>-2.7972974379546E-2</v>
      </c>
    </row>
    <row r="3626" spans="1:17" hidden="1" x14ac:dyDescent="0.3">
      <c r="A3626" t="s">
        <v>7481</v>
      </c>
      <c r="B3626" t="s">
        <v>7482</v>
      </c>
      <c r="C3626" t="s">
        <v>10328</v>
      </c>
      <c r="D3626" t="s">
        <v>1665</v>
      </c>
      <c r="E3626">
        <v>39.6</v>
      </c>
      <c r="F3626">
        <v>30.14</v>
      </c>
      <c r="G3626">
        <v>-49.245869363362402</v>
      </c>
      <c r="H3626">
        <v>-7.5773114861500801</v>
      </c>
      <c r="I3626">
        <v>-35.979452670995997</v>
      </c>
      <c r="J3626">
        <v>-1.44606253862546</v>
      </c>
      <c r="K3626">
        <v>31.2015511283957</v>
      </c>
      <c r="L3626">
        <v>34.754238351603902</v>
      </c>
      <c r="M3626">
        <v>43.359659378927297</v>
      </c>
      <c r="N3626">
        <v>0.61307712406344805</v>
      </c>
      <c r="O3626">
        <v>64.034505640345003</v>
      </c>
      <c r="P3626">
        <v>2.6916524701873801</v>
      </c>
      <c r="Q3626">
        <v>0.13576399509058601</v>
      </c>
    </row>
    <row r="3627" spans="1:17" hidden="1" x14ac:dyDescent="0.3">
      <c r="A3627" t="s">
        <v>7483</v>
      </c>
      <c r="B3627" t="s">
        <v>7484</v>
      </c>
      <c r="C3627" t="s">
        <v>10328</v>
      </c>
      <c r="D3627" t="s">
        <v>7485</v>
      </c>
      <c r="E3627">
        <v>39.598111799999998</v>
      </c>
      <c r="F3627">
        <v>93.03</v>
      </c>
      <c r="G3627">
        <v>54.145993716750802</v>
      </c>
      <c r="H3627">
        <v>0.90877150563633802</v>
      </c>
      <c r="I3627">
        <v>29.1519194166641</v>
      </c>
      <c r="J3627">
        <v>-5.0112557596745297</v>
      </c>
      <c r="K3627">
        <v>90.596717342261996</v>
      </c>
      <c r="L3627">
        <v>80.002692161242607</v>
      </c>
      <c r="M3627">
        <v>55.562591541308599</v>
      </c>
      <c r="N3627">
        <v>1.5511078785010599</v>
      </c>
      <c r="O3627">
        <v>40.6643018381167</v>
      </c>
      <c r="P3627">
        <v>92.808290155440403</v>
      </c>
      <c r="Q3627">
        <v>9.3341673320752994E-2</v>
      </c>
    </row>
    <row r="3628" spans="1:17" hidden="1" x14ac:dyDescent="0.3">
      <c r="A3628" t="s">
        <v>7486</v>
      </c>
      <c r="B3628" t="s">
        <v>7487</v>
      </c>
      <c r="C3628" t="s">
        <v>10328</v>
      </c>
      <c r="D3628" t="s">
        <v>3356</v>
      </c>
      <c r="E3628">
        <v>39.376777199999999</v>
      </c>
      <c r="F3628">
        <v>84.38</v>
      </c>
      <c r="G3628">
        <v>73.991049806398493</v>
      </c>
      <c r="H3628">
        <v>18.2441791468095</v>
      </c>
      <c r="I3628">
        <v>-8.1715640999644492</v>
      </c>
      <c r="J3628">
        <v>14.653701301939799</v>
      </c>
      <c r="K3628">
        <v>64.783472661654301</v>
      </c>
      <c r="L3628">
        <v>60.544255828564197</v>
      </c>
      <c r="M3628">
        <v>81.047644281861395</v>
      </c>
      <c r="N3628">
        <v>2.2827530931064599</v>
      </c>
      <c r="O3628">
        <v>15.821284664612399</v>
      </c>
      <c r="P3628">
        <v>132.323788546255</v>
      </c>
      <c r="Q3628">
        <v>8.9083167432876004E-2</v>
      </c>
    </row>
    <row r="3629" spans="1:17" hidden="1" x14ac:dyDescent="0.3">
      <c r="A3629" t="s">
        <v>7488</v>
      </c>
      <c r="B3629" t="s">
        <v>7489</v>
      </c>
      <c r="C3629" t="s">
        <v>10328</v>
      </c>
      <c r="D3629" t="s">
        <v>1518</v>
      </c>
      <c r="E3629">
        <v>39.3380425</v>
      </c>
      <c r="F3629">
        <v>67.989999999999995</v>
      </c>
      <c r="G3629">
        <v>8.68327397538898</v>
      </c>
      <c r="H3629">
        <v>8.8572274951178702</v>
      </c>
      <c r="I3629">
        <v>3.6155286449303401</v>
      </c>
      <c r="J3629">
        <v>-5.8782978677107103</v>
      </c>
      <c r="K3629">
        <v>63.954585133625997</v>
      </c>
      <c r="L3629">
        <v>58.210155371771798</v>
      </c>
      <c r="M3629">
        <v>44.050861215360797</v>
      </c>
      <c r="N3629">
        <v>0.47688942167432902</v>
      </c>
      <c r="O3629">
        <v>25.547874687454001</v>
      </c>
      <c r="P3629">
        <v>59.976470588235202</v>
      </c>
      <c r="Q3629">
        <v>5.5651785894053001E-2</v>
      </c>
    </row>
    <row r="3630" spans="1:17" hidden="1" x14ac:dyDescent="0.3">
      <c r="A3630" t="s">
        <v>7490</v>
      </c>
      <c r="B3630" t="s">
        <v>7491</v>
      </c>
      <c r="C3630" t="s">
        <v>10328</v>
      </c>
      <c r="D3630" t="s">
        <v>5104</v>
      </c>
      <c r="E3630">
        <v>39.229199999999999</v>
      </c>
      <c r="F3630">
        <v>40</v>
      </c>
      <c r="G3630">
        <v>9.4727475807942999E-3</v>
      </c>
      <c r="H3630">
        <v>0.28571881688022199</v>
      </c>
      <c r="I3630">
        <v>-27.859021160982699</v>
      </c>
      <c r="J3630">
        <v>0.968258955239923</v>
      </c>
      <c r="K3630">
        <v>38.206519646505299</v>
      </c>
      <c r="L3630">
        <v>38.285224567546898</v>
      </c>
      <c r="M3630">
        <v>51.860669407684199</v>
      </c>
      <c r="N3630">
        <v>1.2070381231671501</v>
      </c>
      <c r="O3630">
        <v>34.749999999999901</v>
      </c>
      <c r="P3630">
        <v>42.908181493390501</v>
      </c>
      <c r="Q3630">
        <v>4.7283609985522002E-2</v>
      </c>
    </row>
    <row r="3631" spans="1:17" hidden="1" x14ac:dyDescent="0.3">
      <c r="A3631" t="s">
        <v>7492</v>
      </c>
      <c r="B3631" t="s">
        <v>7493</v>
      </c>
      <c r="C3631" t="s">
        <v>10328</v>
      </c>
      <c r="D3631" t="s">
        <v>405</v>
      </c>
      <c r="E3631">
        <v>39.22346142</v>
      </c>
      <c r="F3631">
        <v>24.57</v>
      </c>
      <c r="G3631">
        <v>586.25470254681704</v>
      </c>
      <c r="H3631">
        <v>3.03624986998553</v>
      </c>
      <c r="I3631">
        <v>-46.144626331710398</v>
      </c>
      <c r="J3631">
        <v>20.447670938680201</v>
      </c>
      <c r="K3631">
        <v>21.6729045773812</v>
      </c>
      <c r="L3631">
        <v>20.007938907214399</v>
      </c>
      <c r="M3631">
        <v>79.574773636112994</v>
      </c>
      <c r="N3631">
        <v>0.71131428100764704</v>
      </c>
      <c r="O3631">
        <v>65.160765160765095</v>
      </c>
      <c r="P3631">
        <v>640.06024096385499</v>
      </c>
    </row>
    <row r="3632" spans="1:17" hidden="1" x14ac:dyDescent="0.3">
      <c r="A3632" t="s">
        <v>7494</v>
      </c>
      <c r="B3632" t="s">
        <v>7495</v>
      </c>
      <c r="C3632" t="s">
        <v>10328</v>
      </c>
      <c r="D3632" t="s">
        <v>741</v>
      </c>
      <c r="E3632">
        <v>39.201162959999998</v>
      </c>
      <c r="F3632">
        <v>52.86</v>
      </c>
      <c r="G3632">
        <v>-13.3573215518481</v>
      </c>
      <c r="H3632">
        <v>-0.94556945579453799</v>
      </c>
      <c r="I3632">
        <v>-3.1606679535823199</v>
      </c>
      <c r="J3632">
        <v>-0.39731186419998399</v>
      </c>
      <c r="K3632">
        <v>52.042126227769302</v>
      </c>
      <c r="L3632">
        <v>49.519062022088498</v>
      </c>
      <c r="M3632">
        <v>73.375507359077204</v>
      </c>
      <c r="N3632">
        <v>0.30996506864597101</v>
      </c>
      <c r="O3632">
        <v>3.55656451002648</v>
      </c>
      <c r="P3632">
        <v>28.9268292682926</v>
      </c>
      <c r="Q3632">
        <v>8.5918559496748995E-2</v>
      </c>
    </row>
    <row r="3633" spans="1:17" hidden="1" x14ac:dyDescent="0.3">
      <c r="A3633" t="s">
        <v>7496</v>
      </c>
      <c r="B3633" t="s">
        <v>7497</v>
      </c>
      <c r="C3633" t="s">
        <v>10328</v>
      </c>
      <c r="D3633" t="s">
        <v>127</v>
      </c>
      <c r="E3633">
        <v>39.146991999999997</v>
      </c>
      <c r="F3633">
        <v>49.15</v>
      </c>
      <c r="G3633">
        <v>4.2544906008749104</v>
      </c>
      <c r="H3633">
        <v>18.132382217174101</v>
      </c>
      <c r="I3633">
        <v>-6.6031448884618102</v>
      </c>
      <c r="J3633">
        <v>-3.7209234908561402</v>
      </c>
      <c r="K3633">
        <v>46.391504850328097</v>
      </c>
      <c r="L3633">
        <v>42.661453280719797</v>
      </c>
      <c r="M3633">
        <v>57.173530134025398</v>
      </c>
      <c r="N3633">
        <v>0.976706267192746</v>
      </c>
      <c r="O3633">
        <v>24.923702950152599</v>
      </c>
      <c r="P3633">
        <v>82.037037037036995</v>
      </c>
      <c r="Q3633">
        <v>0.109477621743355</v>
      </c>
    </row>
    <row r="3634" spans="1:17" hidden="1" x14ac:dyDescent="0.3">
      <c r="A3634" t="s">
        <v>7498</v>
      </c>
      <c r="B3634" t="s">
        <v>7499</v>
      </c>
      <c r="C3634" t="s">
        <v>10328</v>
      </c>
      <c r="D3634" t="s">
        <v>1199</v>
      </c>
      <c r="E3634">
        <v>39.08296</v>
      </c>
      <c r="F3634">
        <v>96.74</v>
      </c>
      <c r="G3634">
        <v>54.194838601239297</v>
      </c>
      <c r="H3634">
        <v>31.160201575500899</v>
      </c>
      <c r="I3634">
        <v>39.141514099287498</v>
      </c>
      <c r="J3634">
        <v>4.0702401740271297</v>
      </c>
      <c r="K3634">
        <v>80.785253920672105</v>
      </c>
      <c r="L3634">
        <v>66.676096304858405</v>
      </c>
      <c r="M3634">
        <v>57.962837064048998</v>
      </c>
      <c r="N3634">
        <v>0.65522584899439495</v>
      </c>
      <c r="O3634">
        <v>30.246020260491999</v>
      </c>
      <c r="P3634">
        <v>99.4227994227994</v>
      </c>
      <c r="Q3634">
        <v>9.0103746318796002E-2</v>
      </c>
    </row>
    <row r="3635" spans="1:17" hidden="1" x14ac:dyDescent="0.3">
      <c r="A3635" t="s">
        <v>7500</v>
      </c>
      <c r="B3635" t="s">
        <v>7501</v>
      </c>
      <c r="C3635" t="s">
        <v>10328</v>
      </c>
      <c r="D3635" t="s">
        <v>627</v>
      </c>
      <c r="E3635">
        <v>39.060749424999997</v>
      </c>
      <c r="F3635">
        <v>27.07</v>
      </c>
      <c r="G3635">
        <v>45.138527921627599</v>
      </c>
      <c r="H3635">
        <v>2.8304807216421199</v>
      </c>
      <c r="I3635">
        <v>8.6975172086084704</v>
      </c>
      <c r="J3635">
        <v>4.2576873473269101</v>
      </c>
      <c r="K3635">
        <v>26.450433042501</v>
      </c>
      <c r="L3635">
        <v>23.0098365328646</v>
      </c>
      <c r="M3635">
        <v>62.190009111519601</v>
      </c>
      <c r="N3635">
        <v>0.14178984522473001</v>
      </c>
      <c r="O3635">
        <v>35.759142962689303</v>
      </c>
      <c r="P3635">
        <v>88.641114982578401</v>
      </c>
      <c r="Q3635">
        <v>7.4159062690960995E-2</v>
      </c>
    </row>
    <row r="3636" spans="1:17" hidden="1" x14ac:dyDescent="0.3">
      <c r="A3636" t="s">
        <v>7502</v>
      </c>
      <c r="B3636" t="s">
        <v>7503</v>
      </c>
      <c r="C3636" t="s">
        <v>10328</v>
      </c>
      <c r="D3636" t="s">
        <v>2408</v>
      </c>
      <c r="E3636">
        <v>39</v>
      </c>
      <c r="F3636">
        <v>260</v>
      </c>
      <c r="G3636">
        <v>-54.709509224847601</v>
      </c>
      <c r="H3636">
        <v>-11.0462110076811</v>
      </c>
      <c r="I3636">
        <v>-12.559920455597201</v>
      </c>
      <c r="J3636">
        <v>-1.0476561641234601</v>
      </c>
      <c r="K3636">
        <v>269.59493982938397</v>
      </c>
      <c r="L3636">
        <v>267.722345785659</v>
      </c>
      <c r="M3636">
        <v>22.360774694338499</v>
      </c>
      <c r="N3636">
        <v>0.20224719101123501</v>
      </c>
      <c r="O3636">
        <v>43.076923076923002</v>
      </c>
      <c r="P3636">
        <v>29.9350324837581</v>
      </c>
    </row>
    <row r="3637" spans="1:17" hidden="1" x14ac:dyDescent="0.3">
      <c r="A3637" t="s">
        <v>7504</v>
      </c>
      <c r="B3637" t="s">
        <v>7505</v>
      </c>
      <c r="C3637" t="s">
        <v>10328</v>
      </c>
      <c r="D3637" t="s">
        <v>2256</v>
      </c>
      <c r="E3637">
        <v>38.847858850000001</v>
      </c>
      <c r="F3637">
        <v>68.5</v>
      </c>
      <c r="G3637">
        <v>-12.374233563709099</v>
      </c>
      <c r="H3637">
        <v>10.252085845924499</v>
      </c>
      <c r="I3637">
        <v>11.5800504057484</v>
      </c>
      <c r="J3637">
        <v>15.506965684616</v>
      </c>
      <c r="K3637">
        <v>60.694278680865601</v>
      </c>
      <c r="L3637">
        <v>59.105068416404798</v>
      </c>
      <c r="M3637">
        <v>80.911627022674296</v>
      </c>
      <c r="N3637">
        <v>2.6310214982105</v>
      </c>
      <c r="O3637">
        <v>15.036496350364899</v>
      </c>
      <c r="P3637">
        <v>60.233918128654899</v>
      </c>
      <c r="Q3637">
        <v>1.3137595448743E-2</v>
      </c>
    </row>
    <row r="3638" spans="1:17" hidden="1" x14ac:dyDescent="0.3">
      <c r="A3638" t="s">
        <v>7506</v>
      </c>
      <c r="B3638" t="s">
        <v>7507</v>
      </c>
      <c r="C3638" t="s">
        <v>10328</v>
      </c>
      <c r="D3638" t="s">
        <v>405</v>
      </c>
      <c r="E3638">
        <v>38.734856999999998</v>
      </c>
      <c r="F3638">
        <v>74.34</v>
      </c>
      <c r="G3638">
        <v>-41.907691443036398</v>
      </c>
      <c r="H3638">
        <v>3.9408924131082599</v>
      </c>
      <c r="I3638">
        <v>-0.32904050334248802</v>
      </c>
      <c r="J3638">
        <v>3.8190387152671401</v>
      </c>
      <c r="K3638">
        <v>68.387808867145395</v>
      </c>
      <c r="L3638">
        <v>65.866859766194594</v>
      </c>
      <c r="M3638">
        <v>90.341836784969999</v>
      </c>
      <c r="N3638">
        <v>0.79121338912133898</v>
      </c>
      <c r="O3638">
        <v>26.984126984126899</v>
      </c>
      <c r="P3638">
        <v>41.870229007633597</v>
      </c>
    </row>
    <row r="3639" spans="1:17" hidden="1" x14ac:dyDescent="0.3">
      <c r="A3639" t="s">
        <v>7508</v>
      </c>
      <c r="B3639" t="s">
        <v>7509</v>
      </c>
      <c r="C3639" t="s">
        <v>10328</v>
      </c>
      <c r="D3639" t="s">
        <v>127</v>
      </c>
      <c r="E3639">
        <v>38.727393499999998</v>
      </c>
      <c r="F3639">
        <v>72.52</v>
      </c>
      <c r="G3639">
        <v>108.48080351352</v>
      </c>
      <c r="H3639">
        <v>-7.1280133095791802</v>
      </c>
      <c r="I3639">
        <v>35.793570219268197</v>
      </c>
      <c r="J3639">
        <v>-2.13861484406346</v>
      </c>
      <c r="K3639">
        <v>73.730648713403198</v>
      </c>
      <c r="L3639">
        <v>60.677416718804501</v>
      </c>
      <c r="M3639">
        <v>43.145943239173</v>
      </c>
      <c r="N3639">
        <v>0.66701921603273095</v>
      </c>
      <c r="O3639">
        <v>29.6056260341974</v>
      </c>
      <c r="P3639">
        <v>158.44618674269401</v>
      </c>
      <c r="Q3639">
        <v>8.0310358470341001E-2</v>
      </c>
    </row>
    <row r="3640" spans="1:17" hidden="1" x14ac:dyDescent="0.3">
      <c r="A3640" t="s">
        <v>7510</v>
      </c>
      <c r="B3640" t="s">
        <v>7511</v>
      </c>
      <c r="C3640" t="s">
        <v>10328</v>
      </c>
      <c r="D3640" t="s">
        <v>46</v>
      </c>
      <c r="E3640">
        <v>38.660129999999903</v>
      </c>
      <c r="F3640">
        <v>30.75</v>
      </c>
      <c r="K3640">
        <v>26.2695652130257</v>
      </c>
      <c r="L3640">
        <v>18.751713502708899</v>
      </c>
      <c r="M3640">
        <v>99.999990516182706</v>
      </c>
      <c r="N3640">
        <v>1</v>
      </c>
      <c r="Q3640">
        <v>6.2078155048784001E-2</v>
      </c>
    </row>
    <row r="3641" spans="1:17" hidden="1" x14ac:dyDescent="0.3">
      <c r="A3641" t="s">
        <v>7512</v>
      </c>
      <c r="B3641" t="s">
        <v>7513</v>
      </c>
      <c r="C3641" t="s">
        <v>10328</v>
      </c>
      <c r="D3641" t="s">
        <v>127</v>
      </c>
      <c r="E3641">
        <v>38.639919632999998</v>
      </c>
      <c r="F3641">
        <v>70</v>
      </c>
      <c r="G3641">
        <v>-38.568560091571101</v>
      </c>
      <c r="H3641">
        <v>-5.27303170373618</v>
      </c>
      <c r="I3641">
        <v>-25.322985208943599</v>
      </c>
      <c r="J3641">
        <v>-2.9707330872003701</v>
      </c>
      <c r="K3641">
        <v>72.940888930086601</v>
      </c>
      <c r="L3641">
        <v>79.473432572927607</v>
      </c>
      <c r="M3641">
        <v>45.824931829822901</v>
      </c>
      <c r="N3641">
        <v>1.13903134213667</v>
      </c>
      <c r="O3641">
        <v>33.628571428571398</v>
      </c>
      <c r="P3641">
        <v>10.2362204724409</v>
      </c>
      <c r="Q3641">
        <v>7.2034011343743001E-2</v>
      </c>
    </row>
    <row r="3642" spans="1:17" hidden="1" x14ac:dyDescent="0.3">
      <c r="A3642" t="s">
        <v>7514</v>
      </c>
      <c r="B3642" t="s">
        <v>7515</v>
      </c>
      <c r="C3642" t="s">
        <v>10328</v>
      </c>
      <c r="D3642" t="s">
        <v>741</v>
      </c>
      <c r="E3642">
        <v>38.618346535999997</v>
      </c>
      <c r="F3642">
        <v>153.06</v>
      </c>
      <c r="G3642">
        <v>23.2488170312369</v>
      </c>
      <c r="H3642">
        <v>1.9853813100756399</v>
      </c>
      <c r="I3642">
        <v>13.3842739187386</v>
      </c>
      <c r="J3642">
        <v>-1.15197224183894</v>
      </c>
      <c r="K3642">
        <v>148.76468641132701</v>
      </c>
      <c r="L3642">
        <v>131.07068230907601</v>
      </c>
      <c r="M3642">
        <v>44.752496423100702</v>
      </c>
      <c r="N3642">
        <v>0.44971205386920599</v>
      </c>
      <c r="O3642">
        <v>1.9208153665229299</v>
      </c>
      <c r="P3642">
        <v>90.610211706102106</v>
      </c>
    </row>
    <row r="3643" spans="1:17" hidden="1" x14ac:dyDescent="0.3">
      <c r="A3643" t="s">
        <v>7516</v>
      </c>
      <c r="B3643" t="s">
        <v>7517</v>
      </c>
      <c r="C3643" t="s">
        <v>10328</v>
      </c>
      <c r="D3643" t="s">
        <v>3576</v>
      </c>
      <c r="E3643">
        <v>38.596800000000002</v>
      </c>
      <c r="F3643">
        <v>44.73</v>
      </c>
      <c r="G3643">
        <v>441.19253975066403</v>
      </c>
      <c r="H3643">
        <v>45.951470760104201</v>
      </c>
      <c r="I3643">
        <v>380.74320513181698</v>
      </c>
      <c r="J3643">
        <v>7.1684800312873298</v>
      </c>
      <c r="K3643">
        <v>29.227289930863002</v>
      </c>
      <c r="L3643">
        <v>14.4599489722097</v>
      </c>
      <c r="M3643">
        <v>100</v>
      </c>
      <c r="N3643">
        <v>0.22546269512849701</v>
      </c>
      <c r="O3643">
        <v>0</v>
      </c>
      <c r="P3643">
        <v>471.26436781609101</v>
      </c>
      <c r="Q3643">
        <v>0.22772661265733099</v>
      </c>
    </row>
    <row r="3644" spans="1:17" hidden="1" x14ac:dyDescent="0.3">
      <c r="A3644" t="s">
        <v>7518</v>
      </c>
      <c r="B3644" t="s">
        <v>7519</v>
      </c>
      <c r="C3644" t="s">
        <v>10328</v>
      </c>
      <c r="D3644" t="s">
        <v>2740</v>
      </c>
      <c r="E3644">
        <v>38.527375092</v>
      </c>
      <c r="F3644">
        <v>27.9</v>
      </c>
      <c r="G3644">
        <v>401.35674336314401</v>
      </c>
      <c r="H3644">
        <v>-5.1961219427983796</v>
      </c>
      <c r="I3644">
        <v>156.33961516531301</v>
      </c>
      <c r="J3644">
        <v>20.3776521958582</v>
      </c>
      <c r="K3644">
        <v>22.722773115865301</v>
      </c>
      <c r="L3644">
        <v>13.9922953958436</v>
      </c>
      <c r="M3644">
        <v>64.143829938988603</v>
      </c>
      <c r="N3644">
        <v>1.9710281272380601</v>
      </c>
      <c r="O3644">
        <v>4.0501792114695503</v>
      </c>
      <c r="P3644">
        <v>459.118236472945</v>
      </c>
      <c r="Q3644">
        <v>0.19915679201346501</v>
      </c>
    </row>
    <row r="3645" spans="1:17" hidden="1" x14ac:dyDescent="0.3">
      <c r="A3645" t="s">
        <v>7520</v>
      </c>
      <c r="B3645" t="s">
        <v>7521</v>
      </c>
      <c r="C3645" t="s">
        <v>10328</v>
      </c>
      <c r="D3645" t="s">
        <v>741</v>
      </c>
      <c r="E3645">
        <v>38.500961535999998</v>
      </c>
      <c r="F3645">
        <v>22.19</v>
      </c>
      <c r="G3645">
        <v>17.272129437892701</v>
      </c>
      <c r="H3645">
        <v>2.9640387791265499</v>
      </c>
      <c r="I3645">
        <v>8.7570314060974894</v>
      </c>
      <c r="J3645">
        <v>4.0285812304466401E-2</v>
      </c>
      <c r="K3645">
        <v>21.3979208184127</v>
      </c>
      <c r="L3645">
        <v>19.081146923865301</v>
      </c>
      <c r="M3645">
        <v>45.204362990631097</v>
      </c>
      <c r="N3645">
        <v>0.57890357661917002</v>
      </c>
      <c r="O3645">
        <v>1.84767913474537</v>
      </c>
      <c r="P3645">
        <v>58.5</v>
      </c>
    </row>
    <row r="3646" spans="1:17" hidden="1" x14ac:dyDescent="0.3">
      <c r="A3646" t="s">
        <v>7522</v>
      </c>
      <c r="B3646" t="s">
        <v>7523</v>
      </c>
      <c r="C3646" t="s">
        <v>10328</v>
      </c>
      <c r="D3646" t="s">
        <v>276</v>
      </c>
      <c r="E3646">
        <v>38.473033299999997</v>
      </c>
      <c r="F3646">
        <v>19.399999999999999</v>
      </c>
      <c r="G3646">
        <v>5.6874441529071502</v>
      </c>
      <c r="H3646">
        <v>-2.8315253573852202</v>
      </c>
      <c r="I3646">
        <v>-9.9930049889630297</v>
      </c>
      <c r="J3646">
        <v>-7.3930760114517096</v>
      </c>
      <c r="K3646">
        <v>19.592099167786401</v>
      </c>
      <c r="L3646">
        <v>17.776325991033801</v>
      </c>
      <c r="M3646">
        <v>40.895844876337897</v>
      </c>
      <c r="N3646">
        <v>0.53485849475828495</v>
      </c>
      <c r="O3646">
        <v>22.371134020618499</v>
      </c>
      <c r="P3646">
        <v>61.6666666666666</v>
      </c>
      <c r="Q3646">
        <v>5.9339731648087E-2</v>
      </c>
    </row>
    <row r="3647" spans="1:17" hidden="1" x14ac:dyDescent="0.3">
      <c r="A3647" t="s">
        <v>7524</v>
      </c>
      <c r="B3647" t="s">
        <v>7525</v>
      </c>
      <c r="C3647" t="s">
        <v>10328</v>
      </c>
      <c r="D3647" t="s">
        <v>1401</v>
      </c>
      <c r="E3647">
        <v>38.359739249999997</v>
      </c>
      <c r="F3647">
        <v>35.700000000000003</v>
      </c>
      <c r="G3647">
        <v>-61.351905062539899</v>
      </c>
      <c r="H3647">
        <v>-6.9471783793814597</v>
      </c>
      <c r="I3647">
        <v>-7.8107649644483903</v>
      </c>
      <c r="J3647">
        <v>-1.3269857730619901</v>
      </c>
      <c r="K3647">
        <v>36.278550429886501</v>
      </c>
      <c r="L3647">
        <v>37.443464211646003</v>
      </c>
      <c r="M3647">
        <v>46.872686742625298</v>
      </c>
      <c r="N3647">
        <v>1.0033783783783701</v>
      </c>
      <c r="O3647">
        <v>46.918767507002698</v>
      </c>
      <c r="P3647">
        <v>23.316062176165801</v>
      </c>
    </row>
    <row r="3648" spans="1:17" hidden="1" x14ac:dyDescent="0.3">
      <c r="A3648" t="s">
        <v>7526</v>
      </c>
      <c r="B3648" t="s">
        <v>7527</v>
      </c>
      <c r="C3648" t="s">
        <v>10328</v>
      </c>
      <c r="D3648" t="s">
        <v>141</v>
      </c>
      <c r="E3648">
        <v>38.252095199999999</v>
      </c>
      <c r="F3648">
        <v>38.450000000000003</v>
      </c>
      <c r="G3648">
        <v>-58.4436611503751</v>
      </c>
      <c r="H3648">
        <v>0.26009465942537402</v>
      </c>
      <c r="I3648">
        <v>-5.98154214749687</v>
      </c>
      <c r="J3648">
        <v>-2.29408566295493</v>
      </c>
      <c r="K3648">
        <v>37.214313617439998</v>
      </c>
      <c r="L3648">
        <v>38.688516629619798</v>
      </c>
      <c r="M3648">
        <v>52.893939783038803</v>
      </c>
      <c r="N3648">
        <v>3.2899160214930601</v>
      </c>
      <c r="O3648">
        <v>46.5019505851755</v>
      </c>
      <c r="P3648">
        <v>41.256429096252702</v>
      </c>
      <c r="Q3648">
        <v>3.2204061081831999E-2</v>
      </c>
    </row>
    <row r="3649" spans="1:17" hidden="1" x14ac:dyDescent="0.3">
      <c r="A3649" t="s">
        <v>7528</v>
      </c>
      <c r="B3649" t="s">
        <v>7529</v>
      </c>
      <c r="C3649" t="s">
        <v>10328</v>
      </c>
      <c r="D3649" t="s">
        <v>405</v>
      </c>
      <c r="E3649">
        <v>38.225586100000001</v>
      </c>
      <c r="F3649">
        <v>68.05</v>
      </c>
      <c r="G3649">
        <v>42.425003366765203</v>
      </c>
      <c r="H3649">
        <v>48.692408777280797</v>
      </c>
      <c r="I3649">
        <v>98.764527409764895</v>
      </c>
      <c r="J3649">
        <v>26.7071240448258</v>
      </c>
      <c r="K3649">
        <v>46.178711425067902</v>
      </c>
      <c r="L3649">
        <v>40.052142473779703</v>
      </c>
      <c r="M3649">
        <v>89.627781097832397</v>
      </c>
      <c r="N3649">
        <v>1.8888668689116801</v>
      </c>
      <c r="O3649">
        <v>0</v>
      </c>
      <c r="P3649">
        <v>135.87521663778099</v>
      </c>
      <c r="Q3649">
        <v>8.5732766715594003E-2</v>
      </c>
    </row>
    <row r="3650" spans="1:17" hidden="1" x14ac:dyDescent="0.3">
      <c r="A3650" t="s">
        <v>7530</v>
      </c>
      <c r="B3650" t="s">
        <v>7531</v>
      </c>
      <c r="C3650" t="s">
        <v>10328</v>
      </c>
      <c r="E3650">
        <v>38.186545760000001</v>
      </c>
      <c r="F3650">
        <v>250</v>
      </c>
      <c r="G3650">
        <v>28.055939170499201</v>
      </c>
      <c r="H3650">
        <v>73.301914207317097</v>
      </c>
      <c r="I3650">
        <v>53.645725483752699</v>
      </c>
      <c r="J3650">
        <v>53.853709541491</v>
      </c>
      <c r="K3650">
        <v>168.94576835395799</v>
      </c>
      <c r="L3650">
        <v>157.125171551151</v>
      </c>
      <c r="M3650">
        <v>97.732394242728404</v>
      </c>
      <c r="N3650">
        <v>4.0049391378990196</v>
      </c>
      <c r="O3650">
        <v>8</v>
      </c>
      <c r="P3650">
        <v>91.717791411042896</v>
      </c>
      <c r="Q3650">
        <v>0.11378485232786199</v>
      </c>
    </row>
    <row r="3651" spans="1:17" hidden="1" x14ac:dyDescent="0.3">
      <c r="A3651" t="s">
        <v>7532</v>
      </c>
      <c r="B3651" t="s">
        <v>7533</v>
      </c>
      <c r="C3651" t="s">
        <v>10328</v>
      </c>
      <c r="E3651">
        <v>38.178848674999998</v>
      </c>
      <c r="F3651">
        <v>14.76</v>
      </c>
      <c r="G3651">
        <v>52.150394156794803</v>
      </c>
      <c r="H3651">
        <v>3.1271786708948199</v>
      </c>
      <c r="I3651">
        <v>48.346071270129897</v>
      </c>
      <c r="J3651">
        <v>6.5529399610628101</v>
      </c>
      <c r="K3651">
        <v>12.6980406924398</v>
      </c>
      <c r="L3651">
        <v>11.0263080386756</v>
      </c>
      <c r="M3651">
        <v>64.685278890049105</v>
      </c>
      <c r="N3651">
        <v>0.85101308369857698</v>
      </c>
      <c r="O3651">
        <v>6.9783197831978203</v>
      </c>
    </row>
    <row r="3652" spans="1:17" hidden="1" x14ac:dyDescent="0.3">
      <c r="A3652" t="s">
        <v>7534</v>
      </c>
      <c r="B3652" t="s">
        <v>7535</v>
      </c>
      <c r="C3652" t="s">
        <v>10328</v>
      </c>
      <c r="D3652" t="s">
        <v>21</v>
      </c>
      <c r="E3652">
        <v>38.150770368000003</v>
      </c>
      <c r="F3652">
        <v>6.99</v>
      </c>
      <c r="G3652">
        <v>73.125846353177295</v>
      </c>
      <c r="H3652">
        <v>91.628157841270394</v>
      </c>
      <c r="I3652">
        <v>90.232270278898497</v>
      </c>
      <c r="J3652">
        <v>31.728961789947501</v>
      </c>
      <c r="M3652">
        <v>100</v>
      </c>
      <c r="O3652">
        <v>0</v>
      </c>
      <c r="P3652">
        <v>113.109756097561</v>
      </c>
    </row>
    <row r="3653" spans="1:17" hidden="1" x14ac:dyDescent="0.3">
      <c r="A3653" t="s">
        <v>7536</v>
      </c>
      <c r="B3653" t="s">
        <v>7537</v>
      </c>
      <c r="C3653" t="s">
        <v>10328</v>
      </c>
      <c r="D3653" t="s">
        <v>89</v>
      </c>
      <c r="E3653">
        <v>38.103650000000002</v>
      </c>
      <c r="F3653">
        <v>8.75</v>
      </c>
      <c r="G3653">
        <v>25.345578684128601</v>
      </c>
      <c r="H3653">
        <v>34.922950650790199</v>
      </c>
      <c r="I3653">
        <v>15.711066448529101</v>
      </c>
      <c r="J3653">
        <v>11.275290011513899</v>
      </c>
      <c r="K3653">
        <v>6.5493799958372199</v>
      </c>
      <c r="L3653">
        <v>6.5952962944130604</v>
      </c>
      <c r="M3653">
        <v>74.401812919602705</v>
      </c>
      <c r="N3653">
        <v>3.0408017530373201</v>
      </c>
      <c r="O3653">
        <v>6.1714285714285602</v>
      </c>
      <c r="P3653">
        <v>69.2456479690522</v>
      </c>
      <c r="Q3653">
        <v>0.13751247422610999</v>
      </c>
    </row>
    <row r="3654" spans="1:17" hidden="1" x14ac:dyDescent="0.3">
      <c r="A3654" t="s">
        <v>7538</v>
      </c>
      <c r="B3654" t="s">
        <v>7539</v>
      </c>
      <c r="C3654" t="s">
        <v>10328</v>
      </c>
      <c r="D3654" t="s">
        <v>627</v>
      </c>
      <c r="E3654">
        <v>38.077532499999997</v>
      </c>
      <c r="F3654">
        <v>88.84</v>
      </c>
      <c r="G3654">
        <v>76.580881867115096</v>
      </c>
      <c r="H3654">
        <v>-5.4259905848291599</v>
      </c>
      <c r="I3654">
        <v>92.777995582387405</v>
      </c>
      <c r="J3654">
        <v>-6.2750476957491799</v>
      </c>
      <c r="K3654">
        <v>83.543696599749396</v>
      </c>
      <c r="L3654">
        <v>60.733239618251801</v>
      </c>
      <c r="M3654">
        <v>37.957830387025801</v>
      </c>
      <c r="N3654">
        <v>0.29847159922734601</v>
      </c>
      <c r="O3654">
        <v>12.832057631697401</v>
      </c>
      <c r="P3654">
        <v>159.386861313868</v>
      </c>
      <c r="Q3654">
        <v>0.113254585618554</v>
      </c>
    </row>
    <row r="3655" spans="1:17" hidden="1" x14ac:dyDescent="0.3">
      <c r="A3655" t="s">
        <v>7540</v>
      </c>
      <c r="B3655" t="s">
        <v>7541</v>
      </c>
      <c r="C3655" t="s">
        <v>10328</v>
      </c>
      <c r="E3655">
        <v>38.068779311999997</v>
      </c>
      <c r="F3655">
        <v>22.74</v>
      </c>
      <c r="G3655">
        <v>-21.631198594754899</v>
      </c>
      <c r="H3655">
        <v>-11.131996613981499</v>
      </c>
      <c r="I3655">
        <v>-24.379506204373001</v>
      </c>
      <c r="J3655">
        <v>-3.8681689846362799</v>
      </c>
      <c r="K3655">
        <v>22.8896499225493</v>
      </c>
      <c r="L3655">
        <v>23.229068103000198</v>
      </c>
      <c r="M3655">
        <v>42.786757378727899</v>
      </c>
      <c r="N3655">
        <v>0.51055756662673002</v>
      </c>
      <c r="O3655">
        <v>40.721196130167101</v>
      </c>
      <c r="P3655">
        <v>31.0662824207492</v>
      </c>
      <c r="Q3655">
        <v>5.8381867824863001E-2</v>
      </c>
    </row>
    <row r="3656" spans="1:17" hidden="1" x14ac:dyDescent="0.3">
      <c r="A3656" t="s">
        <v>7542</v>
      </c>
      <c r="B3656" t="s">
        <v>7543</v>
      </c>
      <c r="C3656" t="s">
        <v>10328</v>
      </c>
      <c r="D3656" t="s">
        <v>124</v>
      </c>
      <c r="E3656">
        <v>38.01</v>
      </c>
      <c r="F3656">
        <v>26.5</v>
      </c>
      <c r="G3656">
        <v>94.504443121013296</v>
      </c>
      <c r="H3656">
        <v>27.342087103325198</v>
      </c>
      <c r="I3656">
        <v>30.355309759698901</v>
      </c>
      <c r="J3656">
        <v>-7.1610314883176001</v>
      </c>
      <c r="K3656">
        <v>20.121532013982499</v>
      </c>
      <c r="L3656">
        <v>17.608034768995701</v>
      </c>
      <c r="M3656">
        <v>71.416567425805496</v>
      </c>
      <c r="N3656">
        <v>1.71149352174005</v>
      </c>
      <c r="O3656">
        <v>8.0754716981131995</v>
      </c>
      <c r="P3656">
        <v>151.184834123222</v>
      </c>
      <c r="Q3656">
        <v>9.3318136190491993E-2</v>
      </c>
    </row>
    <row r="3657" spans="1:17" hidden="1" x14ac:dyDescent="0.3">
      <c r="A3657" t="s">
        <v>7544</v>
      </c>
      <c r="B3657" t="s">
        <v>7545</v>
      </c>
      <c r="C3657" t="s">
        <v>10328</v>
      </c>
      <c r="D3657" t="s">
        <v>1537</v>
      </c>
      <c r="E3657">
        <v>38.001812000000001</v>
      </c>
      <c r="F3657">
        <v>23.71</v>
      </c>
      <c r="G3657">
        <v>-29.945138876238101</v>
      </c>
      <c r="H3657">
        <v>-30.155096020456298</v>
      </c>
      <c r="I3657">
        <v>-5.7288595897287298</v>
      </c>
      <c r="J3657">
        <v>-7.7353036857599804</v>
      </c>
      <c r="K3657">
        <v>27.8593512175106</v>
      </c>
      <c r="L3657">
        <v>25.752497743239001</v>
      </c>
      <c r="M3657">
        <v>12.507405944422199</v>
      </c>
      <c r="N3657">
        <v>0.32413431878898302</v>
      </c>
      <c r="O3657">
        <v>55.208772669759497</v>
      </c>
      <c r="P3657">
        <v>23.4895833333333</v>
      </c>
      <c r="Q3657">
        <v>3.6553129918144002E-2</v>
      </c>
    </row>
    <row r="3658" spans="1:17" hidden="1" x14ac:dyDescent="0.3">
      <c r="A3658" t="s">
        <v>7546</v>
      </c>
      <c r="B3658" t="s">
        <v>7547</v>
      </c>
      <c r="C3658" t="s">
        <v>10328</v>
      </c>
      <c r="D3658" t="s">
        <v>2943</v>
      </c>
      <c r="E3658">
        <v>37.783520000000003</v>
      </c>
      <c r="F3658">
        <v>74.94</v>
      </c>
      <c r="G3658">
        <v>-102.393157705316</v>
      </c>
      <c r="H3658">
        <v>4.8996318603584799</v>
      </c>
      <c r="I3658">
        <v>-85.286733779595295</v>
      </c>
      <c r="J3658">
        <v>-10.7959399169838</v>
      </c>
      <c r="K3658">
        <v>85.223272358661703</v>
      </c>
      <c r="M3658">
        <v>50.450152489667097</v>
      </c>
      <c r="N3658">
        <v>0.93422025129342201</v>
      </c>
      <c r="O3658">
        <v>299.319455564451</v>
      </c>
      <c r="P3658">
        <v>22.631320569464901</v>
      </c>
    </row>
    <row r="3659" spans="1:17" hidden="1" x14ac:dyDescent="0.3">
      <c r="A3659" t="s">
        <v>7548</v>
      </c>
      <c r="B3659" t="s">
        <v>7549</v>
      </c>
      <c r="C3659" t="s">
        <v>10328</v>
      </c>
      <c r="D3659" t="s">
        <v>72</v>
      </c>
      <c r="E3659">
        <v>37.755267000000003</v>
      </c>
      <c r="F3659">
        <v>0.65</v>
      </c>
      <c r="G3659">
        <v>-30.9432877604164</v>
      </c>
      <c r="H3659">
        <v>4.1773317201060296</v>
      </c>
      <c r="I3659">
        <v>-51.060642234944197</v>
      </c>
      <c r="J3659">
        <v>2.0773438358765302</v>
      </c>
      <c r="K3659">
        <v>0.73530590632531401</v>
      </c>
      <c r="L3659">
        <v>0.91550592959369603</v>
      </c>
      <c r="M3659">
        <v>58.894941192779903</v>
      </c>
      <c r="N3659">
        <v>0.40765295304372001</v>
      </c>
      <c r="O3659">
        <v>178.461538461538</v>
      </c>
      <c r="P3659">
        <v>14.0350877192982</v>
      </c>
      <c r="Q3659">
        <v>0.100657227465427</v>
      </c>
    </row>
    <row r="3660" spans="1:17" hidden="1" x14ac:dyDescent="0.3">
      <c r="A3660" t="s">
        <v>7550</v>
      </c>
      <c r="B3660" t="s">
        <v>7551</v>
      </c>
      <c r="C3660" t="s">
        <v>10328</v>
      </c>
      <c r="D3660" t="s">
        <v>1351</v>
      </c>
      <c r="E3660">
        <v>37.752000000000002</v>
      </c>
      <c r="F3660">
        <v>53.4</v>
      </c>
      <c r="G3660">
        <v>-60.8290894762157</v>
      </c>
      <c r="H3660">
        <v>-4.4443274300070001</v>
      </c>
      <c r="I3660">
        <v>-32.056313230615203</v>
      </c>
      <c r="J3660">
        <v>-1.6799958208533601</v>
      </c>
      <c r="K3660">
        <v>55.261581257062502</v>
      </c>
      <c r="M3660">
        <v>46.0895131666677</v>
      </c>
      <c r="N3660">
        <v>0.27719821162444103</v>
      </c>
      <c r="O3660">
        <v>66.741573033707894</v>
      </c>
      <c r="P3660">
        <v>23.468208092485501</v>
      </c>
    </row>
    <row r="3661" spans="1:17" hidden="1" x14ac:dyDescent="0.3">
      <c r="A3661" t="s">
        <v>7552</v>
      </c>
      <c r="B3661" t="s">
        <v>7553</v>
      </c>
      <c r="C3661" t="s">
        <v>10328</v>
      </c>
      <c r="D3661" t="s">
        <v>4575</v>
      </c>
      <c r="E3661">
        <v>37.747500000000002</v>
      </c>
      <c r="F3661">
        <v>37.700000000000003</v>
      </c>
      <c r="G3661">
        <v>-49.859062107980499</v>
      </c>
      <c r="H3661">
        <v>13.5067172065742</v>
      </c>
      <c r="I3661">
        <v>-26.437977010947801</v>
      </c>
      <c r="J3661">
        <v>14.9200857713604</v>
      </c>
      <c r="K3661">
        <v>32.360015666852199</v>
      </c>
      <c r="L3661">
        <v>38.7658573217442</v>
      </c>
      <c r="M3661">
        <v>74.750042906123497</v>
      </c>
      <c r="N3661">
        <v>0.81524224278715296</v>
      </c>
      <c r="O3661">
        <v>63.660477453580803</v>
      </c>
      <c r="P3661">
        <v>39.629629629629598</v>
      </c>
      <c r="Q3661">
        <v>-0.16651649012537301</v>
      </c>
    </row>
    <row r="3662" spans="1:17" hidden="1" x14ac:dyDescent="0.3">
      <c r="A3662" t="s">
        <v>7554</v>
      </c>
      <c r="B3662" t="s">
        <v>7555</v>
      </c>
      <c r="C3662" t="s">
        <v>10328</v>
      </c>
      <c r="D3662" t="s">
        <v>627</v>
      </c>
      <c r="E3662">
        <v>37.725499999999997</v>
      </c>
      <c r="F3662">
        <v>197</v>
      </c>
      <c r="G3662">
        <v>50.9943484051608</v>
      </c>
      <c r="H3662">
        <v>14.9876235787849</v>
      </c>
      <c r="I3662">
        <v>42.7658211567365</v>
      </c>
      <c r="J3662">
        <v>-5.9245272408979597</v>
      </c>
      <c r="K3662">
        <v>167.82261124850399</v>
      </c>
      <c r="L3662">
        <v>142.08043783573299</v>
      </c>
      <c r="M3662">
        <v>72.793784107798203</v>
      </c>
      <c r="N3662">
        <v>2.0416032287997399</v>
      </c>
      <c r="O3662">
        <v>5.1269035532995</v>
      </c>
      <c r="P3662">
        <v>123.73651334469</v>
      </c>
      <c r="Q3662">
        <v>0.18976020600617599</v>
      </c>
    </row>
    <row r="3663" spans="1:17" hidden="1" x14ac:dyDescent="0.3">
      <c r="A3663" t="s">
        <v>7556</v>
      </c>
      <c r="B3663" t="s">
        <v>7557</v>
      </c>
      <c r="C3663" t="s">
        <v>10328</v>
      </c>
      <c r="D3663" t="s">
        <v>5327</v>
      </c>
      <c r="E3663">
        <v>37.6777674</v>
      </c>
      <c r="F3663">
        <v>142.35</v>
      </c>
      <c r="G3663">
        <v>-12.183629307663301</v>
      </c>
      <c r="H3663">
        <v>-3.6256325344711402</v>
      </c>
      <c r="I3663">
        <v>-5.1244950487970398</v>
      </c>
      <c r="J3663">
        <v>-4.0789913139872302</v>
      </c>
      <c r="K3663">
        <v>142.973233873304</v>
      </c>
      <c r="M3663">
        <v>53.855613953473501</v>
      </c>
      <c r="N3663">
        <v>0.76984478935698397</v>
      </c>
      <c r="O3663">
        <v>19.5293291183702</v>
      </c>
      <c r="P3663">
        <v>28.012589928057501</v>
      </c>
    </row>
    <row r="3664" spans="1:17" hidden="1" x14ac:dyDescent="0.3">
      <c r="A3664" t="s">
        <v>7558</v>
      </c>
      <c r="B3664" t="s">
        <v>7559</v>
      </c>
      <c r="C3664" t="s">
        <v>10328</v>
      </c>
      <c r="D3664" t="s">
        <v>365</v>
      </c>
      <c r="E3664">
        <v>37.657115937999997</v>
      </c>
      <c r="F3664">
        <v>63</v>
      </c>
      <c r="G3664">
        <v>43.865223287416399</v>
      </c>
      <c r="H3664">
        <v>24.9437347361192</v>
      </c>
      <c r="I3664">
        <v>41.370705610416302</v>
      </c>
      <c r="J3664">
        <v>14.6683953986524</v>
      </c>
      <c r="K3664">
        <v>57.280867215371899</v>
      </c>
      <c r="L3664">
        <v>48.429641267348401</v>
      </c>
      <c r="M3664">
        <v>82.622522873426107</v>
      </c>
      <c r="N3664">
        <v>0.529741863075196</v>
      </c>
      <c r="O3664">
        <v>17.539682539682499</v>
      </c>
      <c r="P3664">
        <v>128.26086956521701</v>
      </c>
    </row>
    <row r="3665" spans="1:17" hidden="1" x14ac:dyDescent="0.3">
      <c r="A3665" t="s">
        <v>7560</v>
      </c>
      <c r="B3665" t="s">
        <v>7561</v>
      </c>
      <c r="C3665" t="s">
        <v>10328</v>
      </c>
      <c r="D3665" t="s">
        <v>21</v>
      </c>
      <c r="E3665">
        <v>37.642763289000001</v>
      </c>
      <c r="F3665">
        <v>47.5</v>
      </c>
      <c r="G3665">
        <v>-8.2144653152990497</v>
      </c>
      <c r="H3665">
        <v>-14.476166929098699</v>
      </c>
      <c r="I3665">
        <v>-41.889540006831602</v>
      </c>
      <c r="J3665">
        <v>-4.8166531246097799</v>
      </c>
      <c r="K3665">
        <v>51.416528005906898</v>
      </c>
      <c r="L3665">
        <v>51.242094035986703</v>
      </c>
      <c r="M3665">
        <v>40.5005494807437</v>
      </c>
      <c r="N3665">
        <v>2.02814391860126</v>
      </c>
      <c r="O3665">
        <v>95.368421052631504</v>
      </c>
      <c r="P3665">
        <v>46.469318532223198</v>
      </c>
      <c r="Q3665">
        <v>0.124894243483728</v>
      </c>
    </row>
    <row r="3666" spans="1:17" hidden="1" x14ac:dyDescent="0.3">
      <c r="A3666" t="s">
        <v>7562</v>
      </c>
      <c r="B3666" t="s">
        <v>7563</v>
      </c>
      <c r="C3666" t="s">
        <v>10328</v>
      </c>
      <c r="D3666" t="s">
        <v>51</v>
      </c>
      <c r="E3666">
        <v>37.51895725</v>
      </c>
      <c r="F3666">
        <v>42.11</v>
      </c>
      <c r="G3666">
        <v>-37.846685708878901</v>
      </c>
      <c r="H3666">
        <v>-4.1843673699355204</v>
      </c>
      <c r="I3666">
        <v>-22.8905378295457</v>
      </c>
      <c r="J3666">
        <v>0.913602915779686</v>
      </c>
      <c r="K3666">
        <v>42.044947393621698</v>
      </c>
      <c r="L3666">
        <v>43.058442985252398</v>
      </c>
      <c r="M3666">
        <v>53.548756799831501</v>
      </c>
      <c r="N3666">
        <v>0.33688386225523298</v>
      </c>
      <c r="O3666">
        <v>41.2966041320351</v>
      </c>
      <c r="P3666">
        <v>16.939738961399598</v>
      </c>
      <c r="Q3666">
        <v>8.5847720899169006E-2</v>
      </c>
    </row>
    <row r="3667" spans="1:17" hidden="1" x14ac:dyDescent="0.3">
      <c r="A3667" t="s">
        <v>7564</v>
      </c>
      <c r="B3667" t="s">
        <v>7565</v>
      </c>
      <c r="C3667" t="s">
        <v>10328</v>
      </c>
      <c r="D3667" t="s">
        <v>741</v>
      </c>
      <c r="E3667">
        <v>37.354653050000003</v>
      </c>
      <c r="F3667">
        <v>273.76</v>
      </c>
      <c r="G3667">
        <v>0.83239418867298498</v>
      </c>
      <c r="H3667">
        <v>1.47453667199653</v>
      </c>
      <c r="I3667">
        <v>0.65152883393985395</v>
      </c>
      <c r="J3667">
        <v>0.147827564014681</v>
      </c>
      <c r="K3667">
        <v>264.10351440124998</v>
      </c>
      <c r="L3667">
        <v>244.68191641877399</v>
      </c>
      <c r="M3667">
        <v>62.782489239617902</v>
      </c>
      <c r="N3667">
        <v>1.5758546799184501</v>
      </c>
      <c r="O3667">
        <v>0.88033313851549799</v>
      </c>
      <c r="P3667">
        <v>38.332491157150002</v>
      </c>
      <c r="Q3667">
        <v>1.5022786694405E-2</v>
      </c>
    </row>
    <row r="3668" spans="1:17" hidden="1" x14ac:dyDescent="0.3">
      <c r="A3668" t="s">
        <v>7566</v>
      </c>
      <c r="B3668" t="s">
        <v>7567</v>
      </c>
      <c r="C3668" t="s">
        <v>10328</v>
      </c>
      <c r="D3668" t="s">
        <v>281</v>
      </c>
      <c r="E3668">
        <v>37.291407039999903</v>
      </c>
      <c r="F3668">
        <v>37.1</v>
      </c>
      <c r="G3668">
        <v>14.8500469345726</v>
      </c>
      <c r="H3668">
        <v>2.08326071632156</v>
      </c>
      <c r="I3668">
        <v>-19.278535452837399</v>
      </c>
      <c r="J3668">
        <v>-16.099952662531798</v>
      </c>
      <c r="K3668">
        <v>36.906526162320198</v>
      </c>
      <c r="L3668">
        <v>35.864521365379098</v>
      </c>
      <c r="M3668">
        <v>49.775412631618799</v>
      </c>
      <c r="N3668">
        <v>0.83184180977204603</v>
      </c>
      <c r="O3668">
        <v>73.854447439353095</v>
      </c>
      <c r="P3668">
        <v>64.815637494446904</v>
      </c>
      <c r="Q3668">
        <v>-2.5253873473391999E-2</v>
      </c>
    </row>
    <row r="3669" spans="1:17" hidden="1" x14ac:dyDescent="0.3">
      <c r="A3669" t="s">
        <v>7568</v>
      </c>
      <c r="B3669" t="s">
        <v>7569</v>
      </c>
      <c r="C3669" t="s">
        <v>10328</v>
      </c>
      <c r="D3669" t="s">
        <v>627</v>
      </c>
      <c r="E3669">
        <v>37.253999999999998</v>
      </c>
      <c r="F3669">
        <v>63.33</v>
      </c>
      <c r="G3669">
        <v>543.65157618989099</v>
      </c>
      <c r="H3669">
        <v>46.0534780142046</v>
      </c>
      <c r="I3669">
        <v>528.02649869430195</v>
      </c>
      <c r="J3669">
        <v>7.1607788306482298</v>
      </c>
      <c r="K3669">
        <v>42.186185715323099</v>
      </c>
      <c r="L3669">
        <v>22.825336515902599</v>
      </c>
      <c r="M3669">
        <v>99.999957524934999</v>
      </c>
      <c r="N3669">
        <v>0.71046812979305496</v>
      </c>
      <c r="O3669">
        <v>0</v>
      </c>
      <c r="P3669">
        <v>603.66666666666595</v>
      </c>
    </row>
    <row r="3670" spans="1:17" hidden="1" x14ac:dyDescent="0.3">
      <c r="A3670" t="s">
        <v>7570</v>
      </c>
      <c r="B3670" t="s">
        <v>7571</v>
      </c>
      <c r="C3670" t="s">
        <v>10328</v>
      </c>
      <c r="D3670" t="s">
        <v>1518</v>
      </c>
      <c r="E3670">
        <v>37.210751999999999</v>
      </c>
      <c r="F3670">
        <v>122.6</v>
      </c>
      <c r="G3670">
        <v>-62.243335672619502</v>
      </c>
      <c r="H3670">
        <v>30.266259357420701</v>
      </c>
      <c r="I3670">
        <v>-53.738350999609501</v>
      </c>
      <c r="J3670">
        <v>-7.6737033842300999</v>
      </c>
      <c r="K3670">
        <v>127.86565486257599</v>
      </c>
      <c r="M3670">
        <v>46.487216012621403</v>
      </c>
      <c r="N3670">
        <v>0.38435327790650098</v>
      </c>
      <c r="O3670">
        <v>135.073409461663</v>
      </c>
      <c r="P3670">
        <v>40.515759312320903</v>
      </c>
    </row>
    <row r="3671" spans="1:17" hidden="1" x14ac:dyDescent="0.3">
      <c r="A3671" t="s">
        <v>7572</v>
      </c>
      <c r="B3671" t="s">
        <v>7573</v>
      </c>
      <c r="C3671" t="s">
        <v>10328</v>
      </c>
      <c r="D3671" t="s">
        <v>1665</v>
      </c>
      <c r="E3671">
        <v>37.044224</v>
      </c>
      <c r="F3671">
        <v>23.15</v>
      </c>
      <c r="G3671">
        <v>-84.330542043256997</v>
      </c>
      <c r="H3671">
        <v>4.8382818540840802</v>
      </c>
      <c r="I3671">
        <v>-9.1399453909703894</v>
      </c>
      <c r="J3671">
        <v>-6.9300091052999298</v>
      </c>
      <c r="K3671">
        <v>21.5471362611815</v>
      </c>
      <c r="L3671">
        <v>24.5173688928787</v>
      </c>
      <c r="M3671">
        <v>46.661662569893501</v>
      </c>
      <c r="N3671">
        <v>0.94671213076680105</v>
      </c>
      <c r="O3671">
        <v>196.208354141683</v>
      </c>
      <c r="P3671">
        <v>34.721616023446003</v>
      </c>
      <c r="Q3671">
        <v>5.8888321029395001E-2</v>
      </c>
    </row>
    <row r="3672" spans="1:17" hidden="1" x14ac:dyDescent="0.3">
      <c r="A3672" t="s">
        <v>7574</v>
      </c>
      <c r="B3672" t="s">
        <v>7575</v>
      </c>
      <c r="C3672" t="s">
        <v>10328</v>
      </c>
      <c r="D3672" t="s">
        <v>627</v>
      </c>
      <c r="E3672">
        <v>37.001100000000001</v>
      </c>
      <c r="F3672">
        <v>68</v>
      </c>
      <c r="G3672">
        <v>-70.579264635856006</v>
      </c>
      <c r="H3672">
        <v>-8.1184370272756201</v>
      </c>
      <c r="I3672">
        <v>-53.472840710134797</v>
      </c>
      <c r="J3672">
        <v>-4.3809894974567998</v>
      </c>
      <c r="K3672">
        <v>78.204353382987406</v>
      </c>
      <c r="M3672">
        <v>41.206532087397399</v>
      </c>
      <c r="N3672">
        <v>0.50419819633046503</v>
      </c>
      <c r="O3672">
        <v>85.308823529411697</v>
      </c>
      <c r="P3672">
        <v>6.25</v>
      </c>
    </row>
    <row r="3673" spans="1:17" hidden="1" x14ac:dyDescent="0.3">
      <c r="A3673" t="s">
        <v>7576</v>
      </c>
      <c r="B3673" t="s">
        <v>7577</v>
      </c>
      <c r="C3673" t="s">
        <v>10328</v>
      </c>
      <c r="E3673">
        <v>37.000366749999998</v>
      </c>
      <c r="F3673">
        <v>11.9</v>
      </c>
      <c r="G3673">
        <v>33.165483320032202</v>
      </c>
      <c r="H3673">
        <v>16.042550500048499</v>
      </c>
      <c r="I3673">
        <v>18.817541596727899</v>
      </c>
      <c r="J3673">
        <v>-4.5989071730016002</v>
      </c>
      <c r="K3673">
        <v>11.3371553438815</v>
      </c>
      <c r="L3673">
        <v>9.8339098363684201</v>
      </c>
      <c r="M3673">
        <v>56.174274622629198</v>
      </c>
      <c r="N3673">
        <v>0.71181271602428098</v>
      </c>
      <c r="O3673">
        <v>14.2016806722689</v>
      </c>
      <c r="P3673">
        <v>93.181818181818102</v>
      </c>
    </row>
    <row r="3674" spans="1:17" hidden="1" x14ac:dyDescent="0.3">
      <c r="A3674" t="s">
        <v>7578</v>
      </c>
      <c r="B3674" t="s">
        <v>7579</v>
      </c>
      <c r="C3674" t="s">
        <v>10328</v>
      </c>
      <c r="D3674" t="s">
        <v>603</v>
      </c>
      <c r="E3674">
        <v>36.997943669999998</v>
      </c>
      <c r="F3674">
        <v>3.68</v>
      </c>
      <c r="G3674">
        <v>-49.8975361264295</v>
      </c>
      <c r="H3674">
        <v>-4.3962970982391401</v>
      </c>
      <c r="I3674">
        <v>-37.245239530652597</v>
      </c>
      <c r="J3674">
        <v>4.8234246835438602E-2</v>
      </c>
      <c r="K3674">
        <v>3.7862714707736398</v>
      </c>
      <c r="L3674">
        <v>4.3790394046263597</v>
      </c>
      <c r="M3674">
        <v>49.696708780637202</v>
      </c>
      <c r="N3674">
        <v>0.86233187468119898</v>
      </c>
      <c r="O3674">
        <v>122.826086956521</v>
      </c>
      <c r="P3674">
        <v>3.6619718309859302</v>
      </c>
      <c r="Q3674">
        <v>0.118801067024896</v>
      </c>
    </row>
    <row r="3675" spans="1:17" hidden="1" x14ac:dyDescent="0.3">
      <c r="A3675" t="s">
        <v>7580</v>
      </c>
      <c r="B3675" t="s">
        <v>7581</v>
      </c>
      <c r="C3675" t="s">
        <v>10328</v>
      </c>
      <c r="D3675" t="s">
        <v>627</v>
      </c>
      <c r="E3675">
        <v>36.976930160000002</v>
      </c>
      <c r="F3675">
        <v>44</v>
      </c>
      <c r="G3675">
        <v>-18.2832101792484</v>
      </c>
      <c r="H3675">
        <v>14.3757188168802</v>
      </c>
      <c r="I3675">
        <v>-5.0693766752627702</v>
      </c>
      <c r="J3675">
        <v>-23.255058631612599</v>
      </c>
      <c r="K3675">
        <v>41.1730821323114</v>
      </c>
      <c r="L3675">
        <v>40.846257830330202</v>
      </c>
      <c r="M3675">
        <v>55.9699551926415</v>
      </c>
      <c r="N3675">
        <v>3.8536988657032301</v>
      </c>
      <c r="O3675">
        <v>36.318181818181799</v>
      </c>
      <c r="P3675">
        <v>37.5</v>
      </c>
      <c r="Q3675">
        <v>-8.9705968522570002E-3</v>
      </c>
    </row>
    <row r="3676" spans="1:17" hidden="1" x14ac:dyDescent="0.3">
      <c r="A3676" t="s">
        <v>7582</v>
      </c>
      <c r="B3676" t="s">
        <v>7583</v>
      </c>
      <c r="C3676" t="s">
        <v>10328</v>
      </c>
      <c r="D3676" t="s">
        <v>51</v>
      </c>
      <c r="E3676">
        <v>36.909104085000003</v>
      </c>
      <c r="F3676">
        <v>15.54</v>
      </c>
      <c r="G3676">
        <v>-102.227355748638</v>
      </c>
      <c r="H3676">
        <v>2.2082501286798202</v>
      </c>
      <c r="I3676">
        <v>-64.448388841548095</v>
      </c>
      <c r="J3676">
        <v>-2.6004511951793701</v>
      </c>
      <c r="K3676">
        <v>17.539231836331702</v>
      </c>
      <c r="L3676">
        <v>25.526135810600799</v>
      </c>
      <c r="M3676">
        <v>56.875261184805503</v>
      </c>
      <c r="N3676">
        <v>0.27895084789894797</v>
      </c>
      <c r="O3676">
        <v>272.90862290862299</v>
      </c>
      <c r="P3676">
        <v>27.377049180327798</v>
      </c>
      <c r="Q3676">
        <v>-5.1300746536465998E-2</v>
      </c>
    </row>
    <row r="3677" spans="1:17" hidden="1" x14ac:dyDescent="0.3">
      <c r="A3677" t="s">
        <v>7584</v>
      </c>
      <c r="B3677" t="s">
        <v>7585</v>
      </c>
      <c r="C3677" t="s">
        <v>10328</v>
      </c>
      <c r="D3677" t="s">
        <v>1210</v>
      </c>
      <c r="E3677">
        <v>36.868589999999998</v>
      </c>
      <c r="F3677">
        <v>14.85</v>
      </c>
      <c r="G3677">
        <v>35.825987335184898</v>
      </c>
      <c r="H3677">
        <v>-0.168302922250223</v>
      </c>
      <c r="I3677">
        <v>52.218133123920097</v>
      </c>
      <c r="J3677">
        <v>-4.0799142286395904</v>
      </c>
      <c r="K3677">
        <v>13.9074007779849</v>
      </c>
      <c r="L3677">
        <v>10.9683703398321</v>
      </c>
      <c r="M3677">
        <v>44.385108820124898</v>
      </c>
      <c r="N3677">
        <v>0.37492074556328497</v>
      </c>
      <c r="O3677">
        <v>17.845117845117802</v>
      </c>
      <c r="P3677">
        <v>140.836926776338</v>
      </c>
      <c r="Q3677">
        <v>6.9154097365268993E-2</v>
      </c>
    </row>
    <row r="3678" spans="1:17" hidden="1" x14ac:dyDescent="0.3">
      <c r="A3678" t="s">
        <v>7586</v>
      </c>
      <c r="B3678" t="s">
        <v>7587</v>
      </c>
      <c r="C3678" t="s">
        <v>10328</v>
      </c>
      <c r="D3678" t="s">
        <v>1406</v>
      </c>
      <c r="E3678">
        <v>36.858542499999999</v>
      </c>
      <c r="F3678">
        <v>32</v>
      </c>
      <c r="G3678">
        <v>-71.085652950219895</v>
      </c>
      <c r="H3678">
        <v>-5.3045842134228103</v>
      </c>
      <c r="I3678">
        <v>-35.483563946001503</v>
      </c>
      <c r="J3678">
        <v>-1.0476561641234601</v>
      </c>
      <c r="K3678">
        <v>33.339234846795001</v>
      </c>
      <c r="M3678">
        <v>53.891175468933</v>
      </c>
      <c r="N3678">
        <v>1.0286232614392199</v>
      </c>
      <c r="O3678">
        <v>83.749999999999901</v>
      </c>
      <c r="P3678">
        <v>9.4017094017094092</v>
      </c>
    </row>
    <row r="3679" spans="1:17" hidden="1" x14ac:dyDescent="0.3">
      <c r="A3679" t="s">
        <v>7588</v>
      </c>
      <c r="B3679" t="s">
        <v>7589</v>
      </c>
      <c r="C3679" t="s">
        <v>10328</v>
      </c>
      <c r="D3679" t="s">
        <v>54</v>
      </c>
      <c r="E3679">
        <v>36.776833519999997</v>
      </c>
      <c r="F3679">
        <v>51.4</v>
      </c>
      <c r="G3679">
        <v>69.152978136122996</v>
      </c>
      <c r="H3679">
        <v>13.3762125910322</v>
      </c>
      <c r="I3679">
        <v>48.3654182080653</v>
      </c>
      <c r="J3679">
        <v>13.3260168719699</v>
      </c>
      <c r="K3679">
        <v>48.250401371298999</v>
      </c>
      <c r="L3679">
        <v>40.249002542127101</v>
      </c>
      <c r="M3679">
        <v>79.890601965444205</v>
      </c>
      <c r="N3679">
        <v>0.90460389127635998</v>
      </c>
      <c r="O3679">
        <v>25.972762645914301</v>
      </c>
      <c r="P3679">
        <v>118.630370055295</v>
      </c>
      <c r="Q3679">
        <v>5.3566424261736002E-2</v>
      </c>
    </row>
    <row r="3680" spans="1:17" hidden="1" x14ac:dyDescent="0.3">
      <c r="A3680" t="s">
        <v>7590</v>
      </c>
      <c r="B3680" t="s">
        <v>7591</v>
      </c>
      <c r="C3680" t="s">
        <v>10328</v>
      </c>
      <c r="D3680" t="s">
        <v>741</v>
      </c>
      <c r="E3680">
        <v>36.765885388999997</v>
      </c>
      <c r="F3680">
        <v>265.33</v>
      </c>
      <c r="G3680">
        <v>33.479919453527202</v>
      </c>
      <c r="H3680">
        <v>1.57698043706614</v>
      </c>
      <c r="I3680">
        <v>12.1017653158677</v>
      </c>
      <c r="J3680">
        <v>-0.46887802907524501</v>
      </c>
      <c r="K3680">
        <v>258.24642927327102</v>
      </c>
      <c r="L3680">
        <v>225.966221120336</v>
      </c>
      <c r="M3680">
        <v>30.790198502182001</v>
      </c>
      <c r="N3680">
        <v>0.84922865059205399</v>
      </c>
      <c r="O3680">
        <v>4.3982964610108199</v>
      </c>
      <c r="P3680">
        <v>66.038798498122603</v>
      </c>
    </row>
    <row r="3681" spans="1:17" hidden="1" x14ac:dyDescent="0.3">
      <c r="A3681" t="s">
        <v>7592</v>
      </c>
      <c r="B3681" t="s">
        <v>7593</v>
      </c>
      <c r="C3681" t="s">
        <v>10328</v>
      </c>
      <c r="D3681" t="s">
        <v>231</v>
      </c>
      <c r="E3681">
        <v>36.754387000000001</v>
      </c>
      <c r="F3681">
        <v>53</v>
      </c>
      <c r="G3681">
        <v>-19.424646437034799</v>
      </c>
      <c r="H3681">
        <v>-12.6715761957994</v>
      </c>
      <c r="I3681">
        <v>-48.331257798242703</v>
      </c>
      <c r="J3681">
        <v>-5.12005435416871</v>
      </c>
      <c r="K3681">
        <v>59.4497099245784</v>
      </c>
      <c r="L3681">
        <v>62.427418779552298</v>
      </c>
      <c r="M3681">
        <v>39.047129989331303</v>
      </c>
      <c r="N3681">
        <v>0.80365296803652897</v>
      </c>
      <c r="O3681">
        <v>122.641509433962</v>
      </c>
      <c r="P3681">
        <v>10.647181628392399</v>
      </c>
    </row>
    <row r="3682" spans="1:17" hidden="1" x14ac:dyDescent="0.3">
      <c r="A3682" t="s">
        <v>7594</v>
      </c>
      <c r="B3682" t="s">
        <v>7595</v>
      </c>
      <c r="C3682" t="s">
        <v>10328</v>
      </c>
      <c r="D3682" t="s">
        <v>1401</v>
      </c>
      <c r="E3682">
        <v>36.742940910000002</v>
      </c>
      <c r="F3682">
        <v>19.2</v>
      </c>
      <c r="G3682">
        <v>-48.020546014145197</v>
      </c>
      <c r="H3682">
        <v>-15.1577167659418</v>
      </c>
      <c r="I3682">
        <v>-20.657711832013799</v>
      </c>
      <c r="J3682">
        <v>-13.031127238503601</v>
      </c>
      <c r="K3682">
        <v>23.021292473205001</v>
      </c>
      <c r="L3682">
        <v>21.247431861848298</v>
      </c>
      <c r="M3682">
        <v>26.001757510773299</v>
      </c>
      <c r="N3682">
        <v>1.30566751256406</v>
      </c>
      <c r="O3682">
        <v>59.375</v>
      </c>
      <c r="P3682">
        <v>42.2222222222222</v>
      </c>
    </row>
    <row r="3683" spans="1:17" hidden="1" x14ac:dyDescent="0.3">
      <c r="A3683" t="s">
        <v>7596</v>
      </c>
      <c r="B3683" t="s">
        <v>7597</v>
      </c>
      <c r="C3683" t="s">
        <v>10328</v>
      </c>
      <c r="D3683" t="s">
        <v>1665</v>
      </c>
      <c r="E3683">
        <v>36.708547199999998</v>
      </c>
      <c r="F3683">
        <v>59.93</v>
      </c>
      <c r="G3683">
        <v>178.84569770776801</v>
      </c>
      <c r="H3683">
        <v>18.3085220181935</v>
      </c>
      <c r="I3683">
        <v>140.11736613056399</v>
      </c>
      <c r="J3683">
        <v>7.1460466530372599</v>
      </c>
      <c r="K3683">
        <v>45.0627187146602</v>
      </c>
      <c r="L3683">
        <v>32.241716211324999</v>
      </c>
      <c r="M3683">
        <v>83.714803834724606</v>
      </c>
      <c r="N3683">
        <v>0.56536507105059097</v>
      </c>
      <c r="O3683">
        <v>0</v>
      </c>
      <c r="P3683">
        <v>273.39563862928298</v>
      </c>
      <c r="Q3683">
        <v>0.11503390224301301</v>
      </c>
    </row>
    <row r="3684" spans="1:17" hidden="1" x14ac:dyDescent="0.3">
      <c r="A3684" t="s">
        <v>7598</v>
      </c>
      <c r="B3684" t="s">
        <v>7599</v>
      </c>
      <c r="C3684" t="s">
        <v>10328</v>
      </c>
      <c r="E3684">
        <v>36.680045999999997</v>
      </c>
      <c r="F3684">
        <v>113.9</v>
      </c>
      <c r="G3684">
        <v>352.14663086768002</v>
      </c>
      <c r="H3684">
        <v>46.144533592325303</v>
      </c>
      <c r="I3684">
        <v>369.25305479340102</v>
      </c>
      <c r="J3684">
        <v>7.1678059556207696</v>
      </c>
      <c r="M3684">
        <v>100</v>
      </c>
      <c r="O3684">
        <v>0</v>
      </c>
      <c r="P3684">
        <v>406.222222222222</v>
      </c>
    </row>
    <row r="3685" spans="1:17" hidden="1" x14ac:dyDescent="0.3">
      <c r="A3685" t="s">
        <v>7600</v>
      </c>
      <c r="B3685" t="s">
        <v>7601</v>
      </c>
      <c r="C3685" t="s">
        <v>10328</v>
      </c>
      <c r="D3685" t="s">
        <v>1665</v>
      </c>
      <c r="E3685">
        <v>36.662113400000003</v>
      </c>
      <c r="F3685">
        <v>55</v>
      </c>
      <c r="G3685">
        <v>-84.123624222486598</v>
      </c>
      <c r="H3685">
        <v>1.25776890097665</v>
      </c>
      <c r="I3685">
        <v>-67.017200296765395</v>
      </c>
      <c r="J3685">
        <v>-9.9292351114918809</v>
      </c>
      <c r="K3685">
        <v>57.121549042600499</v>
      </c>
      <c r="M3685">
        <v>46.2694621501158</v>
      </c>
      <c r="N3685">
        <v>1.51231945624469</v>
      </c>
      <c r="O3685">
        <v>117.636363636363</v>
      </c>
      <c r="P3685">
        <v>20.3237803544082</v>
      </c>
    </row>
    <row r="3686" spans="1:17" hidden="1" x14ac:dyDescent="0.3">
      <c r="A3686" t="s">
        <v>7602</v>
      </c>
      <c r="B3686" t="s">
        <v>7603</v>
      </c>
      <c r="C3686" t="s">
        <v>10328</v>
      </c>
      <c r="D3686" t="s">
        <v>163</v>
      </c>
      <c r="E3686">
        <v>36.426020547999997</v>
      </c>
      <c r="F3686">
        <v>19.05</v>
      </c>
      <c r="G3686">
        <v>236.274325780726</v>
      </c>
      <c r="H3686">
        <v>39.361406549222203</v>
      </c>
      <c r="I3686">
        <v>182.38343306959601</v>
      </c>
      <c r="J3686">
        <v>9.1953993914320797</v>
      </c>
      <c r="K3686">
        <v>14.3766108927936</v>
      </c>
      <c r="L3686">
        <v>10.5574354487868</v>
      </c>
      <c r="M3686">
        <v>93.8923076011163</v>
      </c>
      <c r="N3686">
        <v>0.99000974570015798</v>
      </c>
      <c r="O3686">
        <v>0</v>
      </c>
      <c r="P3686">
        <v>332.95454545454498</v>
      </c>
      <c r="Q3686">
        <v>0.11650698395879699</v>
      </c>
    </row>
    <row r="3687" spans="1:17" hidden="1" x14ac:dyDescent="0.3">
      <c r="A3687" t="s">
        <v>7604</v>
      </c>
      <c r="B3687" t="s">
        <v>7605</v>
      </c>
      <c r="C3687" t="s">
        <v>10328</v>
      </c>
      <c r="D3687" t="s">
        <v>1607</v>
      </c>
      <c r="E3687">
        <v>36.390774700000001</v>
      </c>
      <c r="F3687">
        <v>7.12</v>
      </c>
      <c r="G3687">
        <v>10.918270944473599</v>
      </c>
      <c r="H3687">
        <v>13.540415302503201</v>
      </c>
      <c r="I3687">
        <v>16.489141314839301</v>
      </c>
      <c r="J3687">
        <v>8.8008286843613792</v>
      </c>
      <c r="K3687">
        <v>6.5778061034192303</v>
      </c>
      <c r="L3687">
        <v>6.0589170268019696</v>
      </c>
      <c r="M3687">
        <v>69.068672626297698</v>
      </c>
      <c r="N3687">
        <v>0.94252662448647495</v>
      </c>
      <c r="O3687">
        <v>18.539325842696599</v>
      </c>
      <c r="P3687">
        <v>53.118279569892401</v>
      </c>
      <c r="Q3687">
        <v>6.1815665196920999E-2</v>
      </c>
    </row>
    <row r="3688" spans="1:17" hidden="1" x14ac:dyDescent="0.3">
      <c r="A3688" t="s">
        <v>7606</v>
      </c>
      <c r="B3688" t="s">
        <v>7607</v>
      </c>
      <c r="C3688" t="s">
        <v>10328</v>
      </c>
      <c r="D3688" t="s">
        <v>428</v>
      </c>
      <c r="E3688">
        <v>36.387984600000003</v>
      </c>
      <c r="F3688">
        <v>2.38</v>
      </c>
      <c r="G3688">
        <v>9.92817193457266</v>
      </c>
      <c r="H3688">
        <v>-7.8519704261476502</v>
      </c>
      <c r="I3688">
        <v>-15.822546996848899</v>
      </c>
      <c r="J3688">
        <v>-0.19659233433623099</v>
      </c>
      <c r="K3688">
        <v>2.4325620582165102</v>
      </c>
      <c r="L3688">
        <v>2.4062214693472201</v>
      </c>
      <c r="M3688">
        <v>46.550262727824801</v>
      </c>
      <c r="N3688">
        <v>0.63185053607476505</v>
      </c>
      <c r="O3688">
        <v>53.3613445378151</v>
      </c>
      <c r="P3688">
        <v>44.2424242424242</v>
      </c>
      <c r="Q3688">
        <v>5.3471887125401997E-2</v>
      </c>
    </row>
    <row r="3689" spans="1:17" hidden="1" x14ac:dyDescent="0.3">
      <c r="A3689" t="s">
        <v>7608</v>
      </c>
      <c r="B3689" t="s">
        <v>7609</v>
      </c>
      <c r="C3689" t="s">
        <v>10328</v>
      </c>
      <c r="E3689">
        <v>36.38243319</v>
      </c>
      <c r="F3689">
        <v>17.350000000000001</v>
      </c>
      <c r="G3689">
        <v>123.583142694806</v>
      </c>
      <c r="H3689">
        <v>40.582861674023</v>
      </c>
      <c r="I3689">
        <v>80.026809430927898</v>
      </c>
      <c r="J3689">
        <v>6.0303837632812396</v>
      </c>
      <c r="K3689">
        <v>13.437714547924299</v>
      </c>
      <c r="L3689">
        <v>10.247550682411701</v>
      </c>
      <c r="M3689">
        <v>84.746527642618702</v>
      </c>
      <c r="N3689">
        <v>0.85574923400947001</v>
      </c>
      <c r="O3689">
        <v>2.9971181556195998</v>
      </c>
      <c r="P3689">
        <v>193.07432432432401</v>
      </c>
      <c r="Q3689">
        <v>0.14106347055972099</v>
      </c>
    </row>
    <row r="3690" spans="1:17" hidden="1" x14ac:dyDescent="0.3">
      <c r="A3690" t="s">
        <v>7610</v>
      </c>
      <c r="B3690" t="s">
        <v>7611</v>
      </c>
      <c r="C3690" t="s">
        <v>10328</v>
      </c>
      <c r="D3690" t="s">
        <v>2686</v>
      </c>
      <c r="E3690">
        <v>36.2943523</v>
      </c>
      <c r="F3690">
        <v>17.399999999999999</v>
      </c>
      <c r="G3690">
        <v>100.391748093513</v>
      </c>
      <c r="H3690">
        <v>15.048010052214901</v>
      </c>
      <c r="I3690">
        <v>63.326389173363701</v>
      </c>
      <c r="J3690">
        <v>-5.4883531849216602</v>
      </c>
      <c r="K3690">
        <v>14.1452926173218</v>
      </c>
      <c r="L3690">
        <v>10.723511286788799</v>
      </c>
      <c r="M3690">
        <v>58.824848795302898</v>
      </c>
      <c r="N3690">
        <v>0.53725741938669602</v>
      </c>
      <c r="O3690">
        <v>4.8850574712643704</v>
      </c>
      <c r="P3690">
        <v>154.01459854014499</v>
      </c>
    </row>
    <row r="3691" spans="1:17" hidden="1" x14ac:dyDescent="0.3">
      <c r="A3691" t="s">
        <v>7612</v>
      </c>
      <c r="B3691" t="s">
        <v>7613</v>
      </c>
      <c r="C3691" t="s">
        <v>10328</v>
      </c>
      <c r="D3691" t="s">
        <v>627</v>
      </c>
      <c r="E3691">
        <v>36.286051200000003</v>
      </c>
      <c r="F3691">
        <v>88.79</v>
      </c>
      <c r="G3691">
        <v>1.42994918575751</v>
      </c>
      <c r="H3691">
        <v>5.7069394741572097</v>
      </c>
      <c r="I3691">
        <v>-8.7517891162319401</v>
      </c>
      <c r="J3691">
        <v>2.3231303527304599</v>
      </c>
      <c r="K3691">
        <v>84.252166803139502</v>
      </c>
      <c r="L3691">
        <v>79.7486073175195</v>
      </c>
      <c r="M3691">
        <v>68.810989273847497</v>
      </c>
      <c r="N3691">
        <v>1.4640991635752201</v>
      </c>
      <c r="O3691">
        <v>31.760333370874999</v>
      </c>
      <c r="P3691">
        <v>42.177742193755002</v>
      </c>
      <c r="Q3691">
        <v>1.7654598901153999E-2</v>
      </c>
    </row>
    <row r="3692" spans="1:17" hidden="1" x14ac:dyDescent="0.3">
      <c r="A3692" t="s">
        <v>7614</v>
      </c>
      <c r="B3692" t="s">
        <v>7615</v>
      </c>
      <c r="C3692" t="s">
        <v>10328</v>
      </c>
      <c r="D3692" t="s">
        <v>405</v>
      </c>
      <c r="E3692">
        <v>36.244936000000003</v>
      </c>
      <c r="F3692">
        <v>0.91</v>
      </c>
      <c r="G3692">
        <v>-11.8900098836091</v>
      </c>
      <c r="H3692">
        <v>-3.3612377048589099</v>
      </c>
      <c r="I3692">
        <v>-21.046212220514199</v>
      </c>
      <c r="J3692">
        <v>-3.1981937985320701</v>
      </c>
      <c r="K3692">
        <v>0.91793994451543004</v>
      </c>
      <c r="L3692">
        <v>0.93104404829059095</v>
      </c>
      <c r="M3692">
        <v>55.003073627678098</v>
      </c>
      <c r="N3692">
        <v>0.45655091162378098</v>
      </c>
      <c r="O3692">
        <v>35.164835164835097</v>
      </c>
      <c r="P3692">
        <v>21.3333333333333</v>
      </c>
      <c r="Q3692">
        <v>0.112007264241586</v>
      </c>
    </row>
    <row r="3693" spans="1:17" hidden="1" x14ac:dyDescent="0.3">
      <c r="A3693" t="s">
        <v>7616</v>
      </c>
      <c r="B3693" t="s">
        <v>7617</v>
      </c>
      <c r="C3693" t="s">
        <v>10328</v>
      </c>
      <c r="D3693" t="s">
        <v>357</v>
      </c>
      <c r="E3693">
        <v>36.185607900000001</v>
      </c>
      <c r="F3693">
        <v>57.87</v>
      </c>
      <c r="G3693">
        <v>13.170746191998401</v>
      </c>
      <c r="H3693">
        <v>1.1222705410181399</v>
      </c>
      <c r="I3693">
        <v>-5.4003483776243399</v>
      </c>
      <c r="J3693">
        <v>11.6567227120276</v>
      </c>
      <c r="K3693">
        <v>56.159537851695497</v>
      </c>
      <c r="L3693">
        <v>54.474338580707901</v>
      </c>
      <c r="M3693">
        <v>66.214771592252703</v>
      </c>
      <c r="N3693">
        <v>0.50668829200763399</v>
      </c>
      <c r="O3693">
        <v>63.1242439951615</v>
      </c>
      <c r="Q3693">
        <v>4.8806650825349997E-2</v>
      </c>
    </row>
    <row r="3694" spans="1:17" hidden="1" x14ac:dyDescent="0.3">
      <c r="A3694" t="s">
        <v>7618</v>
      </c>
      <c r="B3694" t="s">
        <v>7619</v>
      </c>
      <c r="C3694" t="s">
        <v>10328</v>
      </c>
      <c r="D3694" t="s">
        <v>405</v>
      </c>
      <c r="E3694">
        <v>36.181419599999998</v>
      </c>
      <c r="F3694">
        <v>60.7</v>
      </c>
      <c r="G3694">
        <v>134.070904745712</v>
      </c>
      <c r="H3694">
        <v>7.7440003525292003</v>
      </c>
      <c r="I3694">
        <v>57.492332451139099</v>
      </c>
      <c r="J3694">
        <v>-0.54665416011545498</v>
      </c>
      <c r="K3694">
        <v>52.877803735065598</v>
      </c>
      <c r="L3694">
        <v>40.036413863828102</v>
      </c>
      <c r="M3694">
        <v>66.107207123464093</v>
      </c>
      <c r="N3694">
        <v>0.86036863352010495</v>
      </c>
      <c r="O3694">
        <v>12.026359143327801</v>
      </c>
      <c r="P3694">
        <v>187.54144954997599</v>
      </c>
      <c r="Q3694">
        <v>9.3880375274929997E-2</v>
      </c>
    </row>
    <row r="3695" spans="1:17" hidden="1" x14ac:dyDescent="0.3">
      <c r="A3695" t="s">
        <v>7620</v>
      </c>
      <c r="B3695" t="s">
        <v>7621</v>
      </c>
      <c r="C3695" t="s">
        <v>10328</v>
      </c>
      <c r="D3695" t="s">
        <v>7287</v>
      </c>
      <c r="E3695">
        <v>36.123666399999998</v>
      </c>
      <c r="F3695">
        <v>630.1</v>
      </c>
      <c r="G3695">
        <v>-33.851319552027299</v>
      </c>
      <c r="H3695">
        <v>22.626904587631198</v>
      </c>
      <c r="I3695">
        <v>-32.183352857654803</v>
      </c>
      <c r="J3695">
        <v>4.2856771692098601</v>
      </c>
      <c r="K3695">
        <v>614.90993919093501</v>
      </c>
      <c r="L3695">
        <v>692.53253107434296</v>
      </c>
      <c r="M3695">
        <v>66.224774126391097</v>
      </c>
      <c r="N3695">
        <v>0.763636363636363</v>
      </c>
      <c r="O3695">
        <v>100.611014124742</v>
      </c>
      <c r="P3695">
        <v>24.5256916996047</v>
      </c>
      <c r="Q3695">
        <v>0.107771600225334</v>
      </c>
    </row>
    <row r="3696" spans="1:17" hidden="1" x14ac:dyDescent="0.3">
      <c r="A3696" t="s">
        <v>7622</v>
      </c>
      <c r="B3696" t="s">
        <v>7623</v>
      </c>
      <c r="C3696" t="s">
        <v>10328</v>
      </c>
      <c r="D3696" t="s">
        <v>535</v>
      </c>
      <c r="E3696">
        <v>36.04119</v>
      </c>
      <c r="F3696">
        <v>1.83</v>
      </c>
      <c r="G3696">
        <v>49.339936640455001</v>
      </c>
      <c r="H3696">
        <v>61.187257278418599</v>
      </c>
      <c r="I3696">
        <v>5.8657646914627</v>
      </c>
      <c r="J3696">
        <v>46.778430792398197</v>
      </c>
      <c r="K3696">
        <v>1.17273758458979</v>
      </c>
      <c r="L3696">
        <v>1.2227870871691899</v>
      </c>
      <c r="M3696">
        <v>89.439389978019904</v>
      </c>
      <c r="N3696">
        <v>2.51379306590592</v>
      </c>
      <c r="O3696">
        <v>39.344262295081897</v>
      </c>
      <c r="P3696">
        <v>92.631578947368396</v>
      </c>
      <c r="Q3696">
        <v>5.2971554408476E-2</v>
      </c>
    </row>
    <row r="3697" spans="1:17" hidden="1" x14ac:dyDescent="0.3">
      <c r="A3697" t="s">
        <v>7624</v>
      </c>
      <c r="B3697" t="s">
        <v>7625</v>
      </c>
      <c r="C3697" t="s">
        <v>10328</v>
      </c>
      <c r="D3697" t="s">
        <v>72</v>
      </c>
      <c r="E3697">
        <v>36.011879999999998</v>
      </c>
      <c r="F3697">
        <v>36.15</v>
      </c>
      <c r="G3697">
        <v>85.620296039584503</v>
      </c>
      <c r="H3697">
        <v>39.166096620894301</v>
      </c>
      <c r="I3697">
        <v>34.465264702055698</v>
      </c>
      <c r="J3697">
        <v>-12.197223531243299</v>
      </c>
      <c r="K3697">
        <v>30.402926938903299</v>
      </c>
      <c r="L3697">
        <v>24.9585090071756</v>
      </c>
      <c r="M3697">
        <v>52.389978459833202</v>
      </c>
      <c r="N3697">
        <v>1.1661980107807599</v>
      </c>
      <c r="O3697">
        <v>13.3886583679115</v>
      </c>
      <c r="P3697">
        <v>126.07879924952999</v>
      </c>
      <c r="Q3697">
        <v>0.104351500412687</v>
      </c>
    </row>
    <row r="3698" spans="1:17" hidden="1" x14ac:dyDescent="0.3">
      <c r="A3698" t="s">
        <v>7626</v>
      </c>
      <c r="B3698" t="s">
        <v>7627</v>
      </c>
      <c r="C3698" t="s">
        <v>10328</v>
      </c>
      <c r="D3698" t="s">
        <v>3576</v>
      </c>
      <c r="E3698">
        <v>35.97919332</v>
      </c>
      <c r="F3698">
        <v>81.77</v>
      </c>
      <c r="G3698">
        <v>74.865515292968595</v>
      </c>
      <c r="H3698">
        <v>3.6578027960263402</v>
      </c>
      <c r="I3698">
        <v>46.275102189407697</v>
      </c>
      <c r="J3698">
        <v>-15.029349527967801</v>
      </c>
      <c r="K3698">
        <v>73.174696782937801</v>
      </c>
      <c r="L3698">
        <v>61.0501237375057</v>
      </c>
      <c r="M3698">
        <v>41.578904543813003</v>
      </c>
      <c r="N3698">
        <v>1.79766401347937</v>
      </c>
      <c r="O3698">
        <v>12.2661122661122</v>
      </c>
      <c r="P3698">
        <v>115.638185654008</v>
      </c>
      <c r="Q3698">
        <v>0.104716473398263</v>
      </c>
    </row>
    <row r="3699" spans="1:17" hidden="1" x14ac:dyDescent="0.3">
      <c r="A3699" t="s">
        <v>7628</v>
      </c>
      <c r="B3699" t="s">
        <v>7629</v>
      </c>
      <c r="C3699" t="s">
        <v>10328</v>
      </c>
      <c r="D3699" t="s">
        <v>54</v>
      </c>
      <c r="E3699">
        <v>35.97</v>
      </c>
      <c r="F3699">
        <v>38.35</v>
      </c>
      <c r="G3699">
        <v>-24.772541958892401</v>
      </c>
      <c r="H3699">
        <v>-8.2596444868312204</v>
      </c>
      <c r="I3699">
        <v>-16.146419034934599</v>
      </c>
      <c r="J3699">
        <v>-3.5679813673754901</v>
      </c>
      <c r="K3699">
        <v>36.916959288854699</v>
      </c>
      <c r="L3699">
        <v>37.4981928966833</v>
      </c>
      <c r="M3699">
        <v>52.020865939337803</v>
      </c>
      <c r="N3699">
        <v>0.76210196834408594</v>
      </c>
      <c r="O3699">
        <v>60.365058670143398</v>
      </c>
      <c r="P3699">
        <v>27.578176979374501</v>
      </c>
      <c r="Q3699">
        <v>3.0077584719048998E-2</v>
      </c>
    </row>
    <row r="3700" spans="1:17" hidden="1" x14ac:dyDescent="0.3">
      <c r="A3700" t="s">
        <v>7630</v>
      </c>
      <c r="B3700" t="s">
        <v>7631</v>
      </c>
      <c r="C3700" t="s">
        <v>10328</v>
      </c>
      <c r="D3700" t="s">
        <v>538</v>
      </c>
      <c r="E3700">
        <v>35.884926249999999</v>
      </c>
      <c r="F3700">
        <v>14.3</v>
      </c>
      <c r="G3700">
        <v>-79.896389468936107</v>
      </c>
      <c r="H3700">
        <v>0.20798832042631701</v>
      </c>
      <c r="I3700">
        <v>-33.520959695261602</v>
      </c>
      <c r="J3700">
        <v>-7.8218497125105602</v>
      </c>
      <c r="K3700">
        <v>14.7151968949123</v>
      </c>
      <c r="L3700">
        <v>16.6829511971867</v>
      </c>
      <c r="M3700">
        <v>44.284170528193599</v>
      </c>
      <c r="N3700">
        <v>1.07245283018867</v>
      </c>
      <c r="O3700">
        <v>109.790209790209</v>
      </c>
      <c r="P3700">
        <v>7.9245283018867898</v>
      </c>
    </row>
    <row r="3701" spans="1:17" hidden="1" x14ac:dyDescent="0.3">
      <c r="A3701" t="s">
        <v>7632</v>
      </c>
      <c r="B3701" t="s">
        <v>7633</v>
      </c>
      <c r="C3701" t="s">
        <v>10328</v>
      </c>
      <c r="D3701" t="s">
        <v>138</v>
      </c>
      <c r="E3701">
        <v>35.840511999999997</v>
      </c>
      <c r="F3701">
        <v>26.88</v>
      </c>
      <c r="G3701">
        <v>-18.397544725169698</v>
      </c>
      <c r="H3701">
        <v>29.007770098931498</v>
      </c>
      <c r="I3701">
        <v>4.1077665920011697</v>
      </c>
      <c r="J3701">
        <v>20.567545736113999</v>
      </c>
      <c r="K3701">
        <v>20.4816036523283</v>
      </c>
      <c r="L3701">
        <v>20.2104571691392</v>
      </c>
      <c r="M3701">
        <v>88.103943412487894</v>
      </c>
      <c r="N3701">
        <v>1.9435680519731999</v>
      </c>
      <c r="O3701">
        <v>0</v>
      </c>
      <c r="P3701">
        <v>94.782608695652101</v>
      </c>
    </row>
    <row r="3702" spans="1:17" hidden="1" x14ac:dyDescent="0.3">
      <c r="A3702" t="s">
        <v>7634</v>
      </c>
      <c r="B3702" t="s">
        <v>7635</v>
      </c>
      <c r="C3702" t="s">
        <v>10328</v>
      </c>
      <c r="D3702" t="s">
        <v>4353</v>
      </c>
      <c r="E3702">
        <v>35.692918949999999</v>
      </c>
      <c r="F3702">
        <v>14.34</v>
      </c>
      <c r="G3702">
        <v>1.48780496209559</v>
      </c>
      <c r="H3702">
        <v>13.060666355217499</v>
      </c>
      <c r="I3702">
        <v>-11.0464275938639</v>
      </c>
      <c r="J3702">
        <v>2.4280860516621798</v>
      </c>
      <c r="K3702">
        <v>13.800351633173101</v>
      </c>
      <c r="L3702">
        <v>13.0721209922492</v>
      </c>
      <c r="M3702">
        <v>68.652432279241907</v>
      </c>
      <c r="N3702">
        <v>0.22806095638465501</v>
      </c>
      <c r="O3702">
        <v>48.396094839609397</v>
      </c>
      <c r="P3702">
        <v>39.902439024390198</v>
      </c>
      <c r="Q3702">
        <v>3.1140363976369999E-3</v>
      </c>
    </row>
    <row r="3703" spans="1:17" hidden="1" x14ac:dyDescent="0.3">
      <c r="A3703" t="s">
        <v>7636</v>
      </c>
      <c r="B3703" t="s">
        <v>7637</v>
      </c>
      <c r="C3703" t="s">
        <v>10328</v>
      </c>
      <c r="E3703">
        <v>35.685986049999997</v>
      </c>
      <c r="F3703">
        <v>68.55</v>
      </c>
      <c r="G3703">
        <v>60.662729530565898</v>
      </c>
      <c r="H3703">
        <v>-11.641838738028399</v>
      </c>
      <c r="I3703">
        <v>-16.470471707273699</v>
      </c>
      <c r="J3703">
        <v>-7.8503772525588396</v>
      </c>
      <c r="K3703">
        <v>72.048365123282693</v>
      </c>
      <c r="L3703">
        <v>65.351244129656394</v>
      </c>
      <c r="M3703">
        <v>39.617515695688802</v>
      </c>
      <c r="N3703">
        <v>0.23663092446610101</v>
      </c>
      <c r="O3703">
        <v>77.855579868708901</v>
      </c>
      <c r="P3703">
        <v>107.72727272727199</v>
      </c>
      <c r="Q3703">
        <v>5.4177318753247002E-2</v>
      </c>
    </row>
    <row r="3704" spans="1:17" hidden="1" x14ac:dyDescent="0.3">
      <c r="A3704" t="s">
        <v>7638</v>
      </c>
      <c r="B3704" t="s">
        <v>7639</v>
      </c>
      <c r="C3704" t="s">
        <v>10328</v>
      </c>
      <c r="D3704" t="s">
        <v>405</v>
      </c>
      <c r="E3704">
        <v>35.636846400000003</v>
      </c>
      <c r="F3704">
        <v>59.32</v>
      </c>
      <c r="G3704">
        <v>127.281751110277</v>
      </c>
      <c r="H3704">
        <v>39.347030761881598</v>
      </c>
      <c r="I3704">
        <v>45.305673768511603</v>
      </c>
      <c r="J3704">
        <v>15.1723720446212</v>
      </c>
      <c r="K3704">
        <v>38.759843936827501</v>
      </c>
      <c r="L3704">
        <v>35.646847719414097</v>
      </c>
      <c r="M3704">
        <v>83.494935052757299</v>
      </c>
      <c r="N3704">
        <v>3.4954908317674702</v>
      </c>
      <c r="O3704">
        <v>0</v>
      </c>
      <c r="P3704">
        <v>169.636363636363</v>
      </c>
      <c r="Q3704">
        <v>8.4975384400806001E-2</v>
      </c>
    </row>
    <row r="3705" spans="1:17" hidden="1" x14ac:dyDescent="0.3">
      <c r="A3705" t="s">
        <v>7640</v>
      </c>
      <c r="B3705" t="s">
        <v>7641</v>
      </c>
      <c r="C3705" t="s">
        <v>10328</v>
      </c>
      <c r="D3705" t="s">
        <v>405</v>
      </c>
      <c r="E3705">
        <v>35.538041</v>
      </c>
      <c r="F3705">
        <v>121.35</v>
      </c>
      <c r="G3705">
        <v>-30.071828065427301</v>
      </c>
      <c r="H3705">
        <v>-28.9705399022066</v>
      </c>
      <c r="I3705">
        <v>108.47620169970899</v>
      </c>
      <c r="J3705">
        <v>-2.1174037037041198</v>
      </c>
      <c r="K3705">
        <v>103.148974916087</v>
      </c>
      <c r="M3705">
        <v>30.456107355294701</v>
      </c>
      <c r="N3705">
        <v>0.31128688140708699</v>
      </c>
      <c r="O3705">
        <v>49.484960857025101</v>
      </c>
    </row>
    <row r="3706" spans="1:17" hidden="1" x14ac:dyDescent="0.3">
      <c r="A3706" t="s">
        <v>7642</v>
      </c>
      <c r="B3706" t="s">
        <v>7643</v>
      </c>
      <c r="C3706" t="s">
        <v>10328</v>
      </c>
      <c r="D3706" t="s">
        <v>405</v>
      </c>
      <c r="E3706">
        <v>35.5291</v>
      </c>
      <c r="F3706">
        <v>22.18</v>
      </c>
      <c r="G3706">
        <v>265.999600506001</v>
      </c>
      <c r="H3706">
        <v>-22.082927533226002</v>
      </c>
      <c r="I3706">
        <v>111.755973773161</v>
      </c>
      <c r="J3706">
        <v>-2.4419916761060301</v>
      </c>
      <c r="K3706">
        <v>20.820410790931501</v>
      </c>
      <c r="L3706">
        <v>14.293415579968601</v>
      </c>
      <c r="M3706">
        <v>48.786012450246602</v>
      </c>
      <c r="N3706">
        <v>0.90039529523750705</v>
      </c>
      <c r="O3706">
        <v>39.449954914337198</v>
      </c>
      <c r="P3706">
        <v>315.35580524344499</v>
      </c>
      <c r="Q3706">
        <v>0.108497063684828</v>
      </c>
    </row>
    <row r="3707" spans="1:17" hidden="1" x14ac:dyDescent="0.3">
      <c r="A3707" t="s">
        <v>7644</v>
      </c>
      <c r="B3707" t="s">
        <v>7645</v>
      </c>
      <c r="C3707" t="s">
        <v>10328</v>
      </c>
      <c r="D3707" t="s">
        <v>405</v>
      </c>
      <c r="E3707">
        <v>35.454276</v>
      </c>
      <c r="F3707">
        <v>0.97</v>
      </c>
      <c r="G3707">
        <v>16.8978689042696</v>
      </c>
      <c r="H3707">
        <v>-0.16901802522504</v>
      </c>
      <c r="I3707">
        <v>-24.783585957887901</v>
      </c>
      <c r="J3707">
        <v>-2.06806432738877</v>
      </c>
      <c r="K3707">
        <v>0.95862370387740503</v>
      </c>
      <c r="L3707">
        <v>0.96155489833577701</v>
      </c>
      <c r="M3707">
        <v>56.7333676602208</v>
      </c>
      <c r="N3707">
        <v>0.97437030353535004</v>
      </c>
      <c r="O3707">
        <v>36.082474226804102</v>
      </c>
      <c r="P3707">
        <v>64.406779661016898</v>
      </c>
      <c r="Q3707">
        <v>5.9799694121992E-2</v>
      </c>
    </row>
    <row r="3708" spans="1:17" hidden="1" x14ac:dyDescent="0.3">
      <c r="A3708" t="s">
        <v>7646</v>
      </c>
      <c r="B3708" t="s">
        <v>7647</v>
      </c>
      <c r="C3708" t="s">
        <v>10328</v>
      </c>
      <c r="D3708" t="s">
        <v>773</v>
      </c>
      <c r="E3708">
        <v>35.443350000000002</v>
      </c>
      <c r="F3708">
        <v>39</v>
      </c>
      <c r="G3708">
        <v>80.738982745383396</v>
      </c>
      <c r="H3708">
        <v>-6.0717495375501596</v>
      </c>
      <c r="I3708">
        <v>44.929332702399101</v>
      </c>
      <c r="J3708">
        <v>-6.0476561641234596</v>
      </c>
      <c r="K3708">
        <v>37.543324213052998</v>
      </c>
      <c r="L3708">
        <v>29.262288960203598</v>
      </c>
      <c r="M3708">
        <v>46.806474685933402</v>
      </c>
      <c r="N3708">
        <v>1.32315095721309</v>
      </c>
      <c r="O3708">
        <v>15.3846153846153</v>
      </c>
      <c r="P3708">
        <v>155.73770491803199</v>
      </c>
    </row>
    <row r="3709" spans="1:17" hidden="1" x14ac:dyDescent="0.3">
      <c r="A3709" t="s">
        <v>7648</v>
      </c>
      <c r="B3709" t="s">
        <v>7649</v>
      </c>
      <c r="C3709" t="s">
        <v>10328</v>
      </c>
      <c r="D3709" t="s">
        <v>535</v>
      </c>
      <c r="E3709">
        <v>35.431240000000003</v>
      </c>
      <c r="F3709">
        <v>63</v>
      </c>
      <c r="G3709">
        <v>26.917955139157701</v>
      </c>
      <c r="H3709">
        <v>6.0960638800848601</v>
      </c>
      <c r="I3709">
        <v>-31.1472223215243</v>
      </c>
      <c r="J3709">
        <v>0.181001885980244</v>
      </c>
      <c r="K3709">
        <v>56.913489263539198</v>
      </c>
      <c r="L3709">
        <v>55.190641813010302</v>
      </c>
      <c r="M3709">
        <v>73.986832371241405</v>
      </c>
      <c r="N3709">
        <v>0.54858653954553105</v>
      </c>
      <c r="O3709">
        <v>38.063492063491999</v>
      </c>
      <c r="P3709">
        <v>60.673297628156</v>
      </c>
      <c r="Q3709">
        <v>3.7972051740484999E-2</v>
      </c>
    </row>
    <row r="3710" spans="1:17" hidden="1" x14ac:dyDescent="0.3">
      <c r="A3710" t="s">
        <v>7650</v>
      </c>
      <c r="B3710" t="s">
        <v>7651</v>
      </c>
      <c r="C3710" t="s">
        <v>10328</v>
      </c>
      <c r="D3710" t="s">
        <v>2256</v>
      </c>
      <c r="E3710">
        <v>35.386755749999999</v>
      </c>
      <c r="F3710">
        <v>189.1</v>
      </c>
      <c r="G3710">
        <v>-50.4507754338483</v>
      </c>
      <c r="H3710">
        <v>1.3421571730446</v>
      </c>
      <c r="I3710">
        <v>-3.6590457582032401</v>
      </c>
      <c r="J3710">
        <v>-6.4976561641234598</v>
      </c>
      <c r="K3710">
        <v>170.00126456892701</v>
      </c>
      <c r="M3710">
        <v>60.298798858947897</v>
      </c>
      <c r="N3710">
        <v>1.6217821782178199</v>
      </c>
      <c r="O3710">
        <v>34.8492860920148</v>
      </c>
      <c r="P3710">
        <v>55</v>
      </c>
    </row>
    <row r="3711" spans="1:17" hidden="1" x14ac:dyDescent="0.3">
      <c r="A3711" t="s">
        <v>7652</v>
      </c>
      <c r="B3711" t="s">
        <v>7653</v>
      </c>
      <c r="C3711" t="s">
        <v>10328</v>
      </c>
      <c r="D3711" t="s">
        <v>3507</v>
      </c>
      <c r="E3711">
        <v>35.356993699999997</v>
      </c>
      <c r="F3711">
        <v>24.5</v>
      </c>
      <c r="G3711">
        <v>-30.071828065427301</v>
      </c>
      <c r="H3711">
        <v>-7.34983329470443</v>
      </c>
      <c r="I3711">
        <v>-28.482645519016401</v>
      </c>
      <c r="J3711">
        <v>12.3782697618024</v>
      </c>
      <c r="K3711">
        <v>25.436234038915799</v>
      </c>
      <c r="L3711">
        <v>26.956589822629201</v>
      </c>
      <c r="M3711">
        <v>58.096336259059598</v>
      </c>
      <c r="N3711">
        <v>3.9864864864864802</v>
      </c>
      <c r="O3711">
        <v>46.938775510204003</v>
      </c>
      <c r="P3711">
        <v>33.879781420764999</v>
      </c>
      <c r="Q3711">
        <v>3.9162221654249997E-3</v>
      </c>
    </row>
    <row r="3712" spans="1:17" hidden="1" x14ac:dyDescent="0.3">
      <c r="A3712" t="s">
        <v>7654</v>
      </c>
      <c r="B3712" t="s">
        <v>7655</v>
      </c>
      <c r="C3712" t="s">
        <v>10328</v>
      </c>
      <c r="D3712" t="s">
        <v>1348</v>
      </c>
      <c r="E3712">
        <v>35.335546641000001</v>
      </c>
      <c r="F3712">
        <v>1000</v>
      </c>
      <c r="G3712">
        <v>-30.070828055427199</v>
      </c>
      <c r="H3712">
        <v>-2.2732811731196798</v>
      </c>
      <c r="I3712">
        <v>-12.964404129706001</v>
      </c>
      <c r="J3712">
        <v>-1.0466561541233601</v>
      </c>
      <c r="K3712">
        <v>999.99331303883696</v>
      </c>
      <c r="L3712">
        <v>999.99294652456501</v>
      </c>
      <c r="M3712">
        <v>45.349584451913898</v>
      </c>
      <c r="N3712">
        <v>0.89203902334903495</v>
      </c>
      <c r="O3712">
        <v>4.4999999999999902</v>
      </c>
      <c r="P3712">
        <v>0.88272383354350803</v>
      </c>
      <c r="Q3712">
        <v>-0.10191173764686701</v>
      </c>
    </row>
    <row r="3713" spans="1:17" hidden="1" x14ac:dyDescent="0.3">
      <c r="A3713" t="s">
        <v>7656</v>
      </c>
      <c r="B3713" t="s">
        <v>7657</v>
      </c>
      <c r="C3713" t="s">
        <v>10328</v>
      </c>
      <c r="D3713" t="s">
        <v>138</v>
      </c>
      <c r="E3713">
        <v>35.300699999999999</v>
      </c>
      <c r="F3713">
        <v>30.5</v>
      </c>
      <c r="G3713">
        <v>-38.342504757156597</v>
      </c>
      <c r="I3713">
        <v>-17.053454454171501</v>
      </c>
      <c r="M3713">
        <v>0</v>
      </c>
      <c r="N3713">
        <v>1</v>
      </c>
      <c r="O3713">
        <v>9.01639344262294</v>
      </c>
      <c r="P3713">
        <v>0</v>
      </c>
    </row>
    <row r="3714" spans="1:17" hidden="1" x14ac:dyDescent="0.3">
      <c r="A3714" t="s">
        <v>7658</v>
      </c>
      <c r="B3714" t="s">
        <v>7659</v>
      </c>
      <c r="C3714" t="s">
        <v>10328</v>
      </c>
      <c r="D3714" t="s">
        <v>365</v>
      </c>
      <c r="E3714">
        <v>35.208095</v>
      </c>
      <c r="F3714">
        <v>77.2</v>
      </c>
      <c r="G3714">
        <v>-57.989661865614003</v>
      </c>
      <c r="H3714">
        <v>-55.6577398297363</v>
      </c>
      <c r="I3714">
        <v>-40.883237939892801</v>
      </c>
      <c r="J3714">
        <v>-17.481041337788501</v>
      </c>
      <c r="O3714">
        <v>45.660621761658</v>
      </c>
      <c r="P3714">
        <v>0.78328981723239099</v>
      </c>
    </row>
    <row r="3715" spans="1:17" hidden="1" x14ac:dyDescent="0.3">
      <c r="A3715" t="s">
        <v>7660</v>
      </c>
      <c r="B3715" t="s">
        <v>7661</v>
      </c>
      <c r="C3715" t="s">
        <v>10328</v>
      </c>
      <c r="E3715">
        <v>35.208073499999998</v>
      </c>
      <c r="F3715">
        <v>5.55</v>
      </c>
      <c r="G3715">
        <v>-44.687212680811903</v>
      </c>
      <c r="H3715">
        <v>-5.2672389295986504</v>
      </c>
      <c r="I3715">
        <v>-53.159369656947497</v>
      </c>
      <c r="J3715">
        <v>-2.4787831766458202</v>
      </c>
      <c r="K3715">
        <v>5.9604446196846297</v>
      </c>
      <c r="L3715">
        <v>5.518193294904</v>
      </c>
      <c r="M3715">
        <v>42.911347855986598</v>
      </c>
      <c r="N3715">
        <v>1.18058714471696</v>
      </c>
      <c r="O3715">
        <v>75.495495495495504</v>
      </c>
      <c r="P3715">
        <v>5.71428571428571</v>
      </c>
    </row>
    <row r="3716" spans="1:17" hidden="1" x14ac:dyDescent="0.3">
      <c r="A3716" t="s">
        <v>7662</v>
      </c>
      <c r="B3716" t="s">
        <v>7663</v>
      </c>
      <c r="C3716" t="s">
        <v>10328</v>
      </c>
      <c r="D3716" t="s">
        <v>1481</v>
      </c>
      <c r="E3716">
        <v>35.2044</v>
      </c>
      <c r="F3716">
        <v>82.6</v>
      </c>
      <c r="G3716">
        <v>-13.223617568893101</v>
      </c>
      <c r="H3716">
        <v>-19.8959028047414</v>
      </c>
      <c r="I3716">
        <v>-5.9012434138474203</v>
      </c>
      <c r="J3716">
        <v>0.18422789384754301</v>
      </c>
      <c r="K3716">
        <v>91.891437258294104</v>
      </c>
      <c r="L3716">
        <v>84.780538882233103</v>
      </c>
      <c r="M3716">
        <v>38.245138652254802</v>
      </c>
      <c r="N3716">
        <v>0.246490481686478</v>
      </c>
      <c r="O3716">
        <v>47.699757869249403</v>
      </c>
      <c r="P3716">
        <v>43.902439024390198</v>
      </c>
      <c r="Q3716">
        <v>0.128401461365384</v>
      </c>
    </row>
    <row r="3717" spans="1:17" hidden="1" x14ac:dyDescent="0.3">
      <c r="A3717" t="s">
        <v>7664</v>
      </c>
      <c r="B3717" t="s">
        <v>7665</v>
      </c>
      <c r="C3717" t="s">
        <v>10328</v>
      </c>
      <c r="D3717" t="s">
        <v>1210</v>
      </c>
      <c r="E3717">
        <v>35.171364036</v>
      </c>
      <c r="F3717">
        <v>96.34</v>
      </c>
      <c r="G3717">
        <v>54.029070080951399</v>
      </c>
      <c r="H3717">
        <v>44.809688282529002</v>
      </c>
      <c r="I3717">
        <v>-1.24094629440867</v>
      </c>
      <c r="J3717">
        <v>2.8902012099190402</v>
      </c>
      <c r="K3717">
        <v>77.748975370775597</v>
      </c>
      <c r="L3717">
        <v>75.106747329077393</v>
      </c>
      <c r="M3717">
        <v>82.312370270740999</v>
      </c>
      <c r="N3717">
        <v>1.6064627571529899</v>
      </c>
      <c r="O3717">
        <v>23.396304753996201</v>
      </c>
      <c r="P3717">
        <v>84.100898146378697</v>
      </c>
      <c r="Q3717">
        <v>0.134142710341632</v>
      </c>
    </row>
    <row r="3718" spans="1:17" hidden="1" x14ac:dyDescent="0.3">
      <c r="A3718" t="s">
        <v>7666</v>
      </c>
      <c r="B3718" t="s">
        <v>7667</v>
      </c>
      <c r="C3718" t="s">
        <v>10328</v>
      </c>
      <c r="D3718" t="s">
        <v>1518</v>
      </c>
      <c r="E3718">
        <v>35.164086933999997</v>
      </c>
      <c r="F3718">
        <v>0.84</v>
      </c>
      <c r="G3718">
        <v>-32.397409460776103</v>
      </c>
      <c r="H3718">
        <v>-6.8719823325450697</v>
      </c>
      <c r="I3718">
        <v>-38.629120953865403</v>
      </c>
      <c r="J3718">
        <v>-5.6453573135487503</v>
      </c>
      <c r="K3718">
        <v>0.87090525203339597</v>
      </c>
      <c r="L3718">
        <v>0.91802841337109498</v>
      </c>
      <c r="M3718">
        <v>27.1935757453344</v>
      </c>
      <c r="N3718">
        <v>0.879263095937868</v>
      </c>
      <c r="O3718">
        <v>60.714285714285701</v>
      </c>
      <c r="P3718">
        <v>4.9999999999999796</v>
      </c>
      <c r="Q3718">
        <v>2.1876272687518E-2</v>
      </c>
    </row>
    <row r="3719" spans="1:17" hidden="1" x14ac:dyDescent="0.3">
      <c r="A3719" t="s">
        <v>7668</v>
      </c>
      <c r="B3719" t="s">
        <v>7669</v>
      </c>
      <c r="C3719" t="s">
        <v>10328</v>
      </c>
      <c r="D3719" t="s">
        <v>627</v>
      </c>
      <c r="E3719">
        <v>35.162399999999998</v>
      </c>
      <c r="F3719">
        <v>67.62</v>
      </c>
      <c r="G3719">
        <v>268.63100212325099</v>
      </c>
      <c r="H3719">
        <v>29.354867996582598</v>
      </c>
      <c r="I3719">
        <v>316.36792919362699</v>
      </c>
      <c r="J3719">
        <v>2.91497755593076</v>
      </c>
      <c r="K3719">
        <v>52.064877176720799</v>
      </c>
      <c r="L3719">
        <v>32.474335990344997</v>
      </c>
      <c r="M3719">
        <v>79.401332249230705</v>
      </c>
      <c r="N3719">
        <v>1.1867252662552299</v>
      </c>
      <c r="O3719">
        <v>4.1112097012718101</v>
      </c>
      <c r="P3719">
        <v>361.25511596180002</v>
      </c>
    </row>
    <row r="3720" spans="1:17" hidden="1" x14ac:dyDescent="0.3">
      <c r="A3720" t="s">
        <v>7670</v>
      </c>
      <c r="B3720" t="s">
        <v>7671</v>
      </c>
      <c r="C3720" t="s">
        <v>10328</v>
      </c>
      <c r="D3720" t="s">
        <v>535</v>
      </c>
      <c r="E3720">
        <v>35.114640000000001</v>
      </c>
      <c r="F3720">
        <v>118.85</v>
      </c>
      <c r="G3720">
        <v>208.43571964177801</v>
      </c>
      <c r="H3720">
        <v>37.911477330812097</v>
      </c>
      <c r="I3720">
        <v>81.297426850813594</v>
      </c>
      <c r="J3720">
        <v>26.487269478057598</v>
      </c>
      <c r="K3720">
        <v>83.769892818655805</v>
      </c>
      <c r="L3720">
        <v>64.374415579586497</v>
      </c>
      <c r="M3720">
        <v>94.427353576293697</v>
      </c>
      <c r="N3720">
        <v>1.88710613616238</v>
      </c>
      <c r="O3720">
        <v>0</v>
      </c>
      <c r="P3720">
        <v>291.34013829436901</v>
      </c>
    </row>
    <row r="3721" spans="1:17" hidden="1" x14ac:dyDescent="0.3">
      <c r="A3721" t="s">
        <v>7672</v>
      </c>
      <c r="B3721" t="s">
        <v>7673</v>
      </c>
      <c r="C3721" t="s">
        <v>10328</v>
      </c>
      <c r="D3721" t="s">
        <v>138</v>
      </c>
      <c r="E3721">
        <v>35.107892769999999</v>
      </c>
      <c r="F3721">
        <v>109.9</v>
      </c>
      <c r="G3721">
        <v>144.33516319549599</v>
      </c>
      <c r="H3721">
        <v>32.704647173292003</v>
      </c>
      <c r="I3721">
        <v>40.654948110783103</v>
      </c>
      <c r="J3721">
        <v>-8.7994665657034492</v>
      </c>
      <c r="K3721">
        <v>92.998093920644905</v>
      </c>
      <c r="L3721">
        <v>65.3397519547851</v>
      </c>
      <c r="M3721">
        <v>38.777937821240599</v>
      </c>
      <c r="N3721">
        <v>0.68223670173480599</v>
      </c>
      <c r="O3721">
        <v>21.910828025477699</v>
      </c>
      <c r="P3721">
        <v>261.51315789473603</v>
      </c>
    </row>
    <row r="3722" spans="1:17" hidden="1" x14ac:dyDescent="0.3">
      <c r="A3722" t="s">
        <v>7674</v>
      </c>
      <c r="B3722" t="s">
        <v>7675</v>
      </c>
      <c r="C3722" t="s">
        <v>10328</v>
      </c>
      <c r="D3722" t="s">
        <v>2686</v>
      </c>
      <c r="E3722">
        <v>35.083476091999998</v>
      </c>
      <c r="F3722">
        <v>48.27</v>
      </c>
      <c r="G3722">
        <v>94.753509615056998</v>
      </c>
      <c r="H3722">
        <v>-11.184981721995801</v>
      </c>
      <c r="I3722">
        <v>1.99053775122028</v>
      </c>
      <c r="J3722">
        <v>8.1838231804415003</v>
      </c>
      <c r="K3722">
        <v>44.596502902607597</v>
      </c>
      <c r="L3722">
        <v>42.646358164237597</v>
      </c>
      <c r="M3722">
        <v>69.427537199020506</v>
      </c>
      <c r="N3722">
        <v>1.16097378442544</v>
      </c>
      <c r="O3722">
        <v>39.403356121814802</v>
      </c>
      <c r="P3722">
        <v>132.62650602409599</v>
      </c>
      <c r="Q3722">
        <v>0.10905619610853</v>
      </c>
    </row>
    <row r="3723" spans="1:17" hidden="1" x14ac:dyDescent="0.3">
      <c r="A3723" t="s">
        <v>7676</v>
      </c>
      <c r="B3723" t="s">
        <v>7677</v>
      </c>
      <c r="C3723" t="s">
        <v>10328</v>
      </c>
      <c r="D3723" t="s">
        <v>535</v>
      </c>
      <c r="E3723">
        <v>34.976759999999999</v>
      </c>
      <c r="F3723">
        <v>43.68</v>
      </c>
      <c r="G3723">
        <v>-14.332559384982099</v>
      </c>
      <c r="H3723">
        <v>2.7257188168802098</v>
      </c>
      <c r="I3723">
        <v>-2.7180543163845599</v>
      </c>
      <c r="J3723">
        <v>-1.0476561641234601</v>
      </c>
      <c r="K3723">
        <v>42.082250890284399</v>
      </c>
      <c r="L3723">
        <v>40.2946401974799</v>
      </c>
      <c r="M3723">
        <v>100</v>
      </c>
      <c r="N3723">
        <v>5.4544571275471299</v>
      </c>
      <c r="O3723">
        <v>0</v>
      </c>
      <c r="P3723">
        <v>15.7392686804451</v>
      </c>
    </row>
    <row r="3724" spans="1:17" hidden="1" x14ac:dyDescent="0.3">
      <c r="A3724" t="s">
        <v>7678</v>
      </c>
      <c r="B3724" t="s">
        <v>7679</v>
      </c>
      <c r="C3724" t="s">
        <v>10328</v>
      </c>
      <c r="D3724" t="s">
        <v>357</v>
      </c>
      <c r="E3724">
        <v>34.924944839999903</v>
      </c>
      <c r="F3724">
        <v>84.69</v>
      </c>
      <c r="G3724">
        <v>-44.526373519972701</v>
      </c>
      <c r="H3724">
        <v>-6.8842492764193697</v>
      </c>
      <c r="I3724">
        <v>-20.408027090525799</v>
      </c>
      <c r="J3724">
        <v>-1.6438496977166701</v>
      </c>
      <c r="K3724">
        <v>87.849819581948097</v>
      </c>
      <c r="L3724">
        <v>90.459171038690201</v>
      </c>
      <c r="M3724">
        <v>50.5379966505349</v>
      </c>
      <c r="N3724">
        <v>1.1947154679832199</v>
      </c>
      <c r="O3724">
        <v>35.789349391899798</v>
      </c>
      <c r="P3724">
        <v>8.5769230769230802</v>
      </c>
      <c r="Q3724">
        <v>-1.7602497704171001E-2</v>
      </c>
    </row>
    <row r="3725" spans="1:17" hidden="1" x14ac:dyDescent="0.3">
      <c r="A3725" t="s">
        <v>7680</v>
      </c>
      <c r="B3725" t="s">
        <v>7681</v>
      </c>
      <c r="C3725" t="s">
        <v>10328</v>
      </c>
      <c r="D3725" t="s">
        <v>138</v>
      </c>
      <c r="E3725">
        <v>34.874000000000002</v>
      </c>
      <c r="F3725">
        <v>98</v>
      </c>
      <c r="G3725">
        <v>-48.676479228218</v>
      </c>
      <c r="H3725">
        <v>-9.2049742524267106</v>
      </c>
      <c r="I3725">
        <v>-36.9669551284614</v>
      </c>
      <c r="J3725">
        <v>-8.8907934190254192</v>
      </c>
      <c r="K3725">
        <v>98.353367510587404</v>
      </c>
      <c r="L3725">
        <v>77.9935970384103</v>
      </c>
      <c r="M3725">
        <v>40.1010620932989</v>
      </c>
      <c r="N3725">
        <v>0.87037056251840295</v>
      </c>
      <c r="O3725">
        <v>36.581632653061199</v>
      </c>
      <c r="P3725">
        <v>26.533247256294299</v>
      </c>
      <c r="Q3725">
        <v>9.7754654327621995E-2</v>
      </c>
    </row>
    <row r="3726" spans="1:17" hidden="1" x14ac:dyDescent="0.3">
      <c r="A3726" t="s">
        <v>7682</v>
      </c>
      <c r="B3726" t="s">
        <v>7683</v>
      </c>
      <c r="C3726" t="s">
        <v>10328</v>
      </c>
      <c r="E3726">
        <v>34.734000000000002</v>
      </c>
      <c r="F3726">
        <v>50.61</v>
      </c>
      <c r="G3726">
        <v>228.609957901971</v>
      </c>
      <c r="H3726">
        <v>-1.91020351321686</v>
      </c>
      <c r="I3726">
        <v>-50.530170979084303</v>
      </c>
      <c r="J3726">
        <v>0.21764995832550699</v>
      </c>
      <c r="K3726">
        <v>53.650078140728702</v>
      </c>
      <c r="L3726">
        <v>51.213587143910402</v>
      </c>
      <c r="M3726">
        <v>42.368581171418398</v>
      </c>
      <c r="N3726">
        <v>0.70519755900618597</v>
      </c>
      <c r="O3726">
        <v>76.803003359019897</v>
      </c>
      <c r="P3726">
        <v>258.68178596739898</v>
      </c>
    </row>
    <row r="3727" spans="1:17" hidden="1" x14ac:dyDescent="0.3">
      <c r="A3727" t="s">
        <v>7684</v>
      </c>
      <c r="B3727" t="s">
        <v>7685</v>
      </c>
      <c r="C3727" t="s">
        <v>10328</v>
      </c>
      <c r="D3727" t="s">
        <v>1518</v>
      </c>
      <c r="E3727">
        <v>34.690199999999997</v>
      </c>
      <c r="F3727">
        <v>33.46</v>
      </c>
      <c r="G3727">
        <v>-35.418362718892602</v>
      </c>
      <c r="H3727">
        <v>-7.8020589608975603</v>
      </c>
      <c r="I3727">
        <v>-21.0423272166292</v>
      </c>
      <c r="J3727">
        <v>-3.9039829279052398</v>
      </c>
      <c r="K3727">
        <v>33.669345595468798</v>
      </c>
      <c r="L3727">
        <v>35.673887616584302</v>
      </c>
      <c r="M3727">
        <v>54.405873137599698</v>
      </c>
      <c r="N3727">
        <v>0.78191572239961704</v>
      </c>
      <c r="O3727">
        <v>65.869695158398002</v>
      </c>
      <c r="P3727">
        <v>13.040540540540499</v>
      </c>
      <c r="Q3727">
        <v>6.8682034554167007E-2</v>
      </c>
    </row>
    <row r="3728" spans="1:17" hidden="1" x14ac:dyDescent="0.3">
      <c r="A3728" t="s">
        <v>7686</v>
      </c>
      <c r="B3728" t="s">
        <v>7687</v>
      </c>
      <c r="C3728" t="s">
        <v>10328</v>
      </c>
      <c r="D3728" t="s">
        <v>950</v>
      </c>
      <c r="E3728">
        <v>34.543871699999997</v>
      </c>
      <c r="F3728">
        <v>36.14</v>
      </c>
      <c r="G3728">
        <v>455.66561115661398</v>
      </c>
      <c r="H3728">
        <v>42.768991830255402</v>
      </c>
      <c r="I3728">
        <v>189.71466286196801</v>
      </c>
      <c r="J3728">
        <v>-1.1289569771315899</v>
      </c>
      <c r="K3728">
        <v>27.330612135563399</v>
      </c>
      <c r="L3728">
        <v>17.7334527177022</v>
      </c>
      <c r="M3728">
        <v>73.444227810244996</v>
      </c>
      <c r="N3728">
        <v>1.08666120190271</v>
      </c>
      <c r="O3728">
        <v>6.1981184283342596</v>
      </c>
      <c r="P3728">
        <v>548.83303411130998</v>
      </c>
      <c r="Q3728">
        <v>0.22461744993441199</v>
      </c>
    </row>
    <row r="3729" spans="1:17" hidden="1" x14ac:dyDescent="0.3">
      <c r="A3729" t="s">
        <v>7688</v>
      </c>
      <c r="B3729" t="s">
        <v>7689</v>
      </c>
      <c r="C3729" t="s">
        <v>10328</v>
      </c>
      <c r="D3729" t="s">
        <v>474</v>
      </c>
      <c r="E3729">
        <v>34.540253370000002</v>
      </c>
      <c r="F3729">
        <v>118.4</v>
      </c>
      <c r="G3729">
        <v>-46.6915463752864</v>
      </c>
      <c r="H3729">
        <v>3.6604369177704199</v>
      </c>
      <c r="I3729">
        <v>-31.2820650572639</v>
      </c>
      <c r="J3729">
        <v>9.5275650748145893</v>
      </c>
      <c r="K3729">
        <v>118.838797455985</v>
      </c>
      <c r="L3729">
        <v>126.744862159901</v>
      </c>
      <c r="M3729">
        <v>60.206601682005797</v>
      </c>
      <c r="N3729">
        <v>3.4311281915093299</v>
      </c>
      <c r="O3729">
        <v>68.918918918918905</v>
      </c>
      <c r="P3729">
        <v>14.673123486682799</v>
      </c>
      <c r="Q3729">
        <v>7.4647346221779001E-2</v>
      </c>
    </row>
    <row r="3730" spans="1:17" hidden="1" x14ac:dyDescent="0.3">
      <c r="A3730" t="s">
        <v>7690</v>
      </c>
      <c r="B3730" t="s">
        <v>7691</v>
      </c>
      <c r="C3730" t="s">
        <v>10328</v>
      </c>
      <c r="D3730" t="s">
        <v>627</v>
      </c>
      <c r="E3730">
        <v>34.538663012000001</v>
      </c>
      <c r="F3730">
        <v>1.18</v>
      </c>
      <c r="G3730">
        <v>-5.8613017496378603</v>
      </c>
      <c r="H3730">
        <v>12.2888256129967</v>
      </c>
      <c r="I3730">
        <v>-18.5654041397061</v>
      </c>
      <c r="J3730">
        <v>7.2092245698214699</v>
      </c>
      <c r="K3730">
        <v>1.10111215162249</v>
      </c>
      <c r="L3730">
        <v>1.11555849733159</v>
      </c>
      <c r="M3730">
        <v>76.973094596075498</v>
      </c>
      <c r="N3730">
        <v>1.2908043313978099</v>
      </c>
      <c r="O3730">
        <v>77.966101694915196</v>
      </c>
      <c r="P3730">
        <v>38.823529411764703</v>
      </c>
      <c r="Q3730">
        <v>3.8305060012508003E-2</v>
      </c>
    </row>
    <row r="3731" spans="1:17" hidden="1" x14ac:dyDescent="0.3">
      <c r="A3731" t="s">
        <v>7692</v>
      </c>
      <c r="B3731" t="s">
        <v>7693</v>
      </c>
      <c r="C3731" t="s">
        <v>10328</v>
      </c>
      <c r="D3731" t="s">
        <v>627</v>
      </c>
      <c r="E3731">
        <v>34.459420520000002</v>
      </c>
      <c r="F3731">
        <v>32.01</v>
      </c>
      <c r="G3731">
        <v>-30.040578065427301</v>
      </c>
      <c r="H3731">
        <v>-11.1637854755595</v>
      </c>
      <c r="I3731">
        <v>-34.892233407998802</v>
      </c>
      <c r="J3731">
        <v>-7.0476561641234703</v>
      </c>
      <c r="K3731">
        <v>37.090211980023199</v>
      </c>
      <c r="L3731">
        <v>37.227482921134701</v>
      </c>
      <c r="M3731">
        <v>16.199048482070499</v>
      </c>
      <c r="N3731">
        <v>2.69782941881566</v>
      </c>
      <c r="O3731">
        <v>72.758512964698497</v>
      </c>
      <c r="P3731">
        <v>1.6190476190476</v>
      </c>
    </row>
    <row r="3732" spans="1:17" hidden="1" x14ac:dyDescent="0.3">
      <c r="A3732" t="s">
        <v>7694</v>
      </c>
      <c r="B3732" t="s">
        <v>7695</v>
      </c>
      <c r="C3732" t="s">
        <v>10328</v>
      </c>
      <c r="D3732" t="s">
        <v>1401</v>
      </c>
      <c r="E3732">
        <v>34.412131199999997</v>
      </c>
      <c r="F3732">
        <v>2.1</v>
      </c>
      <c r="G3732">
        <v>90.980803513520002</v>
      </c>
      <c r="H3732">
        <v>42.823758032566502</v>
      </c>
      <c r="I3732">
        <v>3.7012625269605302</v>
      </c>
      <c r="J3732">
        <v>8.3119497472066008</v>
      </c>
      <c r="K3732">
        <v>1.7012988558088999</v>
      </c>
      <c r="L3732">
        <v>1.46171992033022</v>
      </c>
      <c r="M3732">
        <v>75.654302521075806</v>
      </c>
      <c r="N3732">
        <v>1.19369313835224</v>
      </c>
      <c r="O3732">
        <v>11.4285714285714</v>
      </c>
      <c r="P3732">
        <v>223.07692307692301</v>
      </c>
      <c r="Q3732">
        <v>9.6392986350835E-2</v>
      </c>
    </row>
    <row r="3733" spans="1:17" hidden="1" x14ac:dyDescent="0.3">
      <c r="A3733" t="s">
        <v>7696</v>
      </c>
      <c r="B3733" t="s">
        <v>7697</v>
      </c>
      <c r="C3733" t="s">
        <v>10328</v>
      </c>
      <c r="D3733" t="s">
        <v>405</v>
      </c>
      <c r="E3733">
        <v>34.397587387999998</v>
      </c>
      <c r="F3733">
        <v>13.17</v>
      </c>
      <c r="G3733">
        <v>-45.594599072483099</v>
      </c>
      <c r="H3733">
        <v>1.1634575487365899</v>
      </c>
      <c r="I3733">
        <v>-35.494815904412</v>
      </c>
      <c r="J3733">
        <v>2.31112246183072</v>
      </c>
      <c r="K3733">
        <v>13.636067332214299</v>
      </c>
      <c r="L3733">
        <v>14.3864035713692</v>
      </c>
      <c r="M3733">
        <v>52.857749973864998</v>
      </c>
      <c r="N3733">
        <v>0.67235120512129698</v>
      </c>
      <c r="O3733">
        <v>84.510250569476099</v>
      </c>
      <c r="P3733">
        <v>10.117056856187199</v>
      </c>
      <c r="Q3733">
        <v>1.450190329046E-2</v>
      </c>
    </row>
    <row r="3734" spans="1:17" hidden="1" x14ac:dyDescent="0.3">
      <c r="A3734" t="s">
        <v>7698</v>
      </c>
      <c r="B3734" t="s">
        <v>7699</v>
      </c>
      <c r="C3734" t="s">
        <v>10328</v>
      </c>
      <c r="D3734" t="s">
        <v>474</v>
      </c>
      <c r="E3734">
        <v>34.277914287000002</v>
      </c>
      <c r="F3734">
        <v>5.18</v>
      </c>
      <c r="G3734">
        <v>-66.121210781476705</v>
      </c>
      <c r="H3734">
        <v>-13.906225627564201</v>
      </c>
      <c r="I3734">
        <v>-48.215404139706102</v>
      </c>
      <c r="J3734">
        <v>-1.6335936641234701</v>
      </c>
      <c r="K3734">
        <v>5.7848355757515098</v>
      </c>
      <c r="L3734">
        <v>8.3233833860351591</v>
      </c>
      <c r="M3734">
        <v>31.331071778368599</v>
      </c>
      <c r="N3734">
        <v>0.250765857018794</v>
      </c>
      <c r="O3734">
        <v>112.355212355212</v>
      </c>
      <c r="P3734">
        <v>3.6</v>
      </c>
      <c r="Q3734">
        <v>-0.22598769046805001</v>
      </c>
    </row>
    <row r="3735" spans="1:17" hidden="1" x14ac:dyDescent="0.3">
      <c r="A3735" t="s">
        <v>7700</v>
      </c>
      <c r="B3735" t="s">
        <v>7701</v>
      </c>
      <c r="C3735" t="s">
        <v>10328</v>
      </c>
      <c r="D3735" t="s">
        <v>21</v>
      </c>
      <c r="E3735">
        <v>34.257599999999996</v>
      </c>
      <c r="F3735">
        <v>117</v>
      </c>
      <c r="G3735">
        <v>-47.093104661171999</v>
      </c>
      <c r="H3735">
        <v>-20.967818361715999</v>
      </c>
      <c r="I3735">
        <v>-28.549819724121701</v>
      </c>
      <c r="J3735">
        <v>-10.1738697563564</v>
      </c>
      <c r="K3735">
        <v>139.75019237428299</v>
      </c>
      <c r="L3735">
        <v>149.343030319479</v>
      </c>
      <c r="M3735">
        <v>30.065245884139699</v>
      </c>
      <c r="N3735">
        <v>0.88509963319123597</v>
      </c>
      <c r="O3735">
        <v>75.213675213675202</v>
      </c>
      <c r="P3735">
        <v>13.702623906705499</v>
      </c>
    </row>
    <row r="3736" spans="1:17" hidden="1" x14ac:dyDescent="0.3">
      <c r="A3736" t="s">
        <v>7702</v>
      </c>
      <c r="B3736" t="s">
        <v>7703</v>
      </c>
      <c r="C3736" t="s">
        <v>10328</v>
      </c>
      <c r="D3736" t="s">
        <v>54</v>
      </c>
      <c r="E3736">
        <v>34.040607699999903</v>
      </c>
      <c r="F3736">
        <v>5.5</v>
      </c>
      <c r="G3736">
        <v>-5.5931859894901201</v>
      </c>
      <c r="H3736">
        <v>-1.87035303188851</v>
      </c>
      <c r="I3736">
        <v>-12.2495918825592</v>
      </c>
      <c r="J3736">
        <v>1.0670674632677399</v>
      </c>
      <c r="K3736">
        <v>3.84060084798248</v>
      </c>
      <c r="L3736">
        <v>2.670549716824</v>
      </c>
      <c r="M3736">
        <v>38.443217552922597</v>
      </c>
      <c r="N3736">
        <v>1</v>
      </c>
      <c r="Q3736">
        <v>2.0202940921462999E-2</v>
      </c>
    </row>
    <row r="3737" spans="1:17" hidden="1" x14ac:dyDescent="0.3">
      <c r="A3737" t="s">
        <v>7704</v>
      </c>
      <c r="B3737" t="s">
        <v>7705</v>
      </c>
      <c r="C3737" t="s">
        <v>10328</v>
      </c>
      <c r="D3737" t="s">
        <v>950</v>
      </c>
      <c r="E3737">
        <v>33.936973600000002</v>
      </c>
      <c r="F3737">
        <v>1.6</v>
      </c>
      <c r="G3737">
        <v>-9.7710761857280808</v>
      </c>
      <c r="H3737">
        <v>0.194854619349344</v>
      </c>
      <c r="I3737">
        <v>-7.0051392390438698</v>
      </c>
      <c r="J3737">
        <v>-2.8228040931175502</v>
      </c>
      <c r="K3737">
        <v>1.6251451143309501</v>
      </c>
      <c r="L3737">
        <v>1.5990207143953299</v>
      </c>
      <c r="M3737">
        <v>43.962030904872002</v>
      </c>
      <c r="N3737">
        <v>1.0334360212867499</v>
      </c>
      <c r="O3737">
        <v>23.749999999999901</v>
      </c>
      <c r="P3737">
        <v>45.454545454545404</v>
      </c>
      <c r="Q3737">
        <v>-7.2618011141394004E-2</v>
      </c>
    </row>
    <row r="3738" spans="1:17" hidden="1" x14ac:dyDescent="0.3">
      <c r="A3738" t="s">
        <v>7706</v>
      </c>
      <c r="B3738" t="s">
        <v>7707</v>
      </c>
      <c r="C3738" t="s">
        <v>10328</v>
      </c>
      <c r="D3738" t="s">
        <v>51</v>
      </c>
      <c r="E3738">
        <v>33.936500000000002</v>
      </c>
      <c r="F3738">
        <v>4.32</v>
      </c>
      <c r="G3738">
        <v>396.75744022725502</v>
      </c>
      <c r="H3738">
        <v>120.274738424723</v>
      </c>
      <c r="I3738">
        <v>290.772913617303</v>
      </c>
      <c r="J3738">
        <v>19.697024686940299</v>
      </c>
      <c r="K3738">
        <v>2.6426791022353302</v>
      </c>
      <c r="L3738">
        <v>1.78156053433168</v>
      </c>
      <c r="M3738">
        <v>99.084241529032795</v>
      </c>
      <c r="N3738">
        <v>1.71787346454394</v>
      </c>
      <c r="O3738">
        <v>10.1851851851851</v>
      </c>
      <c r="P3738">
        <v>440</v>
      </c>
      <c r="Q3738">
        <v>8.9406092643248003E-2</v>
      </c>
    </row>
    <row r="3739" spans="1:17" hidden="1" x14ac:dyDescent="0.3">
      <c r="A3739" t="s">
        <v>7708</v>
      </c>
      <c r="B3739" t="s">
        <v>7709</v>
      </c>
      <c r="C3739" t="s">
        <v>10328</v>
      </c>
      <c r="D3739" t="s">
        <v>127</v>
      </c>
      <c r="E3739">
        <v>33.863700000000001</v>
      </c>
      <c r="F3739">
        <v>61.75</v>
      </c>
      <c r="G3739">
        <v>-41.222907202117902</v>
      </c>
      <c r="H3739">
        <v>4.0995344930214799</v>
      </c>
      <c r="I3739">
        <v>-19.757856969894799</v>
      </c>
      <c r="J3739">
        <v>1.8690105025432</v>
      </c>
      <c r="K3739">
        <v>59.781033090558303</v>
      </c>
      <c r="L3739">
        <v>61.729363101496403</v>
      </c>
      <c r="M3739">
        <v>62.017153416331404</v>
      </c>
      <c r="N3739">
        <v>0.87672955974842703</v>
      </c>
      <c r="O3739">
        <v>94.251012145749002</v>
      </c>
      <c r="P3739">
        <v>30</v>
      </c>
    </row>
    <row r="3740" spans="1:17" hidden="1" x14ac:dyDescent="0.3">
      <c r="A3740" t="s">
        <v>7710</v>
      </c>
      <c r="B3740" t="s">
        <v>7711</v>
      </c>
      <c r="C3740" t="s">
        <v>10328</v>
      </c>
      <c r="D3740" t="s">
        <v>1731</v>
      </c>
      <c r="E3740">
        <v>33.827949500000003</v>
      </c>
      <c r="F3740">
        <v>34.130000000000003</v>
      </c>
      <c r="G3740">
        <v>-18.096762448629399</v>
      </c>
      <c r="H3740">
        <v>2.7411034322648402</v>
      </c>
      <c r="I3740">
        <v>-2.5123297060491598</v>
      </c>
      <c r="J3740">
        <v>-6.9218977526507501</v>
      </c>
      <c r="K3740">
        <v>33.332048507850502</v>
      </c>
      <c r="L3740">
        <v>29.250796920629298</v>
      </c>
      <c r="M3740">
        <v>43.672046798799897</v>
      </c>
      <c r="N3740">
        <v>0.35572772536823599</v>
      </c>
      <c r="O3740">
        <v>17.1403457368883</v>
      </c>
      <c r="P3740">
        <v>68.128078817733893</v>
      </c>
      <c r="Q3740">
        <v>0.12321031629093999</v>
      </c>
    </row>
    <row r="3741" spans="1:17" hidden="1" x14ac:dyDescent="0.3">
      <c r="A3741" t="s">
        <v>7712</v>
      </c>
      <c r="B3741" t="s">
        <v>7713</v>
      </c>
      <c r="C3741" t="s">
        <v>10328</v>
      </c>
      <c r="E3741">
        <v>33.692529149999999</v>
      </c>
      <c r="F3741">
        <v>51.9</v>
      </c>
      <c r="G3741">
        <v>269.15894116534099</v>
      </c>
      <c r="H3741">
        <v>10.396447961658501</v>
      </c>
      <c r="I3741">
        <v>-11.0808340572561</v>
      </c>
      <c r="J3741">
        <v>15.517561227180799</v>
      </c>
      <c r="K3741">
        <v>43.295170326022699</v>
      </c>
      <c r="L3741">
        <v>36.5744235836817</v>
      </c>
      <c r="M3741">
        <v>87.276156898971607</v>
      </c>
      <c r="N3741">
        <v>2.9681318367463501</v>
      </c>
      <c r="O3741">
        <v>8.9980732177264091</v>
      </c>
      <c r="P3741">
        <v>299.230769230769</v>
      </c>
      <c r="Q3741">
        <v>0.102418279353492</v>
      </c>
    </row>
    <row r="3742" spans="1:17" hidden="1" x14ac:dyDescent="0.3">
      <c r="A3742" t="s">
        <v>7714</v>
      </c>
      <c r="B3742" t="s">
        <v>7715</v>
      </c>
      <c r="C3742" t="s">
        <v>10328</v>
      </c>
      <c r="D3742" t="s">
        <v>538</v>
      </c>
      <c r="E3742">
        <v>33.659999999999997</v>
      </c>
      <c r="F3742">
        <v>111</v>
      </c>
      <c r="G3742">
        <v>43.365671934572603</v>
      </c>
      <c r="H3742">
        <v>-4.0599954688340603</v>
      </c>
      <c r="I3742">
        <v>-24.870166044468</v>
      </c>
      <c r="J3742">
        <v>-1.0476561641234601</v>
      </c>
      <c r="K3742">
        <v>114.414492343521</v>
      </c>
      <c r="L3742">
        <v>111.786949598148</v>
      </c>
      <c r="M3742">
        <v>7.2324154976260002E-3</v>
      </c>
      <c r="N3742">
        <v>1.66363636363636</v>
      </c>
      <c r="O3742">
        <v>25.135135135135101</v>
      </c>
      <c r="P3742">
        <v>73.4375</v>
      </c>
    </row>
    <row r="3743" spans="1:17" hidden="1" x14ac:dyDescent="0.3">
      <c r="A3743" t="s">
        <v>7716</v>
      </c>
      <c r="B3743" t="s">
        <v>7717</v>
      </c>
      <c r="C3743" t="s">
        <v>10328</v>
      </c>
      <c r="D3743" t="s">
        <v>54</v>
      </c>
      <c r="E3743">
        <v>33.499766403999999</v>
      </c>
      <c r="F3743">
        <v>20.99</v>
      </c>
      <c r="G3743">
        <v>-6.89107689171842</v>
      </c>
      <c r="H3743">
        <v>-15.092617346107801</v>
      </c>
      <c r="I3743">
        <v>0.86322926593376603</v>
      </c>
      <c r="J3743">
        <v>-2.3451093116486899</v>
      </c>
      <c r="K3743">
        <v>20.719775848863801</v>
      </c>
      <c r="L3743">
        <v>18.939112158190301</v>
      </c>
      <c r="M3743">
        <v>41.249217618402199</v>
      </c>
      <c r="N3743">
        <v>0.67708932367504304</v>
      </c>
      <c r="O3743">
        <v>19.056693663649298</v>
      </c>
      <c r="P3743">
        <v>72.049180327868797</v>
      </c>
      <c r="Q3743">
        <v>5.4842402843566999E-2</v>
      </c>
    </row>
    <row r="3744" spans="1:17" hidden="1" x14ac:dyDescent="0.3">
      <c r="A3744" t="s">
        <v>7718</v>
      </c>
      <c r="B3744" t="s">
        <v>7719</v>
      </c>
      <c r="C3744" t="s">
        <v>10328</v>
      </c>
      <c r="D3744" t="s">
        <v>517</v>
      </c>
      <c r="E3744">
        <v>33.434199999999997</v>
      </c>
      <c r="F3744">
        <v>4.45</v>
      </c>
      <c r="K3744">
        <v>4.2784012200506201</v>
      </c>
      <c r="L3744">
        <v>4.6367428745490402</v>
      </c>
      <c r="M3744">
        <v>37.211772227299498</v>
      </c>
      <c r="N3744">
        <v>1</v>
      </c>
      <c r="Q3744">
        <v>4.2811073451381999E-2</v>
      </c>
    </row>
    <row r="3745" spans="1:17" hidden="1" x14ac:dyDescent="0.3">
      <c r="A3745" t="s">
        <v>7720</v>
      </c>
      <c r="B3745" t="s">
        <v>7721</v>
      </c>
      <c r="C3745" t="s">
        <v>10328</v>
      </c>
      <c r="D3745" t="s">
        <v>127</v>
      </c>
      <c r="E3745">
        <v>33.41400952</v>
      </c>
      <c r="F3745">
        <v>3.78</v>
      </c>
      <c r="G3745">
        <v>7.3827173891181097</v>
      </c>
      <c r="H3745">
        <v>2.1213232124846</v>
      </c>
      <c r="I3745">
        <v>-33.386456771284998</v>
      </c>
      <c r="J3745">
        <v>-12.675563140867601</v>
      </c>
      <c r="K3745">
        <v>3.6887169603408601</v>
      </c>
      <c r="L3745">
        <v>3.7746785656179198</v>
      </c>
      <c r="M3745">
        <v>46.199622641939598</v>
      </c>
      <c r="N3745">
        <v>1.2563039262103799</v>
      </c>
      <c r="O3745">
        <v>69.312169312169303</v>
      </c>
      <c r="P3745">
        <v>37.454545454545404</v>
      </c>
      <c r="Q3745">
        <v>0.117739498774458</v>
      </c>
    </row>
    <row r="3746" spans="1:17" hidden="1" x14ac:dyDescent="0.3">
      <c r="A3746" t="s">
        <v>7722</v>
      </c>
      <c r="B3746" t="s">
        <v>7723</v>
      </c>
      <c r="C3746" t="s">
        <v>10328</v>
      </c>
      <c r="D3746" t="s">
        <v>1351</v>
      </c>
      <c r="E3746">
        <v>33.383835869999999</v>
      </c>
      <c r="F3746">
        <v>8.44</v>
      </c>
      <c r="G3746">
        <v>70.880552886953595</v>
      </c>
      <c r="H3746">
        <v>-12.4545568989204</v>
      </c>
      <c r="I3746">
        <v>-9.1523660093248402</v>
      </c>
      <c r="J3746">
        <v>-11.8897614272813</v>
      </c>
      <c r="K3746">
        <v>8.8993191235209697</v>
      </c>
      <c r="L3746">
        <v>8.4115851321253796</v>
      </c>
      <c r="M3746">
        <v>33.879267051775798</v>
      </c>
      <c r="N3746">
        <v>0.9756815026176</v>
      </c>
      <c r="O3746">
        <v>36.255924170616098</v>
      </c>
      <c r="P3746">
        <v>110.99999999999901</v>
      </c>
      <c r="Q3746">
        <v>7.7543889607420993E-2</v>
      </c>
    </row>
    <row r="3747" spans="1:17" hidden="1" x14ac:dyDescent="0.3">
      <c r="A3747" t="s">
        <v>7724</v>
      </c>
      <c r="B3747" t="s">
        <v>7725</v>
      </c>
      <c r="C3747" t="s">
        <v>10328</v>
      </c>
      <c r="D3747" t="s">
        <v>225</v>
      </c>
      <c r="E3747">
        <v>33.378143039999998</v>
      </c>
      <c r="F3747">
        <v>85.1</v>
      </c>
      <c r="G3747">
        <v>-28.762304255903501</v>
      </c>
      <c r="H3747">
        <v>-6.5746224800480997</v>
      </c>
      <c r="I3747">
        <v>-12.255344968108499</v>
      </c>
      <c r="J3747">
        <v>-1.5915199617115401</v>
      </c>
      <c r="K3747">
        <v>83.606701197640604</v>
      </c>
      <c r="L3747">
        <v>82.200977258268694</v>
      </c>
      <c r="M3747">
        <v>49.118906911203901</v>
      </c>
      <c r="N3747">
        <v>2.0814419642392599</v>
      </c>
      <c r="O3747">
        <v>27.085781433607501</v>
      </c>
      <c r="P3747">
        <v>17.2176308539944</v>
      </c>
      <c r="Q3747">
        <v>-5.9286843039623997E-2</v>
      </c>
    </row>
    <row r="3748" spans="1:17" hidden="1" x14ac:dyDescent="0.3">
      <c r="A3748" t="s">
        <v>7726</v>
      </c>
      <c r="B3748" t="s">
        <v>7727</v>
      </c>
      <c r="C3748" t="s">
        <v>10328</v>
      </c>
      <c r="D3748" t="s">
        <v>1665</v>
      </c>
      <c r="E3748">
        <v>33.36</v>
      </c>
      <c r="F3748">
        <v>41.7</v>
      </c>
      <c r="G3748">
        <v>-30.549155034401</v>
      </c>
      <c r="H3748">
        <v>-0.26841034163249899</v>
      </c>
      <c r="I3748">
        <v>-22.549098849159702</v>
      </c>
      <c r="J3748">
        <v>-3.6177496220673699</v>
      </c>
      <c r="K3748">
        <v>41.158160075504597</v>
      </c>
      <c r="L3748">
        <v>42.956847232649601</v>
      </c>
      <c r="M3748">
        <v>54.5209820886828</v>
      </c>
      <c r="N3748">
        <v>0.82894026734558302</v>
      </c>
      <c r="O3748">
        <v>40.767386091127001</v>
      </c>
      <c r="P3748">
        <v>15.8333333333333</v>
      </c>
      <c r="Q3748">
        <v>2.8430750592632999E-2</v>
      </c>
    </row>
    <row r="3749" spans="1:17" hidden="1" x14ac:dyDescent="0.3">
      <c r="A3749" t="s">
        <v>7728</v>
      </c>
      <c r="B3749" t="s">
        <v>7729</v>
      </c>
      <c r="C3749" t="s">
        <v>10328</v>
      </c>
      <c r="D3749" t="s">
        <v>281</v>
      </c>
      <c r="E3749">
        <v>33.328733999999997</v>
      </c>
      <c r="F3749">
        <v>32.380000000000003</v>
      </c>
      <c r="G3749">
        <v>-46.768509310603498</v>
      </c>
      <c r="H3749">
        <v>2.2110366613461898</v>
      </c>
      <c r="I3749">
        <v>-18.092857992621401</v>
      </c>
      <c r="J3749">
        <v>3.3366120499319898</v>
      </c>
      <c r="K3749">
        <v>31.2624278765188</v>
      </c>
      <c r="L3749">
        <v>32.555739670353702</v>
      </c>
      <c r="M3749">
        <v>57.705949665179098</v>
      </c>
      <c r="N3749">
        <v>0.10019214417121999</v>
      </c>
      <c r="O3749">
        <v>35.731933292155603</v>
      </c>
      <c r="P3749">
        <v>29.52</v>
      </c>
      <c r="Q3749">
        <v>-4.9426272505305999E-2</v>
      </c>
    </row>
    <row r="3750" spans="1:17" hidden="1" x14ac:dyDescent="0.3">
      <c r="A3750" t="s">
        <v>7730</v>
      </c>
      <c r="B3750" t="s">
        <v>7731</v>
      </c>
      <c r="C3750" t="s">
        <v>10328</v>
      </c>
      <c r="D3750" t="s">
        <v>2686</v>
      </c>
      <c r="E3750">
        <v>33.245780000000003</v>
      </c>
      <c r="F3750">
        <v>4.6100000000000003</v>
      </c>
      <c r="G3750">
        <v>-21.345412971087701</v>
      </c>
      <c r="H3750">
        <v>19.585015299292198</v>
      </c>
      <c r="I3750">
        <v>-19.266217147836201</v>
      </c>
      <c r="J3750">
        <v>-1.45833378219329</v>
      </c>
      <c r="K3750">
        <v>4.4825096598402796</v>
      </c>
      <c r="L3750">
        <v>4.7196662444802202</v>
      </c>
      <c r="M3750">
        <v>52.612112551738598</v>
      </c>
      <c r="N3750">
        <v>2.8795048047138598</v>
      </c>
      <c r="O3750">
        <v>61.605206073752697</v>
      </c>
      <c r="P3750">
        <v>40.548780487804898</v>
      </c>
      <c r="Q3750">
        <v>1.3519388342388999E-2</v>
      </c>
    </row>
    <row r="3751" spans="1:17" hidden="1" x14ac:dyDescent="0.3">
      <c r="A3751" t="s">
        <v>7732</v>
      </c>
      <c r="B3751" t="s">
        <v>7733</v>
      </c>
      <c r="C3751" t="s">
        <v>10328</v>
      </c>
      <c r="D3751" t="s">
        <v>2332</v>
      </c>
      <c r="E3751">
        <v>33.149467999999999</v>
      </c>
      <c r="F3751">
        <v>688.9</v>
      </c>
      <c r="G3751">
        <v>412.369116816462</v>
      </c>
      <c r="H3751">
        <v>-34.068095616109403</v>
      </c>
      <c r="I3751">
        <v>-6.2253979419992804</v>
      </c>
      <c r="J3751">
        <v>-16.3682756444767</v>
      </c>
      <c r="K3751">
        <v>856.51355971112002</v>
      </c>
      <c r="L3751">
        <v>667.13046076848298</v>
      </c>
      <c r="M3751">
        <v>22.217409516383199</v>
      </c>
      <c r="N3751">
        <v>4.4104134762633898</v>
      </c>
      <c r="O3751">
        <v>74.190738859050597</v>
      </c>
      <c r="P3751">
        <v>470.99046829672602</v>
      </c>
      <c r="Q3751">
        <v>0.39569410117898102</v>
      </c>
    </row>
    <row r="3752" spans="1:17" hidden="1" x14ac:dyDescent="0.3">
      <c r="A3752" t="s">
        <v>7734</v>
      </c>
      <c r="B3752" t="s">
        <v>7735</v>
      </c>
      <c r="C3752" t="s">
        <v>10328</v>
      </c>
      <c r="E3752">
        <v>33.109301539999997</v>
      </c>
      <c r="F3752">
        <v>455.8</v>
      </c>
      <c r="G3752">
        <v>746.46663347303399</v>
      </c>
      <c r="H3752">
        <v>9.3948842341715704</v>
      </c>
      <c r="I3752">
        <v>98.4936540834439</v>
      </c>
      <c r="J3752">
        <v>2.9430360988200999</v>
      </c>
      <c r="K3752">
        <v>405.30760503891997</v>
      </c>
      <c r="L3752">
        <v>266.609870013803</v>
      </c>
      <c r="M3752">
        <v>52.755397603112002</v>
      </c>
      <c r="N3752">
        <v>0.67285789381461303</v>
      </c>
      <c r="O3752">
        <v>12.9552435278631</v>
      </c>
      <c r="P3752">
        <v>776.53846153846098</v>
      </c>
    </row>
    <row r="3753" spans="1:17" hidden="1" x14ac:dyDescent="0.3">
      <c r="A3753" t="s">
        <v>7736</v>
      </c>
      <c r="B3753" t="s">
        <v>7737</v>
      </c>
      <c r="C3753" t="s">
        <v>10328</v>
      </c>
      <c r="D3753" t="s">
        <v>627</v>
      </c>
      <c r="E3753">
        <v>33.104399999999998</v>
      </c>
      <c r="F3753">
        <v>167</v>
      </c>
      <c r="G3753">
        <v>-15.688266421591701</v>
      </c>
      <c r="H3753">
        <v>-1.4036717565211601</v>
      </c>
      <c r="I3753">
        <v>-26.459317633619602</v>
      </c>
      <c r="J3753">
        <v>3.88675982588278</v>
      </c>
      <c r="K3753">
        <v>163.45251511421799</v>
      </c>
      <c r="L3753">
        <v>162.831830857733</v>
      </c>
      <c r="M3753">
        <v>67.915499911100198</v>
      </c>
      <c r="N3753">
        <v>0.55578177097164405</v>
      </c>
      <c r="O3753">
        <v>30.838323353293401</v>
      </c>
      <c r="P3753">
        <v>30.011677695601399</v>
      </c>
      <c r="Q3753">
        <v>-7.0759725258590003E-3</v>
      </c>
    </row>
    <row r="3754" spans="1:17" hidden="1" x14ac:dyDescent="0.3">
      <c r="A3754" t="s">
        <v>7738</v>
      </c>
      <c r="B3754" t="s">
        <v>7739</v>
      </c>
      <c r="C3754" t="s">
        <v>10328</v>
      </c>
      <c r="D3754" t="s">
        <v>410</v>
      </c>
      <c r="E3754">
        <v>33.087600000000002</v>
      </c>
      <c r="F3754">
        <v>26.5</v>
      </c>
      <c r="G3754">
        <v>-44.587957097685397</v>
      </c>
      <c r="H3754">
        <v>13.6055471430604</v>
      </c>
      <c r="I3754">
        <v>-35.024227669117799</v>
      </c>
      <c r="J3754">
        <v>0.64725909011381799</v>
      </c>
      <c r="K3754">
        <v>27.884630231484699</v>
      </c>
      <c r="M3754">
        <v>46.305253452336103</v>
      </c>
      <c r="N3754">
        <v>0.95454545454545403</v>
      </c>
      <c r="O3754">
        <v>94.150943396226396</v>
      </c>
      <c r="P3754">
        <v>13.733905579399099</v>
      </c>
    </row>
    <row r="3755" spans="1:17" hidden="1" x14ac:dyDescent="0.3">
      <c r="A3755" t="s">
        <v>7740</v>
      </c>
      <c r="B3755" t="s">
        <v>7741</v>
      </c>
      <c r="C3755" t="s">
        <v>10328</v>
      </c>
      <c r="D3755" t="s">
        <v>4575</v>
      </c>
      <c r="E3755">
        <v>33.021428700000001</v>
      </c>
      <c r="F3755">
        <v>48.5</v>
      </c>
      <c r="G3755">
        <v>-47.728873905834803</v>
      </c>
      <c r="H3755">
        <v>-10.9371813714436</v>
      </c>
      <c r="I3755">
        <v>-31.108864055317898</v>
      </c>
      <c r="J3755">
        <v>-4.4918130424829998</v>
      </c>
      <c r="K3755">
        <v>51.022660276806597</v>
      </c>
      <c r="L3755">
        <v>59.495890506910598</v>
      </c>
      <c r="M3755">
        <v>28.219132910373201</v>
      </c>
      <c r="N3755">
        <v>0.69310943833236804</v>
      </c>
      <c r="O3755">
        <v>85.154639175257699</v>
      </c>
      <c r="P3755">
        <v>11.4942528735632</v>
      </c>
    </row>
    <row r="3756" spans="1:17" hidden="1" x14ac:dyDescent="0.3">
      <c r="A3756" t="s">
        <v>7742</v>
      </c>
      <c r="B3756" t="s">
        <v>7743</v>
      </c>
      <c r="C3756" t="s">
        <v>10328</v>
      </c>
      <c r="D3756" t="s">
        <v>225</v>
      </c>
      <c r="E3756">
        <v>32.9007024</v>
      </c>
      <c r="F3756">
        <v>25.55</v>
      </c>
      <c r="G3756">
        <v>22.465485367408402</v>
      </c>
      <c r="H3756">
        <v>-2.7322964502953502</v>
      </c>
      <c r="I3756">
        <v>24.770444916897599</v>
      </c>
      <c r="J3756">
        <v>-8.8921791323213508</v>
      </c>
      <c r="K3756">
        <v>26.357377889750101</v>
      </c>
      <c r="L3756">
        <v>22.237140351995102</v>
      </c>
      <c r="M3756">
        <v>29.090046951101399</v>
      </c>
      <c r="N3756">
        <v>0.27272790221401799</v>
      </c>
      <c r="O3756">
        <v>23.3268101761252</v>
      </c>
      <c r="P3756">
        <v>81.205673758865203</v>
      </c>
      <c r="Q3756">
        <v>0.10959978384567</v>
      </c>
    </row>
    <row r="3757" spans="1:17" hidden="1" x14ac:dyDescent="0.3">
      <c r="A3757" t="s">
        <v>7744</v>
      </c>
      <c r="B3757" t="s">
        <v>7745</v>
      </c>
      <c r="C3757" t="s">
        <v>10328</v>
      </c>
      <c r="D3757" t="s">
        <v>46</v>
      </c>
      <c r="E3757">
        <v>32.860367908000001</v>
      </c>
      <c r="F3757">
        <v>24.87</v>
      </c>
      <c r="G3757">
        <v>174.70758369927799</v>
      </c>
      <c r="H3757">
        <v>83.811345728195207</v>
      </c>
      <c r="I3757">
        <v>76.881924104568697</v>
      </c>
      <c r="J3757">
        <v>38.038058121590801</v>
      </c>
      <c r="K3757">
        <v>14.812466596235801</v>
      </c>
      <c r="L3757">
        <v>12.530764473066</v>
      </c>
      <c r="M3757">
        <v>93.177645686324396</v>
      </c>
      <c r="N3757">
        <v>3.1419206115401601</v>
      </c>
      <c r="O3757">
        <v>6.4736630478488202</v>
      </c>
      <c r="P3757">
        <v>225.09803921568599</v>
      </c>
      <c r="Q3757">
        <v>6.3920899034429005E-2</v>
      </c>
    </row>
    <row r="3758" spans="1:17" hidden="1" x14ac:dyDescent="0.3">
      <c r="A3758" t="s">
        <v>7746</v>
      </c>
      <c r="B3758" t="s">
        <v>7747</v>
      </c>
      <c r="C3758" t="s">
        <v>10328</v>
      </c>
      <c r="D3758" t="s">
        <v>535</v>
      </c>
      <c r="E3758">
        <v>32.814223239</v>
      </c>
      <c r="F3758">
        <v>31.9</v>
      </c>
      <c r="G3758">
        <v>230.78790044135999</v>
      </c>
      <c r="H3758">
        <v>14.770314432904399</v>
      </c>
      <c r="I3758">
        <v>-23.080929639847</v>
      </c>
      <c r="J3758">
        <v>10.355221533718201</v>
      </c>
      <c r="K3758">
        <v>29.139528457196199</v>
      </c>
      <c r="L3758">
        <v>26.217070562533401</v>
      </c>
      <c r="M3758">
        <v>76.8228910313928</v>
      </c>
      <c r="N3758">
        <v>1.3770788290673801</v>
      </c>
      <c r="O3758">
        <v>34.7962382445141</v>
      </c>
      <c r="P3758">
        <v>303.28697850821698</v>
      </c>
      <c r="Q3758">
        <v>0.21533377253584299</v>
      </c>
    </row>
    <row r="3759" spans="1:17" hidden="1" x14ac:dyDescent="0.3">
      <c r="A3759" t="s">
        <v>7748</v>
      </c>
      <c r="B3759" t="s">
        <v>7749</v>
      </c>
      <c r="C3759" t="s">
        <v>10328</v>
      </c>
      <c r="D3759" t="s">
        <v>138</v>
      </c>
      <c r="E3759">
        <v>32.804200000000002</v>
      </c>
      <c r="F3759">
        <v>259.3</v>
      </c>
      <c r="G3759">
        <v>531.74542563544003</v>
      </c>
      <c r="H3759">
        <v>58.059052150213503</v>
      </c>
      <c r="I3759">
        <v>98.967575018446695</v>
      </c>
      <c r="J3759">
        <v>-8.7735019960034695</v>
      </c>
      <c r="K3759">
        <v>202.734250716612</v>
      </c>
      <c r="L3759">
        <v>133.16523120608599</v>
      </c>
      <c r="M3759">
        <v>51.968493521563403</v>
      </c>
      <c r="N3759">
        <v>2.5630010588413201</v>
      </c>
      <c r="O3759">
        <v>19.7840339375241</v>
      </c>
      <c r="P3759">
        <v>561.81725370086701</v>
      </c>
    </row>
    <row r="3760" spans="1:17" hidden="1" x14ac:dyDescent="0.3">
      <c r="A3760" t="s">
        <v>7750</v>
      </c>
      <c r="B3760" t="s">
        <v>7751</v>
      </c>
      <c r="C3760" t="s">
        <v>10328</v>
      </c>
      <c r="D3760" t="s">
        <v>1210</v>
      </c>
      <c r="E3760">
        <v>32.795087199999998</v>
      </c>
      <c r="F3760">
        <v>19.38</v>
      </c>
      <c r="G3760">
        <v>-48.813966430207202</v>
      </c>
      <c r="H3760">
        <v>0.77221801516990596</v>
      </c>
      <c r="I3760">
        <v>-39.136832711134701</v>
      </c>
      <c r="J3760">
        <v>-7.4099679659690096</v>
      </c>
      <c r="K3760">
        <v>19.452620955225001</v>
      </c>
      <c r="L3760">
        <v>23.830227842077498</v>
      </c>
      <c r="M3760">
        <v>46.371521793914603</v>
      </c>
      <c r="N3760">
        <v>0.14051322108932901</v>
      </c>
      <c r="O3760">
        <v>118.008255933952</v>
      </c>
      <c r="P3760">
        <v>30.417227456258399</v>
      </c>
      <c r="Q3760">
        <v>3.8998005123230001E-3</v>
      </c>
    </row>
    <row r="3761" spans="1:17" hidden="1" x14ac:dyDescent="0.3">
      <c r="A3761" t="s">
        <v>7752</v>
      </c>
      <c r="B3761" t="s">
        <v>7753</v>
      </c>
      <c r="C3761" t="s">
        <v>10328</v>
      </c>
      <c r="D3761" t="s">
        <v>1518</v>
      </c>
      <c r="E3761">
        <v>32.791536516000001</v>
      </c>
      <c r="F3761">
        <v>4.54</v>
      </c>
      <c r="G3761">
        <v>-30.291608285207499</v>
      </c>
      <c r="H3761">
        <v>29.319921715430901</v>
      </c>
      <c r="I3761">
        <v>4.9566737823717899</v>
      </c>
      <c r="J3761">
        <v>12.4523438358765</v>
      </c>
      <c r="K3761">
        <v>3.55841739534138</v>
      </c>
      <c r="L3761">
        <v>3.70498360785861</v>
      </c>
      <c r="M3761">
        <v>91.4103878615783</v>
      </c>
      <c r="N3761">
        <v>2.2738188213408299</v>
      </c>
      <c r="O3761">
        <v>29.9559471365638</v>
      </c>
      <c r="P3761">
        <v>62.142857142857103</v>
      </c>
      <c r="Q3761">
        <v>-4.2279782369271997E-2</v>
      </c>
    </row>
    <row r="3762" spans="1:17" hidden="1" x14ac:dyDescent="0.3">
      <c r="A3762" t="s">
        <v>7754</v>
      </c>
      <c r="B3762" t="s">
        <v>7755</v>
      </c>
      <c r="C3762" t="s">
        <v>10328</v>
      </c>
      <c r="D3762" t="s">
        <v>46</v>
      </c>
      <c r="E3762">
        <v>32.594320719999999</v>
      </c>
      <c r="F3762">
        <v>922.4</v>
      </c>
      <c r="G3762">
        <v>52.581637281107298</v>
      </c>
      <c r="H3762">
        <v>-4.7380646239572597</v>
      </c>
      <c r="I3762">
        <v>5.0564754585281504</v>
      </c>
      <c r="J3762">
        <v>-5.6549264469715999</v>
      </c>
      <c r="K3762">
        <v>917.98008237020201</v>
      </c>
      <c r="L3762">
        <v>805.24887530478304</v>
      </c>
      <c r="M3762">
        <v>45.175437336299098</v>
      </c>
      <c r="N3762">
        <v>0.20172915068786301</v>
      </c>
      <c r="O3762">
        <v>32.550954032957499</v>
      </c>
      <c r="P3762">
        <v>94.189473684210498</v>
      </c>
      <c r="Q3762">
        <v>0.10195312755369999</v>
      </c>
    </row>
    <row r="3763" spans="1:17" hidden="1" x14ac:dyDescent="0.3">
      <c r="A3763" t="s">
        <v>7756</v>
      </c>
      <c r="B3763" t="s">
        <v>7757</v>
      </c>
      <c r="C3763" t="s">
        <v>10328</v>
      </c>
      <c r="D3763" t="s">
        <v>77</v>
      </c>
      <c r="E3763">
        <v>32.515214999999998</v>
      </c>
      <c r="F3763">
        <v>172.65</v>
      </c>
      <c r="G3763">
        <v>42.578171934572602</v>
      </c>
      <c r="H3763">
        <v>-34.634712133168698</v>
      </c>
      <c r="I3763">
        <v>5.2880205178281097</v>
      </c>
      <c r="J3763">
        <v>-19.570544318913399</v>
      </c>
      <c r="K3763">
        <v>245.43184206439301</v>
      </c>
      <c r="L3763">
        <v>166.09188460382799</v>
      </c>
      <c r="M3763">
        <v>4.0141593645001201</v>
      </c>
      <c r="N3763">
        <v>1.3521075581395301</v>
      </c>
      <c r="O3763">
        <v>120.098465102809</v>
      </c>
      <c r="P3763">
        <v>93.228875209848894</v>
      </c>
    </row>
    <row r="3764" spans="1:17" hidden="1" x14ac:dyDescent="0.3">
      <c r="A3764" t="s">
        <v>7758</v>
      </c>
      <c r="B3764" t="s">
        <v>7759</v>
      </c>
      <c r="C3764" t="s">
        <v>10328</v>
      </c>
      <c r="D3764" t="s">
        <v>5104</v>
      </c>
      <c r="E3764">
        <v>32.416625000000003</v>
      </c>
      <c r="F3764">
        <v>60</v>
      </c>
      <c r="G3764">
        <v>-6.4369630334883201</v>
      </c>
      <c r="H3764">
        <v>-3.21054925145092</v>
      </c>
      <c r="I3764">
        <v>-39.318663008001202</v>
      </c>
      <c r="J3764">
        <v>-0.61468364122587205</v>
      </c>
      <c r="K3764">
        <v>61.005764669961401</v>
      </c>
      <c r="L3764">
        <v>62.576006098315403</v>
      </c>
      <c r="M3764">
        <v>52.486967054529302</v>
      </c>
      <c r="N3764">
        <v>0.70357809965831697</v>
      </c>
      <c r="O3764">
        <v>58.116666666666603</v>
      </c>
      <c r="P3764">
        <v>23.634865031939</v>
      </c>
      <c r="Q3764">
        <v>7.6663826971995003E-2</v>
      </c>
    </row>
    <row r="3765" spans="1:17" hidden="1" x14ac:dyDescent="0.3">
      <c r="A3765" t="s">
        <v>7760</v>
      </c>
      <c r="B3765" t="s">
        <v>7761</v>
      </c>
      <c r="C3765" t="s">
        <v>10328</v>
      </c>
      <c r="D3765" t="s">
        <v>405</v>
      </c>
      <c r="E3765">
        <v>32.378399999999999</v>
      </c>
      <c r="F3765">
        <v>59.96</v>
      </c>
      <c r="G3765">
        <v>147.39230890819599</v>
      </c>
      <c r="H3765">
        <v>0.99819556507174401</v>
      </c>
      <c r="I3765">
        <v>56.0788586175535</v>
      </c>
      <c r="J3765">
        <v>1.4480703316030299</v>
      </c>
      <c r="K3765">
        <v>58.151093277941698</v>
      </c>
      <c r="L3765">
        <v>48.3558117483648</v>
      </c>
      <c r="M3765">
        <v>55.382365538444503</v>
      </c>
      <c r="N3765">
        <v>1.2972919158788301</v>
      </c>
      <c r="O3765">
        <v>41.794529686457601</v>
      </c>
      <c r="P3765">
        <v>177.464136973623</v>
      </c>
      <c r="Q3765">
        <v>0.21348149331338701</v>
      </c>
    </row>
    <row r="3766" spans="1:17" hidden="1" x14ac:dyDescent="0.3">
      <c r="A3766" t="s">
        <v>7762</v>
      </c>
      <c r="B3766" t="s">
        <v>7763</v>
      </c>
      <c r="C3766" t="s">
        <v>10328</v>
      </c>
      <c r="D3766" t="s">
        <v>627</v>
      </c>
      <c r="E3766">
        <v>32.373899999999999</v>
      </c>
      <c r="F3766">
        <v>52</v>
      </c>
      <c r="G3766">
        <v>9.52548737081427</v>
      </c>
      <c r="H3766">
        <v>15.4526828195969</v>
      </c>
      <c r="I3766">
        <v>9.0716763578296593</v>
      </c>
      <c r="J3766">
        <v>-10.186219854495601</v>
      </c>
      <c r="K3766">
        <v>48.9125754978811</v>
      </c>
      <c r="L3766">
        <v>45.107220587088101</v>
      </c>
      <c r="M3766">
        <v>46.750567417627998</v>
      </c>
      <c r="N3766">
        <v>0.45181343637719401</v>
      </c>
      <c r="O3766">
        <v>24.615384615384599</v>
      </c>
      <c r="P3766">
        <v>68.148746968472096</v>
      </c>
      <c r="Q3766">
        <v>8.5481782968577003E-2</v>
      </c>
    </row>
    <row r="3767" spans="1:17" hidden="1" x14ac:dyDescent="0.3">
      <c r="A3767" t="s">
        <v>7764</v>
      </c>
      <c r="B3767" t="s">
        <v>7765</v>
      </c>
      <c r="C3767" t="s">
        <v>10328</v>
      </c>
      <c r="D3767" t="s">
        <v>357</v>
      </c>
      <c r="E3767">
        <v>32.338734619999997</v>
      </c>
      <c r="F3767">
        <v>26.78</v>
      </c>
      <c r="G3767">
        <v>0.14195049631366799</v>
      </c>
      <c r="H3767">
        <v>-4.4473654377900003</v>
      </c>
      <c r="I3767">
        <v>1.97021817789043</v>
      </c>
      <c r="J3767">
        <v>-0.57780495034115997</v>
      </c>
      <c r="K3767">
        <v>25.9616759130021</v>
      </c>
      <c r="L3767">
        <v>26.3044445276613</v>
      </c>
      <c r="M3767">
        <v>60.526079105733402</v>
      </c>
      <c r="N3767">
        <v>2.8997762843508101</v>
      </c>
      <c r="O3767">
        <v>58.513816280806502</v>
      </c>
      <c r="P3767">
        <v>38.684619368203002</v>
      </c>
      <c r="Q3767">
        <v>0.13977864969940099</v>
      </c>
    </row>
    <row r="3768" spans="1:17" hidden="1" x14ac:dyDescent="0.3">
      <c r="A3768" t="s">
        <v>7766</v>
      </c>
      <c r="B3768" t="s">
        <v>7767</v>
      </c>
      <c r="C3768" t="s">
        <v>10328</v>
      </c>
      <c r="D3768" t="s">
        <v>1731</v>
      </c>
      <c r="E3768">
        <v>32.324634564</v>
      </c>
      <c r="F3768">
        <v>39.46</v>
      </c>
      <c r="G3768">
        <v>-65.615767954352506</v>
      </c>
      <c r="H3768">
        <v>-7.4369922181087604</v>
      </c>
      <c r="I3768">
        <v>-34.076959517554997</v>
      </c>
      <c r="J3768">
        <v>-1.6630407795080799</v>
      </c>
      <c r="K3768">
        <v>39.196579523272</v>
      </c>
      <c r="L3768">
        <v>43.466574842570402</v>
      </c>
      <c r="M3768">
        <v>50.038400820163602</v>
      </c>
      <c r="N3768">
        <v>0.36944442137262501</v>
      </c>
      <c r="O3768">
        <v>79.422199695894506</v>
      </c>
      <c r="P3768">
        <v>26.881028938906699</v>
      </c>
      <c r="Q3768">
        <v>-1.7401719085854001E-2</v>
      </c>
    </row>
    <row r="3769" spans="1:17" hidden="1" x14ac:dyDescent="0.3">
      <c r="A3769" t="s">
        <v>7768</v>
      </c>
      <c r="B3769" t="s">
        <v>7769</v>
      </c>
      <c r="C3769" t="s">
        <v>10328</v>
      </c>
      <c r="D3769" t="s">
        <v>121</v>
      </c>
      <c r="E3769">
        <v>32.24</v>
      </c>
      <c r="F3769">
        <v>322.39999999999998</v>
      </c>
      <c r="G3769">
        <v>-20.411964119849099</v>
      </c>
      <c r="H3769">
        <v>-2.5372355528026902</v>
      </c>
      <c r="I3769">
        <v>-8.5274384772506693</v>
      </c>
      <c r="J3769">
        <v>-1.0476561641234601</v>
      </c>
      <c r="K3769">
        <v>321.92807158381299</v>
      </c>
      <c r="L3769">
        <v>312.57016876471698</v>
      </c>
      <c r="M3769">
        <v>52.309979785624598</v>
      </c>
      <c r="N3769">
        <v>3.9468267581475098</v>
      </c>
      <c r="O3769">
        <v>0.52729528535981895</v>
      </c>
      <c r="P3769">
        <v>9.6598639455782198</v>
      </c>
    </row>
    <row r="3770" spans="1:17" hidden="1" x14ac:dyDescent="0.3">
      <c r="A3770" t="s">
        <v>7770</v>
      </c>
      <c r="B3770" t="s">
        <v>7771</v>
      </c>
      <c r="C3770" t="s">
        <v>10328</v>
      </c>
      <c r="D3770" t="s">
        <v>21</v>
      </c>
      <c r="E3770">
        <v>32.197151798</v>
      </c>
      <c r="F3770">
        <v>21.87</v>
      </c>
      <c r="G3770">
        <v>24.486475821498399</v>
      </c>
      <c r="H3770">
        <v>23.0566454113447</v>
      </c>
      <c r="I3770">
        <v>7.8633251420618198</v>
      </c>
      <c r="J3770">
        <v>-10.2455637491278</v>
      </c>
      <c r="K3770">
        <v>18.7947510656685</v>
      </c>
      <c r="L3770">
        <v>17.308010139472799</v>
      </c>
      <c r="M3770">
        <v>52.220932157099597</v>
      </c>
      <c r="N3770">
        <v>2.8274433330758701</v>
      </c>
      <c r="O3770">
        <v>9.0992226794695803</v>
      </c>
      <c r="P3770">
        <v>82.25</v>
      </c>
      <c r="Q3770">
        <v>3.5124005379723003E-2</v>
      </c>
    </row>
    <row r="3771" spans="1:17" hidden="1" x14ac:dyDescent="0.3">
      <c r="A3771" t="s">
        <v>7772</v>
      </c>
      <c r="B3771" t="s">
        <v>7773</v>
      </c>
      <c r="C3771" t="s">
        <v>10328</v>
      </c>
      <c r="D3771" t="s">
        <v>72</v>
      </c>
      <c r="E3771">
        <v>32.065679447999997</v>
      </c>
      <c r="F3771">
        <v>50</v>
      </c>
      <c r="G3771">
        <v>-34.323072799245701</v>
      </c>
      <c r="H3771">
        <v>-2.0389870654727198</v>
      </c>
      <c r="I3771">
        <v>-32.333248035851902</v>
      </c>
      <c r="J3771">
        <v>-10.038220522321801</v>
      </c>
      <c r="K3771">
        <v>50.249573667709299</v>
      </c>
      <c r="L3771">
        <v>52.791117022658597</v>
      </c>
      <c r="M3771">
        <v>45.262481760472703</v>
      </c>
      <c r="N3771">
        <v>1.3353400801545401</v>
      </c>
      <c r="O3771">
        <v>159.5</v>
      </c>
      <c r="P3771">
        <v>31.578947368421002</v>
      </c>
      <c r="Q3771">
        <v>7.8938098486617994E-2</v>
      </c>
    </row>
    <row r="3772" spans="1:17" hidden="1" x14ac:dyDescent="0.3">
      <c r="A3772" t="s">
        <v>7774</v>
      </c>
      <c r="B3772" t="s">
        <v>7775</v>
      </c>
      <c r="C3772" t="s">
        <v>10328</v>
      </c>
      <c r="D3772" t="s">
        <v>89</v>
      </c>
      <c r="E3772">
        <v>32.019624</v>
      </c>
      <c r="F3772">
        <v>10.31</v>
      </c>
      <c r="G3772">
        <v>52.406048040767303</v>
      </c>
      <c r="H3772">
        <v>74.887219632540805</v>
      </c>
      <c r="I3772">
        <v>30.229040304738302</v>
      </c>
      <c r="J3772">
        <v>-1.7789175900832399</v>
      </c>
      <c r="K3772">
        <v>7.4232827853747096</v>
      </c>
      <c r="L3772">
        <v>6.4239722882692103</v>
      </c>
      <c r="M3772">
        <v>70.263101216818399</v>
      </c>
      <c r="N3772">
        <v>3.4734562411877699</v>
      </c>
      <c r="O3772">
        <v>16.876818622696401</v>
      </c>
      <c r="P3772">
        <v>119.361702127659</v>
      </c>
      <c r="Q3772">
        <v>8.3253158271752004E-2</v>
      </c>
    </row>
    <row r="3773" spans="1:17" hidden="1" x14ac:dyDescent="0.3">
      <c r="A3773" t="s">
        <v>7776</v>
      </c>
      <c r="B3773" t="s">
        <v>7777</v>
      </c>
      <c r="C3773" t="s">
        <v>10328</v>
      </c>
      <c r="D3773" t="s">
        <v>627</v>
      </c>
      <c r="E3773">
        <v>31.9827189999999</v>
      </c>
      <c r="F3773">
        <v>7.6</v>
      </c>
      <c r="G3773">
        <v>-5.5931859894901201</v>
      </c>
      <c r="H3773">
        <v>-1.87035303188851</v>
      </c>
      <c r="I3773">
        <v>-12.2495918825592</v>
      </c>
      <c r="J3773">
        <v>1.0670674632677399</v>
      </c>
      <c r="K3773">
        <v>10.0372087729983</v>
      </c>
      <c r="L3773">
        <v>10.066633630706701</v>
      </c>
      <c r="M3773">
        <v>25.7607462659657</v>
      </c>
      <c r="N3773">
        <v>1</v>
      </c>
      <c r="Q3773">
        <v>-9.4079221239847993E-2</v>
      </c>
    </row>
    <row r="3774" spans="1:17" hidden="1" x14ac:dyDescent="0.3">
      <c r="A3774" t="s">
        <v>7778</v>
      </c>
      <c r="B3774" t="s">
        <v>7779</v>
      </c>
      <c r="C3774" t="s">
        <v>10328</v>
      </c>
      <c r="D3774" t="s">
        <v>741</v>
      </c>
      <c r="E3774">
        <v>31.948726656000002</v>
      </c>
      <c r="F3774">
        <v>334.82</v>
      </c>
      <c r="G3774">
        <v>11.2501371549002</v>
      </c>
      <c r="H3774">
        <v>2.1668319059835701</v>
      </c>
      <c r="I3774">
        <v>2.8131497521988398</v>
      </c>
      <c r="J3774">
        <v>0.49486956994268</v>
      </c>
      <c r="K3774">
        <v>320.081025800791</v>
      </c>
      <c r="L3774">
        <v>291.92862060878002</v>
      </c>
      <c r="M3774">
        <v>50.554369654686603</v>
      </c>
      <c r="N3774">
        <v>0.19869259335110301</v>
      </c>
      <c r="O3774">
        <v>2.6939848276685798</v>
      </c>
      <c r="P3774">
        <v>46.625793737683303</v>
      </c>
    </row>
    <row r="3775" spans="1:17" hidden="1" x14ac:dyDescent="0.3">
      <c r="A3775" t="s">
        <v>7780</v>
      </c>
      <c r="B3775" t="s">
        <v>7781</v>
      </c>
      <c r="C3775" t="s">
        <v>10328</v>
      </c>
      <c r="E3775">
        <v>31.824144</v>
      </c>
      <c r="F3775">
        <v>37.979999999999997</v>
      </c>
      <c r="G3775">
        <v>26.224468230868901</v>
      </c>
      <c r="H3775">
        <v>73.535654022063795</v>
      </c>
      <c r="I3775">
        <v>43.330892156590103</v>
      </c>
      <c r="J3775">
        <v>10.276195039377599</v>
      </c>
      <c r="M3775">
        <v>82.515770135926999</v>
      </c>
      <c r="O3775">
        <v>14.402317008952</v>
      </c>
      <c r="P3775">
        <v>77.062937062936996</v>
      </c>
    </row>
    <row r="3776" spans="1:17" hidden="1" x14ac:dyDescent="0.3">
      <c r="A3776" t="s">
        <v>7782</v>
      </c>
      <c r="B3776" t="s">
        <v>7783</v>
      </c>
      <c r="C3776" t="s">
        <v>10328</v>
      </c>
      <c r="D3776" t="s">
        <v>741</v>
      </c>
      <c r="E3776">
        <v>31.730069843999999</v>
      </c>
      <c r="F3776">
        <v>245.75</v>
      </c>
      <c r="G3776">
        <v>14.52952527379</v>
      </c>
      <c r="H3776">
        <v>2.8115557267514601</v>
      </c>
      <c r="I3776">
        <v>10.051064799574</v>
      </c>
      <c r="J3776">
        <v>0.100771976497015</v>
      </c>
      <c r="K3776">
        <v>232.27471677670101</v>
      </c>
      <c r="L3776">
        <v>208.839483341282</v>
      </c>
      <c r="M3776">
        <v>48.807085432446698</v>
      </c>
      <c r="N3776">
        <v>1.60167381680445</v>
      </c>
      <c r="O3776">
        <v>2.6246185147507499</v>
      </c>
      <c r="P3776">
        <v>46.550181883236903</v>
      </c>
      <c r="Q3776">
        <v>5.0860317588420001E-3</v>
      </c>
    </row>
    <row r="3777" spans="1:17" hidden="1" x14ac:dyDescent="0.3">
      <c r="A3777" t="s">
        <v>7784</v>
      </c>
      <c r="B3777" t="s">
        <v>7785</v>
      </c>
      <c r="C3777" t="s">
        <v>10328</v>
      </c>
      <c r="D3777" t="s">
        <v>1147</v>
      </c>
      <c r="E3777">
        <v>31.712627926</v>
      </c>
      <c r="F3777">
        <v>4.05</v>
      </c>
      <c r="G3777">
        <v>53.186090486608798</v>
      </c>
      <c r="H3777">
        <v>-3.0077775156381201</v>
      </c>
      <c r="I3777">
        <v>-55.923150618579299</v>
      </c>
      <c r="J3777">
        <v>-5.2929391829914003</v>
      </c>
      <c r="K3777">
        <v>4.4846478354868102</v>
      </c>
      <c r="L3777">
        <v>4.7632225787869</v>
      </c>
      <c r="M3777">
        <v>46.480641821436002</v>
      </c>
      <c r="N3777">
        <v>1.5017266082593801</v>
      </c>
      <c r="O3777">
        <v>81.234567901234499</v>
      </c>
      <c r="P3777">
        <v>91.943127962085299</v>
      </c>
      <c r="Q3777">
        <v>7.5556656026162003E-2</v>
      </c>
    </row>
    <row r="3778" spans="1:17" hidden="1" x14ac:dyDescent="0.3">
      <c r="A3778" t="s">
        <v>7786</v>
      </c>
      <c r="B3778" t="s">
        <v>7787</v>
      </c>
      <c r="C3778" t="s">
        <v>10328</v>
      </c>
      <c r="D3778" t="s">
        <v>156</v>
      </c>
      <c r="E3778">
        <v>31.704168568</v>
      </c>
      <c r="F3778">
        <v>79.45</v>
      </c>
      <c r="G3778">
        <v>97.317983039323593</v>
      </c>
      <c r="H3778">
        <v>-24.635323977020398</v>
      </c>
      <c r="I3778">
        <v>5.0705489133320496</v>
      </c>
      <c r="J3778">
        <v>-0.57661860842645196</v>
      </c>
      <c r="K3778">
        <v>82.918400198518299</v>
      </c>
      <c r="L3778">
        <v>67.345882539551994</v>
      </c>
      <c r="M3778">
        <v>37.729345697912201</v>
      </c>
      <c r="N3778">
        <v>0.28481713547658499</v>
      </c>
      <c r="O3778">
        <v>72.007551919446101</v>
      </c>
      <c r="P3778">
        <v>147.971285892634</v>
      </c>
      <c r="Q3778">
        <v>0.107069869769857</v>
      </c>
    </row>
    <row r="3779" spans="1:17" hidden="1" x14ac:dyDescent="0.3">
      <c r="A3779" t="s">
        <v>7788</v>
      </c>
      <c r="B3779" t="s">
        <v>7789</v>
      </c>
      <c r="C3779" t="s">
        <v>10328</v>
      </c>
      <c r="D3779" t="s">
        <v>138</v>
      </c>
      <c r="E3779">
        <v>31.667024999999999</v>
      </c>
      <c r="F3779">
        <v>95.06</v>
      </c>
      <c r="G3779">
        <v>25.534654173891699</v>
      </c>
      <c r="H3779">
        <v>3.69246156223398</v>
      </c>
      <c r="I3779">
        <v>65.216414042112007</v>
      </c>
      <c r="J3779">
        <v>-7.2976561641234596</v>
      </c>
      <c r="K3779">
        <v>92.086808540585494</v>
      </c>
      <c r="L3779">
        <v>74.228900355857107</v>
      </c>
      <c r="M3779">
        <v>47.065229716038502</v>
      </c>
      <c r="N3779">
        <v>0.94701810680724197</v>
      </c>
      <c r="O3779">
        <v>34.5992005049442</v>
      </c>
      <c r="P3779">
        <v>130.225236134657</v>
      </c>
      <c r="Q3779">
        <v>4.3132995996549003E-2</v>
      </c>
    </row>
    <row r="3780" spans="1:17" hidden="1" x14ac:dyDescent="0.3">
      <c r="A3780" t="s">
        <v>7790</v>
      </c>
      <c r="B3780" t="s">
        <v>7791</v>
      </c>
      <c r="C3780" t="s">
        <v>10328</v>
      </c>
      <c r="D3780" t="s">
        <v>276</v>
      </c>
      <c r="E3780">
        <v>31.601508201999899</v>
      </c>
      <c r="F3780">
        <v>43.42</v>
      </c>
      <c r="G3780">
        <v>-19.616473193893299</v>
      </c>
      <c r="H3780">
        <v>-11.0787697459165</v>
      </c>
      <c r="I3780">
        <v>-40.441602569637602</v>
      </c>
      <c r="J3780">
        <v>-3.1102285859079402</v>
      </c>
      <c r="K3780">
        <v>45.736978229239597</v>
      </c>
      <c r="L3780">
        <v>48.128712902307299</v>
      </c>
      <c r="M3780">
        <v>41.068344590826399</v>
      </c>
      <c r="N3780">
        <v>0.65752860167737603</v>
      </c>
      <c r="O3780">
        <v>54.237678489175401</v>
      </c>
      <c r="P3780">
        <v>21.761076836791901</v>
      </c>
      <c r="Q3780">
        <v>3.2673492306281998E-2</v>
      </c>
    </row>
    <row r="3781" spans="1:17" hidden="1" x14ac:dyDescent="0.3">
      <c r="A3781" t="s">
        <v>7792</v>
      </c>
      <c r="B3781" t="s">
        <v>7793</v>
      </c>
      <c r="C3781" t="s">
        <v>10328</v>
      </c>
      <c r="D3781" t="s">
        <v>538</v>
      </c>
      <c r="E3781">
        <v>31.59375</v>
      </c>
      <c r="F3781">
        <v>6.5</v>
      </c>
      <c r="G3781">
        <v>-18.960716954316201</v>
      </c>
      <c r="H3781">
        <v>4.2830958660605498</v>
      </c>
      <c r="I3781">
        <v>-7.2743472291370299</v>
      </c>
      <c r="J3781">
        <v>-1.81101494274941</v>
      </c>
      <c r="K3781">
        <v>5.99590007226365</v>
      </c>
      <c r="L3781">
        <v>5.9207121589714697</v>
      </c>
      <c r="M3781">
        <v>45.893001022752003</v>
      </c>
      <c r="N3781">
        <v>0.82962962962962905</v>
      </c>
      <c r="O3781">
        <v>35.384615384615302</v>
      </c>
      <c r="P3781">
        <v>35.4166666666666</v>
      </c>
      <c r="Q3781">
        <v>-3.0824758429935002E-2</v>
      </c>
    </row>
    <row r="3782" spans="1:17" hidden="1" x14ac:dyDescent="0.3">
      <c r="A3782" t="s">
        <v>7794</v>
      </c>
      <c r="B3782" t="s">
        <v>7795</v>
      </c>
      <c r="C3782" t="s">
        <v>10328</v>
      </c>
      <c r="D3782" t="s">
        <v>5166</v>
      </c>
      <c r="E3782">
        <v>31.59</v>
      </c>
      <c r="F3782">
        <v>61.93</v>
      </c>
      <c r="G3782">
        <v>-71.034649800413007</v>
      </c>
      <c r="H3782">
        <v>-9.1510720140653294</v>
      </c>
      <c r="I3782">
        <v>-38.974962084747901</v>
      </c>
      <c r="J3782">
        <v>-4.1612699435206197</v>
      </c>
      <c r="K3782">
        <v>63.449188594679001</v>
      </c>
      <c r="L3782">
        <v>74.039665867480693</v>
      </c>
      <c r="M3782">
        <v>27.965845279880199</v>
      </c>
      <c r="N3782">
        <v>0.68382352941176405</v>
      </c>
      <c r="O3782">
        <v>75.924430808977803</v>
      </c>
      <c r="P3782">
        <v>6.6838931955211098</v>
      </c>
    </row>
    <row r="3783" spans="1:17" hidden="1" x14ac:dyDescent="0.3">
      <c r="A3783" t="s">
        <v>7796</v>
      </c>
      <c r="B3783" t="s">
        <v>7797</v>
      </c>
      <c r="C3783" t="s">
        <v>10328</v>
      </c>
      <c r="E3783">
        <v>31.565906325</v>
      </c>
      <c r="F3783">
        <v>112.95</v>
      </c>
      <c r="G3783">
        <v>-38.130436124035299</v>
      </c>
      <c r="H3783">
        <v>-0.69308460192320298</v>
      </c>
      <c r="I3783">
        <v>-21.0240121983141</v>
      </c>
      <c r="J3783">
        <v>0.53354041707310895</v>
      </c>
      <c r="O3783">
        <v>13.324479858344301</v>
      </c>
      <c r="P3783">
        <v>1.6194331983805501</v>
      </c>
    </row>
    <row r="3784" spans="1:17" hidden="1" x14ac:dyDescent="0.3">
      <c r="A3784" t="s">
        <v>7798</v>
      </c>
      <c r="B3784" t="s">
        <v>7799</v>
      </c>
      <c r="C3784" t="s">
        <v>10328</v>
      </c>
      <c r="D3784" t="s">
        <v>741</v>
      </c>
      <c r="E3784">
        <v>31.504857428999902</v>
      </c>
      <c r="F3784">
        <v>259.5</v>
      </c>
      <c r="G3784">
        <v>0.88956481875130999</v>
      </c>
      <c r="H3784">
        <v>0.427459323209328</v>
      </c>
      <c r="I3784">
        <v>1.10052992622793</v>
      </c>
      <c r="J3784">
        <v>7.7996246875982694E-2</v>
      </c>
      <c r="K3784">
        <v>250.06199832167701</v>
      </c>
      <c r="L3784">
        <v>231.54671276372599</v>
      </c>
      <c r="M3784">
        <v>51.891311594454301</v>
      </c>
      <c r="N3784">
        <v>0.41041143940639802</v>
      </c>
      <c r="O3784">
        <v>6.7437379576107803</v>
      </c>
      <c r="P3784">
        <v>36.256235232344402</v>
      </c>
      <c r="Q3784">
        <v>1.5187022887975E-2</v>
      </c>
    </row>
    <row r="3785" spans="1:17" hidden="1" x14ac:dyDescent="0.3">
      <c r="A3785" t="s">
        <v>7800</v>
      </c>
      <c r="B3785" t="s">
        <v>7801</v>
      </c>
      <c r="C3785" t="s">
        <v>10328</v>
      </c>
      <c r="D3785" t="s">
        <v>405</v>
      </c>
      <c r="E3785">
        <v>31.5</v>
      </c>
      <c r="F3785">
        <v>3.03</v>
      </c>
      <c r="G3785">
        <v>-19.082817076416301</v>
      </c>
      <c r="H3785">
        <v>5.9731414972925796</v>
      </c>
      <c r="I3785">
        <v>-20.5873553592183</v>
      </c>
      <c r="J3785">
        <v>3.9523438358765302</v>
      </c>
      <c r="K3785">
        <v>2.94879233891765</v>
      </c>
      <c r="L3785">
        <v>2.8477599013095101</v>
      </c>
      <c r="M3785">
        <v>68.185390747803297</v>
      </c>
      <c r="N3785">
        <v>1.2197015012969801</v>
      </c>
      <c r="O3785">
        <v>87.788778877887793</v>
      </c>
      <c r="P3785">
        <v>51.499999999999901</v>
      </c>
      <c r="Q3785">
        <v>8.0762957098636998E-2</v>
      </c>
    </row>
    <row r="3786" spans="1:17" hidden="1" x14ac:dyDescent="0.3">
      <c r="A3786" t="s">
        <v>7802</v>
      </c>
      <c r="B3786" t="s">
        <v>7803</v>
      </c>
      <c r="C3786" t="s">
        <v>10328</v>
      </c>
      <c r="D3786" t="s">
        <v>54</v>
      </c>
      <c r="E3786">
        <v>31.491053999999998</v>
      </c>
      <c r="F3786">
        <v>5.79</v>
      </c>
      <c r="G3786">
        <v>13.958022680841299</v>
      </c>
      <c r="H3786">
        <v>-0.53817007200865896</v>
      </c>
      <c r="I3786">
        <v>4.4788149272309896</v>
      </c>
      <c r="J3786">
        <v>-4.3479861971267502</v>
      </c>
      <c r="K3786">
        <v>5.4088521877500604</v>
      </c>
      <c r="L3786">
        <v>4.8855699501154701</v>
      </c>
      <c r="M3786">
        <v>55.100034150314499</v>
      </c>
      <c r="N3786">
        <v>1.2030964981480701</v>
      </c>
      <c r="O3786">
        <v>18.307426597582001</v>
      </c>
      <c r="P3786">
        <v>60.387811634348999</v>
      </c>
      <c r="Q3786">
        <v>-1.7194951871345E-2</v>
      </c>
    </row>
    <row r="3787" spans="1:17" hidden="1" x14ac:dyDescent="0.3">
      <c r="A3787" t="s">
        <v>7804</v>
      </c>
      <c r="B3787" t="s">
        <v>7805</v>
      </c>
      <c r="C3787" t="s">
        <v>10328</v>
      </c>
      <c r="D3787" t="s">
        <v>7372</v>
      </c>
      <c r="E3787">
        <v>31.48516</v>
      </c>
      <c r="F3787">
        <v>16.100000000000001</v>
      </c>
      <c r="G3787">
        <v>-80.685324997942601</v>
      </c>
      <c r="H3787">
        <v>-11.467738599927401</v>
      </c>
      <c r="I3787">
        <v>-45.713942151402001</v>
      </c>
      <c r="J3787">
        <v>-4.81334654069249</v>
      </c>
      <c r="K3787">
        <v>17.357727819387101</v>
      </c>
      <c r="L3787">
        <v>20.5684615602081</v>
      </c>
      <c r="M3787">
        <v>40.718272972405501</v>
      </c>
      <c r="N3787">
        <v>0.64197381360922701</v>
      </c>
      <c r="O3787">
        <v>115.52795031055901</v>
      </c>
      <c r="P3787">
        <v>7.1190951430472396</v>
      </c>
      <c r="Q3787">
        <v>4.6598418443845997E-2</v>
      </c>
    </row>
    <row r="3788" spans="1:17" hidden="1" x14ac:dyDescent="0.3">
      <c r="A3788" t="s">
        <v>7806</v>
      </c>
      <c r="B3788" t="s">
        <v>7807</v>
      </c>
      <c r="C3788" t="s">
        <v>10328</v>
      </c>
      <c r="E3788">
        <v>31.35870542</v>
      </c>
      <c r="F3788">
        <v>52.36</v>
      </c>
      <c r="G3788">
        <v>-66.850383969798202</v>
      </c>
      <c r="H3788">
        <v>-12.1270950359336</v>
      </c>
      <c r="I3788">
        <v>-22.094178870702301</v>
      </c>
      <c r="J3788">
        <v>-5.8565791847853701</v>
      </c>
      <c r="K3788">
        <v>55.408797046038899</v>
      </c>
      <c r="L3788">
        <v>62.3718699510842</v>
      </c>
      <c r="M3788">
        <v>44.438709970226803</v>
      </c>
      <c r="N3788">
        <v>0.32119098910885102</v>
      </c>
      <c r="O3788">
        <v>75.706646294881594</v>
      </c>
      <c r="P3788">
        <v>23.870357227347899</v>
      </c>
      <c r="Q3788">
        <v>7.4192488989276995E-2</v>
      </c>
    </row>
    <row r="3789" spans="1:17" hidden="1" x14ac:dyDescent="0.3">
      <c r="A3789" t="s">
        <v>7808</v>
      </c>
      <c r="B3789" t="s">
        <v>7809</v>
      </c>
      <c r="C3789" t="s">
        <v>10328</v>
      </c>
      <c r="D3789" t="s">
        <v>950</v>
      </c>
      <c r="E3789">
        <v>31.297560000000001</v>
      </c>
      <c r="F3789">
        <v>30.21</v>
      </c>
      <c r="G3789">
        <v>20.9781719345726</v>
      </c>
      <c r="H3789">
        <v>-8.9759488792284898</v>
      </c>
      <c r="I3789">
        <v>-21.225349478303102</v>
      </c>
      <c r="J3789">
        <v>-0.34765616412346301</v>
      </c>
      <c r="K3789">
        <v>29.366871073404901</v>
      </c>
      <c r="L3789">
        <v>26.845410133081501</v>
      </c>
      <c r="M3789">
        <v>46.565224011515802</v>
      </c>
      <c r="N3789">
        <v>2.2727272727272698</v>
      </c>
      <c r="O3789">
        <v>25.753061900033099</v>
      </c>
      <c r="P3789">
        <v>56.447436561367098</v>
      </c>
    </row>
    <row r="3790" spans="1:17" hidden="1" x14ac:dyDescent="0.3">
      <c r="A3790" t="s">
        <v>7810</v>
      </c>
      <c r="B3790" t="s">
        <v>7811</v>
      </c>
      <c r="C3790" t="s">
        <v>10328</v>
      </c>
      <c r="D3790" t="s">
        <v>2943</v>
      </c>
      <c r="E3790">
        <v>31.293355500000001</v>
      </c>
      <c r="F3790">
        <v>24.75</v>
      </c>
      <c r="G3790">
        <v>-65.399761172299506</v>
      </c>
      <c r="H3790">
        <v>-7.0086922685701198</v>
      </c>
      <c r="I3790">
        <v>-31.389926222764799</v>
      </c>
      <c r="J3790">
        <v>-1.5301652111680999</v>
      </c>
      <c r="K3790">
        <v>26.224527194852399</v>
      </c>
      <c r="L3790">
        <v>33.425120741640796</v>
      </c>
      <c r="M3790">
        <v>42.848345949854497</v>
      </c>
      <c r="N3790">
        <v>0.67221510883482705</v>
      </c>
      <c r="O3790">
        <v>176.76767676767599</v>
      </c>
      <c r="P3790">
        <v>5.3191489361702002</v>
      </c>
      <c r="Q3790">
        <v>1.4667255771391999E-2</v>
      </c>
    </row>
    <row r="3791" spans="1:17" hidden="1" x14ac:dyDescent="0.3">
      <c r="A3791" t="s">
        <v>7812</v>
      </c>
      <c r="B3791" t="s">
        <v>7813</v>
      </c>
      <c r="C3791" t="s">
        <v>10328</v>
      </c>
      <c r="D3791" t="s">
        <v>1348</v>
      </c>
      <c r="E3791">
        <v>31.257184429999999</v>
      </c>
      <c r="F3791">
        <v>57.46</v>
      </c>
      <c r="G3791">
        <v>-21.4312532875865</v>
      </c>
      <c r="H3791">
        <v>-0.13992149102739601</v>
      </c>
      <c r="I3791">
        <v>-8.4736783713846098</v>
      </c>
      <c r="J3791">
        <v>0.62423516294027503</v>
      </c>
      <c r="K3791">
        <v>57.018100321384303</v>
      </c>
      <c r="L3791">
        <v>55.513527437328698</v>
      </c>
      <c r="M3791">
        <v>56.093149880285502</v>
      </c>
      <c r="N3791">
        <v>1.0678720790571501</v>
      </c>
      <c r="O3791">
        <v>3.1152105812739301</v>
      </c>
      <c r="P3791">
        <v>12.2265625</v>
      </c>
    </row>
    <row r="3792" spans="1:17" hidden="1" x14ac:dyDescent="0.3">
      <c r="A3792" t="s">
        <v>7814</v>
      </c>
      <c r="B3792" t="s">
        <v>7815</v>
      </c>
      <c r="C3792" t="s">
        <v>10328</v>
      </c>
      <c r="D3792" t="s">
        <v>7816</v>
      </c>
      <c r="E3792">
        <v>31.244194799999999</v>
      </c>
      <c r="F3792">
        <v>84</v>
      </c>
      <c r="G3792">
        <v>60.404362410763099</v>
      </c>
      <c r="H3792">
        <v>-2.2742811831197698</v>
      </c>
      <c r="I3792">
        <v>77.510786336484301</v>
      </c>
      <c r="J3792">
        <v>-4.7836176585080699</v>
      </c>
      <c r="K3792">
        <v>76.963982367998497</v>
      </c>
      <c r="M3792">
        <v>42.653622781797303</v>
      </c>
      <c r="N3792">
        <v>8.2052617869236705E-2</v>
      </c>
      <c r="O3792">
        <v>7.1428571428571397</v>
      </c>
      <c r="P3792">
        <v>160.869565217391</v>
      </c>
    </row>
    <row r="3793" spans="1:17" hidden="1" x14ac:dyDescent="0.3">
      <c r="A3793" t="s">
        <v>7817</v>
      </c>
      <c r="B3793" t="s">
        <v>7818</v>
      </c>
      <c r="C3793" t="s">
        <v>10328</v>
      </c>
      <c r="D3793" t="s">
        <v>627</v>
      </c>
      <c r="E3793">
        <v>31.215683489999901</v>
      </c>
      <c r="F3793">
        <v>16.25</v>
      </c>
      <c r="G3793">
        <v>-89.345011022820799</v>
      </c>
      <c r="H3793">
        <v>10.9661369353471</v>
      </c>
      <c r="I3793">
        <v>-47.835143618663999</v>
      </c>
      <c r="J3793">
        <v>-5.45942087000582</v>
      </c>
      <c r="K3793">
        <v>16.013548401158999</v>
      </c>
      <c r="M3793">
        <v>43.882840566718002</v>
      </c>
      <c r="N3793">
        <v>1.6345332519829101</v>
      </c>
      <c r="O3793">
        <v>158.461538461538</v>
      </c>
      <c r="P3793">
        <v>20.817843866171</v>
      </c>
    </row>
    <row r="3794" spans="1:17" hidden="1" x14ac:dyDescent="0.3">
      <c r="A3794" t="s">
        <v>7819</v>
      </c>
      <c r="B3794" t="s">
        <v>7820</v>
      </c>
      <c r="C3794" t="s">
        <v>10328</v>
      </c>
      <c r="D3794" t="s">
        <v>21</v>
      </c>
      <c r="E3794">
        <v>31.215499999999999</v>
      </c>
      <c r="F3794">
        <v>74.5</v>
      </c>
      <c r="G3794">
        <v>5.3827173891181097</v>
      </c>
      <c r="H3794">
        <v>8.9197486676264894</v>
      </c>
      <c r="I3794">
        <v>-11.411423768931799</v>
      </c>
      <c r="J3794">
        <v>3.2940805305543899</v>
      </c>
      <c r="K3794">
        <v>71.5575249560777</v>
      </c>
      <c r="L3794">
        <v>69.721230607681093</v>
      </c>
      <c r="M3794">
        <v>86.266940178740398</v>
      </c>
      <c r="N3794">
        <v>2.1125541125541099</v>
      </c>
      <c r="O3794">
        <v>2.6845637583892499</v>
      </c>
      <c r="P3794">
        <v>35.454545454545404</v>
      </c>
    </row>
    <row r="3795" spans="1:17" hidden="1" x14ac:dyDescent="0.3">
      <c r="A3795" t="s">
        <v>7821</v>
      </c>
      <c r="B3795" t="s">
        <v>7822</v>
      </c>
      <c r="C3795" t="s">
        <v>10328</v>
      </c>
      <c r="D3795" t="s">
        <v>950</v>
      </c>
      <c r="E3795">
        <v>31.202688341999998</v>
      </c>
      <c r="F3795">
        <v>23.12</v>
      </c>
      <c r="G3795">
        <v>-14.182103754650299</v>
      </c>
      <c r="H3795">
        <v>9.5761316386383601</v>
      </c>
      <c r="I3795">
        <v>-23.8709918082995</v>
      </c>
      <c r="J3795">
        <v>-3.0893405537449001</v>
      </c>
      <c r="K3795">
        <v>22.0757462769676</v>
      </c>
      <c r="L3795">
        <v>22.040991820850799</v>
      </c>
      <c r="M3795">
        <v>52.6679264654584</v>
      </c>
      <c r="N3795">
        <v>0.96979526697178098</v>
      </c>
      <c r="O3795">
        <v>51.167820069204097</v>
      </c>
      <c r="P3795">
        <v>29.887640449438202</v>
      </c>
      <c r="Q3795">
        <v>4.9695684417069001E-2</v>
      </c>
    </row>
    <row r="3796" spans="1:17" hidden="1" x14ac:dyDescent="0.3">
      <c r="A3796" t="s">
        <v>7823</v>
      </c>
      <c r="B3796" t="s">
        <v>7824</v>
      </c>
      <c r="C3796" t="s">
        <v>10328</v>
      </c>
      <c r="E3796">
        <v>31.196100000000001</v>
      </c>
      <c r="F3796">
        <v>61.75</v>
      </c>
      <c r="G3796">
        <v>310.68477436141001</v>
      </c>
      <c r="H3796">
        <v>2.1769481275021101</v>
      </c>
      <c r="I3796">
        <v>94.179849131008396</v>
      </c>
      <c r="J3796">
        <v>-5.45942087000582</v>
      </c>
      <c r="K3796">
        <v>61.016932833321</v>
      </c>
      <c r="L3796">
        <v>45.843231652934797</v>
      </c>
      <c r="M3796">
        <v>45.597574422527103</v>
      </c>
      <c r="N3796">
        <v>0.56088786835055404</v>
      </c>
      <c r="O3796">
        <v>15.999999999999901</v>
      </c>
      <c r="P3796">
        <v>340.75660242683699</v>
      </c>
      <c r="Q3796">
        <v>0.14069455387580301</v>
      </c>
    </row>
    <row r="3797" spans="1:17" hidden="1" x14ac:dyDescent="0.3">
      <c r="A3797" t="s">
        <v>7825</v>
      </c>
      <c r="B3797" t="s">
        <v>7826</v>
      </c>
      <c r="C3797" t="s">
        <v>10328</v>
      </c>
      <c r="D3797" t="s">
        <v>225</v>
      </c>
      <c r="E3797">
        <v>31.191647759999999</v>
      </c>
      <c r="F3797">
        <v>5.75</v>
      </c>
      <c r="G3797">
        <v>131.29180829820899</v>
      </c>
      <c r="H3797">
        <v>-10.1174184380217</v>
      </c>
      <c r="I3797">
        <v>56.152242919117398</v>
      </c>
      <c r="J3797">
        <v>6.7917319811920001</v>
      </c>
      <c r="K3797">
        <v>5.0928406572974803</v>
      </c>
      <c r="L3797">
        <v>3.6233950974874598</v>
      </c>
      <c r="M3797">
        <v>70.738198324723399</v>
      </c>
      <c r="N3797">
        <v>1.1155923902781899</v>
      </c>
      <c r="O3797">
        <v>10.9565217391304</v>
      </c>
      <c r="P3797">
        <v>447.61904761904702</v>
      </c>
      <c r="Q3797">
        <v>0.228234553962362</v>
      </c>
    </row>
    <row r="3798" spans="1:17" hidden="1" x14ac:dyDescent="0.3">
      <c r="A3798" t="s">
        <v>7827</v>
      </c>
      <c r="B3798" t="s">
        <v>7828</v>
      </c>
      <c r="C3798" t="s">
        <v>10328</v>
      </c>
      <c r="D3798" t="s">
        <v>1658</v>
      </c>
      <c r="E3798">
        <v>31.184217400000001</v>
      </c>
      <c r="F3798">
        <v>74.41</v>
      </c>
      <c r="G3798">
        <v>175.137359793473</v>
      </c>
      <c r="H3798">
        <v>47.556585624491198</v>
      </c>
      <c r="I3798">
        <v>16.827025652723599</v>
      </c>
      <c r="J3798">
        <v>-6.7554794743948703</v>
      </c>
      <c r="K3798">
        <v>53.061186587697598</v>
      </c>
      <c r="L3798">
        <v>48.0274495546862</v>
      </c>
      <c r="M3798">
        <v>64.449062860393397</v>
      </c>
      <c r="N3798">
        <v>3.2249502352925599</v>
      </c>
      <c r="O3798">
        <v>22.201317027281299</v>
      </c>
      <c r="P3798">
        <v>220.45650301464201</v>
      </c>
    </row>
    <row r="3799" spans="1:17" hidden="1" x14ac:dyDescent="0.3">
      <c r="A3799" t="s">
        <v>7829</v>
      </c>
      <c r="B3799" t="s">
        <v>7830</v>
      </c>
      <c r="C3799" t="s">
        <v>10328</v>
      </c>
      <c r="D3799" t="s">
        <v>21</v>
      </c>
      <c r="E3799">
        <v>31.1325</v>
      </c>
      <c r="F3799">
        <v>44.8</v>
      </c>
      <c r="G3799">
        <v>23.5106196548331</v>
      </c>
      <c r="H3799">
        <v>-6.49670850199381</v>
      </c>
      <c r="I3799">
        <v>5.1750249799409703E-2</v>
      </c>
      <c r="J3799">
        <v>-8.1425532097814806</v>
      </c>
      <c r="K3799">
        <v>42.2095046960874</v>
      </c>
      <c r="L3799">
        <v>39.419720208286002</v>
      </c>
      <c r="M3799">
        <v>40.561712587782097</v>
      </c>
      <c r="N3799">
        <v>0.88108752804490997</v>
      </c>
      <c r="O3799">
        <v>17.633928571428498</v>
      </c>
      <c r="P3799">
        <v>68.992832893247794</v>
      </c>
      <c r="Q3799">
        <v>4.6976208037615999E-2</v>
      </c>
    </row>
    <row r="3800" spans="1:17" hidden="1" x14ac:dyDescent="0.3">
      <c r="A3800" t="s">
        <v>7831</v>
      </c>
      <c r="B3800" t="s">
        <v>7832</v>
      </c>
      <c r="C3800" t="s">
        <v>10328</v>
      </c>
      <c r="D3800" t="s">
        <v>51</v>
      </c>
      <c r="E3800">
        <v>31.09888956</v>
      </c>
      <c r="F3800">
        <v>46.58</v>
      </c>
      <c r="G3800">
        <v>6.0871897656162099</v>
      </c>
      <c r="H3800">
        <v>-14.944631091038699</v>
      </c>
      <c r="I3800">
        <v>-16.924167026304001</v>
      </c>
      <c r="J3800">
        <v>4.1197867278703102</v>
      </c>
      <c r="K3800">
        <v>45.534693205659501</v>
      </c>
      <c r="L3800">
        <v>44.374314965731898</v>
      </c>
      <c r="M3800">
        <v>60.796968853631498</v>
      </c>
      <c r="N3800">
        <v>0.720127051819206</v>
      </c>
      <c r="O3800">
        <v>55.560326320309102</v>
      </c>
      <c r="P3800">
        <v>47.451725229502998</v>
      </c>
      <c r="Q3800">
        <v>4.6945296692832997E-2</v>
      </c>
    </row>
    <row r="3801" spans="1:17" hidden="1" x14ac:dyDescent="0.3">
      <c r="A3801" t="s">
        <v>7833</v>
      </c>
      <c r="B3801" t="s">
        <v>7834</v>
      </c>
      <c r="C3801" t="s">
        <v>10328</v>
      </c>
      <c r="D3801" t="s">
        <v>627</v>
      </c>
      <c r="E3801">
        <v>31.040473531</v>
      </c>
      <c r="F3801">
        <v>4.3899999999999997</v>
      </c>
      <c r="G3801">
        <v>-78.726798825661206</v>
      </c>
      <c r="H3801">
        <v>-0.65391081274942298</v>
      </c>
      <c r="I3801">
        <v>10.6965676912797</v>
      </c>
      <c r="J3801">
        <v>0.57271420624688896</v>
      </c>
      <c r="K3801">
        <v>4.02218405548573</v>
      </c>
      <c r="L3801">
        <v>4.0998213710324496</v>
      </c>
      <c r="M3801">
        <v>65.289903491179004</v>
      </c>
      <c r="N3801">
        <v>1.5685062272130901</v>
      </c>
      <c r="O3801">
        <v>105.01138952164</v>
      </c>
      <c r="P3801">
        <v>48.813559322033797</v>
      </c>
    </row>
    <row r="3802" spans="1:17" hidden="1" x14ac:dyDescent="0.3">
      <c r="A3802" t="s">
        <v>7835</v>
      </c>
      <c r="B3802" t="s">
        <v>7836</v>
      </c>
      <c r="C3802" t="s">
        <v>10328</v>
      </c>
      <c r="D3802" t="s">
        <v>357</v>
      </c>
      <c r="E3802">
        <v>30.980984599999999</v>
      </c>
      <c r="F3802">
        <v>66</v>
      </c>
      <c r="G3802">
        <v>-48.338081935396303</v>
      </c>
      <c r="H3802">
        <v>-8.3348872437258397</v>
      </c>
      <c r="I3802">
        <v>-31.231658009675101</v>
      </c>
      <c r="J3802">
        <v>-4.9236251563715197</v>
      </c>
      <c r="K3802">
        <v>65.257601390953397</v>
      </c>
      <c r="M3802">
        <v>38.629982373423701</v>
      </c>
      <c r="N3802">
        <v>0.56080465409686697</v>
      </c>
      <c r="O3802">
        <v>34.848484848484802</v>
      </c>
      <c r="P3802">
        <v>32.370637785800199</v>
      </c>
    </row>
    <row r="3803" spans="1:17" hidden="1" x14ac:dyDescent="0.3">
      <c r="A3803" t="s">
        <v>7837</v>
      </c>
      <c r="B3803" t="s">
        <v>7838</v>
      </c>
      <c r="C3803" t="s">
        <v>10328</v>
      </c>
      <c r="D3803" t="s">
        <v>2686</v>
      </c>
      <c r="E3803">
        <v>30.976797600000001</v>
      </c>
      <c r="F3803">
        <v>45.99</v>
      </c>
      <c r="G3803">
        <v>35.717645618783202</v>
      </c>
      <c r="H3803">
        <v>-7.8214101105303797</v>
      </c>
      <c r="I3803">
        <v>-14.5700254490771</v>
      </c>
      <c r="J3803">
        <v>1.3003128426856401</v>
      </c>
      <c r="K3803">
        <v>44.259201694231002</v>
      </c>
      <c r="L3803">
        <v>43.949011235375302</v>
      </c>
      <c r="M3803">
        <v>51.448792324542197</v>
      </c>
      <c r="N3803">
        <v>1.1179178466105999</v>
      </c>
      <c r="O3803">
        <v>50.7501630789301</v>
      </c>
      <c r="P3803">
        <v>69.143067304155906</v>
      </c>
      <c r="Q3803">
        <v>7.7312712428381003E-2</v>
      </c>
    </row>
    <row r="3804" spans="1:17" hidden="1" x14ac:dyDescent="0.3">
      <c r="A3804" t="s">
        <v>7839</v>
      </c>
      <c r="B3804" t="s">
        <v>7840</v>
      </c>
      <c r="C3804" t="s">
        <v>10328</v>
      </c>
      <c r="D3804" t="s">
        <v>405</v>
      </c>
      <c r="E3804">
        <v>30.9719956</v>
      </c>
      <c r="F3804">
        <v>9.16</v>
      </c>
      <c r="G3804">
        <v>-36.4112963680858</v>
      </c>
      <c r="H3804">
        <v>1.1348097259711101</v>
      </c>
      <c r="I3804">
        <v>-15.828606684775</v>
      </c>
      <c r="J3804">
        <v>0.51484383587651905</v>
      </c>
      <c r="K3804">
        <v>8.9088633045987393</v>
      </c>
      <c r="L3804">
        <v>9.1359238279702097</v>
      </c>
      <c r="M3804">
        <v>61.906819223769403</v>
      </c>
      <c r="N3804">
        <v>1.21133863120871</v>
      </c>
      <c r="O3804">
        <v>19.432314410480299</v>
      </c>
      <c r="P3804">
        <v>9.0476190476190297</v>
      </c>
      <c r="Q3804">
        <v>9.7836283955362993E-2</v>
      </c>
    </row>
    <row r="3805" spans="1:17" hidden="1" x14ac:dyDescent="0.3">
      <c r="A3805" t="s">
        <v>7841</v>
      </c>
      <c r="B3805" t="s">
        <v>7842</v>
      </c>
      <c r="C3805" t="s">
        <v>10328</v>
      </c>
      <c r="D3805" t="s">
        <v>535</v>
      </c>
      <c r="E3805">
        <v>30.811800000000002</v>
      </c>
      <c r="F3805">
        <v>63</v>
      </c>
      <c r="G3805">
        <v>-44.994177829100501</v>
      </c>
      <c r="H3805">
        <v>-13.556256637799599</v>
      </c>
      <c r="I3805">
        <v>-20.846673331108299</v>
      </c>
      <c r="J3805">
        <v>-2.5093083237555902</v>
      </c>
      <c r="K3805">
        <v>65.465293717557003</v>
      </c>
      <c r="L3805">
        <v>67.522425908082695</v>
      </c>
      <c r="M3805">
        <v>25.012558913323499</v>
      </c>
      <c r="N3805">
        <v>0.80010786991347405</v>
      </c>
      <c r="O3805">
        <v>41.587301587301504</v>
      </c>
      <c r="P3805">
        <v>15.4903758020165</v>
      </c>
      <c r="Q3805">
        <v>0.16197553013832999</v>
      </c>
    </row>
    <row r="3806" spans="1:17" hidden="1" x14ac:dyDescent="0.3">
      <c r="A3806" t="s">
        <v>7843</v>
      </c>
      <c r="B3806" t="s">
        <v>7844</v>
      </c>
      <c r="C3806" t="s">
        <v>10328</v>
      </c>
      <c r="D3806" t="s">
        <v>231</v>
      </c>
      <c r="E3806">
        <v>30.803999999999998</v>
      </c>
      <c r="F3806">
        <v>78.55</v>
      </c>
      <c r="G3806">
        <v>140.883673831778</v>
      </c>
      <c r="H3806">
        <v>-6.4787842307625096</v>
      </c>
      <c r="I3806">
        <v>62.997857509039299</v>
      </c>
      <c r="J3806">
        <v>7.1884647072749797</v>
      </c>
      <c r="K3806">
        <v>67.7348417027317</v>
      </c>
      <c r="L3806">
        <v>54.169465545624298</v>
      </c>
      <c r="M3806">
        <v>80.249502308903502</v>
      </c>
      <c r="N3806">
        <v>0.71205741835554803</v>
      </c>
      <c r="O3806">
        <v>9.6117122851686805</v>
      </c>
      <c r="P3806">
        <v>190.81821547574901</v>
      </c>
      <c r="Q3806">
        <v>9.2512052792723995E-2</v>
      </c>
    </row>
    <row r="3807" spans="1:17" hidden="1" x14ac:dyDescent="0.3">
      <c r="A3807" t="s">
        <v>7845</v>
      </c>
      <c r="B3807" t="s">
        <v>7846</v>
      </c>
      <c r="C3807" t="s">
        <v>10328</v>
      </c>
      <c r="D3807" t="s">
        <v>405</v>
      </c>
      <c r="E3807">
        <v>30.6182425199998</v>
      </c>
      <c r="F3807">
        <v>244.45</v>
      </c>
      <c r="G3807">
        <v>-30.071828065427301</v>
      </c>
      <c r="H3807">
        <v>-2.2742811831197698</v>
      </c>
      <c r="I3807">
        <v>-12.9654041397061</v>
      </c>
      <c r="J3807">
        <v>-1.0476561641234601</v>
      </c>
      <c r="K3807">
        <v>244.45</v>
      </c>
      <c r="L3807">
        <v>244.44999999999899</v>
      </c>
      <c r="M3807">
        <v>50</v>
      </c>
      <c r="O3807">
        <v>0</v>
      </c>
      <c r="P3807">
        <v>0</v>
      </c>
    </row>
    <row r="3808" spans="1:17" hidden="1" x14ac:dyDescent="0.3">
      <c r="A3808" t="s">
        <v>7847</v>
      </c>
      <c r="B3808" t="s">
        <v>7848</v>
      </c>
      <c r="C3808" t="s">
        <v>10328</v>
      </c>
      <c r="D3808" t="s">
        <v>627</v>
      </c>
      <c r="E3808">
        <v>30.600023597</v>
      </c>
      <c r="F3808">
        <v>16</v>
      </c>
      <c r="G3808">
        <v>119.92817193457201</v>
      </c>
      <c r="H3808">
        <v>-10.9800269753426</v>
      </c>
      <c r="I3808">
        <v>39.2705616072015</v>
      </c>
      <c r="J3808">
        <v>14.2749244810378</v>
      </c>
      <c r="K3808">
        <v>15.282395063764699</v>
      </c>
      <c r="L3808">
        <v>13.057932986137899</v>
      </c>
      <c r="M3808">
        <v>59.250535103307001</v>
      </c>
      <c r="N3808">
        <v>2.5261262792369901</v>
      </c>
      <c r="O3808">
        <v>45.9375</v>
      </c>
      <c r="P3808">
        <v>166.666666666666</v>
      </c>
      <c r="Q3808">
        <v>0.12448428374062399</v>
      </c>
    </row>
    <row r="3809" spans="1:17" hidden="1" x14ac:dyDescent="0.3">
      <c r="A3809" t="s">
        <v>7849</v>
      </c>
      <c r="B3809" t="s">
        <v>7850</v>
      </c>
      <c r="C3809" t="s">
        <v>10328</v>
      </c>
      <c r="D3809" t="s">
        <v>6824</v>
      </c>
      <c r="E3809">
        <v>30.6</v>
      </c>
      <c r="F3809">
        <v>30</v>
      </c>
      <c r="G3809">
        <v>-66.174064487152506</v>
      </c>
      <c r="H3809">
        <v>-16.535498673831398</v>
      </c>
      <c r="I3809">
        <v>-44.315518556182099</v>
      </c>
      <c r="J3809">
        <v>-9.1640420753026302</v>
      </c>
      <c r="K3809">
        <v>33.3940796781961</v>
      </c>
      <c r="L3809">
        <v>39.025126191569399</v>
      </c>
      <c r="M3809">
        <v>29.0903529034169</v>
      </c>
      <c r="N3809">
        <v>1.3713188220230399</v>
      </c>
      <c r="O3809">
        <v>93</v>
      </c>
      <c r="P3809">
        <v>3.4482758620689702</v>
      </c>
    </row>
    <row r="3810" spans="1:17" hidden="1" x14ac:dyDescent="0.3">
      <c r="A3810" t="s">
        <v>7851</v>
      </c>
      <c r="B3810" t="s">
        <v>7852</v>
      </c>
      <c r="C3810" t="s">
        <v>10328</v>
      </c>
      <c r="D3810" t="s">
        <v>3507</v>
      </c>
      <c r="E3810">
        <v>30.560400000000001</v>
      </c>
      <c r="F3810">
        <v>78.55</v>
      </c>
      <c r="G3810">
        <v>20.985864242264899</v>
      </c>
      <c r="H3810">
        <v>14.506642810918899</v>
      </c>
      <c r="I3810">
        <v>4.1685057916985704</v>
      </c>
      <c r="J3810">
        <v>-4.2352024947387301</v>
      </c>
      <c r="K3810">
        <v>71.9567870185912</v>
      </c>
      <c r="L3810">
        <v>65.550825088730093</v>
      </c>
      <c r="M3810">
        <v>59.242226314883602</v>
      </c>
      <c r="N3810">
        <v>1.6655065738592401</v>
      </c>
      <c r="O3810">
        <v>17.122851686823601</v>
      </c>
      <c r="P3810">
        <v>78.522727272727195</v>
      </c>
      <c r="Q3810">
        <v>9.2840753058145001E-2</v>
      </c>
    </row>
    <row r="3811" spans="1:17" hidden="1" x14ac:dyDescent="0.3">
      <c r="A3811" t="s">
        <v>7853</v>
      </c>
      <c r="B3811" t="s">
        <v>7854</v>
      </c>
      <c r="C3811" t="s">
        <v>10328</v>
      </c>
      <c r="D3811" t="s">
        <v>405</v>
      </c>
      <c r="E3811">
        <v>30.5225452</v>
      </c>
      <c r="F3811">
        <v>15.69</v>
      </c>
      <c r="G3811">
        <v>0.67817193457266001</v>
      </c>
      <c r="H3811">
        <v>-5.0157142049266401</v>
      </c>
      <c r="I3811">
        <v>-28.200412243433799</v>
      </c>
      <c r="J3811">
        <v>-13.103994192292401</v>
      </c>
      <c r="K3811">
        <v>16.147951593590001</v>
      </c>
      <c r="L3811">
        <v>15.890796031350201</v>
      </c>
      <c r="M3811">
        <v>51.414446295026202</v>
      </c>
      <c r="N3811">
        <v>0.74317984956596805</v>
      </c>
      <c r="O3811">
        <v>45.5704270235818</v>
      </c>
      <c r="P3811">
        <v>81.807647740440203</v>
      </c>
      <c r="Q3811">
        <v>9.9199302936138004E-2</v>
      </c>
    </row>
    <row r="3812" spans="1:17" hidden="1" x14ac:dyDescent="0.3">
      <c r="A3812" t="s">
        <v>7855</v>
      </c>
      <c r="B3812" t="s">
        <v>7856</v>
      </c>
      <c r="C3812" t="s">
        <v>10328</v>
      </c>
      <c r="D3812" t="s">
        <v>357</v>
      </c>
      <c r="E3812">
        <v>30.52</v>
      </c>
      <c r="F3812">
        <v>15.26</v>
      </c>
      <c r="G3812">
        <v>-4.8872505428678599</v>
      </c>
      <c r="H3812">
        <v>-5.0768289538204101</v>
      </c>
      <c r="I3812">
        <v>-11.570055302496799</v>
      </c>
      <c r="J3812">
        <v>1.0942447729581899</v>
      </c>
      <c r="K3812">
        <v>15.2088472332204</v>
      </c>
      <c r="L3812">
        <v>14.854254186411501</v>
      </c>
      <c r="M3812">
        <v>62.949021893237898</v>
      </c>
      <c r="N3812">
        <v>0.46381781764347202</v>
      </c>
      <c r="O3812">
        <v>37.614678899082499</v>
      </c>
      <c r="P3812">
        <v>37.4774774774774</v>
      </c>
      <c r="Q3812">
        <v>1.4098727719391999E-2</v>
      </c>
    </row>
    <row r="3813" spans="1:17" hidden="1" x14ac:dyDescent="0.3">
      <c r="A3813" t="s">
        <v>7857</v>
      </c>
      <c r="B3813" t="s">
        <v>7858</v>
      </c>
      <c r="C3813" t="s">
        <v>10328</v>
      </c>
      <c r="D3813" t="s">
        <v>535</v>
      </c>
      <c r="E3813">
        <v>30.492111999999999</v>
      </c>
      <c r="F3813">
        <v>0.92</v>
      </c>
      <c r="G3813">
        <v>-72.571828065427297</v>
      </c>
      <c r="H3813">
        <v>9.9208407680997404</v>
      </c>
      <c r="I3813">
        <v>-20.965404139706099</v>
      </c>
      <c r="J3813">
        <v>5.1244934777633297E-2</v>
      </c>
      <c r="K3813">
        <v>0.83936823909201896</v>
      </c>
      <c r="L3813">
        <v>1.1017755729116001</v>
      </c>
      <c r="M3813">
        <v>62.279606795358603</v>
      </c>
      <c r="N3813">
        <v>1.0878642870531601</v>
      </c>
      <c r="O3813">
        <v>221.739130434782</v>
      </c>
      <c r="P3813">
        <v>41.538461538461497</v>
      </c>
      <c r="Q3813">
        <v>6.8513493943733003E-2</v>
      </c>
    </row>
    <row r="3814" spans="1:17" hidden="1" x14ac:dyDescent="0.3">
      <c r="A3814" t="s">
        <v>7859</v>
      </c>
      <c r="B3814" t="s">
        <v>7860</v>
      </c>
      <c r="C3814" t="s">
        <v>10328</v>
      </c>
      <c r="D3814" t="s">
        <v>959</v>
      </c>
      <c r="E3814">
        <v>30.481919999999999</v>
      </c>
      <c r="F3814">
        <v>5.56</v>
      </c>
      <c r="G3814">
        <v>-108.637749422404</v>
      </c>
      <c r="H3814">
        <v>-34.613183331091101</v>
      </c>
      <c r="I3814">
        <v>-91.531325496683706</v>
      </c>
      <c r="J3814">
        <v>-8.5517344675492399</v>
      </c>
      <c r="K3814">
        <v>10.008733866536099</v>
      </c>
      <c r="M3814">
        <v>8.5895499808969992E-3</v>
      </c>
      <c r="N3814">
        <v>0.76409928749699396</v>
      </c>
      <c r="O3814">
        <v>415.46762589927999</v>
      </c>
      <c r="P3814">
        <v>0</v>
      </c>
    </row>
    <row r="3815" spans="1:17" hidden="1" x14ac:dyDescent="0.3">
      <c r="A3815" t="s">
        <v>7861</v>
      </c>
      <c r="B3815" t="s">
        <v>7862</v>
      </c>
      <c r="C3815" t="s">
        <v>10328</v>
      </c>
      <c r="D3815" t="s">
        <v>305</v>
      </c>
      <c r="E3815">
        <v>30.4648</v>
      </c>
      <c r="F3815">
        <v>18.07</v>
      </c>
      <c r="G3815">
        <v>-63.491135360932098</v>
      </c>
      <c r="H3815">
        <v>-1.88560822365283</v>
      </c>
      <c r="I3815">
        <v>-20.108261282563198</v>
      </c>
      <c r="J3815">
        <v>-3.2121583286256401</v>
      </c>
      <c r="K3815">
        <v>17.636949114529099</v>
      </c>
      <c r="L3815">
        <v>20.2179943464565</v>
      </c>
      <c r="M3815">
        <v>58.754019991336698</v>
      </c>
      <c r="N3815">
        <v>0.66631947989181195</v>
      </c>
      <c r="O3815">
        <v>71.555063641394497</v>
      </c>
      <c r="P3815">
        <v>24.620689655172399</v>
      </c>
      <c r="Q3815">
        <v>4.9161039603160001E-3</v>
      </c>
    </row>
    <row r="3816" spans="1:17" hidden="1" x14ac:dyDescent="0.3">
      <c r="A3816" t="s">
        <v>7863</v>
      </c>
      <c r="B3816" t="s">
        <v>7864</v>
      </c>
      <c r="C3816" t="s">
        <v>10328</v>
      </c>
      <c r="E3816">
        <v>30.449486799999999</v>
      </c>
      <c r="F3816">
        <v>11.94</v>
      </c>
      <c r="G3816">
        <v>-10.4325495083131</v>
      </c>
      <c r="H3816">
        <v>-8.0204902812841699</v>
      </c>
      <c r="I3816">
        <v>-8.2285620344429802</v>
      </c>
      <c r="J3816">
        <v>-5.4201257997509904</v>
      </c>
      <c r="K3816">
        <v>11.8354973951297</v>
      </c>
      <c r="L3816">
        <v>11.172029351209201</v>
      </c>
      <c r="M3816">
        <v>42.002935050202403</v>
      </c>
      <c r="N3816">
        <v>0.58408992642816904</v>
      </c>
      <c r="O3816">
        <v>24.371859296482398</v>
      </c>
      <c r="P3816">
        <v>43.337334933973501</v>
      </c>
      <c r="Q3816">
        <v>-2.8259366904314999E-2</v>
      </c>
    </row>
    <row r="3817" spans="1:17" hidden="1" x14ac:dyDescent="0.3">
      <c r="A3817" t="s">
        <v>7865</v>
      </c>
      <c r="B3817" t="s">
        <v>7866</v>
      </c>
      <c r="C3817" t="s">
        <v>10328</v>
      </c>
      <c r="D3817" t="s">
        <v>535</v>
      </c>
      <c r="E3817">
        <v>30.364999999999998</v>
      </c>
      <c r="F3817">
        <v>58.66</v>
      </c>
      <c r="G3817">
        <v>97.733997177291002</v>
      </c>
      <c r="H3817">
        <v>14.7843155786381</v>
      </c>
      <c r="I3817">
        <v>-1.5715568172602401</v>
      </c>
      <c r="J3817">
        <v>5.9674769016981801E-4</v>
      </c>
      <c r="K3817">
        <v>55.115071437921401</v>
      </c>
      <c r="L3817">
        <v>48.494579400795402</v>
      </c>
      <c r="M3817">
        <v>53.9650459531466</v>
      </c>
      <c r="N3817">
        <v>2.4979539227577798</v>
      </c>
      <c r="O3817">
        <v>20.354585748380401</v>
      </c>
      <c r="P3817">
        <v>134.546181527389</v>
      </c>
      <c r="Q3817">
        <v>0.122876922311478</v>
      </c>
    </row>
    <row r="3818" spans="1:17" hidden="1" x14ac:dyDescent="0.3">
      <c r="A3818" t="s">
        <v>7867</v>
      </c>
      <c r="B3818" t="s">
        <v>7868</v>
      </c>
      <c r="C3818" t="s">
        <v>10328</v>
      </c>
      <c r="D3818" t="s">
        <v>627</v>
      </c>
      <c r="E3818">
        <v>30.352089599999999</v>
      </c>
      <c r="F3818">
        <v>39.85</v>
      </c>
      <c r="G3818">
        <v>19.290990525277302</v>
      </c>
      <c r="H3818">
        <v>17.3152147420235</v>
      </c>
      <c r="I3818">
        <v>6.3817057734415199</v>
      </c>
      <c r="J3818">
        <v>4.0451820321629901</v>
      </c>
      <c r="K3818">
        <v>33.907417051030698</v>
      </c>
      <c r="L3818">
        <v>30.2860589284391</v>
      </c>
      <c r="M3818">
        <v>67.566870608170902</v>
      </c>
      <c r="N3818">
        <v>1.3224879227200399</v>
      </c>
      <c r="O3818">
        <v>15.0564617314931</v>
      </c>
      <c r="P3818">
        <v>85.348837209302303</v>
      </c>
      <c r="Q3818">
        <v>6.5947118088858003E-2</v>
      </c>
    </row>
    <row r="3819" spans="1:17" hidden="1" x14ac:dyDescent="0.3">
      <c r="A3819" t="s">
        <v>7869</v>
      </c>
      <c r="B3819" t="s">
        <v>7870</v>
      </c>
      <c r="C3819" t="s">
        <v>10328</v>
      </c>
      <c r="D3819" t="s">
        <v>535</v>
      </c>
      <c r="E3819">
        <v>30.331800000000001</v>
      </c>
      <c r="F3819">
        <v>100.7</v>
      </c>
      <c r="G3819">
        <v>26.7084926569765</v>
      </c>
      <c r="H3819">
        <v>13.026712387891299</v>
      </c>
      <c r="I3819">
        <v>8.3745163326399492</v>
      </c>
      <c r="J3819">
        <v>-1.4112925277598201</v>
      </c>
      <c r="K3819">
        <v>85.261966072407702</v>
      </c>
      <c r="L3819">
        <v>71.888691142721598</v>
      </c>
      <c r="M3819">
        <v>61.020116189914901</v>
      </c>
      <c r="N3819">
        <v>0.40735542927205998</v>
      </c>
      <c r="O3819">
        <v>5.7596822244289898</v>
      </c>
      <c r="P3819">
        <v>95.155038759689901</v>
      </c>
      <c r="Q3819">
        <v>0.222493564873394</v>
      </c>
    </row>
    <row r="3820" spans="1:17" hidden="1" x14ac:dyDescent="0.3">
      <c r="A3820" t="s">
        <v>7871</v>
      </c>
      <c r="B3820" t="s">
        <v>7872</v>
      </c>
      <c r="C3820" t="s">
        <v>10328</v>
      </c>
      <c r="D3820" t="s">
        <v>4133</v>
      </c>
      <c r="E3820">
        <v>30.266999999999999</v>
      </c>
      <c r="F3820">
        <v>180</v>
      </c>
      <c r="G3820">
        <v>-51.742846342189701</v>
      </c>
      <c r="H3820">
        <v>-3.6441441968184001</v>
      </c>
      <c r="I3820">
        <v>-6.9583370018969504</v>
      </c>
      <c r="J3820">
        <v>-3.75035886682616</v>
      </c>
      <c r="K3820">
        <v>177.07411374229</v>
      </c>
      <c r="L3820">
        <v>176.050125871853</v>
      </c>
      <c r="M3820">
        <v>40.227684347603102</v>
      </c>
      <c r="N3820">
        <v>0.70129870129870098</v>
      </c>
      <c r="O3820">
        <v>38.6111111111111</v>
      </c>
      <c r="P3820">
        <v>47.540983606557297</v>
      </c>
    </row>
    <row r="3821" spans="1:17" hidden="1" x14ac:dyDescent="0.3">
      <c r="A3821" t="s">
        <v>7873</v>
      </c>
      <c r="B3821" t="s">
        <v>7874</v>
      </c>
      <c r="C3821" t="s">
        <v>10328</v>
      </c>
      <c r="D3821" t="s">
        <v>204</v>
      </c>
      <c r="E3821">
        <v>30.248000000000001</v>
      </c>
      <c r="F3821">
        <v>0.45</v>
      </c>
      <c r="G3821">
        <v>-5.5931859894901201</v>
      </c>
      <c r="H3821">
        <v>-1.87035303188851</v>
      </c>
      <c r="I3821">
        <v>-12.2495918825592</v>
      </c>
      <c r="J3821">
        <v>1.0670674632677399</v>
      </c>
      <c r="K3821">
        <v>0.59267168328142406</v>
      </c>
      <c r="L3821">
        <v>0.50771284078795198</v>
      </c>
      <c r="M3821">
        <v>92.112121951265095</v>
      </c>
      <c r="N3821">
        <v>1</v>
      </c>
      <c r="Q3821">
        <v>4.6288916988924997E-2</v>
      </c>
    </row>
    <row r="3822" spans="1:17" hidden="1" x14ac:dyDescent="0.3">
      <c r="A3822" t="s">
        <v>7875</v>
      </c>
      <c r="B3822" t="s">
        <v>7876</v>
      </c>
      <c r="C3822" t="s">
        <v>10328</v>
      </c>
      <c r="D3822" t="s">
        <v>46</v>
      </c>
      <c r="E3822">
        <v>30.185528555000001</v>
      </c>
      <c r="F3822">
        <v>56.3</v>
      </c>
      <c r="G3822">
        <v>-66.239628518941998</v>
      </c>
      <c r="H3822">
        <v>-6.9352981322723197</v>
      </c>
      <c r="I3822">
        <v>-49.133204593220803</v>
      </c>
      <c r="J3822">
        <v>-2.2768045398916801</v>
      </c>
      <c r="M3822">
        <v>32.287824972817198</v>
      </c>
      <c r="O3822">
        <v>63.1438721136767</v>
      </c>
      <c r="P3822">
        <v>4.1628122109158099</v>
      </c>
    </row>
    <row r="3823" spans="1:17" hidden="1" x14ac:dyDescent="0.3">
      <c r="A3823" t="s">
        <v>7877</v>
      </c>
      <c r="B3823" t="s">
        <v>7878</v>
      </c>
      <c r="C3823" t="s">
        <v>10328</v>
      </c>
      <c r="D3823" t="s">
        <v>124</v>
      </c>
      <c r="E3823">
        <v>30.17574875</v>
      </c>
      <c r="F3823">
        <v>16.36</v>
      </c>
      <c r="G3823">
        <v>-28.330534533089001</v>
      </c>
      <c r="H3823">
        <v>-6.1924098380905397</v>
      </c>
      <c r="I3823">
        <v>-19.6928841853161</v>
      </c>
      <c r="J3823">
        <v>-0.25011015185353402</v>
      </c>
      <c r="K3823">
        <v>17.179610462289101</v>
      </c>
      <c r="L3823">
        <v>17.9547193874246</v>
      </c>
      <c r="M3823">
        <v>46.646009494374297</v>
      </c>
      <c r="N3823">
        <v>1.1034472724362701</v>
      </c>
      <c r="O3823">
        <v>119.07090464547601</v>
      </c>
      <c r="P3823">
        <v>8.5600530856005204</v>
      </c>
      <c r="Q3823">
        <v>4.7682497751699998E-3</v>
      </c>
    </row>
    <row r="3824" spans="1:17" hidden="1" x14ac:dyDescent="0.3">
      <c r="A3824" t="s">
        <v>7879</v>
      </c>
      <c r="B3824" t="s">
        <v>7880</v>
      </c>
      <c r="C3824" t="s">
        <v>10328</v>
      </c>
      <c r="D3824" t="s">
        <v>627</v>
      </c>
      <c r="E3824">
        <v>30.065358960000001</v>
      </c>
      <c r="F3824">
        <v>32</v>
      </c>
      <c r="G3824">
        <v>0.27440411379872698</v>
      </c>
      <c r="H3824">
        <v>-4.7280830613384799</v>
      </c>
      <c r="I3824">
        <v>-12.9654041397061</v>
      </c>
      <c r="J3824">
        <v>2.8233115778120199</v>
      </c>
      <c r="K3824">
        <v>32.834920728471801</v>
      </c>
      <c r="L3824">
        <v>31.805554568036701</v>
      </c>
      <c r="M3824">
        <v>48.665452913730903</v>
      </c>
      <c r="N3824">
        <v>0.33145447505475101</v>
      </c>
      <c r="O3824">
        <v>26.687499999999901</v>
      </c>
      <c r="P3824">
        <v>42.0328450954283</v>
      </c>
      <c r="Q3824">
        <v>5.9297098808476001E-2</v>
      </c>
    </row>
    <row r="3825" spans="1:17" hidden="1" x14ac:dyDescent="0.3">
      <c r="A3825" t="s">
        <v>7881</v>
      </c>
      <c r="B3825" t="s">
        <v>7882</v>
      </c>
      <c r="C3825" t="s">
        <v>10328</v>
      </c>
      <c r="D3825" t="s">
        <v>7287</v>
      </c>
      <c r="E3825">
        <v>30.001497227999899</v>
      </c>
      <c r="F3825">
        <v>83.31</v>
      </c>
      <c r="G3825">
        <v>-53.640635404876797</v>
      </c>
      <c r="H3825">
        <v>-22.8860593420677</v>
      </c>
      <c r="I3825">
        <v>-42.957000778361497</v>
      </c>
      <c r="J3825">
        <v>-1.0476561641234601</v>
      </c>
      <c r="K3825">
        <v>107.10798542523101</v>
      </c>
      <c r="L3825">
        <v>122.457221461532</v>
      </c>
      <c r="M3825">
        <v>4.2739581975257197</v>
      </c>
      <c r="N3825">
        <v>0.28229665071770299</v>
      </c>
      <c r="O3825">
        <v>90.853438962909607</v>
      </c>
      <c r="P3825">
        <v>0</v>
      </c>
    </row>
    <row r="3826" spans="1:17" hidden="1" x14ac:dyDescent="0.3">
      <c r="A3826" t="s">
        <v>7883</v>
      </c>
      <c r="B3826" t="s">
        <v>7884</v>
      </c>
      <c r="C3826" t="s">
        <v>10328</v>
      </c>
      <c r="D3826" t="s">
        <v>5104</v>
      </c>
      <c r="E3826">
        <v>29.973924</v>
      </c>
      <c r="F3826">
        <v>34.53</v>
      </c>
      <c r="G3826">
        <v>16.677003213790599</v>
      </c>
      <c r="H3826">
        <v>-0.36420184136250999</v>
      </c>
      <c r="I3826">
        <v>-15.670391460077999</v>
      </c>
      <c r="J3826">
        <v>-14.3476561641234</v>
      </c>
      <c r="K3826">
        <v>34.501317610306202</v>
      </c>
      <c r="L3826">
        <v>32.60945269562</v>
      </c>
      <c r="M3826">
        <v>44.273117743554103</v>
      </c>
      <c r="N3826">
        <v>2.5385115304816899</v>
      </c>
      <c r="O3826">
        <v>24.326672458731501</v>
      </c>
      <c r="P3826">
        <v>59.344716197507999</v>
      </c>
      <c r="Q3826">
        <v>1.7747521074818001E-2</v>
      </c>
    </row>
    <row r="3827" spans="1:17" hidden="1" x14ac:dyDescent="0.3">
      <c r="A3827" t="s">
        <v>7885</v>
      </c>
      <c r="B3827" t="s">
        <v>7886</v>
      </c>
      <c r="C3827" t="s">
        <v>10328</v>
      </c>
      <c r="D3827" t="s">
        <v>405</v>
      </c>
      <c r="E3827">
        <v>29.902101800000001</v>
      </c>
      <c r="F3827">
        <v>48.89</v>
      </c>
      <c r="G3827">
        <v>41.411861867929296</v>
      </c>
      <c r="H3827">
        <v>10.3754884021336</v>
      </c>
      <c r="I3827">
        <v>13.659822485520399</v>
      </c>
      <c r="J3827">
        <v>-3.2676561641234598</v>
      </c>
      <c r="K3827">
        <v>41.626177275532399</v>
      </c>
      <c r="L3827">
        <v>37.332306741685002</v>
      </c>
      <c r="M3827">
        <v>67.412621075794206</v>
      </c>
      <c r="N3827">
        <v>0.59292600552655805</v>
      </c>
      <c r="O3827">
        <v>10.4520351810186</v>
      </c>
      <c r="P3827">
        <v>93.623762376237593</v>
      </c>
      <c r="Q3827">
        <v>3.5560799346877003E-2</v>
      </c>
    </row>
    <row r="3828" spans="1:17" hidden="1" x14ac:dyDescent="0.3">
      <c r="A3828" t="s">
        <v>7887</v>
      </c>
      <c r="B3828" t="s">
        <v>7888</v>
      </c>
      <c r="C3828" t="s">
        <v>10328</v>
      </c>
      <c r="D3828" t="s">
        <v>138</v>
      </c>
      <c r="E3828">
        <v>29.87548</v>
      </c>
      <c r="F3828">
        <v>49.79</v>
      </c>
      <c r="G3828">
        <v>111.86208835828501</v>
      </c>
      <c r="H3828">
        <v>81.783689831372897</v>
      </c>
      <c r="I3828">
        <v>135.239979708748</v>
      </c>
      <c r="J3828">
        <v>20.3672577938115</v>
      </c>
      <c r="K3828">
        <v>31.672387103280499</v>
      </c>
      <c r="L3828">
        <v>23.9371779945631</v>
      </c>
      <c r="M3828">
        <v>98.666184448537393</v>
      </c>
      <c r="N3828">
        <v>3.4259859448705101</v>
      </c>
      <c r="O3828">
        <v>2.10885720024101</v>
      </c>
      <c r="P3828">
        <v>282.411674347158</v>
      </c>
      <c r="Q3828">
        <v>0.13443010418155399</v>
      </c>
    </row>
    <row r="3829" spans="1:17" hidden="1" x14ac:dyDescent="0.3">
      <c r="A3829" t="s">
        <v>7889</v>
      </c>
      <c r="B3829" t="s">
        <v>7890</v>
      </c>
      <c r="C3829" t="s">
        <v>10328</v>
      </c>
      <c r="D3829" t="s">
        <v>124</v>
      </c>
      <c r="E3829">
        <v>29.866199999999999</v>
      </c>
      <c r="F3829">
        <v>28.66</v>
      </c>
      <c r="G3829">
        <v>19.199005267905999</v>
      </c>
      <c r="H3829">
        <v>19.0590521502135</v>
      </c>
      <c r="I3829">
        <v>77.973969611126606</v>
      </c>
      <c r="J3829">
        <v>10.4264148852844</v>
      </c>
      <c r="K3829">
        <v>24.0464450974554</v>
      </c>
      <c r="L3829">
        <v>21.658388173110001</v>
      </c>
      <c r="M3829">
        <v>76.081166462894998</v>
      </c>
      <c r="N3829">
        <v>4.1937410340697703</v>
      </c>
      <c r="O3829">
        <v>3.2798325191904998</v>
      </c>
      <c r="P3829">
        <v>105.89080459770101</v>
      </c>
      <c r="Q3829">
        <v>8.8079621001649996E-2</v>
      </c>
    </row>
    <row r="3830" spans="1:17" hidden="1" x14ac:dyDescent="0.3">
      <c r="A3830" t="s">
        <v>7891</v>
      </c>
      <c r="B3830" t="s">
        <v>7892</v>
      </c>
      <c r="C3830" t="s">
        <v>10328</v>
      </c>
      <c r="D3830" t="s">
        <v>156</v>
      </c>
      <c r="E3830">
        <v>29.795760000000001</v>
      </c>
      <c r="F3830">
        <v>100.8</v>
      </c>
      <c r="G3830">
        <v>-46.697138239124598</v>
      </c>
      <c r="H3830">
        <v>-7.3903399230534497</v>
      </c>
      <c r="I3830">
        <v>-33.532780026230903</v>
      </c>
      <c r="J3830">
        <v>-2.8613816543195298</v>
      </c>
      <c r="K3830">
        <v>109.939634008883</v>
      </c>
      <c r="L3830">
        <v>110.10444587476699</v>
      </c>
      <c r="M3830">
        <v>52.984222683238102</v>
      </c>
      <c r="N3830">
        <v>0.90388007054673702</v>
      </c>
      <c r="O3830">
        <v>65.376984126984098</v>
      </c>
      <c r="P3830">
        <v>23.680981595092</v>
      </c>
    </row>
    <row r="3831" spans="1:17" hidden="1" x14ac:dyDescent="0.3">
      <c r="A3831" t="s">
        <v>7893</v>
      </c>
      <c r="B3831" t="s">
        <v>7894</v>
      </c>
      <c r="C3831" t="s">
        <v>10328</v>
      </c>
      <c r="D3831" t="s">
        <v>7485</v>
      </c>
      <c r="E3831">
        <v>29.749120000000001</v>
      </c>
      <c r="F3831">
        <v>188</v>
      </c>
      <c r="G3831">
        <v>-45.577446042955401</v>
      </c>
      <c r="H3831">
        <v>16.7130605890321</v>
      </c>
      <c r="I3831">
        <v>-23.6542402442191</v>
      </c>
      <c r="J3831">
        <v>-2.0742421077928399</v>
      </c>
      <c r="K3831">
        <v>173.151587574346</v>
      </c>
      <c r="L3831">
        <v>179.32650878564101</v>
      </c>
      <c r="M3831">
        <v>62.135184732409797</v>
      </c>
      <c r="N3831">
        <v>0.85741626794258297</v>
      </c>
      <c r="O3831">
        <v>18.351063829787201</v>
      </c>
      <c r="P3831">
        <v>27.587376993552699</v>
      </c>
      <c r="Q3831">
        <v>8.2732899939500004E-2</v>
      </c>
    </row>
    <row r="3832" spans="1:17" hidden="1" x14ac:dyDescent="0.3">
      <c r="A3832" t="s">
        <v>7895</v>
      </c>
      <c r="B3832" t="s">
        <v>7896</v>
      </c>
      <c r="C3832" t="s">
        <v>10328</v>
      </c>
      <c r="E3832">
        <v>29.7142856</v>
      </c>
      <c r="F3832">
        <v>7.89</v>
      </c>
      <c r="G3832">
        <v>-99.442946077849697</v>
      </c>
      <c r="H3832">
        <v>-12.588182528411201</v>
      </c>
      <c r="I3832">
        <v>-47.973641371996003</v>
      </c>
      <c r="J3832">
        <v>-10.4474296635572</v>
      </c>
      <c r="K3832">
        <v>8.8529272962537</v>
      </c>
      <c r="L3832">
        <v>11.3133758464129</v>
      </c>
      <c r="M3832">
        <v>35.330884619927097</v>
      </c>
      <c r="N3832">
        <v>2.2835211940650102</v>
      </c>
      <c r="O3832">
        <v>254.75285171102601</v>
      </c>
      <c r="P3832">
        <v>10.1955307262569</v>
      </c>
      <c r="Q3832">
        <v>3.6036892338869003E-2</v>
      </c>
    </row>
    <row r="3833" spans="1:17" hidden="1" x14ac:dyDescent="0.3">
      <c r="A3833" t="s">
        <v>7897</v>
      </c>
      <c r="B3833" t="s">
        <v>7898</v>
      </c>
      <c r="C3833" t="s">
        <v>10328</v>
      </c>
      <c r="D3833" t="s">
        <v>276</v>
      </c>
      <c r="E3833">
        <v>29.707700940999999</v>
      </c>
      <c r="F3833">
        <v>10.11</v>
      </c>
      <c r="G3833">
        <v>-5.2570132506125198</v>
      </c>
      <c r="H3833">
        <v>6.76769944120747</v>
      </c>
      <c r="I3833">
        <v>-12.2681929843276</v>
      </c>
      <c r="J3833">
        <v>-2.1218749141234601</v>
      </c>
      <c r="K3833">
        <v>9.4568500104672797</v>
      </c>
      <c r="L3833">
        <v>9.4496518009921697</v>
      </c>
      <c r="M3833">
        <v>71.8021068608913</v>
      </c>
      <c r="N3833">
        <v>1.3341206640915799</v>
      </c>
      <c r="O3833">
        <v>36.003956478733897</v>
      </c>
      <c r="P3833">
        <v>44.222539229671803</v>
      </c>
      <c r="Q3833">
        <v>5.1511686153609001E-2</v>
      </c>
    </row>
    <row r="3834" spans="1:17" hidden="1" x14ac:dyDescent="0.3">
      <c r="A3834" t="s">
        <v>7899</v>
      </c>
      <c r="B3834" t="s">
        <v>7900</v>
      </c>
      <c r="C3834" t="s">
        <v>10328</v>
      </c>
      <c r="D3834" t="s">
        <v>773</v>
      </c>
      <c r="E3834">
        <v>29.662500000000001</v>
      </c>
      <c r="F3834">
        <v>70</v>
      </c>
      <c r="G3834">
        <v>-50.571544135841798</v>
      </c>
      <c r="H3834">
        <v>-19.9213400066491</v>
      </c>
      <c r="I3834">
        <v>-30.612462963235501</v>
      </c>
      <c r="J3834">
        <v>-4.3625732911952904</v>
      </c>
      <c r="K3834">
        <v>73.365005223015103</v>
      </c>
      <c r="M3834">
        <v>19.4399197124336</v>
      </c>
      <c r="N3834">
        <v>1.3095238095238</v>
      </c>
      <c r="O3834">
        <v>31.571428571428498</v>
      </c>
      <c r="P3834">
        <v>15.1315789473684</v>
      </c>
    </row>
    <row r="3835" spans="1:17" hidden="1" x14ac:dyDescent="0.3">
      <c r="A3835" t="s">
        <v>7901</v>
      </c>
      <c r="B3835" t="s">
        <v>7902</v>
      </c>
      <c r="C3835" t="s">
        <v>10328</v>
      </c>
      <c r="D3835" t="s">
        <v>741</v>
      </c>
      <c r="E3835">
        <v>29.575091889999999</v>
      </c>
      <c r="F3835">
        <v>44.85</v>
      </c>
      <c r="G3835">
        <v>5.3857376246964996</v>
      </c>
      <c r="H3835">
        <v>7.1753047886288597</v>
      </c>
      <c r="I3835">
        <v>2.80640794083078</v>
      </c>
      <c r="J3835">
        <v>2.4292031497148798</v>
      </c>
      <c r="K3835">
        <v>41.363654197986001</v>
      </c>
      <c r="L3835">
        <v>37.607545564625397</v>
      </c>
      <c r="M3835">
        <v>56.725246441840902</v>
      </c>
      <c r="N3835">
        <v>2.7624295580990501</v>
      </c>
      <c r="O3835">
        <v>9.2530657748048899</v>
      </c>
      <c r="P3835">
        <v>68.419076229816</v>
      </c>
    </row>
    <row r="3836" spans="1:17" hidden="1" x14ac:dyDescent="0.3">
      <c r="A3836" t="s">
        <v>7903</v>
      </c>
      <c r="B3836" t="s">
        <v>7904</v>
      </c>
      <c r="C3836" t="s">
        <v>10328</v>
      </c>
      <c r="D3836" t="s">
        <v>627</v>
      </c>
      <c r="E3836">
        <v>29.574228000000002</v>
      </c>
      <c r="F3836">
        <v>77.88</v>
      </c>
      <c r="G3836">
        <v>276.82472365871001</v>
      </c>
      <c r="H3836">
        <v>39.1069445158248</v>
      </c>
      <c r="I3836">
        <v>49.827238000762001</v>
      </c>
      <c r="J3836">
        <v>7.2644005734651804</v>
      </c>
      <c r="K3836">
        <v>56.052974942150001</v>
      </c>
      <c r="L3836">
        <v>43.828836881496997</v>
      </c>
      <c r="M3836">
        <v>88.888156147041599</v>
      </c>
      <c r="N3836">
        <v>2.8916288462908901</v>
      </c>
      <c r="O3836">
        <v>0</v>
      </c>
      <c r="P3836">
        <v>306.896551724137</v>
      </c>
      <c r="Q3836">
        <v>0.179832667506438</v>
      </c>
    </row>
    <row r="3837" spans="1:17" hidden="1" x14ac:dyDescent="0.3">
      <c r="A3837" t="s">
        <v>7905</v>
      </c>
      <c r="B3837" t="s">
        <v>7906</v>
      </c>
      <c r="C3837" t="s">
        <v>10328</v>
      </c>
      <c r="D3837" t="s">
        <v>305</v>
      </c>
      <c r="E3837">
        <v>29.570126399999999</v>
      </c>
      <c r="F3837">
        <v>17.72</v>
      </c>
      <c r="G3837">
        <v>23.2153691664065</v>
      </c>
      <c r="H3837">
        <v>-3.5215696863735699</v>
      </c>
      <c r="I3837">
        <v>-12.9654041397061</v>
      </c>
      <c r="J3837">
        <v>4.51756122718088</v>
      </c>
      <c r="K3837">
        <v>17.921563403684502</v>
      </c>
      <c r="L3837">
        <v>16.887229205851099</v>
      </c>
      <c r="M3837">
        <v>52.731808742881597</v>
      </c>
      <c r="N3837">
        <v>1.2324269524409499</v>
      </c>
      <c r="O3837">
        <v>17.6072234762979</v>
      </c>
      <c r="P3837">
        <v>68.761904761904702</v>
      </c>
      <c r="Q3837">
        <v>9.7495322591807002E-2</v>
      </c>
    </row>
    <row r="3838" spans="1:17" hidden="1" x14ac:dyDescent="0.3">
      <c r="A3838" t="s">
        <v>7907</v>
      </c>
      <c r="B3838" t="s">
        <v>7908</v>
      </c>
      <c r="C3838" t="s">
        <v>10328</v>
      </c>
      <c r="D3838" t="s">
        <v>89</v>
      </c>
      <c r="E3838">
        <v>29.481000000000002</v>
      </c>
      <c r="F3838">
        <v>0.89</v>
      </c>
      <c r="G3838">
        <v>-41.071828065427297</v>
      </c>
      <c r="H3838">
        <v>-15.358393332652399</v>
      </c>
      <c r="I3838">
        <v>-14.0765152508172</v>
      </c>
      <c r="J3838">
        <v>8.3641085417588901</v>
      </c>
      <c r="K3838">
        <v>0.96906067209588798</v>
      </c>
      <c r="L3838">
        <v>0.97877799893328998</v>
      </c>
      <c r="M3838">
        <v>36.766019072322997</v>
      </c>
      <c r="N3838">
        <v>1.9604444420187099</v>
      </c>
      <c r="O3838">
        <v>49.438202247191001</v>
      </c>
      <c r="P3838">
        <v>27.1428571428571</v>
      </c>
      <c r="Q3838">
        <v>-1.126876591811E-2</v>
      </c>
    </row>
    <row r="3839" spans="1:17" hidden="1" x14ac:dyDescent="0.3">
      <c r="A3839" t="s">
        <v>7909</v>
      </c>
      <c r="B3839" t="s">
        <v>7910</v>
      </c>
      <c r="C3839" t="s">
        <v>10328</v>
      </c>
      <c r="D3839" t="s">
        <v>195</v>
      </c>
      <c r="E3839">
        <v>29.477039999999999</v>
      </c>
      <c r="F3839">
        <v>46.7</v>
      </c>
      <c r="G3839">
        <v>-53.514451016247001</v>
      </c>
      <c r="H3839">
        <v>-19.163407362155102</v>
      </c>
      <c r="I3839">
        <v>-61.105326405114198</v>
      </c>
      <c r="J3839">
        <v>-5.8968819179946799</v>
      </c>
      <c r="K3839">
        <v>54.6307388893349</v>
      </c>
      <c r="L3839">
        <v>59.664445586668698</v>
      </c>
      <c r="M3839">
        <v>22.3025471025237</v>
      </c>
      <c r="N3839">
        <v>0.75303643724696301</v>
      </c>
      <c r="O3839">
        <v>117.644539614561</v>
      </c>
      <c r="P3839">
        <v>26.2162162162162</v>
      </c>
      <c r="Q3839">
        <v>-5.3197421497085E-2</v>
      </c>
    </row>
    <row r="3840" spans="1:17" hidden="1" x14ac:dyDescent="0.3">
      <c r="A3840" t="s">
        <v>7911</v>
      </c>
      <c r="B3840" t="s">
        <v>7912</v>
      </c>
      <c r="C3840" t="s">
        <v>10328</v>
      </c>
      <c r="D3840" t="s">
        <v>51</v>
      </c>
      <c r="E3840">
        <v>29.43975</v>
      </c>
      <c r="F3840">
        <v>65.81</v>
      </c>
      <c r="G3840">
        <v>69.594434070494898</v>
      </c>
      <c r="H3840">
        <v>-21.7839256172355</v>
      </c>
      <c r="I3840">
        <v>19.957237750821001</v>
      </c>
      <c r="J3840">
        <v>-7.4268966020204701</v>
      </c>
      <c r="K3840">
        <v>70.473546408965305</v>
      </c>
      <c r="L3840">
        <v>56.960695352114598</v>
      </c>
      <c r="M3840">
        <v>26.768102673320801</v>
      </c>
      <c r="N3840">
        <v>1.52381084034956</v>
      </c>
      <c r="O3840">
        <v>51.344780428506297</v>
      </c>
      <c r="P3840">
        <v>126.93103448275799</v>
      </c>
      <c r="Q3840">
        <v>0.13522731219831899</v>
      </c>
    </row>
    <row r="3841" spans="1:17" hidden="1" x14ac:dyDescent="0.3">
      <c r="A3841" t="s">
        <v>7913</v>
      </c>
      <c r="B3841" t="s">
        <v>7914</v>
      </c>
      <c r="C3841" t="s">
        <v>10328</v>
      </c>
      <c r="D3841" t="s">
        <v>627</v>
      </c>
      <c r="E3841">
        <v>29.4</v>
      </c>
      <c r="F3841">
        <v>73.5</v>
      </c>
      <c r="G3841">
        <v>19.045639980829499</v>
      </c>
      <c r="H3841">
        <v>-8.4500161221969294E-2</v>
      </c>
      <c r="I3841">
        <v>34.064001741470101</v>
      </c>
      <c r="J3841">
        <v>1.51644639997909</v>
      </c>
      <c r="K3841">
        <v>70.357279511085196</v>
      </c>
      <c r="L3841">
        <v>63.5301880266233</v>
      </c>
      <c r="M3841">
        <v>71.384239061524497</v>
      </c>
      <c r="N3841">
        <v>0.186082574142275</v>
      </c>
      <c r="O3841">
        <v>27.496598639455701</v>
      </c>
      <c r="P3841">
        <v>82.427401340282898</v>
      </c>
      <c r="Q3841">
        <v>0.131812413572197</v>
      </c>
    </row>
    <row r="3842" spans="1:17" hidden="1" x14ac:dyDescent="0.3">
      <c r="A3842" t="s">
        <v>7915</v>
      </c>
      <c r="B3842" t="s">
        <v>7916</v>
      </c>
      <c r="C3842" t="s">
        <v>10328</v>
      </c>
      <c r="E3842">
        <v>29.376000000000001</v>
      </c>
      <c r="F3842">
        <v>48.96</v>
      </c>
      <c r="G3842">
        <v>236.66974496828001</v>
      </c>
      <c r="H3842">
        <v>-22.767947958046701</v>
      </c>
      <c r="I3842">
        <v>40.996860011237203</v>
      </c>
      <c r="J3842">
        <v>0.40282042104023602</v>
      </c>
      <c r="K3842">
        <v>55.2875803983137</v>
      </c>
      <c r="L3842">
        <v>44.498879346947298</v>
      </c>
      <c r="M3842">
        <v>29.8427160758919</v>
      </c>
      <c r="N3842">
        <v>0.57112524910988105</v>
      </c>
      <c r="O3842">
        <v>50.0204248366013</v>
      </c>
      <c r="P3842">
        <v>281.60561184723298</v>
      </c>
      <c r="Q3842">
        <v>0.10132044243187099</v>
      </c>
    </row>
    <row r="3843" spans="1:17" hidden="1" x14ac:dyDescent="0.3">
      <c r="A3843" t="s">
        <v>7917</v>
      </c>
      <c r="B3843" t="s">
        <v>7918</v>
      </c>
      <c r="C3843" t="s">
        <v>10328</v>
      </c>
      <c r="D3843" t="s">
        <v>276</v>
      </c>
      <c r="E3843">
        <v>29.358000000000001</v>
      </c>
      <c r="F3843">
        <v>69.900000000000006</v>
      </c>
      <c r="G3843">
        <v>33.2459289439184</v>
      </c>
      <c r="H3843">
        <v>0.474506116600938</v>
      </c>
      <c r="I3843">
        <v>-25.884302856536799</v>
      </c>
      <c r="J3843">
        <v>8.1710938358765404</v>
      </c>
      <c r="K3843">
        <v>70.763624919824693</v>
      </c>
      <c r="L3843">
        <v>66.481217978136897</v>
      </c>
      <c r="M3843">
        <v>62.517277425213102</v>
      </c>
      <c r="N3843">
        <v>0.31281799791577197</v>
      </c>
      <c r="O3843">
        <v>35.908440629470597</v>
      </c>
      <c r="P3843">
        <v>101.557093425605</v>
      </c>
      <c r="Q3843">
        <v>7.6511828151467995E-2</v>
      </c>
    </row>
    <row r="3844" spans="1:17" hidden="1" x14ac:dyDescent="0.3">
      <c r="A3844" t="s">
        <v>7919</v>
      </c>
      <c r="B3844" t="s">
        <v>7920</v>
      </c>
      <c r="C3844" t="s">
        <v>10328</v>
      </c>
      <c r="D3844" t="s">
        <v>741</v>
      </c>
      <c r="E3844">
        <v>29.289530723999999</v>
      </c>
      <c r="F3844">
        <v>18.78</v>
      </c>
      <c r="G3844">
        <v>26.8335107264516</v>
      </c>
      <c r="H3844">
        <v>7.0253743851924897</v>
      </c>
      <c r="I3844">
        <v>11.9016171368896</v>
      </c>
      <c r="J3844">
        <v>1.4833077561780801</v>
      </c>
      <c r="K3844">
        <v>17.812274302830598</v>
      </c>
      <c r="L3844">
        <v>15.736060273679501</v>
      </c>
      <c r="M3844">
        <v>37.603805705755697</v>
      </c>
      <c r="N3844">
        <v>0.96359949251706001</v>
      </c>
      <c r="O3844">
        <v>3.0351437699680499</v>
      </c>
      <c r="P3844">
        <v>63.945875163683901</v>
      </c>
      <c r="Q3844">
        <v>3.3034621500889999E-3</v>
      </c>
    </row>
    <row r="3845" spans="1:17" hidden="1" x14ac:dyDescent="0.3">
      <c r="A3845" t="s">
        <v>7921</v>
      </c>
      <c r="B3845" t="s">
        <v>7922</v>
      </c>
      <c r="C3845" t="s">
        <v>10328</v>
      </c>
      <c r="D3845" t="s">
        <v>627</v>
      </c>
      <c r="E3845">
        <v>29.281539533999901</v>
      </c>
      <c r="F3845">
        <v>13.06</v>
      </c>
      <c r="G3845">
        <v>-23.8929662768094</v>
      </c>
      <c r="H3845">
        <v>6.47571881688022</v>
      </c>
      <c r="I3845">
        <v>-31.594687628802699</v>
      </c>
      <c r="J3845">
        <v>-1.80811243788772</v>
      </c>
      <c r="K3845">
        <v>12.548621534284001</v>
      </c>
      <c r="L3845">
        <v>13.2584425021562</v>
      </c>
      <c r="M3845">
        <v>54.509844554629403</v>
      </c>
      <c r="N3845">
        <v>2.5621174154185602</v>
      </c>
      <c r="O3845">
        <v>72.281776416539003</v>
      </c>
      <c r="P3845">
        <v>19.269406392693998</v>
      </c>
      <c r="Q3845">
        <v>-8.8994052224269996E-3</v>
      </c>
    </row>
    <row r="3846" spans="1:17" hidden="1" x14ac:dyDescent="0.3">
      <c r="A3846" t="s">
        <v>7923</v>
      </c>
      <c r="B3846" t="s">
        <v>7924</v>
      </c>
      <c r="C3846" t="s">
        <v>10328</v>
      </c>
      <c r="D3846" t="s">
        <v>405</v>
      </c>
      <c r="E3846">
        <v>29.19</v>
      </c>
      <c r="F3846">
        <v>437.85</v>
      </c>
      <c r="G3846">
        <v>38.982225988626702</v>
      </c>
      <c r="H3846">
        <v>4.3753351851666604</v>
      </c>
      <c r="I3846">
        <v>-21.7656540876336</v>
      </c>
      <c r="J3846">
        <v>-3.8448589613262598</v>
      </c>
      <c r="K3846">
        <v>401.75305741612902</v>
      </c>
      <c r="L3846">
        <v>380.35571920200198</v>
      </c>
      <c r="M3846">
        <v>58.516414926634297</v>
      </c>
      <c r="N3846">
        <v>0.96486709657124803</v>
      </c>
      <c r="O3846">
        <v>21.5027977617905</v>
      </c>
      <c r="P3846">
        <v>117.94425087108</v>
      </c>
      <c r="Q3846">
        <v>0.121406997428681</v>
      </c>
    </row>
    <row r="3847" spans="1:17" hidden="1" x14ac:dyDescent="0.3">
      <c r="A3847" t="s">
        <v>7925</v>
      </c>
      <c r="B3847" t="s">
        <v>7926</v>
      </c>
      <c r="C3847" t="s">
        <v>10328</v>
      </c>
      <c r="D3847" t="s">
        <v>138</v>
      </c>
      <c r="E3847">
        <v>29.064954</v>
      </c>
      <c r="F3847">
        <v>21.39</v>
      </c>
      <c r="G3847">
        <v>12.528171934572599</v>
      </c>
      <c r="H3847">
        <v>10.181946930937199</v>
      </c>
      <c r="I3847">
        <v>-0.32717349199679702</v>
      </c>
      <c r="J3847">
        <v>14.2343951179278</v>
      </c>
      <c r="K3847">
        <v>19.942821661957399</v>
      </c>
      <c r="L3847">
        <v>19.114262003756401</v>
      </c>
      <c r="M3847">
        <v>68.962541704581298</v>
      </c>
      <c r="N3847">
        <v>1.7542557710339499</v>
      </c>
      <c r="O3847">
        <v>47.031323048153297</v>
      </c>
      <c r="P3847">
        <v>64.538461538461505</v>
      </c>
      <c r="Q3847">
        <v>4.9257614596560001E-2</v>
      </c>
    </row>
    <row r="3848" spans="1:17" hidden="1" x14ac:dyDescent="0.3">
      <c r="A3848" t="s">
        <v>7927</v>
      </c>
      <c r="B3848" t="s">
        <v>7928</v>
      </c>
      <c r="C3848" t="s">
        <v>10328</v>
      </c>
      <c r="D3848" t="s">
        <v>706</v>
      </c>
      <c r="E3848">
        <v>29.021172</v>
      </c>
      <c r="F3848">
        <v>222</v>
      </c>
      <c r="G3848">
        <v>10.478979152046501</v>
      </c>
      <c r="H3848">
        <v>-9.5618151150471</v>
      </c>
      <c r="I3848">
        <v>4.4638473810555599</v>
      </c>
      <c r="J3848">
        <v>-7.45575059919934</v>
      </c>
      <c r="K3848">
        <v>223.132766617985</v>
      </c>
      <c r="L3848">
        <v>202.99274801796901</v>
      </c>
      <c r="M3848">
        <v>43.040900099367903</v>
      </c>
      <c r="N3848">
        <v>1.00811447611756</v>
      </c>
      <c r="O3848">
        <v>18.040540540540501</v>
      </c>
      <c r="P3848">
        <v>46.971201588877797</v>
      </c>
      <c r="Q3848">
        <v>6.4145622175142997E-2</v>
      </c>
    </row>
    <row r="3849" spans="1:17" hidden="1" x14ac:dyDescent="0.3">
      <c r="A3849" t="s">
        <v>7929</v>
      </c>
      <c r="B3849" t="s">
        <v>7930</v>
      </c>
      <c r="C3849" t="s">
        <v>10328</v>
      </c>
      <c r="D3849" t="s">
        <v>535</v>
      </c>
      <c r="E3849">
        <v>29.000032480000002</v>
      </c>
      <c r="F3849">
        <v>47.95</v>
      </c>
      <c r="G3849">
        <v>117.73178950563199</v>
      </c>
      <c r="H3849">
        <v>36.398761255613003</v>
      </c>
      <c r="I3849">
        <v>48.482407308105302</v>
      </c>
      <c r="J3849">
        <v>-4.2600049334184096</v>
      </c>
      <c r="K3849">
        <v>37.904801135345302</v>
      </c>
      <c r="L3849">
        <v>30.016686346639499</v>
      </c>
      <c r="M3849">
        <v>61.651425397274203</v>
      </c>
      <c r="N3849">
        <v>1.5264701812646999</v>
      </c>
      <c r="O3849">
        <v>5.6934306569343001</v>
      </c>
      <c r="P3849">
        <v>186.26865671641701</v>
      </c>
      <c r="Q3849">
        <v>0.13928421902631</v>
      </c>
    </row>
    <row r="3850" spans="1:17" hidden="1" x14ac:dyDescent="0.3">
      <c r="A3850" t="s">
        <v>7931</v>
      </c>
      <c r="B3850" t="s">
        <v>7932</v>
      </c>
      <c r="C3850" t="s">
        <v>10328</v>
      </c>
      <c r="D3850" t="s">
        <v>2740</v>
      </c>
      <c r="E3850">
        <v>28.968</v>
      </c>
      <c r="F3850">
        <v>74.400000000000006</v>
      </c>
      <c r="G3850">
        <v>-37.649467816980099</v>
      </c>
      <c r="H3850">
        <v>10.424131515292901</v>
      </c>
      <c r="I3850">
        <v>-11.6582145972224</v>
      </c>
      <c r="J3850">
        <v>-14.462290310464899</v>
      </c>
      <c r="K3850">
        <v>71.168142646235694</v>
      </c>
      <c r="L3850">
        <v>71.017507591317496</v>
      </c>
      <c r="M3850">
        <v>34.9611604160051</v>
      </c>
      <c r="N3850">
        <v>1.0061425061425</v>
      </c>
      <c r="O3850">
        <v>33.064516129032199</v>
      </c>
      <c r="P3850">
        <v>46.600985221674797</v>
      </c>
    </row>
    <row r="3851" spans="1:17" hidden="1" x14ac:dyDescent="0.3">
      <c r="A3851" t="s">
        <v>7933</v>
      </c>
      <c r="B3851" t="s">
        <v>7934</v>
      </c>
      <c r="C3851" t="s">
        <v>10328</v>
      </c>
      <c r="D3851" t="s">
        <v>7225</v>
      </c>
      <c r="E3851">
        <v>28.8904</v>
      </c>
      <c r="F3851">
        <v>810.7</v>
      </c>
      <c r="G3851">
        <v>61.809828739306397</v>
      </c>
      <c r="H3851">
        <v>11.101612978867699</v>
      </c>
      <c r="I3851">
        <v>0.26085284353409699</v>
      </c>
      <c r="J3851">
        <v>7.3346967770529998</v>
      </c>
      <c r="K3851">
        <v>661.50062080360897</v>
      </c>
      <c r="L3851">
        <v>610.17641605563699</v>
      </c>
      <c r="M3851">
        <v>67.809760239161506</v>
      </c>
      <c r="N3851">
        <v>2.0924492620825399</v>
      </c>
      <c r="O3851">
        <v>17.435549525101699</v>
      </c>
      <c r="P3851">
        <v>99.679802955664996</v>
      </c>
      <c r="Q3851">
        <v>6.0394998724960002E-3</v>
      </c>
    </row>
    <row r="3852" spans="1:17" hidden="1" x14ac:dyDescent="0.3">
      <c r="A3852" t="s">
        <v>7935</v>
      </c>
      <c r="B3852" t="s">
        <v>7936</v>
      </c>
      <c r="C3852" t="s">
        <v>10328</v>
      </c>
      <c r="D3852" t="s">
        <v>1518</v>
      </c>
      <c r="E3852">
        <v>28.77978448</v>
      </c>
      <c r="F3852">
        <v>2.35</v>
      </c>
      <c r="G3852">
        <v>0.48372749012821997</v>
      </c>
      <c r="H3852">
        <v>-6.3559138361810001</v>
      </c>
      <c r="I3852">
        <v>-54.215404139706102</v>
      </c>
      <c r="J3852">
        <v>-1.0476561641234601</v>
      </c>
      <c r="K3852">
        <v>3.08540801663665</v>
      </c>
      <c r="L3852">
        <v>3.1719122956622701</v>
      </c>
      <c r="M3852">
        <v>9.3951107513671595</v>
      </c>
      <c r="N3852">
        <v>1.19993857176162</v>
      </c>
      <c r="O3852">
        <v>95.744680851063805</v>
      </c>
      <c r="P3852">
        <v>34.285714285714299</v>
      </c>
      <c r="Q3852">
        <v>8.8267684617170002E-3</v>
      </c>
    </row>
    <row r="3853" spans="1:17" hidden="1" x14ac:dyDescent="0.3">
      <c r="A3853" t="s">
        <v>7937</v>
      </c>
      <c r="B3853" t="s">
        <v>7938</v>
      </c>
      <c r="C3853" t="s">
        <v>10328</v>
      </c>
      <c r="D3853" t="s">
        <v>405</v>
      </c>
      <c r="E3853">
        <v>28.728000000000002</v>
      </c>
      <c r="F3853">
        <v>0.36</v>
      </c>
      <c r="G3853">
        <v>-35.334985960164097</v>
      </c>
      <c r="H3853">
        <v>-4.97698388582248</v>
      </c>
      <c r="I3853">
        <v>-22.965404139706099</v>
      </c>
      <c r="J3853">
        <v>-1.0476561641234601</v>
      </c>
      <c r="K3853">
        <v>0.359761461607777</v>
      </c>
      <c r="L3853">
        <v>0.378555771872013</v>
      </c>
      <c r="M3853">
        <v>53.459245969503897</v>
      </c>
      <c r="N3853">
        <v>0.59490343999570205</v>
      </c>
      <c r="O3853">
        <v>58.3333333333333</v>
      </c>
      <c r="P3853">
        <v>16.129032258064498</v>
      </c>
    </row>
    <row r="3854" spans="1:17" hidden="1" x14ac:dyDescent="0.3">
      <c r="A3854" t="s">
        <v>7939</v>
      </c>
      <c r="B3854" t="s">
        <v>7940</v>
      </c>
      <c r="C3854" t="s">
        <v>10328</v>
      </c>
      <c r="D3854" t="s">
        <v>365</v>
      </c>
      <c r="E3854">
        <v>28.664841281999902</v>
      </c>
      <c r="F3854">
        <v>54.46</v>
      </c>
      <c r="G3854">
        <v>71.408009152478598</v>
      </c>
      <c r="H3854">
        <v>62.756021847183199</v>
      </c>
      <c r="I3854">
        <v>25.9277353655221</v>
      </c>
      <c r="J3854">
        <v>16.805622347021298</v>
      </c>
      <c r="K3854">
        <v>40.776404430984002</v>
      </c>
      <c r="L3854">
        <v>38.808928745023699</v>
      </c>
      <c r="M3854">
        <v>88.863375078621601</v>
      </c>
      <c r="N3854">
        <v>2.6836711261980799</v>
      </c>
      <c r="O3854">
        <v>3.1031950055086099</v>
      </c>
      <c r="P3854">
        <v>117.83999999999899</v>
      </c>
      <c r="Q3854">
        <v>5.3276424873530001E-2</v>
      </c>
    </row>
    <row r="3855" spans="1:17" hidden="1" x14ac:dyDescent="0.3">
      <c r="A3855" t="s">
        <v>7941</v>
      </c>
      <c r="B3855" t="s">
        <v>7942</v>
      </c>
      <c r="C3855" t="s">
        <v>10328</v>
      </c>
      <c r="E3855">
        <v>28.64289282</v>
      </c>
      <c r="F3855">
        <v>164.85</v>
      </c>
      <c r="G3855">
        <v>33.307755680856097</v>
      </c>
      <c r="H3855">
        <v>-16.381613807986898</v>
      </c>
      <c r="I3855">
        <v>17.764175558945698</v>
      </c>
      <c r="J3855">
        <v>9.25599446706042</v>
      </c>
      <c r="K3855">
        <v>173.233134237131</v>
      </c>
      <c r="L3855">
        <v>147.98186055245301</v>
      </c>
      <c r="M3855">
        <v>54.587987330980198</v>
      </c>
      <c r="N3855">
        <v>0.27339675551012899</v>
      </c>
      <c r="O3855">
        <v>58.598726114649601</v>
      </c>
      <c r="P3855">
        <v>111.075544174135</v>
      </c>
      <c r="Q3855">
        <v>0.10329983278762001</v>
      </c>
    </row>
    <row r="3856" spans="1:17" hidden="1" x14ac:dyDescent="0.3">
      <c r="A3856" t="s">
        <v>7943</v>
      </c>
      <c r="B3856" t="s">
        <v>7944</v>
      </c>
      <c r="C3856" t="s">
        <v>10328</v>
      </c>
      <c r="D3856" t="s">
        <v>204</v>
      </c>
      <c r="E3856">
        <v>28.597270119999902</v>
      </c>
      <c r="F3856">
        <v>15.72</v>
      </c>
      <c r="G3856">
        <v>-15.6613477160823</v>
      </c>
      <c r="H3856">
        <v>-12.452256711484599</v>
      </c>
      <c r="I3856">
        <v>-38.919243046912896</v>
      </c>
      <c r="J3856">
        <v>-3.1688682853355901</v>
      </c>
      <c r="K3856">
        <v>16.1875047756863</v>
      </c>
      <c r="L3856">
        <v>16.096838532965801</v>
      </c>
      <c r="M3856">
        <v>44.609808983530797</v>
      </c>
      <c r="N3856">
        <v>0.66875653082549602</v>
      </c>
      <c r="O3856">
        <v>70.165394402035602</v>
      </c>
      <c r="P3856">
        <v>21.860465116278998</v>
      </c>
      <c r="Q3856">
        <v>4.7100843829089002E-2</v>
      </c>
    </row>
    <row r="3857" spans="1:17" hidden="1" x14ac:dyDescent="0.3">
      <c r="A3857" t="s">
        <v>7945</v>
      </c>
      <c r="B3857" t="s">
        <v>7946</v>
      </c>
      <c r="C3857" t="s">
        <v>10328</v>
      </c>
      <c r="D3857" t="s">
        <v>2701</v>
      </c>
      <c r="E3857">
        <v>28.469862399</v>
      </c>
      <c r="F3857">
        <v>67.5</v>
      </c>
      <c r="G3857">
        <v>-44.628790090743699</v>
      </c>
      <c r="H3857">
        <v>5.5377373068648001</v>
      </c>
      <c r="I3857">
        <v>-13.7590549333569</v>
      </c>
      <c r="J3857">
        <v>11.8071825455539</v>
      </c>
      <c r="K3857">
        <v>64.889376533946603</v>
      </c>
      <c r="L3857">
        <v>69.930232541882404</v>
      </c>
      <c r="M3857">
        <v>69.8560392810422</v>
      </c>
      <c r="N3857">
        <v>0.56147683733890597</v>
      </c>
      <c r="O3857">
        <v>75.570370370370298</v>
      </c>
      <c r="P3857">
        <v>14.4067796610169</v>
      </c>
    </row>
    <row r="3858" spans="1:17" hidden="1" x14ac:dyDescent="0.3">
      <c r="A3858" t="s">
        <v>7947</v>
      </c>
      <c r="B3858" t="s">
        <v>7948</v>
      </c>
      <c r="C3858" t="s">
        <v>10328</v>
      </c>
      <c r="D3858" t="s">
        <v>7949</v>
      </c>
      <c r="E3858">
        <v>28.391999999999999</v>
      </c>
      <c r="F3858">
        <v>210</v>
      </c>
      <c r="G3858">
        <v>25.599039243690498</v>
      </c>
      <c r="H3858">
        <v>-0.82500582080093898</v>
      </c>
      <c r="I3858">
        <v>42.705463169411701</v>
      </c>
      <c r="J3858">
        <v>0.89409140869206705</v>
      </c>
      <c r="K3858">
        <v>196.999335399914</v>
      </c>
      <c r="M3858">
        <v>61.6179600355674</v>
      </c>
      <c r="O3858">
        <v>11.619047619047601</v>
      </c>
      <c r="P3858">
        <v>72.413793103448199</v>
      </c>
    </row>
    <row r="3859" spans="1:17" hidden="1" x14ac:dyDescent="0.3">
      <c r="A3859" t="s">
        <v>7950</v>
      </c>
      <c r="B3859" t="s">
        <v>7951</v>
      </c>
      <c r="C3859" t="s">
        <v>10328</v>
      </c>
      <c r="D3859" t="s">
        <v>1348</v>
      </c>
      <c r="E3859">
        <v>28.388294607999999</v>
      </c>
      <c r="F3859">
        <v>236.5</v>
      </c>
      <c r="G3859">
        <v>-21.1007180806326</v>
      </c>
      <c r="H3859">
        <v>-0.55051016801017605</v>
      </c>
      <c r="I3859">
        <v>-8.9087339531520993</v>
      </c>
      <c r="J3859">
        <v>-0.35248026355468298</v>
      </c>
      <c r="K3859">
        <v>234.92508455636701</v>
      </c>
      <c r="L3859">
        <v>228.72497909501701</v>
      </c>
      <c r="M3859">
        <v>54.0220772595234</v>
      </c>
      <c r="N3859">
        <v>1.2062423317169899</v>
      </c>
      <c r="O3859">
        <v>12.896405919661699</v>
      </c>
      <c r="P3859">
        <v>10.6173994387277</v>
      </c>
      <c r="Q3859">
        <v>-6.2435120747125997E-2</v>
      </c>
    </row>
    <row r="3860" spans="1:17" hidden="1" x14ac:dyDescent="0.3">
      <c r="A3860" t="s">
        <v>7952</v>
      </c>
      <c r="B3860" t="s">
        <v>7953</v>
      </c>
      <c r="C3860" t="s">
        <v>10328</v>
      </c>
      <c r="D3860" t="s">
        <v>138</v>
      </c>
      <c r="E3860">
        <v>28.292000000000002</v>
      </c>
      <c r="F3860">
        <v>25.72</v>
      </c>
      <c r="G3860">
        <v>-122.629698435797</v>
      </c>
      <c r="H3860">
        <v>-7.2964377562364602</v>
      </c>
      <c r="I3860">
        <v>-29.0502328509622</v>
      </c>
      <c r="J3860">
        <v>-4.5011096175769199</v>
      </c>
      <c r="K3860">
        <v>28.259421190518701</v>
      </c>
      <c r="L3860">
        <v>70.576496603235398</v>
      </c>
      <c r="M3860">
        <v>44.107354996382497</v>
      </c>
      <c r="N3860">
        <v>0.905666375638983</v>
      </c>
      <c r="O3860">
        <v>1314.4634525660899</v>
      </c>
      <c r="P3860">
        <v>6.2370921106980504</v>
      </c>
    </row>
    <row r="3861" spans="1:17" hidden="1" x14ac:dyDescent="0.3">
      <c r="A3861" t="s">
        <v>7954</v>
      </c>
      <c r="B3861" t="s">
        <v>7955</v>
      </c>
      <c r="C3861" t="s">
        <v>10328</v>
      </c>
      <c r="D3861" t="s">
        <v>627</v>
      </c>
      <c r="E3861">
        <v>28.061876699999999</v>
      </c>
      <c r="F3861">
        <v>78.81</v>
      </c>
      <c r="G3861">
        <v>-23.369959665752202</v>
      </c>
      <c r="H3861">
        <v>-7.2652395917997001</v>
      </c>
      <c r="I3861">
        <v>-9.2680357186534899</v>
      </c>
      <c r="J3861">
        <v>-1.0476561641234601</v>
      </c>
      <c r="K3861">
        <v>77.506254475213495</v>
      </c>
      <c r="L3861">
        <v>56.874712266477196</v>
      </c>
      <c r="M3861">
        <v>9.8837266546220697</v>
      </c>
      <c r="N3861">
        <v>0.36363636363636298</v>
      </c>
      <c r="O3861">
        <v>10.1256185763228</v>
      </c>
      <c r="P3861">
        <v>6.7018683996750497</v>
      </c>
    </row>
    <row r="3862" spans="1:17" hidden="1" x14ac:dyDescent="0.3">
      <c r="A3862" t="s">
        <v>7956</v>
      </c>
      <c r="B3862" t="s">
        <v>7957</v>
      </c>
      <c r="C3862" t="s">
        <v>10328</v>
      </c>
      <c r="D3862" t="s">
        <v>1401</v>
      </c>
      <c r="E3862">
        <v>28.036293768</v>
      </c>
      <c r="F3862">
        <v>51.39</v>
      </c>
      <c r="G3862">
        <v>31.0253506179582</v>
      </c>
      <c r="H3862">
        <v>-4.19844643495904</v>
      </c>
      <c r="I3862">
        <v>-14.2334156670836</v>
      </c>
      <c r="J3862">
        <v>3.1824962015541498</v>
      </c>
      <c r="K3862">
        <v>48.947990456768501</v>
      </c>
      <c r="L3862">
        <v>44.695682911314996</v>
      </c>
      <c r="M3862">
        <v>63.567753347246402</v>
      </c>
      <c r="N3862">
        <v>0.372261269998299</v>
      </c>
      <c r="O3862">
        <v>23.370305506907901</v>
      </c>
      <c r="P3862">
        <v>71.3</v>
      </c>
      <c r="Q3862">
        <v>3.1563132566568002E-2</v>
      </c>
    </row>
    <row r="3863" spans="1:17" hidden="1" x14ac:dyDescent="0.3">
      <c r="A3863" t="s">
        <v>7958</v>
      </c>
      <c r="B3863" t="s">
        <v>7959</v>
      </c>
      <c r="C3863" t="s">
        <v>10328</v>
      </c>
      <c r="D3863" t="s">
        <v>552</v>
      </c>
      <c r="E3863">
        <v>28.007000000000001</v>
      </c>
      <c r="F3863">
        <v>39.5</v>
      </c>
      <c r="G3863">
        <v>-81.462426145663599</v>
      </c>
      <c r="H3863">
        <v>-25.9047450120947</v>
      </c>
      <c r="I3863">
        <v>-33.005889969665603</v>
      </c>
      <c r="J3863">
        <v>-12.9199028601587</v>
      </c>
      <c r="K3863">
        <v>41.265488179267003</v>
      </c>
      <c r="L3863">
        <v>45.091713173749298</v>
      </c>
      <c r="M3863">
        <v>37.630966614319298</v>
      </c>
      <c r="N3863">
        <v>0.30960169504372798</v>
      </c>
      <c r="O3863">
        <v>105.721518987341</v>
      </c>
      <c r="P3863">
        <v>17.875261116084701</v>
      </c>
      <c r="Q3863">
        <v>2.281758097075E-3</v>
      </c>
    </row>
    <row r="3864" spans="1:17" hidden="1" x14ac:dyDescent="0.3">
      <c r="A3864" t="s">
        <v>7960</v>
      </c>
      <c r="B3864" t="s">
        <v>7961</v>
      </c>
      <c r="C3864" t="s">
        <v>10328</v>
      </c>
      <c r="D3864" t="s">
        <v>405</v>
      </c>
      <c r="E3864">
        <v>28</v>
      </c>
      <c r="F3864">
        <v>28</v>
      </c>
      <c r="G3864">
        <v>-5.8482255809552797</v>
      </c>
      <c r="H3864">
        <v>-4.7133055733636802</v>
      </c>
      <c r="I3864">
        <v>-19.632070806372798</v>
      </c>
      <c r="J3864">
        <v>-10.549918607562301</v>
      </c>
      <c r="K3864">
        <v>30.290617950107801</v>
      </c>
      <c r="L3864">
        <v>29.102544036766599</v>
      </c>
      <c r="M3864">
        <v>34.660797323221502</v>
      </c>
      <c r="N3864">
        <v>0.77046802088306399</v>
      </c>
      <c r="O3864">
        <v>48.249999999999901</v>
      </c>
      <c r="P3864">
        <v>49.732620320855602</v>
      </c>
      <c r="Q3864">
        <v>5.1194574388625E-2</v>
      </c>
    </row>
    <row r="3865" spans="1:17" hidden="1" x14ac:dyDescent="0.3">
      <c r="A3865" t="s">
        <v>7962</v>
      </c>
      <c r="B3865" t="s">
        <v>7963</v>
      </c>
      <c r="C3865" t="s">
        <v>10328</v>
      </c>
      <c r="D3865" t="s">
        <v>257</v>
      </c>
      <c r="E3865">
        <v>27.9776025</v>
      </c>
      <c r="F3865">
        <v>93</v>
      </c>
      <c r="G3865">
        <v>489.92817193457199</v>
      </c>
      <c r="H3865">
        <v>-15.0143280215272</v>
      </c>
      <c r="I3865">
        <v>-15.4402363544712</v>
      </c>
      <c r="J3865">
        <v>-10.522874823015499</v>
      </c>
      <c r="K3865">
        <v>103.810440501747</v>
      </c>
      <c r="L3865">
        <v>89.976108973131403</v>
      </c>
      <c r="M3865">
        <v>21.328252969976599</v>
      </c>
      <c r="N3865">
        <v>0.55525013898962305</v>
      </c>
      <c r="O3865">
        <v>35.4838709677419</v>
      </c>
      <c r="P3865">
        <v>520</v>
      </c>
    </row>
    <row r="3866" spans="1:17" hidden="1" x14ac:dyDescent="0.3">
      <c r="A3866" t="s">
        <v>7964</v>
      </c>
      <c r="B3866" t="s">
        <v>7965</v>
      </c>
      <c r="C3866" t="s">
        <v>10328</v>
      </c>
      <c r="D3866" t="s">
        <v>627</v>
      </c>
      <c r="E3866">
        <v>27.9539279</v>
      </c>
      <c r="F3866">
        <v>23.89</v>
      </c>
      <c r="G3866">
        <v>-4.6650039184457004</v>
      </c>
      <c r="H3866">
        <v>-11.987055181608</v>
      </c>
      <c r="I3866">
        <v>39.3942897378449</v>
      </c>
      <c r="J3866">
        <v>-10.7604301626117</v>
      </c>
      <c r="K3866">
        <v>22.7903145206316</v>
      </c>
      <c r="L3866">
        <v>19.322675225873901</v>
      </c>
      <c r="M3866">
        <v>8.3165868150130006E-3</v>
      </c>
      <c r="N3866">
        <v>4.2617960426179602E-2</v>
      </c>
      <c r="O3866">
        <v>10.757639179572999</v>
      </c>
      <c r="P3866">
        <v>67.062937062936996</v>
      </c>
      <c r="Q3866">
        <v>0.21570263602426901</v>
      </c>
    </row>
    <row r="3867" spans="1:17" hidden="1" x14ac:dyDescent="0.3">
      <c r="A3867" t="s">
        <v>7966</v>
      </c>
      <c r="B3867" t="s">
        <v>7967</v>
      </c>
      <c r="C3867" t="s">
        <v>10328</v>
      </c>
      <c r="D3867" t="s">
        <v>535</v>
      </c>
      <c r="E3867">
        <v>27.8580918</v>
      </c>
      <c r="F3867">
        <v>74.02</v>
      </c>
      <c r="G3867">
        <v>67.262216189438007</v>
      </c>
      <c r="H3867">
        <v>-9.5170580166927792</v>
      </c>
      <c r="I3867">
        <v>10.401262526960499</v>
      </c>
      <c r="J3867">
        <v>-7.3471807283072899</v>
      </c>
      <c r="K3867">
        <v>73.312164028248901</v>
      </c>
      <c r="L3867">
        <v>61.099850878101499</v>
      </c>
      <c r="M3867">
        <v>31.198016224799201</v>
      </c>
      <c r="N3867">
        <v>1.0071221741474099</v>
      </c>
      <c r="O3867">
        <v>21.183463928667901</v>
      </c>
      <c r="P3867">
        <v>124.30303030303</v>
      </c>
      <c r="Q3867">
        <v>0.115771122873206</v>
      </c>
    </row>
    <row r="3868" spans="1:17" hidden="1" x14ac:dyDescent="0.3">
      <c r="A3868" t="s">
        <v>7968</v>
      </c>
      <c r="B3868" t="s">
        <v>7969</v>
      </c>
      <c r="C3868" t="s">
        <v>10328</v>
      </c>
      <c r="D3868" t="s">
        <v>741</v>
      </c>
      <c r="E3868">
        <v>27.800666394</v>
      </c>
      <c r="F3868">
        <v>45.69</v>
      </c>
      <c r="G3868">
        <v>5.9913047517257301</v>
      </c>
      <c r="H3868">
        <v>8.1209283977185507</v>
      </c>
      <c r="I3868">
        <v>2.3842550372693698</v>
      </c>
      <c r="J3868">
        <v>2.9929758900526102</v>
      </c>
      <c r="K3868">
        <v>42.075838970661799</v>
      </c>
      <c r="L3868">
        <v>38.2434323744531</v>
      </c>
      <c r="M3868">
        <v>53.1716620480071</v>
      </c>
      <c r="N3868">
        <v>1.9032112492948401</v>
      </c>
      <c r="O3868">
        <v>0.89735171810025804</v>
      </c>
      <c r="P3868">
        <v>47.387096774193502</v>
      </c>
    </row>
    <row r="3869" spans="1:17" hidden="1" x14ac:dyDescent="0.3">
      <c r="A3869" t="s">
        <v>7970</v>
      </c>
      <c r="B3869" t="s">
        <v>7971</v>
      </c>
      <c r="C3869" t="s">
        <v>10328</v>
      </c>
      <c r="D3869" t="s">
        <v>72</v>
      </c>
      <c r="E3869">
        <v>27.795000000000002</v>
      </c>
      <c r="F3869">
        <v>1.0900000000000001</v>
      </c>
      <c r="G3869">
        <v>-4.7844717435882398</v>
      </c>
      <c r="H3869">
        <v>-9.1118880207265995</v>
      </c>
      <c r="I3869">
        <v>-24.3475179608443</v>
      </c>
      <c r="J3869">
        <v>-3.7262275926948898</v>
      </c>
      <c r="K3869">
        <v>1.1734884252514901</v>
      </c>
      <c r="L3869">
        <v>1.1457673472560299</v>
      </c>
      <c r="M3869">
        <v>37.272503599860201</v>
      </c>
      <c r="N3869">
        <v>0.43153806465357902</v>
      </c>
      <c r="O3869">
        <v>92.660550458715505</v>
      </c>
      <c r="P3869">
        <v>25.287356321838999</v>
      </c>
      <c r="Q3869">
        <v>6.7980477095072003E-2</v>
      </c>
    </row>
    <row r="3870" spans="1:17" hidden="1" x14ac:dyDescent="0.3">
      <c r="A3870" t="s">
        <v>7972</v>
      </c>
      <c r="B3870" t="s">
        <v>7973</v>
      </c>
      <c r="C3870" t="s">
        <v>10328</v>
      </c>
      <c r="D3870" t="s">
        <v>43</v>
      </c>
      <c r="E3870">
        <v>27.78</v>
      </c>
      <c r="F3870">
        <v>729</v>
      </c>
      <c r="G3870">
        <v>135.35689940589899</v>
      </c>
      <c r="H3870">
        <v>-10.7119871818013</v>
      </c>
      <c r="I3870">
        <v>35.825288788143602</v>
      </c>
      <c r="J3870">
        <v>-4.7231069269528696</v>
      </c>
      <c r="K3870">
        <v>705.67829947518499</v>
      </c>
      <c r="L3870">
        <v>562.36157567219504</v>
      </c>
      <c r="M3870">
        <v>31.0254400004358</v>
      </c>
      <c r="N3870">
        <v>0.64134413441344096</v>
      </c>
      <c r="O3870">
        <v>19.979423868312701</v>
      </c>
      <c r="P3870">
        <v>165.42872747132699</v>
      </c>
    </row>
    <row r="3871" spans="1:17" hidden="1" x14ac:dyDescent="0.3">
      <c r="A3871" t="s">
        <v>7974</v>
      </c>
      <c r="B3871" t="s">
        <v>7975</v>
      </c>
      <c r="C3871" t="s">
        <v>10328</v>
      </c>
      <c r="D3871" t="s">
        <v>627</v>
      </c>
      <c r="E3871">
        <v>27.747257999999999</v>
      </c>
      <c r="F3871">
        <v>27.46</v>
      </c>
      <c r="G3871">
        <v>10.965665514439101</v>
      </c>
      <c r="H3871">
        <v>-3.1833720922106901</v>
      </c>
      <c r="I3871">
        <v>1.83392696397279</v>
      </c>
      <c r="J3871">
        <v>-1.0039498704171601</v>
      </c>
      <c r="K3871">
        <v>22.875353837584001</v>
      </c>
      <c r="L3871">
        <v>23.6867451191039</v>
      </c>
      <c r="M3871">
        <v>47.237156605403101</v>
      </c>
      <c r="N3871">
        <v>0.90854407066915899</v>
      </c>
      <c r="O3871">
        <v>55.3532410779315</v>
      </c>
      <c r="P3871">
        <v>66.323440339188295</v>
      </c>
      <c r="Q3871">
        <v>-7.4950895117693997E-2</v>
      </c>
    </row>
    <row r="3872" spans="1:17" hidden="1" x14ac:dyDescent="0.3">
      <c r="A3872" t="s">
        <v>7976</v>
      </c>
      <c r="B3872" t="s">
        <v>7977</v>
      </c>
      <c r="C3872" t="s">
        <v>10328</v>
      </c>
      <c r="D3872" t="s">
        <v>21</v>
      </c>
      <c r="E3872">
        <v>27.657169995</v>
      </c>
      <c r="F3872">
        <v>211.65</v>
      </c>
      <c r="G3872">
        <v>84.148819707851999</v>
      </c>
      <c r="H3872">
        <v>23.9384599039637</v>
      </c>
      <c r="I3872">
        <v>51.422945374856901</v>
      </c>
      <c r="J3872">
        <v>-0.23066270007117801</v>
      </c>
      <c r="K3872">
        <v>182.12554313051899</v>
      </c>
      <c r="L3872">
        <v>143.74568808358299</v>
      </c>
      <c r="M3872">
        <v>56.441305644191601</v>
      </c>
      <c r="N3872">
        <v>0.91847967094361505</v>
      </c>
      <c r="O3872">
        <v>15.7098984171982</v>
      </c>
      <c r="P3872">
        <v>140.511363636363</v>
      </c>
      <c r="Q3872">
        <v>0.239050311811359</v>
      </c>
    </row>
    <row r="3873" spans="1:17" hidden="1" x14ac:dyDescent="0.3">
      <c r="A3873" t="s">
        <v>7978</v>
      </c>
      <c r="B3873" t="s">
        <v>7979</v>
      </c>
      <c r="C3873" t="s">
        <v>10328</v>
      </c>
      <c r="D3873" t="s">
        <v>89</v>
      </c>
      <c r="E3873">
        <v>27.570399999999999</v>
      </c>
      <c r="F3873">
        <v>25.7</v>
      </c>
      <c r="G3873">
        <v>-100.750664346089</v>
      </c>
      <c r="H3873">
        <v>-4.1610736359499603</v>
      </c>
      <c r="I3873">
        <v>-80.840404139706095</v>
      </c>
      <c r="J3873">
        <v>-12.3104547989357</v>
      </c>
      <c r="K3873">
        <v>32.675440784921797</v>
      </c>
      <c r="L3873">
        <v>54.739350962651301</v>
      </c>
      <c r="M3873">
        <v>35.030979710503502</v>
      </c>
      <c r="N3873">
        <v>0.68570338942651399</v>
      </c>
      <c r="O3873">
        <v>285.21400778210102</v>
      </c>
      <c r="P3873">
        <v>6.8607068607068502</v>
      </c>
      <c r="Q3873">
        <v>7.0407273164258002E-2</v>
      </c>
    </row>
    <row r="3874" spans="1:17" hidden="1" x14ac:dyDescent="0.3">
      <c r="A3874" t="s">
        <v>7980</v>
      </c>
      <c r="B3874" t="s">
        <v>7981</v>
      </c>
      <c r="C3874" t="s">
        <v>10328</v>
      </c>
      <c r="D3874" t="s">
        <v>281</v>
      </c>
      <c r="E3874">
        <v>27.49309452</v>
      </c>
      <c r="F3874">
        <v>37.9</v>
      </c>
      <c r="G3874">
        <v>1.3428737376239701</v>
      </c>
      <c r="H3874">
        <v>-3.9569734908120702</v>
      </c>
      <c r="I3874">
        <v>-18.333693777658599</v>
      </c>
      <c r="J3874">
        <v>-6.5418795274097299</v>
      </c>
      <c r="K3874">
        <v>36.694108771929201</v>
      </c>
      <c r="L3874">
        <v>35.155430639915203</v>
      </c>
      <c r="M3874">
        <v>45.880500448463302</v>
      </c>
      <c r="N3874">
        <v>0.91999725112176001</v>
      </c>
      <c r="O3874">
        <v>44.195250659630602</v>
      </c>
      <c r="P3874">
        <v>64.782608695652101</v>
      </c>
      <c r="Q3874">
        <v>3.6337653985621998E-2</v>
      </c>
    </row>
    <row r="3875" spans="1:17" hidden="1" x14ac:dyDescent="0.3">
      <c r="A3875" t="s">
        <v>7982</v>
      </c>
      <c r="B3875" t="s">
        <v>7983</v>
      </c>
      <c r="C3875" t="s">
        <v>10328</v>
      </c>
      <c r="D3875" t="s">
        <v>276</v>
      </c>
      <c r="E3875">
        <v>27.471240000000002</v>
      </c>
      <c r="F3875">
        <v>66.84</v>
      </c>
      <c r="G3875">
        <v>-11.392850792699999</v>
      </c>
      <c r="H3875">
        <v>8.44296248095179</v>
      </c>
      <c r="I3875">
        <v>-5.9700463679756899</v>
      </c>
      <c r="J3875">
        <v>-4.1640498443669598</v>
      </c>
      <c r="K3875">
        <v>63.126696981254803</v>
      </c>
      <c r="L3875">
        <v>61.767219895630397</v>
      </c>
      <c r="M3875">
        <v>61.557803632456199</v>
      </c>
      <c r="N3875">
        <v>1.0076620587434499</v>
      </c>
      <c r="O3875">
        <v>9.0664272890484696</v>
      </c>
      <c r="P3875">
        <v>37.389516957862298</v>
      </c>
      <c r="Q3875">
        <v>3.7604891426556999E-2</v>
      </c>
    </row>
    <row r="3876" spans="1:17" hidden="1" x14ac:dyDescent="0.3">
      <c r="A3876" t="s">
        <v>7984</v>
      </c>
      <c r="B3876" t="s">
        <v>7985</v>
      </c>
      <c r="C3876" t="s">
        <v>10328</v>
      </c>
      <c r="D3876" t="s">
        <v>138</v>
      </c>
      <c r="E3876">
        <v>27.470068469999902</v>
      </c>
      <c r="F3876">
        <v>55.9</v>
      </c>
      <c r="G3876">
        <v>-3.8012159127279999</v>
      </c>
      <c r="H3876">
        <v>-5.9257634680077098</v>
      </c>
      <c r="I3876">
        <v>-11.2920683812485</v>
      </c>
      <c r="J3876">
        <v>-4.1385652550325602</v>
      </c>
      <c r="K3876">
        <v>55.564753489786298</v>
      </c>
      <c r="L3876">
        <v>52.318216761145401</v>
      </c>
      <c r="M3876">
        <v>39.668196963355598</v>
      </c>
      <c r="N3876">
        <v>0.249270000501776</v>
      </c>
      <c r="O3876">
        <v>37.388193202146603</v>
      </c>
      <c r="P3876">
        <v>50.673854447439297</v>
      </c>
      <c r="Q3876">
        <v>4.3491496469714001E-2</v>
      </c>
    </row>
    <row r="3877" spans="1:17" hidden="1" x14ac:dyDescent="0.3">
      <c r="A3877" t="s">
        <v>7986</v>
      </c>
      <c r="B3877" t="s">
        <v>7987</v>
      </c>
      <c r="C3877" t="s">
        <v>10328</v>
      </c>
      <c r="D3877" t="s">
        <v>276</v>
      </c>
      <c r="E3877">
        <v>27.426847500000001</v>
      </c>
      <c r="F3877">
        <v>29.25</v>
      </c>
      <c r="G3877">
        <v>-17.571828065427301</v>
      </c>
      <c r="H3877">
        <v>4.0893551805165798</v>
      </c>
      <c r="I3877">
        <v>-2.1699495942515798</v>
      </c>
      <c r="J3877">
        <v>3.3048233221412402</v>
      </c>
      <c r="K3877">
        <v>27.508909327363501</v>
      </c>
      <c r="L3877">
        <v>26.507696489218301</v>
      </c>
      <c r="M3877">
        <v>66.992532890125901</v>
      </c>
      <c r="N3877">
        <v>0.357675111773472</v>
      </c>
      <c r="O3877">
        <v>3.5897435897435899</v>
      </c>
      <c r="P3877">
        <v>35.103926096997697</v>
      </c>
    </row>
    <row r="3878" spans="1:17" hidden="1" x14ac:dyDescent="0.3">
      <c r="A3878" t="s">
        <v>7988</v>
      </c>
      <c r="B3878" t="s">
        <v>7989</v>
      </c>
      <c r="C3878" t="s">
        <v>10328</v>
      </c>
      <c r="D3878" t="s">
        <v>6824</v>
      </c>
      <c r="E3878">
        <v>27.382192</v>
      </c>
      <c r="F3878">
        <v>0.75</v>
      </c>
      <c r="G3878">
        <v>-19.7777104183685</v>
      </c>
      <c r="H3878">
        <v>-4.8383837472223403</v>
      </c>
      <c r="I3878">
        <v>-21.501989505559699</v>
      </c>
      <c r="J3878">
        <v>-1.0476561641234601</v>
      </c>
      <c r="K3878">
        <v>0.76826006617284304</v>
      </c>
      <c r="L3878">
        <v>0.75438456445136004</v>
      </c>
      <c r="M3878">
        <v>49.877698448013902</v>
      </c>
      <c r="N3878">
        <v>0.64723316246423102</v>
      </c>
      <c r="O3878">
        <v>48</v>
      </c>
      <c r="P3878">
        <v>41.509433962264097</v>
      </c>
      <c r="Q3878">
        <v>7.3851272751081998E-2</v>
      </c>
    </row>
    <row r="3879" spans="1:17" hidden="1" x14ac:dyDescent="0.3">
      <c r="A3879" t="s">
        <v>7990</v>
      </c>
      <c r="B3879" t="s">
        <v>7991</v>
      </c>
      <c r="C3879" t="s">
        <v>10328</v>
      </c>
      <c r="D3879" t="s">
        <v>51</v>
      </c>
      <c r="E3879">
        <v>27.350035200000001</v>
      </c>
      <c r="F3879">
        <v>53.41</v>
      </c>
      <c r="G3879">
        <v>160.67395309951499</v>
      </c>
      <c r="H3879">
        <v>30.954312689621698</v>
      </c>
      <c r="I3879">
        <v>65.067929193627094</v>
      </c>
      <c r="J3879">
        <v>20.384324742797698</v>
      </c>
      <c r="K3879">
        <v>37.567080016391103</v>
      </c>
      <c r="L3879">
        <v>30.156127012587302</v>
      </c>
      <c r="M3879">
        <v>91.512477625222303</v>
      </c>
      <c r="N3879">
        <v>0.94856459330143506</v>
      </c>
      <c r="O3879">
        <v>0</v>
      </c>
      <c r="P3879">
        <v>190.745781164942</v>
      </c>
    </row>
    <row r="3880" spans="1:17" hidden="1" x14ac:dyDescent="0.3">
      <c r="A3880" t="s">
        <v>7992</v>
      </c>
      <c r="B3880" t="s">
        <v>7993</v>
      </c>
      <c r="C3880" t="s">
        <v>10328</v>
      </c>
      <c r="D3880" t="s">
        <v>54</v>
      </c>
      <c r="E3880">
        <v>27.341999999999999</v>
      </c>
      <c r="F3880">
        <v>19.600000000000001</v>
      </c>
      <c r="G3880">
        <v>-45.9516563916075</v>
      </c>
      <c r="H3880">
        <v>20.2257188168802</v>
      </c>
      <c r="I3880">
        <v>-27.188598888064899</v>
      </c>
      <c r="J3880">
        <v>-3.0476561641234499</v>
      </c>
      <c r="K3880">
        <v>18.994308524995599</v>
      </c>
      <c r="L3880">
        <v>21.277297403478102</v>
      </c>
      <c r="M3880">
        <v>71.565056487496705</v>
      </c>
      <c r="N3880">
        <v>0.65622669649515197</v>
      </c>
      <c r="O3880">
        <v>55.357142857142797</v>
      </c>
      <c r="P3880">
        <v>27.272727272727199</v>
      </c>
    </row>
    <row r="3881" spans="1:17" hidden="1" x14ac:dyDescent="0.3">
      <c r="A3881" t="s">
        <v>7994</v>
      </c>
      <c r="B3881" t="s">
        <v>7995</v>
      </c>
      <c r="C3881" t="s">
        <v>10328</v>
      </c>
      <c r="D3881" t="s">
        <v>573</v>
      </c>
      <c r="E3881">
        <v>27.298898999999999</v>
      </c>
      <c r="F3881">
        <v>90</v>
      </c>
      <c r="G3881">
        <v>12.921498912646999</v>
      </c>
      <c r="H3881">
        <v>25.475151923456099</v>
      </c>
      <c r="I3881">
        <v>7.9048617748788903</v>
      </c>
      <c r="J3881">
        <v>-0.12960869435184999</v>
      </c>
      <c r="K3881">
        <v>78.490141278774203</v>
      </c>
      <c r="L3881">
        <v>72.386675374927805</v>
      </c>
      <c r="M3881">
        <v>69.826898272473002</v>
      </c>
      <c r="N3881">
        <v>2.93970662431094</v>
      </c>
      <c r="O3881">
        <v>9.3444444444444397</v>
      </c>
      <c r="P3881">
        <v>54.985362493542198</v>
      </c>
      <c r="Q3881">
        <v>-8.3916972294169993E-3</v>
      </c>
    </row>
    <row r="3882" spans="1:17" hidden="1" x14ac:dyDescent="0.3">
      <c r="A3882" t="s">
        <v>7996</v>
      </c>
      <c r="B3882" t="s">
        <v>7997</v>
      </c>
      <c r="C3882" t="s">
        <v>10328</v>
      </c>
      <c r="E3882">
        <v>27.27655515</v>
      </c>
      <c r="F3882">
        <v>97.6</v>
      </c>
      <c r="G3882">
        <v>-35.037748221220902</v>
      </c>
      <c r="H3882">
        <v>-2.5655433190421002</v>
      </c>
      <c r="I3882">
        <v>-17.931324295499699</v>
      </c>
      <c r="J3882">
        <v>-1.33891830004579</v>
      </c>
      <c r="O3882">
        <v>5.5327868852458897</v>
      </c>
      <c r="P3882">
        <v>0</v>
      </c>
    </row>
    <row r="3883" spans="1:17" hidden="1" x14ac:dyDescent="0.3">
      <c r="A3883" t="s">
        <v>7998</v>
      </c>
      <c r="B3883" t="s">
        <v>7999</v>
      </c>
      <c r="C3883" t="s">
        <v>10328</v>
      </c>
      <c r="E3883">
        <v>27.256635299999999</v>
      </c>
      <c r="F3883">
        <v>54.5</v>
      </c>
      <c r="G3883">
        <v>57.149058227942596</v>
      </c>
      <c r="H3883">
        <v>-22.674398005549602</v>
      </c>
      <c r="I3883">
        <v>14.074222899920899</v>
      </c>
      <c r="J3883">
        <v>-6.7396976866148099</v>
      </c>
      <c r="K3883">
        <v>54.909784766940199</v>
      </c>
      <c r="L3883">
        <v>44.314553229288201</v>
      </c>
      <c r="M3883">
        <v>27.6327793764452</v>
      </c>
      <c r="N3883">
        <v>0.47399078933243599</v>
      </c>
      <c r="O3883">
        <v>48.972477064220101</v>
      </c>
      <c r="P3883">
        <v>94.642857142857096</v>
      </c>
      <c r="Q3883">
        <v>9.8665660645469999E-2</v>
      </c>
    </row>
    <row r="3884" spans="1:17" hidden="1" x14ac:dyDescent="0.3">
      <c r="A3884" t="s">
        <v>8000</v>
      </c>
      <c r="B3884" t="s">
        <v>8001</v>
      </c>
      <c r="C3884" t="s">
        <v>10328</v>
      </c>
      <c r="D3884" t="s">
        <v>1210</v>
      </c>
      <c r="E3884">
        <v>27.220479999999998</v>
      </c>
      <c r="F3884">
        <v>26.04</v>
      </c>
      <c r="G3884">
        <v>-62.7502148286124</v>
      </c>
      <c r="H3884">
        <v>-4.9812250826882201</v>
      </c>
      <c r="I3884">
        <v>-29.903203182768301</v>
      </c>
      <c r="J3884">
        <v>-6.2826580747080998</v>
      </c>
      <c r="K3884">
        <v>25.8103316863121</v>
      </c>
      <c r="L3884">
        <v>30.734229822683499</v>
      </c>
      <c r="M3884">
        <v>50.594288030321302</v>
      </c>
      <c r="N3884">
        <v>1.21512075088773</v>
      </c>
      <c r="O3884">
        <v>98.963133640552996</v>
      </c>
      <c r="P3884">
        <v>18.256130790190699</v>
      </c>
      <c r="Q3884">
        <v>3.2715867014555998E-2</v>
      </c>
    </row>
    <row r="3885" spans="1:17" hidden="1" x14ac:dyDescent="0.3">
      <c r="A3885" t="s">
        <v>8002</v>
      </c>
      <c r="B3885" t="s">
        <v>8003</v>
      </c>
      <c r="C3885" t="s">
        <v>10328</v>
      </c>
      <c r="D3885" t="s">
        <v>4353</v>
      </c>
      <c r="E3885">
        <v>27.2</v>
      </c>
      <c r="F3885">
        <v>135</v>
      </c>
      <c r="G3885">
        <v>-56.6024403103252</v>
      </c>
      <c r="H3885">
        <v>-5.1314240402626297</v>
      </c>
      <c r="I3885">
        <v>-31.908664421903602</v>
      </c>
      <c r="J3885">
        <v>0.82500301190649505</v>
      </c>
      <c r="K3885">
        <v>137.33506243036899</v>
      </c>
      <c r="M3885">
        <v>48.701690857793601</v>
      </c>
      <c r="N3885">
        <v>1.4512792596624899</v>
      </c>
      <c r="O3885">
        <v>42.074074074073998</v>
      </c>
      <c r="P3885">
        <v>13.636363636363599</v>
      </c>
    </row>
    <row r="3886" spans="1:17" hidden="1" x14ac:dyDescent="0.3">
      <c r="A3886" t="s">
        <v>8004</v>
      </c>
      <c r="B3886" t="s">
        <v>8005</v>
      </c>
      <c r="C3886" t="s">
        <v>10328</v>
      </c>
      <c r="D3886" t="s">
        <v>410</v>
      </c>
      <c r="E3886">
        <v>27.190670999999998</v>
      </c>
      <c r="F3886">
        <v>72.7</v>
      </c>
      <c r="G3886">
        <v>-75.410173930088902</v>
      </c>
      <c r="H3886">
        <v>-17.170423616354199</v>
      </c>
      <c r="I3886">
        <v>-19.158952526802899</v>
      </c>
      <c r="J3886">
        <v>-9.1834665420863004</v>
      </c>
      <c r="K3886">
        <v>82.988451322474504</v>
      </c>
      <c r="M3886">
        <v>21.195643465961599</v>
      </c>
      <c r="N3886">
        <v>0.20013731548232</v>
      </c>
      <c r="O3886">
        <v>92.572214580467602</v>
      </c>
      <c r="P3886">
        <v>34.380776340110899</v>
      </c>
    </row>
    <row r="3887" spans="1:17" hidden="1" x14ac:dyDescent="0.3">
      <c r="A3887" t="s">
        <v>8006</v>
      </c>
      <c r="B3887" t="s">
        <v>8007</v>
      </c>
      <c r="C3887" t="s">
        <v>10328</v>
      </c>
      <c r="D3887" t="s">
        <v>51</v>
      </c>
      <c r="E3887">
        <v>26.995099679999999</v>
      </c>
      <c r="F3887">
        <v>45.6</v>
      </c>
      <c r="G3887">
        <v>-30.071828065427301</v>
      </c>
      <c r="H3887">
        <v>-2.2742811831197698</v>
      </c>
      <c r="I3887">
        <v>-12.9654041397061</v>
      </c>
      <c r="J3887">
        <v>-1.0476561641234601</v>
      </c>
      <c r="K3887">
        <v>45.600000035333402</v>
      </c>
      <c r="L3887">
        <v>45.601575999592399</v>
      </c>
      <c r="M3887">
        <v>0</v>
      </c>
      <c r="O3887">
        <v>5.26315789473683</v>
      </c>
      <c r="P3887">
        <v>0</v>
      </c>
    </row>
    <row r="3888" spans="1:17" hidden="1" x14ac:dyDescent="0.3">
      <c r="A3888" t="s">
        <v>8008</v>
      </c>
      <c r="B3888" t="s">
        <v>8009</v>
      </c>
      <c r="C3888" t="s">
        <v>10328</v>
      </c>
      <c r="D3888" t="s">
        <v>320</v>
      </c>
      <c r="E3888">
        <v>26.991507303999999</v>
      </c>
      <c r="F3888">
        <v>47.74</v>
      </c>
      <c r="G3888">
        <v>399.783887805826</v>
      </c>
      <c r="H3888">
        <v>45.952444592687698</v>
      </c>
      <c r="I3888">
        <v>284.20597689190703</v>
      </c>
      <c r="J3888">
        <v>7.1585389352755202</v>
      </c>
      <c r="K3888">
        <v>31.304698501793201</v>
      </c>
      <c r="L3888">
        <v>18.3540614625648</v>
      </c>
      <c r="M3888">
        <v>99.970085694443199</v>
      </c>
      <c r="N3888">
        <v>2.2485178177569201</v>
      </c>
      <c r="O3888">
        <v>0</v>
      </c>
      <c r="P3888">
        <v>493.04347826086899</v>
      </c>
      <c r="Q3888">
        <v>0.12224388170487301</v>
      </c>
    </row>
    <row r="3889" spans="1:17" hidden="1" x14ac:dyDescent="0.3">
      <c r="A3889" t="s">
        <v>8010</v>
      </c>
      <c r="B3889" t="s">
        <v>8011</v>
      </c>
      <c r="C3889" t="s">
        <v>10328</v>
      </c>
      <c r="D3889" t="s">
        <v>741</v>
      </c>
      <c r="E3889">
        <v>26.973934176</v>
      </c>
      <c r="F3889">
        <v>146.35</v>
      </c>
      <c r="G3889">
        <v>22.249154449143798</v>
      </c>
      <c r="H3889">
        <v>3.4193893412408398</v>
      </c>
      <c r="I3889">
        <v>8.5675638058178603</v>
      </c>
      <c r="J3889">
        <v>1.6882649524656499</v>
      </c>
      <c r="K3889">
        <v>137.52181112457899</v>
      </c>
      <c r="L3889">
        <v>122.25467329391699</v>
      </c>
      <c r="M3889">
        <v>49.068310851650402</v>
      </c>
      <c r="N3889">
        <v>1.0238168075055301</v>
      </c>
      <c r="O3889">
        <v>1.6604031431499899</v>
      </c>
      <c r="P3889">
        <v>70.770128354725699</v>
      </c>
    </row>
    <row r="3890" spans="1:17" hidden="1" x14ac:dyDescent="0.3">
      <c r="A3890" t="s">
        <v>8012</v>
      </c>
      <c r="B3890" t="s">
        <v>8013</v>
      </c>
      <c r="C3890" t="s">
        <v>10328</v>
      </c>
      <c r="D3890" t="s">
        <v>741</v>
      </c>
      <c r="E3890">
        <v>26.947385721</v>
      </c>
      <c r="F3890">
        <v>44.09</v>
      </c>
      <c r="G3890">
        <v>5.51461636534947</v>
      </c>
      <c r="H3890">
        <v>8.6217227880889595</v>
      </c>
      <c r="I3890">
        <v>2.8780010100574001</v>
      </c>
      <c r="J3890">
        <v>3.8842367433448302</v>
      </c>
      <c r="K3890">
        <v>40.678958980437798</v>
      </c>
      <c r="L3890">
        <v>36.949077412248997</v>
      </c>
      <c r="N3890">
        <v>2.3345861992518699</v>
      </c>
      <c r="O3890">
        <v>7.5073712860058901</v>
      </c>
      <c r="P3890">
        <v>44.226365718024198</v>
      </c>
    </row>
    <row r="3891" spans="1:17" hidden="1" x14ac:dyDescent="0.3">
      <c r="A3891" t="s">
        <v>8014</v>
      </c>
      <c r="B3891" t="s">
        <v>8015</v>
      </c>
      <c r="C3891" t="s">
        <v>10328</v>
      </c>
      <c r="D3891" t="s">
        <v>80</v>
      </c>
      <c r="E3891">
        <v>26.8900164</v>
      </c>
      <c r="F3891">
        <v>42.31</v>
      </c>
      <c r="G3891">
        <v>-19.370624507080901</v>
      </c>
      <c r="H3891">
        <v>-13.675909987234601</v>
      </c>
      <c r="I3891">
        <v>-2.2642005813597001</v>
      </c>
      <c r="J3891">
        <v>-3.0855708560665902</v>
      </c>
      <c r="M3891">
        <v>45.9107671457379</v>
      </c>
      <c r="O3891">
        <v>34.010872134247201</v>
      </c>
      <c r="P3891">
        <v>20.885714285714201</v>
      </c>
    </row>
    <row r="3892" spans="1:17" hidden="1" x14ac:dyDescent="0.3">
      <c r="A3892" t="s">
        <v>8016</v>
      </c>
      <c r="B3892" t="s">
        <v>8017</v>
      </c>
      <c r="C3892" t="s">
        <v>10328</v>
      </c>
      <c r="D3892" t="s">
        <v>305</v>
      </c>
      <c r="E3892">
        <v>26.861973419999899</v>
      </c>
      <c r="F3892">
        <v>37.21</v>
      </c>
      <c r="G3892">
        <v>-20.630651594839001</v>
      </c>
      <c r="H3892">
        <v>-7.2538521739267097</v>
      </c>
      <c r="I3892">
        <v>-8.4429322295937705</v>
      </c>
      <c r="J3892">
        <v>-1.0476561641234601</v>
      </c>
      <c r="K3892">
        <v>38.552853191666401</v>
      </c>
      <c r="L3892">
        <v>36.870336595501001</v>
      </c>
      <c r="M3892">
        <v>2.18205780612E-4</v>
      </c>
      <c r="N3892">
        <v>5.3636363636363598</v>
      </c>
      <c r="O3892">
        <v>5.2405267401235998</v>
      </c>
      <c r="P3892">
        <v>15.201238390092801</v>
      </c>
    </row>
    <row r="3893" spans="1:17" hidden="1" x14ac:dyDescent="0.3">
      <c r="A3893" t="s">
        <v>8018</v>
      </c>
      <c r="B3893" t="s">
        <v>8019</v>
      </c>
      <c r="C3893" t="s">
        <v>10328</v>
      </c>
      <c r="D3893" t="s">
        <v>21</v>
      </c>
      <c r="E3893">
        <v>26.740046795000001</v>
      </c>
      <c r="F3893">
        <v>369.05</v>
      </c>
      <c r="G3893">
        <v>3.6661679483432801</v>
      </c>
      <c r="H3893">
        <v>0.42693160629587901</v>
      </c>
      <c r="I3893">
        <v>-9.4595844790694699</v>
      </c>
      <c r="J3893">
        <v>-0.88636584154281495</v>
      </c>
      <c r="K3893">
        <v>366.29973693575698</v>
      </c>
      <c r="L3893">
        <v>332.58100239010298</v>
      </c>
      <c r="M3893">
        <v>74.284915173060398</v>
      </c>
      <c r="N3893">
        <v>0.341013944663209</v>
      </c>
      <c r="O3893">
        <v>16.5153773201463</v>
      </c>
      <c r="P3893">
        <v>75.696262794572704</v>
      </c>
      <c r="Q3893">
        <v>2.0518194718030999E-2</v>
      </c>
    </row>
    <row r="3894" spans="1:17" hidden="1" x14ac:dyDescent="0.3">
      <c r="A3894" t="s">
        <v>8020</v>
      </c>
      <c r="B3894" t="s">
        <v>8021</v>
      </c>
      <c r="C3894" t="s">
        <v>10328</v>
      </c>
      <c r="D3894" t="s">
        <v>1105</v>
      </c>
      <c r="E3894">
        <v>26.731856759999999</v>
      </c>
      <c r="F3894">
        <v>6.82</v>
      </c>
      <c r="G3894">
        <v>-93.503463454167203</v>
      </c>
      <c r="H3894">
        <v>-4.3795443410145198</v>
      </c>
      <c r="I3894">
        <v>-77.351827116207403</v>
      </c>
      <c r="J3894">
        <v>11.5821016213436</v>
      </c>
      <c r="K3894">
        <v>8.4275269834253308</v>
      </c>
      <c r="L3894">
        <v>14.8170638624461</v>
      </c>
      <c r="M3894">
        <v>62.863270296780499</v>
      </c>
      <c r="N3894">
        <v>1.6396797242947401</v>
      </c>
      <c r="O3894">
        <v>272.43401759530701</v>
      </c>
      <c r="P3894">
        <v>23.5507246376811</v>
      </c>
      <c r="Q3894">
        <v>5.5956439275251998E-2</v>
      </c>
    </row>
    <row r="3895" spans="1:17" hidden="1" x14ac:dyDescent="0.3">
      <c r="A3895" t="s">
        <v>8022</v>
      </c>
      <c r="B3895" t="s">
        <v>8023</v>
      </c>
      <c r="C3895" t="s">
        <v>10328</v>
      </c>
      <c r="D3895" t="s">
        <v>8024</v>
      </c>
      <c r="E3895">
        <v>26.685288212</v>
      </c>
      <c r="F3895">
        <v>18</v>
      </c>
      <c r="G3895">
        <v>-18.754573891030301</v>
      </c>
      <c r="H3895">
        <v>6.6078940434663096</v>
      </c>
      <c r="I3895">
        <v>-5.2454759529915904</v>
      </c>
      <c r="J3895">
        <v>2.3373122810859401</v>
      </c>
      <c r="K3895">
        <v>16.916352265299398</v>
      </c>
      <c r="L3895">
        <v>16.979661010421701</v>
      </c>
      <c r="M3895">
        <v>69.752793097518506</v>
      </c>
      <c r="N3895">
        <v>1.61957851773599</v>
      </c>
      <c r="O3895">
        <v>20.5</v>
      </c>
      <c r="P3895">
        <v>38.461538461538403</v>
      </c>
      <c r="Q3895">
        <v>-5.9598486210022998E-2</v>
      </c>
    </row>
    <row r="3896" spans="1:17" hidden="1" x14ac:dyDescent="0.3">
      <c r="A3896" t="s">
        <v>8025</v>
      </c>
      <c r="B3896" t="s">
        <v>8026</v>
      </c>
      <c r="C3896" t="s">
        <v>10328</v>
      </c>
      <c r="D3896" t="s">
        <v>627</v>
      </c>
      <c r="E3896">
        <v>26.6814</v>
      </c>
      <c r="F3896">
        <v>48.24</v>
      </c>
      <c r="G3896">
        <v>-16.752589164793001</v>
      </c>
      <c r="H3896">
        <v>-1.5197950493514301</v>
      </c>
      <c r="I3896">
        <v>26.456561178212901</v>
      </c>
      <c r="J3896">
        <v>-2.0296200919791798</v>
      </c>
      <c r="K3896">
        <v>45.600475840555397</v>
      </c>
      <c r="L3896">
        <v>40.793613346748401</v>
      </c>
      <c r="M3896">
        <v>54.781633725071003</v>
      </c>
      <c r="N3896">
        <v>1.1255563324369899</v>
      </c>
      <c r="O3896">
        <v>10.468490878938599</v>
      </c>
      <c r="P3896">
        <v>97.948297086581803</v>
      </c>
      <c r="Q3896">
        <v>1.9771715032393999E-2</v>
      </c>
    </row>
    <row r="3897" spans="1:17" hidden="1" x14ac:dyDescent="0.3">
      <c r="A3897" t="s">
        <v>8027</v>
      </c>
      <c r="B3897" t="s">
        <v>8028</v>
      </c>
      <c r="C3897" t="s">
        <v>10328</v>
      </c>
      <c r="E3897">
        <v>26.669419919999999</v>
      </c>
      <c r="F3897">
        <v>2.4700000000000002</v>
      </c>
      <c r="G3897">
        <v>-20.779792667197199</v>
      </c>
      <c r="H3897">
        <v>-0.208165480640429</v>
      </c>
      <c r="I3897">
        <v>6.9375084816530999</v>
      </c>
      <c r="J3897">
        <v>4.9609275268636601</v>
      </c>
      <c r="K3897">
        <v>2.4078196650343102</v>
      </c>
      <c r="L3897">
        <v>2.3936575166284899</v>
      </c>
      <c r="M3897">
        <v>52.649122400344801</v>
      </c>
      <c r="N3897">
        <v>1.30944781746135</v>
      </c>
      <c r="O3897">
        <v>25.101214574898702</v>
      </c>
      <c r="P3897">
        <v>26.020408163265301</v>
      </c>
      <c r="Q3897">
        <v>2.2397366173244001E-2</v>
      </c>
    </row>
    <row r="3898" spans="1:17" hidden="1" x14ac:dyDescent="0.3">
      <c r="A3898" t="s">
        <v>8029</v>
      </c>
      <c r="B3898" t="s">
        <v>8030</v>
      </c>
      <c r="C3898" t="s">
        <v>10328</v>
      </c>
      <c r="D3898" t="s">
        <v>72</v>
      </c>
      <c r="E3898">
        <v>26.54</v>
      </c>
      <c r="F3898">
        <v>26.01</v>
      </c>
      <c r="G3898">
        <v>-21.7870653676754</v>
      </c>
      <c r="H3898">
        <v>13.066874836002301</v>
      </c>
      <c r="I3898">
        <v>-18.211305779050299</v>
      </c>
      <c r="J3898">
        <v>-1.1981452536644699</v>
      </c>
      <c r="K3898">
        <v>25.3056064292849</v>
      </c>
      <c r="L3898">
        <v>25.6612029179012</v>
      </c>
      <c r="M3898">
        <v>63.377998359637701</v>
      </c>
      <c r="N3898">
        <v>1.23765328940929</v>
      </c>
      <c r="O3898">
        <v>76.047673971549301</v>
      </c>
      <c r="P3898">
        <v>24.390243902439</v>
      </c>
    </row>
    <row r="3899" spans="1:17" hidden="1" x14ac:dyDescent="0.3">
      <c r="A3899" t="s">
        <v>8031</v>
      </c>
      <c r="B3899" t="s">
        <v>8032</v>
      </c>
      <c r="C3899" t="s">
        <v>10328</v>
      </c>
      <c r="D3899" t="s">
        <v>127</v>
      </c>
      <c r="E3899">
        <v>26.478778716000001</v>
      </c>
      <c r="F3899">
        <v>18.8</v>
      </c>
      <c r="G3899">
        <v>-20.1945633079755</v>
      </c>
      <c r="H3899">
        <v>-2.01372881209321</v>
      </c>
      <c r="I3899">
        <v>-32.035572026059903</v>
      </c>
      <c r="J3899">
        <v>-0.156203620861808</v>
      </c>
      <c r="K3899">
        <v>19.5116592754372</v>
      </c>
      <c r="L3899">
        <v>20.628356147351401</v>
      </c>
      <c r="M3899">
        <v>53.554220288926402</v>
      </c>
      <c r="N3899">
        <v>0.74565963568000204</v>
      </c>
      <c r="O3899">
        <v>98.776595744680805</v>
      </c>
      <c r="P3899">
        <v>28.7671232876712</v>
      </c>
      <c r="Q3899">
        <v>0.120116293488836</v>
      </c>
    </row>
    <row r="3900" spans="1:17" hidden="1" x14ac:dyDescent="0.3">
      <c r="A3900" t="s">
        <v>8033</v>
      </c>
      <c r="B3900" t="s">
        <v>8034</v>
      </c>
      <c r="C3900" t="s">
        <v>10328</v>
      </c>
      <c r="D3900" t="s">
        <v>21</v>
      </c>
      <c r="E3900">
        <v>26.408999999999999</v>
      </c>
      <c r="F3900">
        <v>85</v>
      </c>
      <c r="G3900">
        <v>60.553872764355098</v>
      </c>
      <c r="H3900">
        <v>-1.11362845960793</v>
      </c>
      <c r="I3900">
        <v>18.940244525718999</v>
      </c>
      <c r="J3900">
        <v>1.4797139733095599</v>
      </c>
      <c r="K3900">
        <v>82.335527181497895</v>
      </c>
      <c r="L3900">
        <v>70.714960951545507</v>
      </c>
      <c r="M3900">
        <v>63.860272166828203</v>
      </c>
      <c r="N3900">
        <v>0.56369941627395503</v>
      </c>
      <c r="O3900">
        <v>38.564705882352897</v>
      </c>
      <c r="P3900">
        <v>132.24043715846901</v>
      </c>
      <c r="Q3900">
        <v>0.12735286789612901</v>
      </c>
    </row>
    <row r="3901" spans="1:17" hidden="1" x14ac:dyDescent="0.3">
      <c r="A3901" t="s">
        <v>8035</v>
      </c>
      <c r="B3901" t="s">
        <v>8036</v>
      </c>
      <c r="C3901" t="s">
        <v>10328</v>
      </c>
      <c r="D3901" t="s">
        <v>231</v>
      </c>
      <c r="E3901">
        <v>26.379667000000001</v>
      </c>
      <c r="F3901">
        <v>37.31</v>
      </c>
      <c r="G3901">
        <v>419.41270801704599</v>
      </c>
      <c r="H3901">
        <v>45.822884808783002</v>
      </c>
      <c r="I3901">
        <v>236.05236948049901</v>
      </c>
      <c r="J3901">
        <v>7.1131954029965696</v>
      </c>
      <c r="K3901">
        <v>25.393125789510201</v>
      </c>
      <c r="L3901">
        <v>15.2260516424487</v>
      </c>
      <c r="M3901">
        <v>99.999761416529907</v>
      </c>
      <c r="N3901">
        <v>0.51634245718854399</v>
      </c>
      <c r="O3901">
        <v>0</v>
      </c>
      <c r="P3901">
        <v>524.95812395309804</v>
      </c>
      <c r="Q3901">
        <v>0.17355301228845599</v>
      </c>
    </row>
    <row r="3902" spans="1:17" hidden="1" x14ac:dyDescent="0.3">
      <c r="A3902" t="s">
        <v>8037</v>
      </c>
      <c r="B3902" t="s">
        <v>8038</v>
      </c>
      <c r="C3902" t="s">
        <v>10328</v>
      </c>
      <c r="D3902" t="s">
        <v>750</v>
      </c>
      <c r="E3902">
        <v>26.372153999999998</v>
      </c>
      <c r="F3902">
        <v>66.989999999999995</v>
      </c>
      <c r="G3902">
        <v>43.252880860833898</v>
      </c>
      <c r="H3902">
        <v>21.1146077057691</v>
      </c>
      <c r="I3902">
        <v>58.5838916349417</v>
      </c>
      <c r="J3902">
        <v>8.6133049945335394</v>
      </c>
      <c r="K3902">
        <v>53.389767465189898</v>
      </c>
      <c r="L3902">
        <v>43.291299545487398</v>
      </c>
      <c r="M3902">
        <v>82.386893026213002</v>
      </c>
      <c r="N3902">
        <v>2.3060860707919502</v>
      </c>
      <c r="O3902">
        <v>2.7765338110165598</v>
      </c>
      <c r="P3902">
        <v>152.79245283018801</v>
      </c>
    </row>
    <row r="3903" spans="1:17" hidden="1" x14ac:dyDescent="0.3">
      <c r="A3903" t="s">
        <v>8039</v>
      </c>
      <c r="B3903" t="s">
        <v>8040</v>
      </c>
      <c r="C3903" t="s">
        <v>10328</v>
      </c>
      <c r="D3903" t="s">
        <v>54</v>
      </c>
      <c r="E3903">
        <v>26.347968000000002</v>
      </c>
      <c r="F3903">
        <v>61.4</v>
      </c>
      <c r="G3903">
        <v>-53.129472175703</v>
      </c>
      <c r="H3903">
        <v>3.4966059831162202</v>
      </c>
      <c r="I3903">
        <v>-27.687626361928299</v>
      </c>
      <c r="J3903">
        <v>-2.6502202666875601</v>
      </c>
      <c r="K3903">
        <v>64.780966000419596</v>
      </c>
      <c r="M3903">
        <v>61.425218554689103</v>
      </c>
      <c r="N3903">
        <v>0.5</v>
      </c>
      <c r="O3903">
        <v>36.807817589576501</v>
      </c>
      <c r="P3903">
        <v>6.9686411149825798</v>
      </c>
    </row>
    <row r="3904" spans="1:17" hidden="1" x14ac:dyDescent="0.3">
      <c r="A3904" t="s">
        <v>8041</v>
      </c>
      <c r="B3904" t="s">
        <v>8042</v>
      </c>
      <c r="C3904" t="s">
        <v>10328</v>
      </c>
      <c r="D3904" t="s">
        <v>2943</v>
      </c>
      <c r="E3904">
        <v>26.341559133000001</v>
      </c>
      <c r="F3904">
        <v>1.98</v>
      </c>
      <c r="G3904">
        <v>-51.8109585002099</v>
      </c>
      <c r="H3904">
        <v>-10.0724463207344</v>
      </c>
      <c r="I3904">
        <v>19.034595860293798</v>
      </c>
      <c r="J3904">
        <v>-7.9921006085679203</v>
      </c>
      <c r="K3904">
        <v>1.9836256313995599</v>
      </c>
      <c r="L3904">
        <v>1.9802316870902299</v>
      </c>
      <c r="M3904">
        <v>36.391649901807597</v>
      </c>
      <c r="N3904">
        <v>0.53292052632893006</v>
      </c>
      <c r="O3904">
        <v>46.4646464646464</v>
      </c>
      <c r="P3904">
        <v>65</v>
      </c>
    </row>
    <row r="3905" spans="1:17" hidden="1" x14ac:dyDescent="0.3">
      <c r="A3905" t="s">
        <v>8043</v>
      </c>
      <c r="B3905" t="s">
        <v>8044</v>
      </c>
      <c r="C3905" t="s">
        <v>10328</v>
      </c>
      <c r="D3905" t="s">
        <v>405</v>
      </c>
      <c r="E3905">
        <v>26.3095</v>
      </c>
      <c r="F3905">
        <v>73.67</v>
      </c>
      <c r="G3905">
        <v>80.293677360043802</v>
      </c>
      <c r="H3905">
        <v>-33.6885147597621</v>
      </c>
      <c r="I3905">
        <v>-22.661408062236099</v>
      </c>
      <c r="J3905">
        <v>-8.7012188176861205</v>
      </c>
      <c r="K3905">
        <v>94.378676010273793</v>
      </c>
      <c r="L3905">
        <v>75.955220804259795</v>
      </c>
      <c r="M3905">
        <v>4.3230101655526196</v>
      </c>
      <c r="N3905">
        <v>0.156928416874965</v>
      </c>
      <c r="O3905">
        <v>106.311931586806</v>
      </c>
      <c r="P3905">
        <v>110.365505425471</v>
      </c>
      <c r="Q3905">
        <v>0.187203231145913</v>
      </c>
    </row>
    <row r="3906" spans="1:17" hidden="1" x14ac:dyDescent="0.3">
      <c r="A3906" t="s">
        <v>8045</v>
      </c>
      <c r="B3906" t="s">
        <v>8046</v>
      </c>
      <c r="C3906" t="s">
        <v>10328</v>
      </c>
      <c r="D3906" t="s">
        <v>627</v>
      </c>
      <c r="E3906">
        <v>26.298999999999999</v>
      </c>
      <c r="F3906">
        <v>39.42</v>
      </c>
      <c r="G3906">
        <v>24.153524047248698</v>
      </c>
      <c r="H3906">
        <v>37.242960196190502</v>
      </c>
      <c r="I3906">
        <v>39.825293534712401</v>
      </c>
      <c r="J3906">
        <v>-4.6913808604797396</v>
      </c>
      <c r="K3906">
        <v>33.302372079114399</v>
      </c>
      <c r="L3906">
        <v>29.346173611601401</v>
      </c>
      <c r="M3906">
        <v>70.376754271570604</v>
      </c>
      <c r="N3906">
        <v>1.81135661350683</v>
      </c>
      <c r="O3906">
        <v>13.901572805682299</v>
      </c>
      <c r="P3906">
        <v>76.692066337965002</v>
      </c>
      <c r="Q3906">
        <v>0.175457517051408</v>
      </c>
    </row>
    <row r="3907" spans="1:17" hidden="1" x14ac:dyDescent="0.3">
      <c r="A3907" t="s">
        <v>8047</v>
      </c>
      <c r="B3907" t="s">
        <v>8048</v>
      </c>
      <c r="C3907" t="s">
        <v>10328</v>
      </c>
      <c r="D3907" t="s">
        <v>405</v>
      </c>
      <c r="E3907">
        <v>26.286639999999998</v>
      </c>
      <c r="F3907">
        <v>59</v>
      </c>
      <c r="G3907">
        <v>75.861854308045594</v>
      </c>
      <c r="H3907">
        <v>22.093286384447701</v>
      </c>
      <c r="I3907">
        <v>10.3881396612556</v>
      </c>
      <c r="J3907">
        <v>-2.8571474580804401</v>
      </c>
      <c r="K3907">
        <v>51.651160489458498</v>
      </c>
      <c r="L3907">
        <v>45.287672784783297</v>
      </c>
      <c r="M3907">
        <v>58.3284435901476</v>
      </c>
      <c r="N3907">
        <v>0.97917640110210602</v>
      </c>
      <c r="O3907">
        <v>5.6271186440677896</v>
      </c>
      <c r="P3907">
        <v>118.51851851851799</v>
      </c>
      <c r="Q3907">
        <v>7.1449232144371003E-2</v>
      </c>
    </row>
    <row r="3908" spans="1:17" hidden="1" x14ac:dyDescent="0.3">
      <c r="A3908" t="s">
        <v>8049</v>
      </c>
      <c r="B3908" t="s">
        <v>8050</v>
      </c>
      <c r="C3908" t="s">
        <v>10328</v>
      </c>
      <c r="D3908" t="s">
        <v>535</v>
      </c>
      <c r="E3908">
        <v>26.145</v>
      </c>
      <c r="F3908">
        <v>51.25</v>
      </c>
      <c r="G3908">
        <v>102.882717389118</v>
      </c>
      <c r="H3908">
        <v>10.711889949118699</v>
      </c>
      <c r="I3908">
        <v>38.482586404029</v>
      </c>
      <c r="J3908">
        <v>-8.5808126627972001</v>
      </c>
      <c r="K3908">
        <v>47.692304283901599</v>
      </c>
      <c r="L3908">
        <v>38.658590530081597</v>
      </c>
      <c r="M3908">
        <v>50.787092335636203</v>
      </c>
      <c r="N3908">
        <v>1.7071693732483699</v>
      </c>
      <c r="O3908">
        <v>28.819512195121899</v>
      </c>
      <c r="P3908">
        <v>162.68580215274201</v>
      </c>
      <c r="Q3908">
        <v>8.0298438042343004E-2</v>
      </c>
    </row>
    <row r="3909" spans="1:17" hidden="1" x14ac:dyDescent="0.3">
      <c r="A3909" t="s">
        <v>8051</v>
      </c>
      <c r="B3909" t="s">
        <v>8052</v>
      </c>
      <c r="C3909" t="s">
        <v>10328</v>
      </c>
      <c r="D3909" t="s">
        <v>54</v>
      </c>
      <c r="E3909">
        <v>26.11818018</v>
      </c>
      <c r="F3909">
        <v>40.89</v>
      </c>
      <c r="G3909">
        <v>-32.459032648860102</v>
      </c>
      <c r="H3909">
        <v>-1.9491999128022099</v>
      </c>
      <c r="I3909">
        <v>-22.017895242908899</v>
      </c>
      <c r="J3909">
        <v>2.8363417644109701</v>
      </c>
      <c r="K3909">
        <v>39.921731861133701</v>
      </c>
      <c r="L3909">
        <v>42.337094726464301</v>
      </c>
      <c r="M3909">
        <v>59.305247736009299</v>
      </c>
      <c r="N3909">
        <v>1.66481098627147</v>
      </c>
      <c r="O3909">
        <v>71.191000244558495</v>
      </c>
      <c r="P3909">
        <v>30.638977635782702</v>
      </c>
      <c r="Q3909">
        <v>1.1434177404684999E-2</v>
      </c>
    </row>
    <row r="3910" spans="1:17" hidden="1" x14ac:dyDescent="0.3">
      <c r="A3910" t="s">
        <v>8053</v>
      </c>
      <c r="B3910" t="s">
        <v>8054</v>
      </c>
      <c r="C3910" t="s">
        <v>10328</v>
      </c>
      <c r="D3910" t="s">
        <v>51</v>
      </c>
      <c r="E3910">
        <v>26.085438665999899</v>
      </c>
      <c r="F3910">
        <v>11.55</v>
      </c>
      <c r="G3910">
        <v>129.478733732325</v>
      </c>
      <c r="H3910">
        <v>89.433035890050903</v>
      </c>
      <c r="I3910">
        <v>70.367929193627205</v>
      </c>
      <c r="J3910">
        <v>11.883378318635099</v>
      </c>
      <c r="K3910">
        <v>7.6295762449282103</v>
      </c>
      <c r="L3910">
        <v>6.0105118072711798</v>
      </c>
      <c r="M3910">
        <v>89.523836953235005</v>
      </c>
      <c r="N3910">
        <v>2.4253026739327601</v>
      </c>
      <c r="O3910">
        <v>4.24242424242422</v>
      </c>
      <c r="Q3910">
        <v>0.127446752730308</v>
      </c>
    </row>
    <row r="3911" spans="1:17" hidden="1" x14ac:dyDescent="0.3">
      <c r="A3911" t="s">
        <v>8055</v>
      </c>
      <c r="B3911" t="s">
        <v>8056</v>
      </c>
      <c r="C3911" t="s">
        <v>10328</v>
      </c>
      <c r="D3911" t="s">
        <v>535</v>
      </c>
      <c r="E3911">
        <v>26.077999999999999</v>
      </c>
      <c r="F3911">
        <v>15.06</v>
      </c>
      <c r="G3911">
        <v>-12.415578065427299</v>
      </c>
      <c r="H3911">
        <v>2.8662260135902899</v>
      </c>
      <c r="I3911">
        <v>-18.781539224133802</v>
      </c>
      <c r="J3911">
        <v>1.5610394880504499</v>
      </c>
      <c r="K3911">
        <v>14.2906567359859</v>
      </c>
      <c r="L3911">
        <v>13.918790032687101</v>
      </c>
      <c r="M3911">
        <v>66.1412974414079</v>
      </c>
      <c r="N3911">
        <v>0.89442066991528202</v>
      </c>
      <c r="O3911">
        <v>19.521912350597599</v>
      </c>
      <c r="P3911">
        <v>39.058171745152301</v>
      </c>
      <c r="Q3911">
        <v>4.6228930669662001E-2</v>
      </c>
    </row>
    <row r="3912" spans="1:17" hidden="1" x14ac:dyDescent="0.3">
      <c r="A3912" t="s">
        <v>8057</v>
      </c>
      <c r="B3912" t="s">
        <v>8058</v>
      </c>
      <c r="C3912" t="s">
        <v>10328</v>
      </c>
      <c r="D3912" t="s">
        <v>89</v>
      </c>
      <c r="E3912">
        <v>26.033405658</v>
      </c>
      <c r="F3912">
        <v>17.38</v>
      </c>
      <c r="G3912">
        <v>12.5040538049582</v>
      </c>
      <c r="H3912">
        <v>-1.1053741112319899</v>
      </c>
      <c r="I3912">
        <v>-19.8249968513888</v>
      </c>
      <c r="J3912">
        <v>1.5605240374177101</v>
      </c>
      <c r="K3912">
        <v>17.160661759594301</v>
      </c>
      <c r="L3912">
        <v>16.793604252170901</v>
      </c>
      <c r="M3912">
        <v>57.628660265673702</v>
      </c>
      <c r="N3912">
        <v>0.91804116670858005</v>
      </c>
      <c r="O3912">
        <v>45.281933256616803</v>
      </c>
      <c r="P3912">
        <v>50.346020761245597</v>
      </c>
      <c r="Q3912">
        <v>2.4603661541413999E-2</v>
      </c>
    </row>
    <row r="3913" spans="1:17" hidden="1" x14ac:dyDescent="0.3">
      <c r="A3913" t="s">
        <v>8059</v>
      </c>
      <c r="B3913" t="s">
        <v>8060</v>
      </c>
      <c r="C3913" t="s">
        <v>10328</v>
      </c>
      <c r="D3913" t="s">
        <v>3256</v>
      </c>
      <c r="E3913">
        <v>26.023712639999999</v>
      </c>
      <c r="F3913">
        <v>48.8</v>
      </c>
      <c r="G3913">
        <v>-82.063957922781</v>
      </c>
      <c r="H3913">
        <v>-0.94537752863472801</v>
      </c>
      <c r="I3913">
        <v>-23.424119736036399</v>
      </c>
      <c r="J3913">
        <v>-6.2903746107254097</v>
      </c>
      <c r="K3913">
        <v>48.1275962914725</v>
      </c>
      <c r="L3913">
        <v>52.224856751716999</v>
      </c>
      <c r="M3913">
        <v>48.270230460794302</v>
      </c>
      <c r="N3913">
        <v>0.73786949247071898</v>
      </c>
      <c r="O3913">
        <v>119.262295081967</v>
      </c>
      <c r="P3913">
        <v>52.499999999999901</v>
      </c>
    </row>
    <row r="3914" spans="1:17" hidden="1" x14ac:dyDescent="0.3">
      <c r="A3914" t="s">
        <v>8061</v>
      </c>
      <c r="B3914" t="s">
        <v>8062</v>
      </c>
      <c r="C3914" t="s">
        <v>10328</v>
      </c>
      <c r="D3914" t="s">
        <v>8063</v>
      </c>
      <c r="E3914">
        <v>25.9555525</v>
      </c>
      <c r="F3914">
        <v>67.819999999999993</v>
      </c>
      <c r="G3914">
        <v>-79.213185395761002</v>
      </c>
      <c r="H3914">
        <v>30.649368723770301</v>
      </c>
      <c r="I3914">
        <v>-62.1067614700398</v>
      </c>
      <c r="J3914">
        <v>-11.012338303376699</v>
      </c>
      <c r="K3914">
        <v>67.565309893651303</v>
      </c>
      <c r="M3914">
        <v>56.778336112173797</v>
      </c>
      <c r="N3914">
        <v>1.2477631724290199</v>
      </c>
      <c r="O3914">
        <v>138.94131524624001</v>
      </c>
      <c r="P3914">
        <v>42.180293501048197</v>
      </c>
    </row>
    <row r="3915" spans="1:17" hidden="1" x14ac:dyDescent="0.3">
      <c r="A3915" t="s">
        <v>8064</v>
      </c>
      <c r="B3915" t="s">
        <v>8065</v>
      </c>
      <c r="C3915" t="s">
        <v>10328</v>
      </c>
      <c r="E3915">
        <v>25.90231146</v>
      </c>
      <c r="F3915">
        <v>42.67</v>
      </c>
      <c r="G3915">
        <v>-44.509365663181399</v>
      </c>
      <c r="H3915">
        <v>68.405718816880196</v>
      </c>
      <c r="I3915">
        <v>-27.4029417374602</v>
      </c>
      <c r="J3915">
        <v>-6.0354094484699203</v>
      </c>
      <c r="O3915">
        <v>22.709163346613501</v>
      </c>
      <c r="P3915">
        <v>0</v>
      </c>
    </row>
    <row r="3916" spans="1:17" hidden="1" x14ac:dyDescent="0.3">
      <c r="A3916" t="s">
        <v>8066</v>
      </c>
      <c r="B3916" t="s">
        <v>8067</v>
      </c>
      <c r="C3916" t="s">
        <v>10328</v>
      </c>
      <c r="D3916" t="s">
        <v>72</v>
      </c>
      <c r="E3916">
        <v>25.814124</v>
      </c>
      <c r="F3916">
        <v>12.59</v>
      </c>
      <c r="G3916">
        <v>-55.175932765010899</v>
      </c>
      <c r="H3916">
        <v>8.3490726360198</v>
      </c>
      <c r="I3916">
        <v>-12.8062951500482</v>
      </c>
      <c r="J3916">
        <v>3.9523438358765302</v>
      </c>
      <c r="K3916">
        <v>12.0738523419357</v>
      </c>
      <c r="L3916">
        <v>14.885364665789</v>
      </c>
      <c r="M3916">
        <v>66.849888176555098</v>
      </c>
      <c r="N3916">
        <v>1.1260151126648801</v>
      </c>
      <c r="O3916">
        <v>36.139793486894298</v>
      </c>
      <c r="P3916">
        <v>22.829268292682901</v>
      </c>
      <c r="Q3916">
        <v>8.4114218307056995E-2</v>
      </c>
    </row>
    <row r="3917" spans="1:17" hidden="1" x14ac:dyDescent="0.3">
      <c r="A3917" t="s">
        <v>8068</v>
      </c>
      <c r="B3917" t="s">
        <v>8069</v>
      </c>
      <c r="C3917" t="s">
        <v>10328</v>
      </c>
      <c r="D3917" t="s">
        <v>4484</v>
      </c>
      <c r="E3917">
        <v>25.788048</v>
      </c>
      <c r="F3917">
        <v>87.96</v>
      </c>
      <c r="G3917">
        <v>162.154085555835</v>
      </c>
      <c r="H3917">
        <v>-13.8206729356971</v>
      </c>
      <c r="I3917">
        <v>-14.1672462154109</v>
      </c>
      <c r="J3917">
        <v>-9.7710604194426107</v>
      </c>
      <c r="K3917">
        <v>86.695562584710999</v>
      </c>
      <c r="L3917">
        <v>71.675498790079402</v>
      </c>
      <c r="M3917">
        <v>34.022847375820497</v>
      </c>
      <c r="N3917">
        <v>0.370151884950009</v>
      </c>
      <c r="O3917">
        <v>35.811732605729802</v>
      </c>
      <c r="P3917">
        <v>192.22591362126201</v>
      </c>
      <c r="Q3917">
        <v>0.108020501735374</v>
      </c>
    </row>
    <row r="3918" spans="1:17" hidden="1" x14ac:dyDescent="0.3">
      <c r="A3918" t="s">
        <v>8070</v>
      </c>
      <c r="B3918" t="s">
        <v>8071</v>
      </c>
      <c r="C3918" t="s">
        <v>10328</v>
      </c>
      <c r="D3918" t="s">
        <v>3055</v>
      </c>
      <c r="E3918">
        <v>25.756264794</v>
      </c>
      <c r="F3918">
        <v>20.13</v>
      </c>
      <c r="G3918">
        <v>-15.761776958101899</v>
      </c>
      <c r="H3918">
        <v>-7.5203350364159602</v>
      </c>
      <c r="I3918">
        <v>-37.769289085540997</v>
      </c>
      <c r="J3918">
        <v>-3.8108767453526098</v>
      </c>
      <c r="K3918">
        <v>21.172427620474402</v>
      </c>
      <c r="L3918">
        <v>22.083992057652701</v>
      </c>
      <c r="M3918">
        <v>43.6693569507528</v>
      </c>
      <c r="N3918">
        <v>0.69815738250606196</v>
      </c>
      <c r="O3918">
        <v>91.256830601092901</v>
      </c>
      <c r="P3918">
        <v>28.134945894334798</v>
      </c>
      <c r="Q3918">
        <v>0.10441548618998001</v>
      </c>
    </row>
    <row r="3919" spans="1:17" hidden="1" x14ac:dyDescent="0.3">
      <c r="A3919" t="s">
        <v>8072</v>
      </c>
      <c r="B3919" t="s">
        <v>8073</v>
      </c>
      <c r="C3919" t="s">
        <v>10328</v>
      </c>
      <c r="D3919" t="s">
        <v>950</v>
      </c>
      <c r="E3919">
        <v>25.733750000000001</v>
      </c>
      <c r="F3919">
        <v>0.52</v>
      </c>
      <c r="G3919">
        <v>-48.821828065427297</v>
      </c>
      <c r="H3919">
        <v>-6.1204350292736196</v>
      </c>
      <c r="I3919">
        <v>-29.0944363977706</v>
      </c>
      <c r="J3919">
        <v>-4.8938100102773099</v>
      </c>
      <c r="K3919">
        <v>0.519100654718331</v>
      </c>
      <c r="L3919">
        <v>0.57996402483777199</v>
      </c>
      <c r="M3919">
        <v>40.535489189459298</v>
      </c>
      <c r="N3919">
        <v>0.82771559481430501</v>
      </c>
      <c r="O3919">
        <v>50</v>
      </c>
      <c r="P3919">
        <v>20.930232558139501</v>
      </c>
      <c r="Q3919">
        <v>-9.8610737262347994E-2</v>
      </c>
    </row>
    <row r="3920" spans="1:17" hidden="1" x14ac:dyDescent="0.3">
      <c r="A3920" t="s">
        <v>8074</v>
      </c>
      <c r="B3920" t="s">
        <v>8075</v>
      </c>
      <c r="C3920" t="s">
        <v>10328</v>
      </c>
      <c r="E3920">
        <v>25.708059706828699</v>
      </c>
      <c r="F3920">
        <v>570.95000000000005</v>
      </c>
      <c r="G3920">
        <v>88.682961206603295</v>
      </c>
      <c r="H3920">
        <v>-7.2663770313600597</v>
      </c>
      <c r="I3920">
        <v>12.2841296981791</v>
      </c>
      <c r="J3920">
        <v>-1.0476561641234601</v>
      </c>
      <c r="K3920">
        <v>545.99854314694801</v>
      </c>
      <c r="L3920">
        <v>477.91863763214798</v>
      </c>
      <c r="M3920">
        <v>49.882915386317201</v>
      </c>
      <c r="N3920">
        <v>0</v>
      </c>
      <c r="O3920">
        <v>5.2544005604693904</v>
      </c>
      <c r="P3920">
        <v>118.75478927203</v>
      </c>
    </row>
    <row r="3921" spans="1:17" hidden="1" x14ac:dyDescent="0.3">
      <c r="A3921" t="s">
        <v>8076</v>
      </c>
      <c r="B3921" t="s">
        <v>8077</v>
      </c>
      <c r="C3921" t="s">
        <v>10328</v>
      </c>
      <c r="D3921" t="s">
        <v>627</v>
      </c>
      <c r="E3921">
        <v>25.677600000000002</v>
      </c>
      <c r="F3921">
        <v>16</v>
      </c>
      <c r="G3921">
        <v>98.173535700621102</v>
      </c>
      <c r="H3921">
        <v>-3.94692156543756</v>
      </c>
      <c r="I3921">
        <v>-4.2697519657930902</v>
      </c>
      <c r="J3921">
        <v>0.62003994458560996</v>
      </c>
      <c r="K3921">
        <v>15.0442437840991</v>
      </c>
      <c r="L3921">
        <v>12.954359095448</v>
      </c>
      <c r="M3921">
        <v>67.765801894793796</v>
      </c>
      <c r="N3921">
        <v>1.99215986731257</v>
      </c>
      <c r="O3921">
        <v>36</v>
      </c>
      <c r="P3921">
        <v>128.245363766048</v>
      </c>
      <c r="Q3921">
        <v>0.246126289295236</v>
      </c>
    </row>
    <row r="3922" spans="1:17" hidden="1" x14ac:dyDescent="0.3">
      <c r="A3922" t="s">
        <v>8078</v>
      </c>
      <c r="B3922" t="s">
        <v>8079</v>
      </c>
      <c r="C3922" t="s">
        <v>10328</v>
      </c>
      <c r="D3922" t="s">
        <v>627</v>
      </c>
      <c r="E3922">
        <v>25.577856000000001</v>
      </c>
      <c r="F3922">
        <v>9.74</v>
      </c>
      <c r="G3922">
        <v>-5.2000331936324597</v>
      </c>
      <c r="H3922">
        <v>-6.0818964135807096</v>
      </c>
      <c r="I3922">
        <v>-8.3467145586105307</v>
      </c>
      <c r="J3922">
        <v>-0.20732002966968399</v>
      </c>
      <c r="K3922">
        <v>9.7819234988427404</v>
      </c>
      <c r="L3922">
        <v>9.4819202525092496</v>
      </c>
      <c r="M3922">
        <v>45.074553864781301</v>
      </c>
      <c r="N3922">
        <v>1.0188232341933401</v>
      </c>
      <c r="O3922">
        <v>43.7371663244353</v>
      </c>
      <c r="P3922">
        <v>39.142857142857103</v>
      </c>
      <c r="Q3922">
        <v>4.6424497130269998E-2</v>
      </c>
    </row>
    <row r="3923" spans="1:17" hidden="1" x14ac:dyDescent="0.3">
      <c r="A3923" t="s">
        <v>8080</v>
      </c>
      <c r="B3923" t="s">
        <v>8081</v>
      </c>
      <c r="C3923" t="s">
        <v>10328</v>
      </c>
      <c r="D3923" t="s">
        <v>185</v>
      </c>
      <c r="E3923">
        <v>25.379392500000002</v>
      </c>
      <c r="F3923">
        <v>52.5</v>
      </c>
      <c r="G3923">
        <v>33.990671934572603</v>
      </c>
      <c r="H3923">
        <v>14.0305482364637</v>
      </c>
      <c r="I3923">
        <v>10.6221664817628</v>
      </c>
      <c r="J3923">
        <v>5.55132860745013</v>
      </c>
      <c r="K3923">
        <v>47.800683309470102</v>
      </c>
      <c r="L3923">
        <v>41.824919597290297</v>
      </c>
      <c r="M3923">
        <v>76.888149927815803</v>
      </c>
      <c r="N3923">
        <v>1.74545454545454</v>
      </c>
      <c r="O3923">
        <v>8.28571428571429</v>
      </c>
      <c r="P3923">
        <v>105.078125</v>
      </c>
    </row>
    <row r="3924" spans="1:17" hidden="1" x14ac:dyDescent="0.3">
      <c r="A3924" t="s">
        <v>8082</v>
      </c>
      <c r="B3924" t="s">
        <v>8083</v>
      </c>
      <c r="C3924" t="s">
        <v>10328</v>
      </c>
      <c r="D3924" t="s">
        <v>2686</v>
      </c>
      <c r="E3924">
        <v>25.339501680000001</v>
      </c>
      <c r="F3924">
        <v>17.899999999999999</v>
      </c>
      <c r="G3924">
        <v>12.6713936251627</v>
      </c>
      <c r="H3924">
        <v>4.1162513612589304</v>
      </c>
      <c r="I3924">
        <v>-29.476598169556802</v>
      </c>
      <c r="J3924">
        <v>-5.3584597830696996</v>
      </c>
      <c r="K3924">
        <v>17.4522610981724</v>
      </c>
      <c r="L3924">
        <v>16.062161770355399</v>
      </c>
      <c r="M3924">
        <v>43.799943794089202</v>
      </c>
      <c r="N3924">
        <v>1.2675158224295999</v>
      </c>
      <c r="O3924">
        <v>32.067039106145202</v>
      </c>
      <c r="P3924">
        <v>59.111111111111001</v>
      </c>
      <c r="Q3924">
        <v>6.2662262366144E-2</v>
      </c>
    </row>
    <row r="3925" spans="1:17" hidden="1" x14ac:dyDescent="0.3">
      <c r="A3925" t="s">
        <v>8084</v>
      </c>
      <c r="B3925" t="s">
        <v>8085</v>
      </c>
      <c r="C3925" t="s">
        <v>10328</v>
      </c>
      <c r="D3925" t="s">
        <v>706</v>
      </c>
      <c r="E3925">
        <v>25.32</v>
      </c>
      <c r="F3925">
        <v>4.24</v>
      </c>
      <c r="G3925">
        <v>-79.625665067211898</v>
      </c>
      <c r="H3925">
        <v>-12.487047140566499</v>
      </c>
      <c r="I3925">
        <v>-51.8703032751528</v>
      </c>
      <c r="J3925">
        <v>-7.0610191930767003</v>
      </c>
      <c r="K3925">
        <v>4.7818731080589698</v>
      </c>
      <c r="L3925">
        <v>6.0764851082933404</v>
      </c>
      <c r="M3925">
        <v>28.2215775626034</v>
      </c>
      <c r="N3925">
        <v>1.1674758606097999</v>
      </c>
      <c r="O3925">
        <v>181.36792452830099</v>
      </c>
      <c r="P3925">
        <v>5.7356608478803004</v>
      </c>
      <c r="Q3925">
        <v>2.9308982688319E-2</v>
      </c>
    </row>
    <row r="3926" spans="1:17" hidden="1" x14ac:dyDescent="0.3">
      <c r="A3926" t="s">
        <v>8086</v>
      </c>
      <c r="B3926" t="s">
        <v>8087</v>
      </c>
      <c r="C3926" t="s">
        <v>10328</v>
      </c>
      <c r="D3926" t="s">
        <v>127</v>
      </c>
      <c r="E3926">
        <v>25.287330000000001</v>
      </c>
      <c r="F3926">
        <v>8.31</v>
      </c>
      <c r="G3926">
        <v>-9.6370454567316806</v>
      </c>
      <c r="H3926">
        <v>-10.247703110030001</v>
      </c>
      <c r="I3926">
        <v>-12.238131412433299</v>
      </c>
      <c r="J3926">
        <v>-1.0476561641234601</v>
      </c>
      <c r="K3926">
        <v>8.1175828203708793</v>
      </c>
      <c r="L3926">
        <v>5.9247546417616501</v>
      </c>
      <c r="M3926">
        <v>1.3700135253883901</v>
      </c>
      <c r="N3926">
        <v>0.29900419287211699</v>
      </c>
      <c r="O3926">
        <v>14.3200962695547</v>
      </c>
      <c r="P3926">
        <v>20.434782608695599</v>
      </c>
      <c r="Q3926">
        <v>0.13053893648117099</v>
      </c>
    </row>
    <row r="3927" spans="1:17" hidden="1" x14ac:dyDescent="0.3">
      <c r="A3927" t="s">
        <v>8088</v>
      </c>
      <c r="B3927" t="s">
        <v>8089</v>
      </c>
      <c r="C3927" t="s">
        <v>10328</v>
      </c>
      <c r="D3927" t="s">
        <v>535</v>
      </c>
      <c r="E3927">
        <v>25.254800500000002</v>
      </c>
      <c r="F3927">
        <v>106.5</v>
      </c>
      <c r="G3927">
        <v>63.917242972823999</v>
      </c>
      <c r="H3927">
        <v>-1.8706937391735801</v>
      </c>
      <c r="I3927">
        <v>21.4194539044579</v>
      </c>
      <c r="J3927">
        <v>0.44826405346493398</v>
      </c>
      <c r="K3927">
        <v>106.13654466911299</v>
      </c>
      <c r="L3927">
        <v>92.430220541838196</v>
      </c>
      <c r="M3927">
        <v>54.571842563645198</v>
      </c>
      <c r="N3927">
        <v>0.29201110177946898</v>
      </c>
      <c r="O3927">
        <v>32.967136150234701</v>
      </c>
      <c r="P3927">
        <v>100.90548953027699</v>
      </c>
      <c r="Q3927">
        <v>7.0663646563634996E-2</v>
      </c>
    </row>
    <row r="3928" spans="1:17" hidden="1" x14ac:dyDescent="0.3">
      <c r="A3928" t="s">
        <v>8090</v>
      </c>
      <c r="B3928" t="s">
        <v>8091</v>
      </c>
      <c r="C3928" t="s">
        <v>10328</v>
      </c>
      <c r="D3928" t="s">
        <v>72</v>
      </c>
      <c r="E3928">
        <v>25.222388894999899</v>
      </c>
      <c r="F3928">
        <v>74.25</v>
      </c>
      <c r="G3928">
        <v>328.26150526790599</v>
      </c>
      <c r="H3928">
        <v>57.443683255874703</v>
      </c>
      <c r="I3928">
        <v>81.304611558880893</v>
      </c>
      <c r="J3928">
        <v>-4.5661746826419698</v>
      </c>
      <c r="K3928">
        <v>61.652324495570802</v>
      </c>
      <c r="L3928">
        <v>46.267434452756902</v>
      </c>
      <c r="M3928">
        <v>63.027213158331797</v>
      </c>
      <c r="N3928">
        <v>2.3612272580039799</v>
      </c>
      <c r="O3928">
        <v>19.703703703703599</v>
      </c>
      <c r="P3928">
        <v>429.97858672376799</v>
      </c>
      <c r="Q3928">
        <v>0.156132116623586</v>
      </c>
    </row>
    <row r="3929" spans="1:17" hidden="1" x14ac:dyDescent="0.3">
      <c r="A3929" t="s">
        <v>8092</v>
      </c>
      <c r="B3929" t="s">
        <v>8093</v>
      </c>
      <c r="C3929" t="s">
        <v>10328</v>
      </c>
      <c r="D3929" t="s">
        <v>750</v>
      </c>
      <c r="E3929">
        <v>25.2116997</v>
      </c>
      <c r="F3929">
        <v>25</v>
      </c>
      <c r="G3929">
        <v>-6.9191187058214201</v>
      </c>
      <c r="H3929">
        <v>5.3430793128943996</v>
      </c>
      <c r="I3929">
        <v>37.184746010444002</v>
      </c>
      <c r="J3929">
        <v>-10.713083673417101</v>
      </c>
      <c r="K3929">
        <v>21.727609462019402</v>
      </c>
      <c r="L3929">
        <v>19.231607743106199</v>
      </c>
      <c r="M3929">
        <v>59.428550976577803</v>
      </c>
      <c r="N3929">
        <v>0.99486679836720004</v>
      </c>
      <c r="O3929">
        <v>7.5999999999999801</v>
      </c>
      <c r="P3929">
        <v>88.679245283018801</v>
      </c>
      <c r="Q3929">
        <v>3.0395647312237001E-2</v>
      </c>
    </row>
    <row r="3930" spans="1:17" hidden="1" x14ac:dyDescent="0.3">
      <c r="A3930" t="s">
        <v>8094</v>
      </c>
      <c r="B3930" t="s">
        <v>8095</v>
      </c>
      <c r="C3930" t="s">
        <v>10328</v>
      </c>
      <c r="D3930" t="s">
        <v>357</v>
      </c>
      <c r="E3930">
        <v>25.196999999999999</v>
      </c>
      <c r="F3930">
        <v>79.900000000000006</v>
      </c>
      <c r="G3930">
        <v>67.212122551856595</v>
      </c>
      <c r="H3930">
        <v>8.2534198301714401</v>
      </c>
      <c r="I3930">
        <v>-4.4056215310104596</v>
      </c>
      <c r="J3930">
        <v>-3.3848654664490501</v>
      </c>
      <c r="K3930">
        <v>78.476998148267597</v>
      </c>
      <c r="L3930">
        <v>69.282019045152495</v>
      </c>
      <c r="M3930">
        <v>58.314395729858397</v>
      </c>
      <c r="N3930">
        <v>1.2833029192127801</v>
      </c>
      <c r="O3930">
        <v>23.829787234042499</v>
      </c>
      <c r="P3930">
        <v>121.944444444444</v>
      </c>
      <c r="Q3930">
        <v>5.3304537378756997E-2</v>
      </c>
    </row>
    <row r="3931" spans="1:17" hidden="1" x14ac:dyDescent="0.3">
      <c r="A3931" t="s">
        <v>8096</v>
      </c>
      <c r="B3931" t="s">
        <v>8097</v>
      </c>
      <c r="C3931" t="s">
        <v>10328</v>
      </c>
      <c r="D3931" t="s">
        <v>113</v>
      </c>
      <c r="E3931">
        <v>25.151185600000002</v>
      </c>
      <c r="F3931">
        <v>19.100000000000001</v>
      </c>
      <c r="G3931">
        <v>-67.139373370204893</v>
      </c>
      <c r="H3931">
        <v>-7.0124357965861099</v>
      </c>
      <c r="I3931">
        <v>-36.412297927281202</v>
      </c>
      <c r="J3931">
        <v>-5.0677566666360097</v>
      </c>
      <c r="K3931">
        <v>20.6001635878151</v>
      </c>
      <c r="L3931">
        <v>23.886088902502401</v>
      </c>
      <c r="M3931">
        <v>35.343984117859399</v>
      </c>
      <c r="N3931">
        <v>0.69486404833836801</v>
      </c>
      <c r="O3931">
        <v>85.340314136125599</v>
      </c>
      <c r="P3931">
        <v>6.1111111111111098</v>
      </c>
    </row>
    <row r="3932" spans="1:17" hidden="1" x14ac:dyDescent="0.3">
      <c r="A3932" t="s">
        <v>8098</v>
      </c>
      <c r="B3932" t="s">
        <v>8099</v>
      </c>
      <c r="C3932" t="s">
        <v>10328</v>
      </c>
      <c r="D3932" t="s">
        <v>305</v>
      </c>
      <c r="E3932">
        <v>25.0763733</v>
      </c>
      <c r="F3932">
        <v>22.27</v>
      </c>
      <c r="G3932">
        <v>81.821606758549805</v>
      </c>
      <c r="H3932">
        <v>-1.74447985861646</v>
      </c>
      <c r="I3932">
        <v>-39.101390872707697</v>
      </c>
      <c r="J3932">
        <v>-7.1507489476286201</v>
      </c>
      <c r="K3932">
        <v>22.3992321635046</v>
      </c>
      <c r="L3932">
        <v>20.8144880732338</v>
      </c>
      <c r="M3932">
        <v>51.966028264229003</v>
      </c>
      <c r="N3932">
        <v>1.04356831162898</v>
      </c>
      <c r="O3932">
        <v>45.621912887292297</v>
      </c>
      <c r="P3932">
        <v>118.97738446411</v>
      </c>
      <c r="Q3932">
        <v>4.9680837906194E-2</v>
      </c>
    </row>
    <row r="3933" spans="1:17" hidden="1" x14ac:dyDescent="0.3">
      <c r="A3933" t="s">
        <v>8100</v>
      </c>
      <c r="B3933" t="s">
        <v>8101</v>
      </c>
      <c r="C3933" t="s">
        <v>10328</v>
      </c>
      <c r="D3933" t="s">
        <v>959</v>
      </c>
      <c r="E3933">
        <v>25.036371800000001</v>
      </c>
      <c r="F3933">
        <v>22</v>
      </c>
      <c r="G3933">
        <v>77.279727071236195</v>
      </c>
      <c r="H3933">
        <v>-12.478362815772799</v>
      </c>
      <c r="I3933">
        <v>-34.840404139706102</v>
      </c>
      <c r="J3933">
        <v>3.7142485977812898</v>
      </c>
      <c r="K3933">
        <v>24.169211886138399</v>
      </c>
      <c r="L3933">
        <v>25.004962634673799</v>
      </c>
      <c r="M3933">
        <v>48.359524939647201</v>
      </c>
      <c r="N3933">
        <v>0.87154150197628399</v>
      </c>
      <c r="O3933">
        <v>83.681818181818102</v>
      </c>
      <c r="P3933">
        <v>125.641025641025</v>
      </c>
      <c r="Q3933">
        <v>0.10247727178159299</v>
      </c>
    </row>
    <row r="3934" spans="1:17" hidden="1" x14ac:dyDescent="0.3">
      <c r="A3934" t="s">
        <v>8102</v>
      </c>
      <c r="B3934" t="s">
        <v>8103</v>
      </c>
      <c r="C3934" t="s">
        <v>10328</v>
      </c>
      <c r="D3934" t="s">
        <v>7287</v>
      </c>
      <c r="E3934">
        <v>25.027811514</v>
      </c>
      <c r="F3934">
        <v>12.65</v>
      </c>
      <c r="G3934">
        <v>14.996979274022101</v>
      </c>
      <c r="H3934">
        <v>-1.7074795636865701</v>
      </c>
      <c r="I3934">
        <v>23.202518357602798</v>
      </c>
      <c r="J3934">
        <v>5.6533747637115797</v>
      </c>
      <c r="K3934">
        <v>12.255590516297399</v>
      </c>
      <c r="L3934">
        <v>10.973944569222301</v>
      </c>
      <c r="M3934">
        <v>56.072986271336802</v>
      </c>
      <c r="N3934">
        <v>1.60062141633788</v>
      </c>
      <c r="O3934">
        <v>21.976284584980199</v>
      </c>
      <c r="P3934">
        <v>63.648124191461797</v>
      </c>
      <c r="Q3934">
        <v>8.1893732691682E-2</v>
      </c>
    </row>
    <row r="3935" spans="1:17" hidden="1" x14ac:dyDescent="0.3">
      <c r="A3935" t="s">
        <v>8104</v>
      </c>
      <c r="B3935" t="s">
        <v>8105</v>
      </c>
      <c r="C3935" t="s">
        <v>10328</v>
      </c>
      <c r="D3935" t="s">
        <v>72</v>
      </c>
      <c r="E3935">
        <v>24.997875000000001</v>
      </c>
      <c r="F3935">
        <v>49</v>
      </c>
      <c r="G3935">
        <v>60.219434070494898</v>
      </c>
      <c r="H3935">
        <v>-5.6745903021305901</v>
      </c>
      <c r="I3935">
        <v>-1.60176777606976</v>
      </c>
      <c r="J3935">
        <v>-4.8938100102773099</v>
      </c>
      <c r="K3935">
        <v>50.355975805501998</v>
      </c>
      <c r="L3935">
        <v>45.088017371102801</v>
      </c>
      <c r="M3935">
        <v>48.130200288190501</v>
      </c>
      <c r="N3935">
        <v>0.33358313290820502</v>
      </c>
      <c r="O3935">
        <v>38.775510204081598</v>
      </c>
      <c r="P3935">
        <v>108.51063829787201</v>
      </c>
      <c r="Q3935">
        <v>7.2621598065946993E-2</v>
      </c>
    </row>
    <row r="3936" spans="1:17" hidden="1" x14ac:dyDescent="0.3">
      <c r="A3936" t="s">
        <v>8106</v>
      </c>
      <c r="B3936" t="s">
        <v>8107</v>
      </c>
      <c r="C3936" t="s">
        <v>10328</v>
      </c>
      <c r="D3936" t="s">
        <v>54</v>
      </c>
      <c r="E3936">
        <v>24.9959177</v>
      </c>
      <c r="F3936">
        <v>83</v>
      </c>
      <c r="G3936">
        <v>-5.3910409240723602</v>
      </c>
      <c r="H3936">
        <v>-1.88998912115267</v>
      </c>
      <c r="I3936">
        <v>3.21600683453799</v>
      </c>
      <c r="J3936">
        <v>-0.93987173298573701</v>
      </c>
      <c r="K3936">
        <v>76.732247063731293</v>
      </c>
      <c r="L3936">
        <v>71.539404720236604</v>
      </c>
      <c r="M3936">
        <v>58.600156826555697</v>
      </c>
      <c r="N3936">
        <v>0.46609825566292401</v>
      </c>
      <c r="O3936">
        <v>26.204819277108399</v>
      </c>
      <c r="P3936">
        <v>48.214285714285701</v>
      </c>
      <c r="Q3936">
        <v>6.9029673301284997E-2</v>
      </c>
    </row>
    <row r="3937" spans="1:17" hidden="1" x14ac:dyDescent="0.3">
      <c r="A3937" t="s">
        <v>8108</v>
      </c>
      <c r="B3937" t="s">
        <v>8109</v>
      </c>
      <c r="C3937" t="s">
        <v>10328</v>
      </c>
      <c r="D3937" t="s">
        <v>535</v>
      </c>
      <c r="E3937">
        <v>24.966602999999999</v>
      </c>
      <c r="F3937">
        <v>9.3699999999999992</v>
      </c>
      <c r="G3937">
        <v>28.205198961599599</v>
      </c>
      <c r="H3937">
        <v>-10.4789143877529</v>
      </c>
      <c r="I3937">
        <v>-16.466948938882201</v>
      </c>
      <c r="J3937">
        <v>-7.5373316803476502</v>
      </c>
      <c r="K3937">
        <v>9.7667799268308499</v>
      </c>
      <c r="L3937">
        <v>8.6844234422452597</v>
      </c>
      <c r="M3937">
        <v>29.734983956128399</v>
      </c>
      <c r="N3937">
        <v>0.56950478908333402</v>
      </c>
      <c r="O3937">
        <v>42.902881536819599</v>
      </c>
      <c r="P3937">
        <v>94.398340248962597</v>
      </c>
      <c r="Q3937">
        <v>8.7294995929335997E-2</v>
      </c>
    </row>
    <row r="3938" spans="1:17" hidden="1" x14ac:dyDescent="0.3">
      <c r="A3938" t="s">
        <v>8110</v>
      </c>
      <c r="B3938" t="s">
        <v>8111</v>
      </c>
      <c r="C3938" t="s">
        <v>10328</v>
      </c>
      <c r="D3938" t="s">
        <v>741</v>
      </c>
      <c r="E3938">
        <v>24.859794348000001</v>
      </c>
      <c r="F3938">
        <v>796.1</v>
      </c>
      <c r="G3938">
        <v>37.634091462695601</v>
      </c>
      <c r="H3938">
        <v>2.4915082905644299</v>
      </c>
      <c r="I3938">
        <v>13.117489701062899</v>
      </c>
      <c r="J3938">
        <v>-0.48943439094841301</v>
      </c>
      <c r="K3938">
        <v>766.94679600831103</v>
      </c>
      <c r="L3938">
        <v>671.59641521926301</v>
      </c>
      <c r="M3938">
        <v>42.579740679890797</v>
      </c>
      <c r="N3938">
        <v>0.87866403718235897</v>
      </c>
      <c r="O3938">
        <v>3.0146966461499698</v>
      </c>
      <c r="P3938">
        <v>78.637944575339404</v>
      </c>
      <c r="Q3938">
        <v>-2.2826330923839998E-3</v>
      </c>
    </row>
    <row r="3939" spans="1:17" hidden="1" x14ac:dyDescent="0.3">
      <c r="A3939" t="s">
        <v>8112</v>
      </c>
      <c r="B3939" t="s">
        <v>8113</v>
      </c>
      <c r="C3939" t="s">
        <v>10328</v>
      </c>
      <c r="D3939" t="s">
        <v>959</v>
      </c>
      <c r="E3939">
        <v>24.786970495999999</v>
      </c>
      <c r="F3939">
        <v>2.89</v>
      </c>
      <c r="G3939">
        <v>-108.177888671487</v>
      </c>
      <c r="H3939">
        <v>-17.7713572065115</v>
      </c>
      <c r="I3939">
        <v>-72.826515250817195</v>
      </c>
      <c r="J3939">
        <v>-1.0476561641234601</v>
      </c>
      <c r="K3939">
        <v>4.2677581143195704</v>
      </c>
      <c r="L3939">
        <v>8.1673261506183596</v>
      </c>
      <c r="M3939">
        <v>13.8767639740588</v>
      </c>
      <c r="N3939">
        <v>1.13221692311489</v>
      </c>
      <c r="O3939">
        <v>370.588235294117</v>
      </c>
      <c r="P3939">
        <v>0</v>
      </c>
      <c r="Q3939">
        <v>-0.152023920002229</v>
      </c>
    </row>
    <row r="3940" spans="1:17" hidden="1" x14ac:dyDescent="0.3">
      <c r="A3940" t="s">
        <v>8114</v>
      </c>
      <c r="B3940" t="s">
        <v>8115</v>
      </c>
      <c r="C3940" t="s">
        <v>10328</v>
      </c>
      <c r="E3940">
        <v>24.756618599999999</v>
      </c>
      <c r="F3940">
        <v>21.82</v>
      </c>
      <c r="G3940">
        <v>-6.0945553381546098</v>
      </c>
      <c r="H3940">
        <v>-6.4914001810320796</v>
      </c>
      <c r="I3940">
        <v>-12.87366102044</v>
      </c>
      <c r="J3940">
        <v>1.36305812159083</v>
      </c>
      <c r="K3940">
        <v>22.308067008662</v>
      </c>
      <c r="L3940">
        <v>21.8109881300926</v>
      </c>
      <c r="M3940">
        <v>65.609860813252794</v>
      </c>
      <c r="N3940">
        <v>0.68302015955626105</v>
      </c>
      <c r="O3940">
        <v>41.979835013748797</v>
      </c>
      <c r="P3940">
        <v>40.774193548386997</v>
      </c>
      <c r="Q3940">
        <v>1.4677681968131E-2</v>
      </c>
    </row>
    <row r="3941" spans="1:17" hidden="1" x14ac:dyDescent="0.3">
      <c r="A3941" t="s">
        <v>8116</v>
      </c>
      <c r="B3941" t="s">
        <v>8117</v>
      </c>
      <c r="C3941" t="s">
        <v>10328</v>
      </c>
      <c r="D3941" t="s">
        <v>298</v>
      </c>
      <c r="E3941">
        <v>24.73543673</v>
      </c>
      <c r="F3941">
        <v>72.31</v>
      </c>
      <c r="G3941">
        <v>95.896921934572603</v>
      </c>
      <c r="H3941">
        <v>13.0227899465873</v>
      </c>
      <c r="I3941">
        <v>32.235399073145203</v>
      </c>
      <c r="J3941">
        <v>-1.0476561641234601</v>
      </c>
      <c r="K3941">
        <v>60.151003507659702</v>
      </c>
      <c r="L3941">
        <v>51.1156664012099</v>
      </c>
      <c r="M3941">
        <v>79.014568559604896</v>
      </c>
      <c r="N3941">
        <v>1.7878787878787801</v>
      </c>
      <c r="O3941">
        <v>0</v>
      </c>
      <c r="P3941">
        <v>190.98591549295699</v>
      </c>
    </row>
    <row r="3942" spans="1:17" hidden="1" x14ac:dyDescent="0.3">
      <c r="A3942" t="s">
        <v>8118</v>
      </c>
      <c r="B3942" t="s">
        <v>8119</v>
      </c>
      <c r="C3942" t="s">
        <v>10328</v>
      </c>
      <c r="D3942" t="s">
        <v>118</v>
      </c>
      <c r="E3942">
        <v>24.71</v>
      </c>
      <c r="F3942">
        <v>7.13</v>
      </c>
      <c r="G3942">
        <v>-30.490822478835099</v>
      </c>
      <c r="H3942">
        <v>-5.6942538233386504</v>
      </c>
      <c r="I3942">
        <v>-49.700098017257098</v>
      </c>
      <c r="J3942">
        <v>-0.47785559432289598</v>
      </c>
      <c r="K3942">
        <v>7.2887058844338499</v>
      </c>
      <c r="L3942">
        <v>8.2278584817000198</v>
      </c>
      <c r="M3942">
        <v>45.152801766054601</v>
      </c>
      <c r="N3942">
        <v>0.76063219087811296</v>
      </c>
      <c r="O3942">
        <v>74.474053295932606</v>
      </c>
      <c r="P3942">
        <v>16.503267973856101</v>
      </c>
      <c r="Q3942">
        <v>1.7768933414181998E-2</v>
      </c>
    </row>
    <row r="3943" spans="1:17" hidden="1" x14ac:dyDescent="0.3">
      <c r="A3943" t="s">
        <v>8120</v>
      </c>
      <c r="B3943" t="s">
        <v>8121</v>
      </c>
      <c r="C3943" t="s">
        <v>10328</v>
      </c>
      <c r="D3943" t="s">
        <v>2943</v>
      </c>
      <c r="E3943">
        <v>24.702168839999999</v>
      </c>
      <c r="F3943">
        <v>57</v>
      </c>
      <c r="G3943">
        <v>38.662116888701</v>
      </c>
      <c r="H3943">
        <v>31.648220516404301</v>
      </c>
      <c r="I3943">
        <v>19.0707320659922</v>
      </c>
      <c r="J3943">
        <v>-4.28930645881894</v>
      </c>
      <c r="K3943">
        <v>49.204147144911197</v>
      </c>
      <c r="L3943">
        <v>45.613528939558201</v>
      </c>
      <c r="M3943">
        <v>63.673173017296399</v>
      </c>
      <c r="N3943">
        <v>1.2245635159542401</v>
      </c>
      <c r="O3943">
        <v>23.0350877192982</v>
      </c>
      <c r="P3943">
        <v>87.482161060142701</v>
      </c>
    </row>
    <row r="3944" spans="1:17" hidden="1" x14ac:dyDescent="0.3">
      <c r="A3944" t="s">
        <v>8122</v>
      </c>
      <c r="B3944" t="s">
        <v>8123</v>
      </c>
      <c r="C3944" t="s">
        <v>10328</v>
      </c>
      <c r="D3944" t="s">
        <v>741</v>
      </c>
      <c r="E3944">
        <v>24.652576575000001</v>
      </c>
      <c r="F3944">
        <v>14.71</v>
      </c>
      <c r="G3944">
        <v>23.317118754176398</v>
      </c>
      <c r="H3944">
        <v>3.8510749422363499</v>
      </c>
      <c r="I3944">
        <v>8.1045547080304896</v>
      </c>
      <c r="J3944">
        <v>1.4987994449611901</v>
      </c>
      <c r="K3944">
        <v>13.8643329594347</v>
      </c>
      <c r="L3944">
        <v>12.3098217444753</v>
      </c>
      <c r="M3944">
        <v>43.246163025678499</v>
      </c>
      <c r="N3944">
        <v>0.730227961749354</v>
      </c>
      <c r="O3944">
        <v>3.6709721278042</v>
      </c>
      <c r="P3944">
        <v>77.871825876662598</v>
      </c>
    </row>
    <row r="3945" spans="1:17" hidden="1" x14ac:dyDescent="0.3">
      <c r="A3945" t="s">
        <v>8124</v>
      </c>
      <c r="B3945" t="s">
        <v>8125</v>
      </c>
      <c r="C3945" t="s">
        <v>10328</v>
      </c>
      <c r="D3945" t="s">
        <v>298</v>
      </c>
      <c r="E3945">
        <v>24.65025</v>
      </c>
      <c r="F3945">
        <v>28.75</v>
      </c>
      <c r="G3945">
        <v>-76.081217736788801</v>
      </c>
      <c r="H3945">
        <v>-3.1363501486370202</v>
      </c>
      <c r="I3945">
        <v>-37.107884350787899</v>
      </c>
      <c r="J3945">
        <v>-3.25854051786495</v>
      </c>
      <c r="K3945">
        <v>29.994521075056898</v>
      </c>
      <c r="M3945">
        <v>51.878728476680301</v>
      </c>
      <c r="N3945">
        <v>0.83857442348008304</v>
      </c>
      <c r="O3945">
        <v>103.652173913043</v>
      </c>
      <c r="P3945">
        <v>17.3469387755102</v>
      </c>
    </row>
    <row r="3946" spans="1:17" hidden="1" x14ac:dyDescent="0.3">
      <c r="A3946" t="s">
        <v>8126</v>
      </c>
      <c r="B3946" t="s">
        <v>8127</v>
      </c>
      <c r="C3946" t="s">
        <v>10328</v>
      </c>
      <c r="D3946" t="s">
        <v>46</v>
      </c>
      <c r="E3946">
        <v>24.641919999999999</v>
      </c>
      <c r="F3946">
        <v>27.7</v>
      </c>
      <c r="G3946">
        <v>96.420404150435203</v>
      </c>
      <c r="H3946">
        <v>-1.98463599847098</v>
      </c>
      <c r="I3946">
        <v>141.864402668021</v>
      </c>
      <c r="J3946">
        <v>-1.0476561641234601</v>
      </c>
      <c r="K3946">
        <v>26.672377896959802</v>
      </c>
      <c r="L3946">
        <v>20.2761897176917</v>
      </c>
      <c r="M3946">
        <v>65.313575457711593</v>
      </c>
      <c r="N3946">
        <v>4.3255131964809297E-2</v>
      </c>
      <c r="O3946">
        <v>2.3104693140794299</v>
      </c>
      <c r="P3946">
        <v>240.71340713407099</v>
      </c>
    </row>
    <row r="3947" spans="1:17" hidden="1" x14ac:dyDescent="0.3">
      <c r="A3947" t="s">
        <v>8128</v>
      </c>
      <c r="B3947" t="s">
        <v>8129</v>
      </c>
      <c r="C3947" t="s">
        <v>10328</v>
      </c>
      <c r="D3947" t="s">
        <v>21</v>
      </c>
      <c r="E3947">
        <v>24.528979799999998</v>
      </c>
      <c r="F3947">
        <v>2.2200000000000002</v>
      </c>
      <c r="G3947">
        <v>42.021195190386599</v>
      </c>
      <c r="H3947">
        <v>-7.40248631132489</v>
      </c>
      <c r="I3947">
        <v>-18.497319033323102</v>
      </c>
      <c r="J3947">
        <v>-0.13856525503255601</v>
      </c>
      <c r="K3947">
        <v>2.3493144516499198</v>
      </c>
      <c r="L3947">
        <v>2.1081638370914901</v>
      </c>
      <c r="M3947">
        <v>41.122474836720301</v>
      </c>
      <c r="N3947">
        <v>1.8258030222643999</v>
      </c>
      <c r="O3947">
        <v>65.315315315315203</v>
      </c>
      <c r="P3947">
        <v>96.460176991150405</v>
      </c>
      <c r="Q3947">
        <v>6.6825709818626997E-2</v>
      </c>
    </row>
    <row r="3948" spans="1:17" hidden="1" x14ac:dyDescent="0.3">
      <c r="A3948" t="s">
        <v>8130</v>
      </c>
      <c r="B3948" t="s">
        <v>8131</v>
      </c>
      <c r="C3948" t="s">
        <v>10328</v>
      </c>
      <c r="D3948" t="s">
        <v>950</v>
      </c>
      <c r="E3948">
        <v>24.47514</v>
      </c>
      <c r="F3948">
        <v>12.14</v>
      </c>
      <c r="G3948">
        <v>-43.604591598190801</v>
      </c>
      <c r="H3948">
        <v>15.6391046436518</v>
      </c>
      <c r="I3948">
        <v>-29.643509836343</v>
      </c>
      <c r="J3948">
        <v>-1.2143228307901199</v>
      </c>
      <c r="K3948">
        <v>10.930567882586899</v>
      </c>
      <c r="L3948">
        <v>11.928079317579099</v>
      </c>
      <c r="M3948">
        <v>59.139797466260397</v>
      </c>
      <c r="N3948">
        <v>2.4721766531306</v>
      </c>
      <c r="O3948">
        <v>44.9752883031301</v>
      </c>
      <c r="P3948">
        <v>47.8684531059683</v>
      </c>
      <c r="Q3948">
        <v>-5.7831789991158997E-2</v>
      </c>
    </row>
    <row r="3949" spans="1:17" hidden="1" x14ac:dyDescent="0.3">
      <c r="A3949" t="s">
        <v>8132</v>
      </c>
      <c r="B3949" t="s">
        <v>8133</v>
      </c>
      <c r="C3949" t="s">
        <v>10328</v>
      </c>
      <c r="D3949" t="s">
        <v>405</v>
      </c>
      <c r="E3949">
        <v>24.470236799999999</v>
      </c>
      <c r="F3949">
        <v>38</v>
      </c>
      <c r="G3949">
        <v>65.804460594366404</v>
      </c>
      <c r="H3949">
        <v>16.551115642277001</v>
      </c>
      <c r="I3949">
        <v>70.964895957099202</v>
      </c>
      <c r="J3949">
        <v>2.3501338911251399</v>
      </c>
      <c r="K3949">
        <v>30.892484594875899</v>
      </c>
      <c r="L3949">
        <v>21.395747748775499</v>
      </c>
      <c r="M3949">
        <v>74.405081704161503</v>
      </c>
      <c r="N3949">
        <v>1.5278875044753299</v>
      </c>
      <c r="O3949">
        <v>2.9473684210526301</v>
      </c>
      <c r="P3949">
        <v>200.63291139240499</v>
      </c>
      <c r="Q3949">
        <v>0.19134475157866401</v>
      </c>
    </row>
    <row r="3950" spans="1:17" hidden="1" x14ac:dyDescent="0.3">
      <c r="A3950" t="s">
        <v>8134</v>
      </c>
      <c r="B3950" t="s">
        <v>8135</v>
      </c>
      <c r="C3950" t="s">
        <v>10328</v>
      </c>
      <c r="D3950" t="s">
        <v>627</v>
      </c>
      <c r="E3950">
        <v>24.427997000000001</v>
      </c>
      <c r="F3950">
        <v>1.86</v>
      </c>
      <c r="G3950">
        <v>-11.6004904858095</v>
      </c>
      <c r="H3950">
        <v>-5.3830894732752101</v>
      </c>
      <c r="I3950">
        <v>-17.089115479912302</v>
      </c>
      <c r="J3950">
        <v>-4.1564644542788898</v>
      </c>
      <c r="K3950">
        <v>1.8974453077753399</v>
      </c>
      <c r="L3950">
        <v>1.8607213242555001</v>
      </c>
      <c r="M3950">
        <v>36.055109963390301</v>
      </c>
      <c r="N3950">
        <v>0.67583535098625402</v>
      </c>
      <c r="O3950">
        <v>45.161290322580598</v>
      </c>
      <c r="P3950">
        <v>38.805970149253703</v>
      </c>
      <c r="Q3950">
        <v>3.9529879613419999E-2</v>
      </c>
    </row>
    <row r="3951" spans="1:17" hidden="1" x14ac:dyDescent="0.3">
      <c r="A3951" t="s">
        <v>8136</v>
      </c>
      <c r="B3951" t="s">
        <v>8137</v>
      </c>
      <c r="C3951" t="s">
        <v>10328</v>
      </c>
      <c r="D3951" t="s">
        <v>138</v>
      </c>
      <c r="E3951">
        <v>24.424161000000002</v>
      </c>
      <c r="F3951">
        <v>12.48</v>
      </c>
      <c r="G3951">
        <v>37.4449504580625</v>
      </c>
      <c r="H3951">
        <v>44.024191202309098</v>
      </c>
      <c r="I3951">
        <v>36.854523831482297</v>
      </c>
      <c r="J3951">
        <v>-16.353778613103</v>
      </c>
      <c r="K3951">
        <v>9.82136184447719</v>
      </c>
      <c r="L3951">
        <v>8.7437704767766693</v>
      </c>
      <c r="M3951">
        <v>59.610403486230403</v>
      </c>
      <c r="N3951">
        <v>3.1300788982322998</v>
      </c>
      <c r="O3951">
        <v>29.407051282051199</v>
      </c>
      <c r="P3951">
        <v>99.68</v>
      </c>
      <c r="Q3951">
        <v>0.10698932585252099</v>
      </c>
    </row>
    <row r="3952" spans="1:17" hidden="1" x14ac:dyDescent="0.3">
      <c r="A3952" t="s">
        <v>8138</v>
      </c>
      <c r="B3952" t="s">
        <v>8139</v>
      </c>
      <c r="C3952" t="s">
        <v>10328</v>
      </c>
      <c r="D3952" t="s">
        <v>127</v>
      </c>
      <c r="E3952">
        <v>24.423317879999999</v>
      </c>
      <c r="F3952">
        <v>16.399999999999999</v>
      </c>
      <c r="G3952">
        <v>-5.5931859894901201</v>
      </c>
      <c r="H3952">
        <v>-1.87035303188851</v>
      </c>
      <c r="I3952">
        <v>-12.2495918825592</v>
      </c>
      <c r="J3952">
        <v>1.0670674632677399</v>
      </c>
      <c r="K3952">
        <v>20.078539679257499</v>
      </c>
      <c r="L3952">
        <v>20.567302919445201</v>
      </c>
      <c r="M3952">
        <v>33.686981725690302</v>
      </c>
      <c r="N3952">
        <v>1</v>
      </c>
      <c r="Q3952">
        <v>-3.2586267451102997E-2</v>
      </c>
    </row>
    <row r="3953" spans="1:17" hidden="1" x14ac:dyDescent="0.3">
      <c r="A3953" t="s">
        <v>8140</v>
      </c>
      <c r="B3953" t="s">
        <v>8141</v>
      </c>
      <c r="C3953" t="s">
        <v>10328</v>
      </c>
      <c r="D3953" t="s">
        <v>46</v>
      </c>
      <c r="E3953">
        <v>24.421500000000002</v>
      </c>
      <c r="F3953">
        <v>33.5</v>
      </c>
      <c r="G3953">
        <v>-81.095219878292795</v>
      </c>
      <c r="H3953">
        <v>-6.00991336702781</v>
      </c>
      <c r="I3953">
        <v>-34.141874727941399</v>
      </c>
      <c r="J3953">
        <v>-2.51824439941758</v>
      </c>
      <c r="K3953">
        <v>34.791886686257698</v>
      </c>
      <c r="M3953">
        <v>44.156979786168797</v>
      </c>
      <c r="N3953">
        <v>0.975415762834417</v>
      </c>
      <c r="O3953">
        <v>123.582089552238</v>
      </c>
      <c r="P3953">
        <v>6.34920634920634</v>
      </c>
    </row>
    <row r="3954" spans="1:17" hidden="1" x14ac:dyDescent="0.3">
      <c r="A3954" t="s">
        <v>8142</v>
      </c>
      <c r="B3954" t="s">
        <v>8143</v>
      </c>
      <c r="C3954" t="s">
        <v>10328</v>
      </c>
      <c r="D3954" t="s">
        <v>46</v>
      </c>
      <c r="E3954">
        <v>24.323308271999998</v>
      </c>
      <c r="F3954">
        <v>1.45</v>
      </c>
      <c r="G3954">
        <v>-44.7777104183685</v>
      </c>
      <c r="H3954">
        <v>-2.2742811831197698</v>
      </c>
      <c r="I3954">
        <v>-37.049173773213901</v>
      </c>
      <c r="J3954">
        <v>-1.0476561641234601</v>
      </c>
      <c r="K3954">
        <v>1.46544326374378</v>
      </c>
      <c r="L3954">
        <v>1.7872144953568401</v>
      </c>
      <c r="M3954">
        <v>55.501390836931101</v>
      </c>
      <c r="N3954">
        <v>0.43631522789235</v>
      </c>
      <c r="O3954">
        <v>148.27586206896501</v>
      </c>
      <c r="P3954">
        <v>12.403100775193799</v>
      </c>
      <c r="Q3954">
        <v>4.2547076219424003E-2</v>
      </c>
    </row>
    <row r="3955" spans="1:17" hidden="1" x14ac:dyDescent="0.3">
      <c r="A3955" t="s">
        <v>8144</v>
      </c>
      <c r="B3955" t="s">
        <v>8145</v>
      </c>
      <c r="C3955" t="s">
        <v>10328</v>
      </c>
      <c r="D3955" t="s">
        <v>51</v>
      </c>
      <c r="E3955">
        <v>24.254999999999999</v>
      </c>
      <c r="F3955">
        <v>990</v>
      </c>
      <c r="G3955">
        <v>-24.629288923878701</v>
      </c>
      <c r="H3955">
        <v>3.1682579584288399</v>
      </c>
      <c r="I3955">
        <v>-7.5228649981575</v>
      </c>
      <c r="J3955">
        <v>-1.0476561641234601</v>
      </c>
      <c r="K3955">
        <v>961.85324016327195</v>
      </c>
      <c r="L3955">
        <v>914.87315489442199</v>
      </c>
      <c r="M3955">
        <v>100</v>
      </c>
      <c r="N3955">
        <v>0</v>
      </c>
      <c r="O3955">
        <v>2.5656565656565702</v>
      </c>
      <c r="P3955">
        <v>5.4425391415486102</v>
      </c>
    </row>
    <row r="3956" spans="1:17" hidden="1" x14ac:dyDescent="0.3">
      <c r="A3956" t="s">
        <v>8146</v>
      </c>
      <c r="B3956" t="s">
        <v>8147</v>
      </c>
      <c r="C3956" t="s">
        <v>10328</v>
      </c>
      <c r="D3956" t="s">
        <v>2332</v>
      </c>
      <c r="E3956">
        <v>24.222294059999999</v>
      </c>
      <c r="F3956">
        <v>12.5</v>
      </c>
      <c r="G3956">
        <v>-59.8471089643037</v>
      </c>
      <c r="H3956">
        <v>-8.9603276947476793</v>
      </c>
      <c r="I3956">
        <v>-16.514786855755499</v>
      </c>
      <c r="J3956">
        <v>10.604517748919999</v>
      </c>
      <c r="K3956">
        <v>13.953398508731301</v>
      </c>
      <c r="L3956">
        <v>14.440044590049</v>
      </c>
      <c r="M3956">
        <v>39.340495380376801</v>
      </c>
      <c r="N3956">
        <v>4.5285412262156397</v>
      </c>
      <c r="O3956">
        <v>48</v>
      </c>
      <c r="P3956">
        <v>15.7407407407407</v>
      </c>
      <c r="Q3956">
        <v>-6.8188947991466006E-2</v>
      </c>
    </row>
    <row r="3957" spans="1:17" hidden="1" x14ac:dyDescent="0.3">
      <c r="A3957" t="s">
        <v>8148</v>
      </c>
      <c r="B3957" t="s">
        <v>8149</v>
      </c>
      <c r="C3957" t="s">
        <v>10328</v>
      </c>
      <c r="D3957" t="s">
        <v>535</v>
      </c>
      <c r="E3957">
        <v>24.047999999999998</v>
      </c>
      <c r="F3957">
        <v>18.29</v>
      </c>
      <c r="G3957">
        <v>21.7124042997178</v>
      </c>
      <c r="H3957">
        <v>1.77196159144669</v>
      </c>
      <c r="I3957">
        <v>-20.5916667659687</v>
      </c>
      <c r="J3957">
        <v>-4.7909716721448499</v>
      </c>
      <c r="K3957">
        <v>17.624805054848899</v>
      </c>
      <c r="L3957">
        <v>17.517811344592101</v>
      </c>
      <c r="M3957">
        <v>48.387316019681599</v>
      </c>
      <c r="N3957">
        <v>1.1753275525467</v>
      </c>
      <c r="O3957">
        <v>81.793329688354305</v>
      </c>
      <c r="P3957">
        <v>53.054393305439298</v>
      </c>
      <c r="Q3957">
        <v>2.1987647079916E-2</v>
      </c>
    </row>
    <row r="3958" spans="1:17" hidden="1" x14ac:dyDescent="0.3">
      <c r="A3958" t="s">
        <v>8150</v>
      </c>
      <c r="B3958" t="s">
        <v>8151</v>
      </c>
      <c r="C3958" t="s">
        <v>10328</v>
      </c>
      <c r="D3958" t="s">
        <v>405</v>
      </c>
      <c r="E3958">
        <v>23.988173419999999</v>
      </c>
      <c r="F3958">
        <v>35.86</v>
      </c>
      <c r="G3958">
        <v>49.2281719345726</v>
      </c>
      <c r="H3958">
        <v>4.5382188168802102</v>
      </c>
      <c r="I3958">
        <v>-3.1002080612747598</v>
      </c>
      <c r="J3958">
        <v>14.777487854853099</v>
      </c>
      <c r="K3958">
        <v>31.092494627809</v>
      </c>
      <c r="L3958">
        <v>27.4331569889492</v>
      </c>
      <c r="M3958">
        <v>65.449857577575202</v>
      </c>
      <c r="N3958">
        <v>0.92792249807975702</v>
      </c>
      <c r="O3958">
        <v>16.675962074735001</v>
      </c>
      <c r="P3958">
        <v>126.962025316455</v>
      </c>
      <c r="Q3958">
        <v>0.113539596671593</v>
      </c>
    </row>
    <row r="3959" spans="1:17" hidden="1" x14ac:dyDescent="0.3">
      <c r="A3959" t="s">
        <v>8152</v>
      </c>
      <c r="B3959" t="s">
        <v>8153</v>
      </c>
      <c r="C3959" t="s">
        <v>10328</v>
      </c>
      <c r="D3959" t="s">
        <v>46</v>
      </c>
      <c r="E3959">
        <v>23.96519</v>
      </c>
      <c r="F3959">
        <v>1</v>
      </c>
      <c r="G3959">
        <v>12.7853147917155</v>
      </c>
      <c r="H3959">
        <v>-22.274281183119701</v>
      </c>
      <c r="I3959">
        <v>-36.042327216629197</v>
      </c>
      <c r="J3959">
        <v>-1.0476561641234601</v>
      </c>
      <c r="K3959">
        <v>1.24707514949423</v>
      </c>
      <c r="L3959">
        <v>1.0660178672421901</v>
      </c>
      <c r="M3959">
        <v>0.37114087524115302</v>
      </c>
      <c r="N3959">
        <v>1.8783330229753501</v>
      </c>
      <c r="O3959">
        <v>64.999999999999901</v>
      </c>
      <c r="P3959">
        <v>42.857142857142797</v>
      </c>
      <c r="Q3959">
        <v>6.9891922729005004E-2</v>
      </c>
    </row>
    <row r="3960" spans="1:17" hidden="1" x14ac:dyDescent="0.3">
      <c r="A3960" t="s">
        <v>8154</v>
      </c>
      <c r="B3960" t="s">
        <v>8155</v>
      </c>
      <c r="C3960" t="s">
        <v>10328</v>
      </c>
      <c r="D3960" t="s">
        <v>89</v>
      </c>
      <c r="E3960">
        <v>23.863992794999898</v>
      </c>
      <c r="F3960">
        <v>4.8</v>
      </c>
      <c r="G3960">
        <v>31.001997437928299</v>
      </c>
      <c r="H3960">
        <v>-0.35120426004285898</v>
      </c>
      <c r="I3960">
        <v>-6.77071387421939</v>
      </c>
      <c r="J3960">
        <v>-7.51824439941758</v>
      </c>
      <c r="K3960">
        <v>4.5343481514306303</v>
      </c>
      <c r="L3960">
        <v>4.1631598388914304</v>
      </c>
      <c r="M3960">
        <v>50.1765272645804</v>
      </c>
      <c r="N3960">
        <v>2.2773558136099301</v>
      </c>
      <c r="O3960">
        <v>35</v>
      </c>
      <c r="P3960">
        <v>83.908045977011497</v>
      </c>
      <c r="Q3960">
        <v>-3.5956383260057997E-2</v>
      </c>
    </row>
    <row r="3961" spans="1:17" hidden="1" x14ac:dyDescent="0.3">
      <c r="A3961" t="s">
        <v>8156</v>
      </c>
      <c r="B3961" t="s">
        <v>8157</v>
      </c>
      <c r="C3961" t="s">
        <v>10328</v>
      </c>
      <c r="D3961" t="s">
        <v>410</v>
      </c>
      <c r="E3961">
        <v>23.863194</v>
      </c>
      <c r="F3961">
        <v>46.07</v>
      </c>
      <c r="G3961">
        <v>-13.4389166730222</v>
      </c>
      <c r="H3961">
        <v>26.949833442454601</v>
      </c>
      <c r="I3961">
        <v>-4.0528745888786899</v>
      </c>
      <c r="J3961">
        <v>7.0971402159670101</v>
      </c>
      <c r="K3961">
        <v>39.079830036238498</v>
      </c>
      <c r="L3961">
        <v>38.864535932084102</v>
      </c>
      <c r="M3961">
        <v>82.099495193940001</v>
      </c>
      <c r="N3961">
        <v>2.7526389634143298</v>
      </c>
      <c r="O3961">
        <v>26.763620577382198</v>
      </c>
      <c r="P3961">
        <v>40.457317073170699</v>
      </c>
      <c r="Q3961">
        <v>7.6802760630077002E-2</v>
      </c>
    </row>
    <row r="3962" spans="1:17" hidden="1" x14ac:dyDescent="0.3">
      <c r="A3962" t="s">
        <v>8158</v>
      </c>
      <c r="B3962" t="s">
        <v>8159</v>
      </c>
      <c r="C3962" t="s">
        <v>10328</v>
      </c>
      <c r="D3962" t="s">
        <v>474</v>
      </c>
      <c r="E3962">
        <v>23.84</v>
      </c>
      <c r="F3962">
        <v>3.14</v>
      </c>
      <c r="G3962">
        <v>26.147077407209402</v>
      </c>
      <c r="H3962">
        <v>15.806899628688299</v>
      </c>
      <c r="I3962">
        <v>12.6345958602938</v>
      </c>
      <c r="J3962">
        <v>2.5122143860383499</v>
      </c>
      <c r="K3962">
        <v>2.8618230163502001</v>
      </c>
      <c r="L3962">
        <v>2.5593954916101098</v>
      </c>
      <c r="M3962">
        <v>51.933577142310803</v>
      </c>
      <c r="N3962">
        <v>2.4231624428550602</v>
      </c>
      <c r="O3962">
        <v>35.0318471337579</v>
      </c>
      <c r="P3962">
        <v>70.652173913043399</v>
      </c>
      <c r="Q3962">
        <v>0.105578422607286</v>
      </c>
    </row>
    <row r="3963" spans="1:17" hidden="1" x14ac:dyDescent="0.3">
      <c r="A3963" t="s">
        <v>8160</v>
      </c>
      <c r="B3963" t="s">
        <v>8161</v>
      </c>
      <c r="C3963" t="s">
        <v>10328</v>
      </c>
      <c r="D3963" t="s">
        <v>138</v>
      </c>
      <c r="E3963">
        <v>23.836787999999999</v>
      </c>
      <c r="F3963">
        <v>91.8</v>
      </c>
      <c r="G3963">
        <v>-58.743156736755999</v>
      </c>
      <c r="H3963">
        <v>-2.2742811831197698</v>
      </c>
      <c r="I3963">
        <v>-32.439088350232403</v>
      </c>
      <c r="J3963">
        <v>-1.0476561641234601</v>
      </c>
      <c r="K3963">
        <v>96.015711250502605</v>
      </c>
      <c r="L3963">
        <v>111.621689708511</v>
      </c>
      <c r="M3963">
        <v>2.8531620086240999</v>
      </c>
      <c r="N3963">
        <v>0</v>
      </c>
      <c r="O3963">
        <v>46.405228758169898</v>
      </c>
      <c r="P3963">
        <v>0</v>
      </c>
    </row>
    <row r="3964" spans="1:17" hidden="1" x14ac:dyDescent="0.3">
      <c r="A3964" t="s">
        <v>8162</v>
      </c>
      <c r="B3964" t="s">
        <v>8163</v>
      </c>
      <c r="C3964" t="s">
        <v>10328</v>
      </c>
      <c r="D3964" t="s">
        <v>405</v>
      </c>
      <c r="E3964">
        <v>23.802510000000002</v>
      </c>
      <c r="F3964">
        <v>47.51</v>
      </c>
      <c r="G3964">
        <v>232.04707437359701</v>
      </c>
      <c r="H3964">
        <v>-2.2742811831197698</v>
      </c>
      <c r="I3964">
        <v>-12.9654041397061</v>
      </c>
      <c r="J3964">
        <v>-1.0476561641234601</v>
      </c>
      <c r="K3964">
        <v>47.496193821328198</v>
      </c>
      <c r="L3964">
        <v>44.3202599512204</v>
      </c>
      <c r="M3964">
        <v>100</v>
      </c>
      <c r="O3964">
        <v>0</v>
      </c>
      <c r="P3964">
        <v>262.118902439024</v>
      </c>
    </row>
    <row r="3965" spans="1:17" hidden="1" x14ac:dyDescent="0.3">
      <c r="A3965" t="s">
        <v>8164</v>
      </c>
      <c r="B3965" t="s">
        <v>8165</v>
      </c>
      <c r="C3965" t="s">
        <v>10328</v>
      </c>
      <c r="D3965" t="s">
        <v>1147</v>
      </c>
      <c r="E3965">
        <v>23.762683575000001</v>
      </c>
      <c r="F3965">
        <v>29.83</v>
      </c>
      <c r="G3965">
        <v>-2.1010000945993599</v>
      </c>
      <c r="H3965">
        <v>17.256347297389301</v>
      </c>
      <c r="I3965">
        <v>-7.8561722862882304</v>
      </c>
      <c r="J3965">
        <v>10.912105385802001</v>
      </c>
      <c r="K3965">
        <v>26.0359342464691</v>
      </c>
      <c r="L3965">
        <v>25.1101093451895</v>
      </c>
      <c r="M3965">
        <v>63.838049692702903</v>
      </c>
      <c r="N3965">
        <v>2.6374127660664999</v>
      </c>
      <c r="O3965">
        <v>18.907140462621499</v>
      </c>
      <c r="P3965">
        <v>48.407960199004897</v>
      </c>
      <c r="Q3965">
        <v>-2.2486682971525E-2</v>
      </c>
    </row>
    <row r="3966" spans="1:17" hidden="1" x14ac:dyDescent="0.3">
      <c r="A3966" t="s">
        <v>8166</v>
      </c>
      <c r="B3966" t="s">
        <v>8167</v>
      </c>
      <c r="C3966" t="s">
        <v>10328</v>
      </c>
      <c r="D3966" t="s">
        <v>2332</v>
      </c>
      <c r="E3966">
        <v>23.73638025</v>
      </c>
      <c r="F3966">
        <v>79.11</v>
      </c>
      <c r="G3966">
        <v>-31.184328065427302</v>
      </c>
      <c r="H3966">
        <v>-27.927956565458199</v>
      </c>
      <c r="I3966">
        <v>-49.702709217674901</v>
      </c>
      <c r="J3966">
        <v>14.6795746759932</v>
      </c>
      <c r="K3966">
        <v>91.946934601936107</v>
      </c>
      <c r="L3966">
        <v>106.725369796498</v>
      </c>
      <c r="M3966">
        <v>65.301098310487703</v>
      </c>
      <c r="N3966">
        <v>1.19880119880119</v>
      </c>
      <c r="O3966">
        <v>152.18050815320399</v>
      </c>
      <c r="P3966">
        <v>34.289594296384301</v>
      </c>
    </row>
    <row r="3967" spans="1:17" hidden="1" x14ac:dyDescent="0.3">
      <c r="A3967" t="s">
        <v>8168</v>
      </c>
      <c r="B3967" t="s">
        <v>8169</v>
      </c>
      <c r="C3967" t="s">
        <v>10328</v>
      </c>
      <c r="D3967" t="s">
        <v>338</v>
      </c>
      <c r="E3967">
        <v>23.728377600000002</v>
      </c>
      <c r="F3967">
        <v>40.19</v>
      </c>
      <c r="G3967">
        <v>-36.606711786357501</v>
      </c>
      <c r="H3967">
        <v>0.90874268955925297</v>
      </c>
      <c r="I3967">
        <v>-13.755332552443701</v>
      </c>
      <c r="J3967">
        <v>4.6588655750069696</v>
      </c>
      <c r="K3967">
        <v>37.997432150252003</v>
      </c>
      <c r="L3967">
        <v>38.164324059300903</v>
      </c>
      <c r="M3967">
        <v>50.722287497161197</v>
      </c>
      <c r="N3967">
        <v>2.79430257398093</v>
      </c>
      <c r="O3967">
        <v>43.219706394625497</v>
      </c>
      <c r="P3967">
        <v>23.9666872301048</v>
      </c>
      <c r="Q3967">
        <v>0.11301815636731601</v>
      </c>
    </row>
    <row r="3968" spans="1:17" hidden="1" x14ac:dyDescent="0.3">
      <c r="A3968" t="s">
        <v>8170</v>
      </c>
      <c r="B3968" t="s">
        <v>8171</v>
      </c>
      <c r="C3968" t="s">
        <v>10328</v>
      </c>
      <c r="D3968" t="s">
        <v>535</v>
      </c>
      <c r="E3968">
        <v>23.620953444000001</v>
      </c>
      <c r="F3968">
        <v>39.71</v>
      </c>
      <c r="G3968">
        <v>46.810131845485799</v>
      </c>
      <c r="H3968">
        <v>-1.4874791526629201</v>
      </c>
      <c r="I3968">
        <v>-68.492338846840198</v>
      </c>
      <c r="J3968">
        <v>-4.0757391922064903</v>
      </c>
      <c r="K3968">
        <v>41.525141523964997</v>
      </c>
      <c r="L3968">
        <v>42.497397066516299</v>
      </c>
      <c r="M3968">
        <v>54.489874741115401</v>
      </c>
      <c r="N3968">
        <v>0.877073685275227</v>
      </c>
      <c r="O3968">
        <v>124.85520020145999</v>
      </c>
      <c r="P3968">
        <v>129.40496822645801</v>
      </c>
      <c r="Q3968">
        <v>7.5271807555320994E-2</v>
      </c>
    </row>
    <row r="3969" spans="1:17" hidden="1" x14ac:dyDescent="0.3">
      <c r="A3969" t="s">
        <v>8172</v>
      </c>
      <c r="B3969" t="s">
        <v>8173</v>
      </c>
      <c r="C3969" t="s">
        <v>10328</v>
      </c>
      <c r="E3969">
        <v>23.566199999999998</v>
      </c>
      <c r="F3969">
        <v>75.98</v>
      </c>
      <c r="G3969">
        <v>183.895114083333</v>
      </c>
      <c r="H3969">
        <v>-6.1072982609186397</v>
      </c>
      <c r="I3969">
        <v>89.109063945400194</v>
      </c>
      <c r="J3969">
        <v>-7.19580431227162</v>
      </c>
      <c r="K3969">
        <v>80.446529506942397</v>
      </c>
      <c r="L3969">
        <v>63.888324934892601</v>
      </c>
      <c r="M3969">
        <v>44.6198048699599</v>
      </c>
      <c r="N3969">
        <v>1.1498393990378299</v>
      </c>
      <c r="O3969">
        <v>33.811529349828803</v>
      </c>
      <c r="P3969">
        <v>217.90794979079499</v>
      </c>
      <c r="Q3969">
        <v>9.5005776401704004E-2</v>
      </c>
    </row>
    <row r="3970" spans="1:17" hidden="1" x14ac:dyDescent="0.3">
      <c r="A3970" t="s">
        <v>8174</v>
      </c>
      <c r="B3970" t="s">
        <v>8175</v>
      </c>
      <c r="C3970" t="s">
        <v>10328</v>
      </c>
      <c r="D3970" t="s">
        <v>5712</v>
      </c>
      <c r="E3970">
        <v>23.556000000000001</v>
      </c>
      <c r="F3970">
        <v>40</v>
      </c>
      <c r="G3970">
        <v>-30.7916096489468</v>
      </c>
      <c r="H3970">
        <v>-8.7980907069292993</v>
      </c>
      <c r="I3970">
        <v>-20.7995055221946</v>
      </c>
      <c r="J3970">
        <v>-5.2915586031478599</v>
      </c>
      <c r="K3970">
        <v>41.089522091201601</v>
      </c>
      <c r="L3970">
        <v>43.291241265917897</v>
      </c>
      <c r="M3970">
        <v>42.612381411468903</v>
      </c>
      <c r="N3970">
        <v>1.82050138466804</v>
      </c>
      <c r="O3970">
        <v>60.975000000000001</v>
      </c>
      <c r="P3970">
        <v>18.835412953060001</v>
      </c>
      <c r="Q3970">
        <v>4.3098250617034997E-2</v>
      </c>
    </row>
    <row r="3971" spans="1:17" hidden="1" x14ac:dyDescent="0.3">
      <c r="A3971" t="s">
        <v>8176</v>
      </c>
      <c r="B3971" t="s">
        <v>8177</v>
      </c>
      <c r="C3971" t="s">
        <v>10328</v>
      </c>
      <c r="D3971" t="s">
        <v>51</v>
      </c>
      <c r="E3971">
        <v>23.4744125</v>
      </c>
      <c r="F3971">
        <v>2.0299999999999998</v>
      </c>
      <c r="G3971">
        <v>-9.2384947320940096</v>
      </c>
      <c r="H3971">
        <v>-4.6781273369659404</v>
      </c>
      <c r="I3971">
        <v>-32.728249989508498</v>
      </c>
      <c r="J3971">
        <v>-2.5039668437351201</v>
      </c>
      <c r="K3971">
        <v>2.0663134860653201</v>
      </c>
      <c r="L3971">
        <v>2.0991402859078701</v>
      </c>
      <c r="M3971">
        <v>36.188606862108799</v>
      </c>
      <c r="N3971">
        <v>0.55338992238649398</v>
      </c>
      <c r="O3971">
        <v>57.635467980295502</v>
      </c>
      <c r="P3971">
        <v>26.086956521739101</v>
      </c>
      <c r="Q3971">
        <v>5.3628173480804002E-2</v>
      </c>
    </row>
    <row r="3972" spans="1:17" hidden="1" x14ac:dyDescent="0.3">
      <c r="A3972" t="s">
        <v>8178</v>
      </c>
      <c r="B3972" t="s">
        <v>8179</v>
      </c>
      <c r="C3972" t="s">
        <v>10328</v>
      </c>
      <c r="E3972">
        <v>23.464773894</v>
      </c>
      <c r="F3972">
        <v>51.13</v>
      </c>
      <c r="G3972">
        <v>109.862475078636</v>
      </c>
      <c r="H3972">
        <v>13.430629430141099</v>
      </c>
      <c r="I3972">
        <v>75.220094572108295</v>
      </c>
      <c r="J3972">
        <v>3.9420768954247798</v>
      </c>
      <c r="K3972">
        <v>43.204463730596402</v>
      </c>
      <c r="L3972">
        <v>31.434205386608401</v>
      </c>
      <c r="M3972">
        <v>100</v>
      </c>
      <c r="N3972">
        <v>1.3920454545454499</v>
      </c>
      <c r="O3972">
        <v>0</v>
      </c>
      <c r="P3972">
        <v>139.93430314406299</v>
      </c>
    </row>
    <row r="3973" spans="1:17" hidden="1" x14ac:dyDescent="0.3">
      <c r="A3973" t="s">
        <v>8180</v>
      </c>
      <c r="B3973" t="s">
        <v>8181</v>
      </c>
      <c r="C3973" t="s">
        <v>10328</v>
      </c>
      <c r="D3973" t="s">
        <v>118</v>
      </c>
      <c r="E3973">
        <v>23.353169699999999</v>
      </c>
      <c r="F3973">
        <v>66.75</v>
      </c>
      <c r="G3973">
        <v>114.34413678261301</v>
      </c>
      <c r="H3973">
        <v>-4.1713400066492001</v>
      </c>
      <c r="I3973">
        <v>54.327828943000597</v>
      </c>
      <c r="J3973">
        <v>4.8412327247654101</v>
      </c>
      <c r="K3973">
        <v>61.4989048647464</v>
      </c>
      <c r="L3973">
        <v>49.761254464873197</v>
      </c>
      <c r="M3973">
        <v>73.600160642630897</v>
      </c>
      <c r="N3973">
        <v>0.23377060723415299</v>
      </c>
      <c r="O3973">
        <v>38.337078651685403</v>
      </c>
      <c r="P3973">
        <v>151.88679245283001</v>
      </c>
      <c r="Q3973">
        <v>9.3606081197482996E-2</v>
      </c>
    </row>
    <row r="3974" spans="1:17" hidden="1" x14ac:dyDescent="0.3">
      <c r="A3974" t="s">
        <v>8182</v>
      </c>
      <c r="B3974" t="s">
        <v>8183</v>
      </c>
      <c r="C3974" t="s">
        <v>10328</v>
      </c>
      <c r="D3974" t="s">
        <v>298</v>
      </c>
      <c r="E3974">
        <v>23.331843060000001</v>
      </c>
      <c r="F3974">
        <v>11.7</v>
      </c>
      <c r="G3974">
        <v>1.6849286913293899</v>
      </c>
      <c r="H3974">
        <v>2.5051305815860898</v>
      </c>
      <c r="I3974">
        <v>9.1640321859723493</v>
      </c>
      <c r="J3974">
        <v>-7.0657930149066503</v>
      </c>
      <c r="K3974">
        <v>11.1935280448843</v>
      </c>
      <c r="L3974">
        <v>10.403374100782701</v>
      </c>
      <c r="M3974">
        <v>44.498325179027901</v>
      </c>
      <c r="N3974">
        <v>0.56195357727962303</v>
      </c>
      <c r="O3974">
        <v>31.538461538461501</v>
      </c>
      <c r="P3974">
        <v>55.999999999999901</v>
      </c>
    </row>
    <row r="3975" spans="1:17" hidden="1" x14ac:dyDescent="0.3">
      <c r="A3975" t="s">
        <v>8184</v>
      </c>
      <c r="B3975" t="s">
        <v>8185</v>
      </c>
      <c r="C3975" t="s">
        <v>10328</v>
      </c>
      <c r="D3975" t="s">
        <v>741</v>
      </c>
      <c r="E3975">
        <v>23.31605892</v>
      </c>
      <c r="F3975">
        <v>80.66</v>
      </c>
      <c r="G3975">
        <v>-18.447139441015501</v>
      </c>
      <c r="H3975">
        <v>-3.37398792798782</v>
      </c>
      <c r="I3975">
        <v>2.8921080694291601</v>
      </c>
      <c r="J3975">
        <v>-4.5641658792265796</v>
      </c>
      <c r="K3975">
        <v>83.172121047382404</v>
      </c>
      <c r="L3975">
        <v>79.195757215885394</v>
      </c>
      <c r="M3975">
        <v>58.062255720738897</v>
      </c>
      <c r="N3975">
        <v>1.14549620466798</v>
      </c>
      <c r="O3975">
        <v>15.360773617654299</v>
      </c>
      <c r="P3975">
        <v>22.101120193763201</v>
      </c>
    </row>
    <row r="3976" spans="1:17" hidden="1" x14ac:dyDescent="0.3">
      <c r="A3976" t="s">
        <v>8186</v>
      </c>
      <c r="B3976" t="s">
        <v>8187</v>
      </c>
      <c r="C3976" t="s">
        <v>10328</v>
      </c>
      <c r="D3976" t="s">
        <v>384</v>
      </c>
      <c r="E3976">
        <v>23.282445525</v>
      </c>
      <c r="F3976">
        <v>19.02</v>
      </c>
      <c r="G3976">
        <v>876.27737828377894</v>
      </c>
      <c r="H3976">
        <v>42.411521764901899</v>
      </c>
      <c r="I3976">
        <v>893.3838022095</v>
      </c>
      <c r="J3976">
        <v>7.0682858648620304</v>
      </c>
      <c r="K3976">
        <v>12.9166950149166</v>
      </c>
      <c r="M3976">
        <v>100</v>
      </c>
      <c r="N3976">
        <v>2.45358627304699</v>
      </c>
      <c r="O3976">
        <v>0</v>
      </c>
      <c r="P3976">
        <v>956.66666666666595</v>
      </c>
    </row>
    <row r="3977" spans="1:17" hidden="1" x14ac:dyDescent="0.3">
      <c r="A3977" t="s">
        <v>8188</v>
      </c>
      <c r="B3977" t="s">
        <v>8189</v>
      </c>
      <c r="C3977" t="s">
        <v>10328</v>
      </c>
      <c r="D3977" t="s">
        <v>627</v>
      </c>
      <c r="E3977">
        <v>23.268640000000001</v>
      </c>
      <c r="F3977">
        <v>46</v>
      </c>
      <c r="G3977">
        <v>165.74810762588999</v>
      </c>
      <c r="H3977">
        <v>-8.3967301627116093</v>
      </c>
      <c r="I3977">
        <v>3.2549091498340399</v>
      </c>
      <c r="J3977">
        <v>3.4977983813310698</v>
      </c>
      <c r="K3977">
        <v>45.096092035156801</v>
      </c>
      <c r="L3977">
        <v>35.427393483249801</v>
      </c>
      <c r="M3977">
        <v>52.371614054280499</v>
      </c>
      <c r="N3977">
        <v>0.38005559827290403</v>
      </c>
      <c r="O3977">
        <v>14.999999999999901</v>
      </c>
      <c r="P3977">
        <v>280.16528925619798</v>
      </c>
      <c r="Q3977">
        <v>0.12957656627582201</v>
      </c>
    </row>
    <row r="3978" spans="1:17" hidden="1" x14ac:dyDescent="0.3">
      <c r="A3978" t="s">
        <v>8190</v>
      </c>
      <c r="B3978" t="s">
        <v>8191</v>
      </c>
      <c r="C3978" t="s">
        <v>10328</v>
      </c>
      <c r="D3978" t="s">
        <v>3902</v>
      </c>
      <c r="E3978">
        <v>23.2185348</v>
      </c>
      <c r="F3978">
        <v>91.38</v>
      </c>
      <c r="G3978">
        <v>-65.945512275953604</v>
      </c>
      <c r="H3978">
        <v>-0.30837209221068401</v>
      </c>
      <c r="I3978">
        <v>-48.839088350232402</v>
      </c>
      <c r="J3978">
        <v>-1.3476561641234599</v>
      </c>
      <c r="K3978">
        <v>93.052829504607999</v>
      </c>
      <c r="M3978">
        <v>52.1811728730003</v>
      </c>
      <c r="N3978">
        <v>1.1407982261640699</v>
      </c>
      <c r="O3978">
        <v>71.5911578025826</v>
      </c>
      <c r="P3978">
        <v>17.7577319587628</v>
      </c>
    </row>
    <row r="3979" spans="1:17" hidden="1" x14ac:dyDescent="0.3">
      <c r="A3979" t="s">
        <v>8192</v>
      </c>
      <c r="B3979" t="s">
        <v>8193</v>
      </c>
      <c r="C3979" t="s">
        <v>10328</v>
      </c>
      <c r="D3979" t="s">
        <v>627</v>
      </c>
      <c r="E3979">
        <v>23.20748352</v>
      </c>
      <c r="F3979">
        <v>3.18</v>
      </c>
      <c r="G3979">
        <v>-23.360418669454099</v>
      </c>
      <c r="H3979">
        <v>-0.64561668800576399</v>
      </c>
      <c r="I3979">
        <v>-27.481533171964099</v>
      </c>
      <c r="J3979">
        <v>-20.8420006371311</v>
      </c>
      <c r="K3979">
        <v>3.2026870909519598</v>
      </c>
      <c r="L3979">
        <v>3.1485933647334301</v>
      </c>
      <c r="M3979">
        <v>36.7836637776781</v>
      </c>
      <c r="N3979">
        <v>1.3414272842653401</v>
      </c>
      <c r="O3979">
        <v>42.452830188679201</v>
      </c>
      <c r="P3979">
        <v>31.950207468879601</v>
      </c>
      <c r="Q3979">
        <v>4.5166137834483998E-2</v>
      </c>
    </row>
    <row r="3980" spans="1:17" hidden="1" x14ac:dyDescent="0.3">
      <c r="A3980" t="s">
        <v>8194</v>
      </c>
      <c r="B3980" t="s">
        <v>8195</v>
      </c>
      <c r="C3980" t="s">
        <v>10328</v>
      </c>
      <c r="D3980" t="s">
        <v>443</v>
      </c>
      <c r="E3980">
        <v>23.167552499999999</v>
      </c>
      <c r="F3980">
        <v>68.19</v>
      </c>
      <c r="G3980">
        <v>236.54107516037899</v>
      </c>
      <c r="H3980">
        <v>-18.213630295545801</v>
      </c>
      <c r="I3980">
        <v>125.62801783370099</v>
      </c>
      <c r="J3980">
        <v>-9.2092723257396294</v>
      </c>
      <c r="K3980">
        <v>68.844676835355202</v>
      </c>
      <c r="L3980">
        <v>47.159500100721402</v>
      </c>
      <c r="M3980">
        <v>44.641834139646797</v>
      </c>
      <c r="N3980">
        <v>0.86136267426258994</v>
      </c>
      <c r="O3980">
        <v>39.829887080216999</v>
      </c>
      <c r="P3980">
        <v>305.41022592152098</v>
      </c>
      <c r="Q3980">
        <v>0.13474096888724901</v>
      </c>
    </row>
    <row r="3981" spans="1:17" hidden="1" x14ac:dyDescent="0.3">
      <c r="A3981" t="s">
        <v>8196</v>
      </c>
      <c r="B3981" t="s">
        <v>8197</v>
      </c>
      <c r="C3981" t="s">
        <v>10328</v>
      </c>
      <c r="D3981" t="s">
        <v>443</v>
      </c>
      <c r="E3981">
        <v>23.129729999999999</v>
      </c>
      <c r="F3981">
        <v>32.43</v>
      </c>
      <c r="G3981">
        <v>2.78355907099216</v>
      </c>
      <c r="H3981">
        <v>-9.7184499176110997</v>
      </c>
      <c r="I3981">
        <v>-13.7000230561432</v>
      </c>
      <c r="J3981">
        <v>5.5237724073051</v>
      </c>
      <c r="K3981">
        <v>32.051108175757399</v>
      </c>
      <c r="L3981">
        <v>29.619988942438901</v>
      </c>
      <c r="M3981">
        <v>49.604856554171299</v>
      </c>
      <c r="N3981">
        <v>0.31309161165958499</v>
      </c>
      <c r="O3981">
        <v>30.003083564600601</v>
      </c>
      <c r="P3981">
        <v>50.767085076708398</v>
      </c>
      <c r="Q3981">
        <v>2.5086345554165002E-2</v>
      </c>
    </row>
    <row r="3982" spans="1:17" hidden="1" x14ac:dyDescent="0.3">
      <c r="A3982" t="s">
        <v>8198</v>
      </c>
      <c r="B3982" t="s">
        <v>8199</v>
      </c>
      <c r="C3982" t="s">
        <v>10328</v>
      </c>
      <c r="D3982" t="s">
        <v>1351</v>
      </c>
      <c r="E3982">
        <v>23.125250000000001</v>
      </c>
      <c r="F3982">
        <v>19.850000000000001</v>
      </c>
      <c r="G3982">
        <v>-25.100913205564801</v>
      </c>
      <c r="H3982">
        <v>-15.4793533300371</v>
      </c>
      <c r="I3982">
        <v>15.099111989326101</v>
      </c>
      <c r="J3982">
        <v>4.8190105025432004</v>
      </c>
      <c r="K3982">
        <v>19.7614203342671</v>
      </c>
      <c r="L3982">
        <v>17.0681593240787</v>
      </c>
      <c r="M3982">
        <v>55.247992635488899</v>
      </c>
      <c r="N3982">
        <v>0.342312731117701</v>
      </c>
      <c r="O3982">
        <v>44.030226700251802</v>
      </c>
      <c r="P3982">
        <v>65.278934221482103</v>
      </c>
      <c r="Q3982">
        <v>0.13104805860058499</v>
      </c>
    </row>
    <row r="3983" spans="1:17" hidden="1" x14ac:dyDescent="0.3">
      <c r="A3983" t="s">
        <v>8200</v>
      </c>
      <c r="B3983" t="s">
        <v>8201</v>
      </c>
      <c r="C3983" t="s">
        <v>10328</v>
      </c>
      <c r="D3983" t="s">
        <v>750</v>
      </c>
      <c r="E3983">
        <v>23.1</v>
      </c>
      <c r="F3983">
        <v>21</v>
      </c>
      <c r="G3983">
        <v>-52.294050287649497</v>
      </c>
      <c r="H3983">
        <v>-7.2516567487306398</v>
      </c>
      <c r="I3983">
        <v>0.85573407167598603</v>
      </c>
      <c r="J3983">
        <v>-6.0250317297343301</v>
      </c>
      <c r="K3983">
        <v>21.640571413810701</v>
      </c>
      <c r="L3983">
        <v>21.330637915900699</v>
      </c>
      <c r="M3983">
        <v>0.12233168015012599</v>
      </c>
      <c r="N3983">
        <v>0.76623376623376604</v>
      </c>
      <c r="O3983">
        <v>28.571428571428498</v>
      </c>
      <c r="P3983">
        <v>28.834355828220801</v>
      </c>
    </row>
    <row r="3984" spans="1:17" hidden="1" x14ac:dyDescent="0.3">
      <c r="A3984" t="s">
        <v>8202</v>
      </c>
      <c r="B3984" t="s">
        <v>8203</v>
      </c>
      <c r="C3984" t="s">
        <v>10328</v>
      </c>
      <c r="D3984" t="s">
        <v>750</v>
      </c>
      <c r="E3984">
        <v>23.091247410000001</v>
      </c>
      <c r="F3984">
        <v>2.6</v>
      </c>
      <c r="K3984">
        <v>2.9214051989229399</v>
      </c>
      <c r="L3984">
        <v>4.2861502767889696</v>
      </c>
      <c r="M3984">
        <v>64.437260219561196</v>
      </c>
      <c r="N3984">
        <v>1</v>
      </c>
      <c r="Q3984">
        <v>-8.2544193203107005E-2</v>
      </c>
    </row>
    <row r="3985" spans="1:17" hidden="1" x14ac:dyDescent="0.3">
      <c r="A3985" t="s">
        <v>8204</v>
      </c>
      <c r="B3985" t="s">
        <v>8205</v>
      </c>
      <c r="C3985" t="s">
        <v>10328</v>
      </c>
      <c r="D3985" t="s">
        <v>627</v>
      </c>
      <c r="E3985">
        <v>23.085231356000001</v>
      </c>
      <c r="F3985">
        <v>25.5</v>
      </c>
      <c r="G3985">
        <v>-1.6730365246418299</v>
      </c>
      <c r="H3985">
        <v>-6.8620948031914502</v>
      </c>
      <c r="I3985">
        <v>-29.4410019123887</v>
      </c>
      <c r="J3985">
        <v>-9.0960154041925403</v>
      </c>
      <c r="K3985">
        <v>28.217245347253101</v>
      </c>
      <c r="L3985">
        <v>29.018172480052499</v>
      </c>
      <c r="M3985">
        <v>41.897091065734301</v>
      </c>
      <c r="N3985">
        <v>1.7126462896717101</v>
      </c>
      <c r="O3985">
        <v>62.941176470588204</v>
      </c>
      <c r="P3985">
        <v>77.700348432055705</v>
      </c>
      <c r="Q3985">
        <v>0.110849579815223</v>
      </c>
    </row>
    <row r="3986" spans="1:17" hidden="1" x14ac:dyDescent="0.3">
      <c r="A3986" t="s">
        <v>8206</v>
      </c>
      <c r="B3986" t="s">
        <v>8207</v>
      </c>
      <c r="C3986" t="s">
        <v>10328</v>
      </c>
      <c r="D3986" t="s">
        <v>4353</v>
      </c>
      <c r="E3986">
        <v>23.032399999999999</v>
      </c>
      <c r="F3986">
        <v>71</v>
      </c>
      <c r="G3986">
        <v>-41.321828065427297</v>
      </c>
      <c r="H3986">
        <v>-0.84570975454835096</v>
      </c>
      <c r="I3986">
        <v>-20.7576119319139</v>
      </c>
      <c r="J3986">
        <v>4.9224930896078698</v>
      </c>
      <c r="K3986">
        <v>68.609616649429796</v>
      </c>
      <c r="L3986">
        <v>68.961710910024493</v>
      </c>
      <c r="M3986">
        <v>69.651120535817896</v>
      </c>
      <c r="N3986">
        <v>0.85314685314685301</v>
      </c>
      <c r="O3986">
        <v>23.943661971830899</v>
      </c>
      <c r="P3986">
        <v>26.785714285714199</v>
      </c>
    </row>
    <row r="3987" spans="1:17" hidden="1" x14ac:dyDescent="0.3">
      <c r="A3987" t="s">
        <v>8208</v>
      </c>
      <c r="B3987" t="s">
        <v>8209</v>
      </c>
      <c r="C3987" t="s">
        <v>10328</v>
      </c>
      <c r="D3987" t="s">
        <v>276</v>
      </c>
      <c r="E3987">
        <v>22.998538358000001</v>
      </c>
      <c r="F3987">
        <v>26.94</v>
      </c>
      <c r="G3987">
        <v>-58.612942123782702</v>
      </c>
      <c r="H3987">
        <v>-0.68757925641029005</v>
      </c>
      <c r="I3987">
        <v>-19.065090441553401</v>
      </c>
      <c r="J3987">
        <v>-4.8057091347748599</v>
      </c>
      <c r="K3987">
        <v>27.156557713706</v>
      </c>
      <c r="L3987">
        <v>29.605900458106898</v>
      </c>
      <c r="M3987">
        <v>44.938881166135701</v>
      </c>
      <c r="N3987">
        <v>0.68963692222015605</v>
      </c>
      <c r="O3987">
        <v>46.993318485523297</v>
      </c>
      <c r="P3987">
        <v>16.220880069025</v>
      </c>
      <c r="Q3987">
        <v>-4.1327615174849997E-3</v>
      </c>
    </row>
    <row r="3988" spans="1:17" hidden="1" x14ac:dyDescent="0.3">
      <c r="A3988" t="s">
        <v>8210</v>
      </c>
      <c r="B3988" t="s">
        <v>8211</v>
      </c>
      <c r="C3988" t="s">
        <v>10328</v>
      </c>
      <c r="D3988" t="s">
        <v>257</v>
      </c>
      <c r="E3988">
        <v>22.975467200000001</v>
      </c>
      <c r="F3988">
        <v>31.83</v>
      </c>
      <c r="G3988">
        <v>21.499600506001201</v>
      </c>
      <c r="H3988">
        <v>-1.4111098276210501</v>
      </c>
      <c r="I3988">
        <v>-14.815542900113099</v>
      </c>
      <c r="J3988">
        <v>5.8652547135451103</v>
      </c>
      <c r="K3988">
        <v>31.686387567939899</v>
      </c>
      <c r="L3988">
        <v>29.8168519511025</v>
      </c>
      <c r="M3988">
        <v>55.779040706263103</v>
      </c>
      <c r="N3988">
        <v>2.0331095828621999</v>
      </c>
      <c r="O3988">
        <v>21.583411875589</v>
      </c>
      <c r="P3988">
        <v>64.241486068111399</v>
      </c>
      <c r="Q3988">
        <v>8.4485958697373006E-2</v>
      </c>
    </row>
    <row r="3989" spans="1:17" hidden="1" x14ac:dyDescent="0.3">
      <c r="A3989" t="s">
        <v>8212</v>
      </c>
      <c r="B3989" t="s">
        <v>8213</v>
      </c>
      <c r="C3989" t="s">
        <v>10328</v>
      </c>
      <c r="D3989" t="s">
        <v>415</v>
      </c>
      <c r="E3989">
        <v>22.869071999999999</v>
      </c>
      <c r="F3989">
        <v>44</v>
      </c>
      <c r="G3989">
        <v>-17.251315244914501</v>
      </c>
      <c r="H3989">
        <v>-7.12843877998524</v>
      </c>
      <c r="I3989">
        <v>3.7145216094320199</v>
      </c>
      <c r="J3989">
        <v>3.0237724073051</v>
      </c>
      <c r="K3989">
        <v>42.360562584679101</v>
      </c>
      <c r="L3989">
        <v>39.833453455933899</v>
      </c>
      <c r="M3989">
        <v>44.272423643146098</v>
      </c>
      <c r="N3989">
        <v>0.54554258884060802</v>
      </c>
      <c r="O3989">
        <v>13.636363636363599</v>
      </c>
      <c r="P3989">
        <v>41.706924315619901</v>
      </c>
      <c r="Q3989">
        <v>-1.4974188700146E-2</v>
      </c>
    </row>
    <row r="3990" spans="1:17" hidden="1" x14ac:dyDescent="0.3">
      <c r="A3990" t="s">
        <v>8214</v>
      </c>
      <c r="B3990" t="s">
        <v>8215</v>
      </c>
      <c r="C3990" t="s">
        <v>10328</v>
      </c>
      <c r="D3990" t="s">
        <v>627</v>
      </c>
      <c r="E3990">
        <v>22.8216672</v>
      </c>
      <c r="F3990">
        <v>28.15</v>
      </c>
      <c r="G3990">
        <v>27.896746569813899</v>
      </c>
      <c r="H3990">
        <v>15.674436765598101</v>
      </c>
      <c r="I3990">
        <v>-6.2153093350038198</v>
      </c>
      <c r="J3990">
        <v>1.1367199928554199</v>
      </c>
      <c r="K3990">
        <v>24.613841779680101</v>
      </c>
      <c r="L3990">
        <v>22.2215614306097</v>
      </c>
      <c r="M3990">
        <v>87.099754446666296</v>
      </c>
      <c r="N3990">
        <v>0.85705502514534004</v>
      </c>
      <c r="O3990">
        <v>30.728241563055001</v>
      </c>
      <c r="P3990">
        <v>90.847457627118601</v>
      </c>
      <c r="Q3990">
        <v>7.9348253221387999E-2</v>
      </c>
    </row>
    <row r="3991" spans="1:17" hidden="1" x14ac:dyDescent="0.3">
      <c r="A3991" t="s">
        <v>8216</v>
      </c>
      <c r="B3991" t="s">
        <v>8217</v>
      </c>
      <c r="C3991" t="s">
        <v>10328</v>
      </c>
      <c r="D3991" t="s">
        <v>185</v>
      </c>
      <c r="E3991">
        <v>22.8185</v>
      </c>
      <c r="F3991">
        <v>47.01</v>
      </c>
      <c r="G3991">
        <v>-15.8312448333495</v>
      </c>
      <c r="H3991">
        <v>-10.6742032256066</v>
      </c>
      <c r="I3991">
        <v>-0.93013245238487796</v>
      </c>
      <c r="J3991">
        <v>-6.5752943550782401</v>
      </c>
      <c r="K3991">
        <v>47.153661074915</v>
      </c>
      <c r="L3991">
        <v>43.353115097255397</v>
      </c>
      <c r="M3991">
        <v>36.912294729518102</v>
      </c>
      <c r="N3991">
        <v>0.14650608798329801</v>
      </c>
      <c r="O3991">
        <v>35.9285258455647</v>
      </c>
      <c r="P3991">
        <v>38.672566371681398</v>
      </c>
      <c r="Q3991">
        <v>4.5339400368947999E-2</v>
      </c>
    </row>
    <row r="3992" spans="1:17" hidden="1" x14ac:dyDescent="0.3">
      <c r="A3992" t="s">
        <v>8218</v>
      </c>
      <c r="B3992" t="s">
        <v>8219</v>
      </c>
      <c r="C3992" t="s">
        <v>10328</v>
      </c>
      <c r="D3992" t="s">
        <v>573</v>
      </c>
      <c r="E3992">
        <v>22.7746</v>
      </c>
      <c r="F3992">
        <v>49.52</v>
      </c>
      <c r="G3992">
        <v>-57.248298653662602</v>
      </c>
      <c r="H3992">
        <v>-9.5936372295443402</v>
      </c>
      <c r="I3992">
        <v>-22.912667278458599</v>
      </c>
      <c r="J3992">
        <v>-7.9487467997007499</v>
      </c>
      <c r="K3992">
        <v>53.302985592510403</v>
      </c>
      <c r="L3992">
        <v>55.560147246026098</v>
      </c>
      <c r="M3992">
        <v>33.699943714958501</v>
      </c>
      <c r="N3992">
        <v>0.65458103888478603</v>
      </c>
      <c r="O3992">
        <v>46.243941841680098</v>
      </c>
      <c r="P3992">
        <v>12.086917157084599</v>
      </c>
      <c r="Q3992">
        <v>-3.8138317703370001E-3</v>
      </c>
    </row>
    <row r="3993" spans="1:17" hidden="1" x14ac:dyDescent="0.3">
      <c r="A3993" t="s">
        <v>8220</v>
      </c>
      <c r="B3993" t="s">
        <v>8221</v>
      </c>
      <c r="C3993" t="s">
        <v>10328</v>
      </c>
      <c r="D3993" t="s">
        <v>535</v>
      </c>
      <c r="E3993">
        <v>22.675227899999999</v>
      </c>
      <c r="F3993">
        <v>0.75</v>
      </c>
      <c r="G3993">
        <v>128.548861589745</v>
      </c>
      <c r="H3993">
        <v>-3.5401039679299</v>
      </c>
      <c r="I3993">
        <v>-46.001118425420401</v>
      </c>
      <c r="J3993">
        <v>2.9523438358765302</v>
      </c>
      <c r="K3993">
        <v>0.76002275858620805</v>
      </c>
      <c r="L3993">
        <v>0.75376739443099094</v>
      </c>
      <c r="M3993">
        <v>66.631652852597995</v>
      </c>
      <c r="N3993">
        <v>0.51050263145825303</v>
      </c>
      <c r="O3993">
        <v>51.999999999999901</v>
      </c>
      <c r="P3993">
        <v>167.85714285714201</v>
      </c>
    </row>
    <row r="3994" spans="1:17" hidden="1" x14ac:dyDescent="0.3">
      <c r="A3994" t="s">
        <v>8222</v>
      </c>
      <c r="B3994" t="s">
        <v>8223</v>
      </c>
      <c r="C3994" t="s">
        <v>10328</v>
      </c>
      <c r="D3994" t="s">
        <v>51</v>
      </c>
      <c r="E3994">
        <v>22.590252</v>
      </c>
      <c r="F3994">
        <v>23.21</v>
      </c>
      <c r="G3994">
        <v>7.59127988237812</v>
      </c>
      <c r="H3994">
        <v>-2.6824444484258998</v>
      </c>
      <c r="I3994">
        <v>17.281509440540699</v>
      </c>
      <c r="J3994">
        <v>-1.3744535497443799</v>
      </c>
      <c r="K3994">
        <v>23.371688544397699</v>
      </c>
      <c r="L3994">
        <v>21.008766398468801</v>
      </c>
      <c r="M3994">
        <v>57.501752890105898</v>
      </c>
      <c r="N3994">
        <v>0.29266075502852301</v>
      </c>
      <c r="O3994">
        <v>30.030159414045599</v>
      </c>
      <c r="P3994">
        <v>54.733333333333299</v>
      </c>
      <c r="Q3994">
        <v>0.130594215327302</v>
      </c>
    </row>
    <row r="3995" spans="1:17" hidden="1" x14ac:dyDescent="0.3">
      <c r="A3995" t="s">
        <v>8224</v>
      </c>
      <c r="B3995" t="s">
        <v>8225</v>
      </c>
      <c r="C3995" t="s">
        <v>10328</v>
      </c>
      <c r="D3995" t="s">
        <v>535</v>
      </c>
      <c r="E3995">
        <v>22.5803455</v>
      </c>
      <c r="F3995">
        <v>21.79</v>
      </c>
      <c r="G3995">
        <v>18.563915454354301</v>
      </c>
      <c r="H3995">
        <v>34.668788123810899</v>
      </c>
      <c r="I3995">
        <v>-15.0768147416827</v>
      </c>
      <c r="J3995">
        <v>13.2601950755459</v>
      </c>
      <c r="K3995">
        <v>18.664184173226399</v>
      </c>
      <c r="L3995">
        <v>18.2949989150964</v>
      </c>
      <c r="M3995">
        <v>71.074822732195599</v>
      </c>
      <c r="N3995">
        <v>1.57438524430655</v>
      </c>
      <c r="O3995">
        <v>21.6154199173933</v>
      </c>
      <c r="P3995">
        <v>75.301689460981507</v>
      </c>
      <c r="Q3995">
        <v>-3.4664660391404999E-2</v>
      </c>
    </row>
    <row r="3996" spans="1:17" hidden="1" x14ac:dyDescent="0.3">
      <c r="A3996" t="s">
        <v>8226</v>
      </c>
      <c r="B3996" t="s">
        <v>8227</v>
      </c>
      <c r="C3996" t="s">
        <v>10328</v>
      </c>
      <c r="D3996" t="s">
        <v>3576</v>
      </c>
      <c r="E3996">
        <v>22.564036835</v>
      </c>
      <c r="F3996">
        <v>43.15</v>
      </c>
      <c r="G3996">
        <v>-40.175994732093997</v>
      </c>
      <c r="H3996">
        <v>-2.2974507846026202</v>
      </c>
      <c r="I3996">
        <v>-20.8432862917129</v>
      </c>
      <c r="J3996">
        <v>-1.0476561641234601</v>
      </c>
      <c r="K3996">
        <v>44.719317054631297</v>
      </c>
      <c r="L3996">
        <v>46.594488548875603</v>
      </c>
      <c r="M3996">
        <v>5.7895825770322302</v>
      </c>
      <c r="N3996">
        <v>1.5902936382863599</v>
      </c>
      <c r="O3996">
        <v>31.4020857473928</v>
      </c>
      <c r="P3996">
        <v>1.8168947616800299</v>
      </c>
    </row>
    <row r="3997" spans="1:17" hidden="1" x14ac:dyDescent="0.3">
      <c r="A3997" t="s">
        <v>8228</v>
      </c>
      <c r="B3997" t="s">
        <v>8229</v>
      </c>
      <c r="C3997" t="s">
        <v>10328</v>
      </c>
      <c r="D3997" t="s">
        <v>627</v>
      </c>
      <c r="E3997">
        <v>22.553000000000001</v>
      </c>
      <c r="F3997">
        <v>24.25</v>
      </c>
      <c r="G3997">
        <v>1.50711930299371</v>
      </c>
      <c r="H3997">
        <v>-5.4948274529934098</v>
      </c>
      <c r="I3997">
        <v>14.9354397421504</v>
      </c>
      <c r="J3997">
        <v>-2.1309894974568002</v>
      </c>
      <c r="K3997">
        <v>23.152924118720001</v>
      </c>
      <c r="L3997">
        <v>22.010696967011</v>
      </c>
      <c r="M3997">
        <v>51.461228543170201</v>
      </c>
      <c r="N3997">
        <v>1.0557490990812799</v>
      </c>
      <c r="O3997">
        <v>37.072164948453597</v>
      </c>
      <c r="P3997">
        <v>45.645645645645601</v>
      </c>
      <c r="Q3997">
        <v>7.3284515966797997E-2</v>
      </c>
    </row>
    <row r="3998" spans="1:17" hidden="1" x14ac:dyDescent="0.3">
      <c r="A3998" t="s">
        <v>8230</v>
      </c>
      <c r="B3998" t="s">
        <v>8231</v>
      </c>
      <c r="C3998" t="s">
        <v>10328</v>
      </c>
      <c r="D3998" t="s">
        <v>51</v>
      </c>
      <c r="E3998">
        <v>22.541512377</v>
      </c>
      <c r="F3998">
        <v>8.14</v>
      </c>
      <c r="G3998">
        <v>99.223946582460002</v>
      </c>
      <c r="H3998">
        <v>3.9433353971910901</v>
      </c>
      <c r="I3998">
        <v>-40.930005909617599</v>
      </c>
      <c r="J3998">
        <v>-6.7947826009050702</v>
      </c>
      <c r="K3998">
        <v>8.12952940010336</v>
      </c>
      <c r="L3998">
        <v>7.4982733657091796</v>
      </c>
      <c r="M3998">
        <v>52.070823479040598</v>
      </c>
      <c r="N3998">
        <v>1.80046995180942</v>
      </c>
      <c r="O3998">
        <v>43.734643734643697</v>
      </c>
      <c r="Q3998">
        <v>0.108098916855183</v>
      </c>
    </row>
    <row r="3999" spans="1:17" hidden="1" x14ac:dyDescent="0.3">
      <c r="A3999" t="s">
        <v>8232</v>
      </c>
      <c r="B3999" t="s">
        <v>8233</v>
      </c>
      <c r="C3999" t="s">
        <v>10328</v>
      </c>
      <c r="D3999" t="s">
        <v>535</v>
      </c>
      <c r="E3999">
        <v>22.533000000000001</v>
      </c>
      <c r="F3999">
        <v>78.75</v>
      </c>
      <c r="G3999">
        <v>63.227141006737597</v>
      </c>
      <c r="H3999">
        <v>-21.957296818159399</v>
      </c>
      <c r="I3999">
        <v>71.6770343128143</v>
      </c>
      <c r="J3999">
        <v>1.22972008025128</v>
      </c>
      <c r="K3999">
        <v>78.363861481551098</v>
      </c>
      <c r="L3999">
        <v>58.922155654580401</v>
      </c>
      <c r="M3999">
        <v>33.855759211673799</v>
      </c>
      <c r="N3999">
        <v>0.425906800358898</v>
      </c>
      <c r="O3999">
        <v>44.876190476190402</v>
      </c>
      <c r="P3999">
        <v>113.704206241519</v>
      </c>
    </row>
    <row r="4000" spans="1:17" hidden="1" x14ac:dyDescent="0.3">
      <c r="A4000" t="s">
        <v>8234</v>
      </c>
      <c r="B4000" t="s">
        <v>8235</v>
      </c>
      <c r="C4000" t="s">
        <v>10328</v>
      </c>
      <c r="D4000" t="s">
        <v>54</v>
      </c>
      <c r="E4000">
        <v>22.4847</v>
      </c>
      <c r="F4000">
        <v>9.1</v>
      </c>
      <c r="G4000">
        <v>-69.566508916491102</v>
      </c>
      <c r="H4000">
        <v>-7.7193073611302596</v>
      </c>
      <c r="I4000">
        <v>-40.743181917483902</v>
      </c>
      <c r="J4000">
        <v>-2.2511572582153798</v>
      </c>
      <c r="K4000">
        <v>9.5648106441416498</v>
      </c>
      <c r="L4000">
        <v>11.050996661008501</v>
      </c>
      <c r="M4000">
        <v>41.089861230645901</v>
      </c>
      <c r="N4000">
        <v>0.56748891352549802</v>
      </c>
      <c r="O4000">
        <v>113.626373626373</v>
      </c>
      <c r="P4000">
        <v>7.0588235294117601</v>
      </c>
      <c r="Q4000">
        <v>-4.9003198356704997E-2</v>
      </c>
    </row>
    <row r="4001" spans="1:17" hidden="1" x14ac:dyDescent="0.3">
      <c r="A4001" t="s">
        <v>8236</v>
      </c>
      <c r="B4001" t="s">
        <v>8237</v>
      </c>
      <c r="C4001" t="s">
        <v>10328</v>
      </c>
      <c r="D4001" t="s">
        <v>405</v>
      </c>
      <c r="E4001">
        <v>22.474399999999999</v>
      </c>
      <c r="F4001">
        <v>21</v>
      </c>
      <c r="G4001">
        <v>70.885109733615707</v>
      </c>
      <c r="H4001">
        <v>36.875751012630303</v>
      </c>
      <c r="I4001">
        <v>68.695495514273006</v>
      </c>
      <c r="J4001">
        <v>15.763154646687299</v>
      </c>
      <c r="K4001">
        <v>16.770301482682498</v>
      </c>
      <c r="L4001">
        <v>13.357551163996799</v>
      </c>
      <c r="M4001">
        <v>85.203943397984204</v>
      </c>
      <c r="N4001">
        <v>2.0751881942942001</v>
      </c>
      <c r="O4001">
        <v>21.380952380952301</v>
      </c>
      <c r="P4001">
        <v>189.655172413793</v>
      </c>
      <c r="Q4001">
        <v>0.13276935558045799</v>
      </c>
    </row>
    <row r="4002" spans="1:17" hidden="1" x14ac:dyDescent="0.3">
      <c r="A4002" t="s">
        <v>8238</v>
      </c>
      <c r="B4002" t="s">
        <v>8239</v>
      </c>
      <c r="C4002" t="s">
        <v>10328</v>
      </c>
      <c r="D4002" t="s">
        <v>741</v>
      </c>
      <c r="E4002">
        <v>22.46870916</v>
      </c>
      <c r="F4002">
        <v>123.57</v>
      </c>
      <c r="G4002">
        <v>15.664697468244</v>
      </c>
      <c r="H4002">
        <v>2.8065698807100001</v>
      </c>
      <c r="I4002">
        <v>9.7090721831370992</v>
      </c>
      <c r="J4002">
        <v>-0.55115608273001104</v>
      </c>
      <c r="K4002">
        <v>118.300314014585</v>
      </c>
      <c r="L4002">
        <v>106.433109971904</v>
      </c>
      <c r="M4002">
        <v>31.967359018905899</v>
      </c>
      <c r="N4002">
        <v>2.2861889431464402</v>
      </c>
      <c r="O4002">
        <v>0.92255401796552605</v>
      </c>
      <c r="P4002">
        <v>48.861582941814198</v>
      </c>
    </row>
    <row r="4003" spans="1:17" hidden="1" x14ac:dyDescent="0.3">
      <c r="A4003" t="s">
        <v>8240</v>
      </c>
      <c r="B4003" t="s">
        <v>8241</v>
      </c>
      <c r="C4003" t="s">
        <v>10328</v>
      </c>
      <c r="D4003" t="s">
        <v>5799</v>
      </c>
      <c r="E4003">
        <v>22.450950847999898</v>
      </c>
      <c r="F4003">
        <v>33</v>
      </c>
      <c r="G4003">
        <v>-60.230558224157399</v>
      </c>
      <c r="H4003">
        <v>-17.170114516453101</v>
      </c>
      <c r="I4003">
        <v>-43.124134298436203</v>
      </c>
      <c r="J4003">
        <v>-4.3040208769713004</v>
      </c>
      <c r="K4003">
        <v>39.455259168987503</v>
      </c>
      <c r="M4003">
        <v>33.286480156551399</v>
      </c>
      <c r="O4003">
        <v>82.696969696969603</v>
      </c>
      <c r="P4003">
        <v>2.0408163265305901</v>
      </c>
    </row>
    <row r="4004" spans="1:17" hidden="1" x14ac:dyDescent="0.3">
      <c r="A4004" t="s">
        <v>8242</v>
      </c>
      <c r="B4004" t="s">
        <v>8243</v>
      </c>
      <c r="C4004" t="s">
        <v>10328</v>
      </c>
      <c r="D4004" t="s">
        <v>51</v>
      </c>
      <c r="E4004">
        <v>22.4115</v>
      </c>
      <c r="F4004">
        <v>2.2400000000000002</v>
      </c>
      <c r="G4004">
        <v>-44.575644859320398</v>
      </c>
      <c r="H4004">
        <v>-11.253873019854399</v>
      </c>
      <c r="I4004">
        <v>-8.7793576280782002</v>
      </c>
      <c r="J4004">
        <v>-3.2406386202638</v>
      </c>
      <c r="K4004">
        <v>2.31496254264303</v>
      </c>
      <c r="L4004">
        <v>2.74056986453538</v>
      </c>
      <c r="M4004">
        <v>31.891363802933501</v>
      </c>
      <c r="N4004">
        <v>0.53021951609812301</v>
      </c>
      <c r="O4004">
        <v>38.392857142857103</v>
      </c>
      <c r="P4004">
        <v>17.8947368421052</v>
      </c>
      <c r="Q4004">
        <v>6.8154597195959996E-2</v>
      </c>
    </row>
    <row r="4005" spans="1:17" hidden="1" x14ac:dyDescent="0.3">
      <c r="A4005" t="s">
        <v>8244</v>
      </c>
      <c r="B4005" t="s">
        <v>8245</v>
      </c>
      <c r="C4005" t="s">
        <v>10328</v>
      </c>
      <c r="D4005" t="s">
        <v>535</v>
      </c>
      <c r="E4005">
        <v>22.379701000000001</v>
      </c>
      <c r="F4005">
        <v>70</v>
      </c>
      <c r="G4005">
        <v>-13.112763737941901</v>
      </c>
      <c r="H4005">
        <v>-20.4125106299681</v>
      </c>
      <c r="I4005">
        <v>-26.4922725770131</v>
      </c>
      <c r="J4005">
        <v>-5.1572452052193496</v>
      </c>
      <c r="K4005">
        <v>80.705875072577101</v>
      </c>
      <c r="L4005">
        <v>74.484324468473403</v>
      </c>
      <c r="M4005">
        <v>40.7186344137601</v>
      </c>
      <c r="N4005">
        <v>0.51106894906391698</v>
      </c>
      <c r="O4005">
        <v>61.542857142857102</v>
      </c>
      <c r="Q4005">
        <v>9.9190528120694996E-2</v>
      </c>
    </row>
    <row r="4006" spans="1:17" hidden="1" x14ac:dyDescent="0.3">
      <c r="A4006" t="s">
        <v>8246</v>
      </c>
      <c r="B4006" t="s">
        <v>8247</v>
      </c>
      <c r="C4006" t="s">
        <v>10328</v>
      </c>
      <c r="D4006" t="s">
        <v>1351</v>
      </c>
      <c r="E4006">
        <v>22.373340599999999</v>
      </c>
      <c r="F4006">
        <v>74.989999999999995</v>
      </c>
      <c r="G4006">
        <v>-88.757299940255095</v>
      </c>
      <c r="H4006">
        <v>13.058553521442599</v>
      </c>
      <c r="I4006">
        <v>-15.676872743753799</v>
      </c>
      <c r="J4006">
        <v>6.1100922722906903</v>
      </c>
      <c r="K4006">
        <v>70.434453149023597</v>
      </c>
      <c r="M4006">
        <v>61.830247671401402</v>
      </c>
      <c r="N4006">
        <v>2.1463826197004798</v>
      </c>
      <c r="O4006">
        <v>166.03547139618601</v>
      </c>
      <c r="P4006">
        <v>36.345454545454501</v>
      </c>
    </row>
    <row r="4007" spans="1:17" hidden="1" x14ac:dyDescent="0.3">
      <c r="A4007" t="s">
        <v>8248</v>
      </c>
      <c r="B4007" t="s">
        <v>8249</v>
      </c>
      <c r="C4007" t="s">
        <v>10328</v>
      </c>
      <c r="D4007" t="s">
        <v>72</v>
      </c>
      <c r="E4007">
        <v>22.356070800000001</v>
      </c>
      <c r="F4007">
        <v>23.82</v>
      </c>
      <c r="G4007">
        <v>-29.945724660635399</v>
      </c>
      <c r="H4007">
        <v>-1.4783029677867301</v>
      </c>
      <c r="I4007">
        <v>-22.6012159758214</v>
      </c>
      <c r="J4007">
        <v>-6.6947149876528798</v>
      </c>
      <c r="K4007">
        <v>24.2883231743618</v>
      </c>
      <c r="L4007">
        <v>26.5959965012933</v>
      </c>
      <c r="M4007">
        <v>46.041232562564097</v>
      </c>
      <c r="N4007">
        <v>0.93325620969309697</v>
      </c>
      <c r="O4007">
        <v>28.043660789252701</v>
      </c>
      <c r="P4007">
        <v>8.0762250453720608</v>
      </c>
      <c r="Q4007">
        <v>-4.1336312024091999E-2</v>
      </c>
    </row>
    <row r="4008" spans="1:17" hidden="1" x14ac:dyDescent="0.3">
      <c r="A4008" t="s">
        <v>8250</v>
      </c>
      <c r="B4008" t="s">
        <v>8251</v>
      </c>
      <c r="C4008" t="s">
        <v>10328</v>
      </c>
      <c r="D4008" t="s">
        <v>21</v>
      </c>
      <c r="E4008">
        <v>22.327924156000002</v>
      </c>
      <c r="F4008">
        <v>14.51</v>
      </c>
      <c r="G4008">
        <v>-27.888729473878001</v>
      </c>
      <c r="H4008">
        <v>6.7414964276991398</v>
      </c>
      <c r="I4008">
        <v>-0.222591396893383</v>
      </c>
      <c r="J4008">
        <v>-13.1615265457103</v>
      </c>
      <c r="K4008">
        <v>14.814834974358</v>
      </c>
      <c r="L4008">
        <v>14.486731531962</v>
      </c>
      <c r="M4008">
        <v>35.906706443890101</v>
      </c>
      <c r="N4008">
        <v>1.36151566599783</v>
      </c>
      <c r="O4008">
        <v>41.144038594073002</v>
      </c>
      <c r="P4008">
        <v>56.864864864864799</v>
      </c>
      <c r="Q4008">
        <v>3.0976366116438999E-2</v>
      </c>
    </row>
    <row r="4009" spans="1:17" hidden="1" x14ac:dyDescent="0.3">
      <c r="A4009" t="s">
        <v>8252</v>
      </c>
      <c r="B4009" t="s">
        <v>8253</v>
      </c>
      <c r="C4009" t="s">
        <v>10328</v>
      </c>
      <c r="D4009" t="s">
        <v>706</v>
      </c>
      <c r="E4009">
        <v>22.22</v>
      </c>
      <c r="F4009">
        <v>20.149999999999999</v>
      </c>
      <c r="G4009">
        <v>8.5113906415877896</v>
      </c>
      <c r="H4009">
        <v>-3.7376958172661201</v>
      </c>
      <c r="I4009">
        <v>-7.7434720248236202</v>
      </c>
      <c r="J4009">
        <v>1.2308248485347499</v>
      </c>
      <c r="K4009">
        <v>20.113177283656999</v>
      </c>
      <c r="L4009">
        <v>19.004301328987498</v>
      </c>
      <c r="M4009">
        <v>50.523106345207303</v>
      </c>
      <c r="N4009">
        <v>0.68160465744589904</v>
      </c>
      <c r="O4009">
        <v>14.0942928039702</v>
      </c>
      <c r="P4009">
        <v>54.406130268199199</v>
      </c>
      <c r="Q4009">
        <v>4.0611497667997001E-2</v>
      </c>
    </row>
    <row r="4010" spans="1:17" hidden="1" x14ac:dyDescent="0.3">
      <c r="A4010" t="s">
        <v>8254</v>
      </c>
      <c r="B4010" t="s">
        <v>8255</v>
      </c>
      <c r="C4010" t="s">
        <v>10328</v>
      </c>
      <c r="D4010" t="s">
        <v>7445</v>
      </c>
      <c r="E4010">
        <v>22.203252028000001</v>
      </c>
      <c r="F4010">
        <v>20.420000000000002</v>
      </c>
      <c r="G4010">
        <v>-56.326793757012702</v>
      </c>
      <c r="H4010">
        <v>-13.8475925505003</v>
      </c>
      <c r="I4010">
        <v>-28.967049553116201</v>
      </c>
      <c r="J4010">
        <v>-4.2050761009750799</v>
      </c>
      <c r="K4010">
        <v>22.187634226586201</v>
      </c>
      <c r="L4010">
        <v>22.022203625660101</v>
      </c>
      <c r="M4010">
        <v>44.055456707228998</v>
      </c>
      <c r="N4010">
        <v>0.56109453738794601</v>
      </c>
      <c r="O4010">
        <v>42.017629774730601</v>
      </c>
      <c r="P4010">
        <v>10.4380746349378</v>
      </c>
      <c r="Q4010">
        <v>1.497052624715E-2</v>
      </c>
    </row>
    <row r="4011" spans="1:17" hidden="1" x14ac:dyDescent="0.3">
      <c r="A4011" t="s">
        <v>8256</v>
      </c>
      <c r="B4011" t="s">
        <v>8257</v>
      </c>
      <c r="C4011" t="s">
        <v>10328</v>
      </c>
      <c r="D4011" t="s">
        <v>443</v>
      </c>
      <c r="E4011">
        <v>22.181249999999999</v>
      </c>
      <c r="F4011">
        <v>19.12</v>
      </c>
      <c r="G4011">
        <v>169.61469231074801</v>
      </c>
      <c r="H4011">
        <v>-29.656155698998901</v>
      </c>
      <c r="I4011">
        <v>2.28474655348254</v>
      </c>
      <c r="J4011">
        <v>-1.10096106817464</v>
      </c>
      <c r="K4011">
        <v>19.389843199768801</v>
      </c>
      <c r="L4011">
        <v>15.334654899302899</v>
      </c>
      <c r="M4011">
        <v>31.587357512516299</v>
      </c>
      <c r="N4011">
        <v>0.46572066118792399</v>
      </c>
      <c r="O4011">
        <v>35.878661087866099</v>
      </c>
      <c r="P4011">
        <v>214.99176276770999</v>
      </c>
      <c r="Q4011">
        <v>0.14676457915052599</v>
      </c>
    </row>
    <row r="4012" spans="1:17" hidden="1" x14ac:dyDescent="0.3">
      <c r="A4012" t="s">
        <v>8258</v>
      </c>
      <c r="B4012" t="s">
        <v>8259</v>
      </c>
      <c r="C4012" t="s">
        <v>10328</v>
      </c>
      <c r="D4012" t="s">
        <v>627</v>
      </c>
      <c r="E4012">
        <v>22.170940399999999</v>
      </c>
      <c r="F4012">
        <v>62.64</v>
      </c>
      <c r="G4012">
        <v>10.6922168783928</v>
      </c>
      <c r="H4012">
        <v>83.182821489172795</v>
      </c>
      <c r="I4012">
        <v>20.680851460891201</v>
      </c>
      <c r="J4012">
        <v>6.1033270960748096</v>
      </c>
      <c r="K4012">
        <v>46.901697629510799</v>
      </c>
      <c r="L4012">
        <v>42.7892966208438</v>
      </c>
      <c r="M4012">
        <v>79.349886336150107</v>
      </c>
      <c r="N4012">
        <v>3.7408424204248898</v>
      </c>
      <c r="O4012">
        <v>13.697318007662799</v>
      </c>
      <c r="P4012">
        <v>79.381443298969003</v>
      </c>
      <c r="Q4012">
        <v>8.5302565814424997E-2</v>
      </c>
    </row>
    <row r="4013" spans="1:17" hidden="1" x14ac:dyDescent="0.3">
      <c r="A4013" t="s">
        <v>8260</v>
      </c>
      <c r="B4013" t="s">
        <v>8261</v>
      </c>
      <c r="C4013" t="s">
        <v>10328</v>
      </c>
      <c r="D4013" t="s">
        <v>138</v>
      </c>
      <c r="E4013">
        <v>22.130157480000001</v>
      </c>
      <c r="F4013">
        <v>17.8</v>
      </c>
      <c r="G4013">
        <v>-36.8781107879404</v>
      </c>
      <c r="H4013">
        <v>0.62750453116593197</v>
      </c>
      <c r="I4013">
        <v>-32.749090484906603</v>
      </c>
      <c r="J4013">
        <v>4.26359454975431</v>
      </c>
      <c r="K4013">
        <v>17.948186656897398</v>
      </c>
      <c r="L4013">
        <v>18.300894983423198</v>
      </c>
      <c r="M4013">
        <v>62.208546625242299</v>
      </c>
      <c r="N4013">
        <v>0.74986713311245401</v>
      </c>
      <c r="O4013">
        <v>65.730337078651601</v>
      </c>
      <c r="P4013">
        <v>14.838709677419301</v>
      </c>
      <c r="Q4013">
        <v>7.7781224318355005E-2</v>
      </c>
    </row>
    <row r="4014" spans="1:17" hidden="1" x14ac:dyDescent="0.3">
      <c r="A4014" t="s">
        <v>8262</v>
      </c>
      <c r="B4014" t="s">
        <v>8263</v>
      </c>
      <c r="C4014" t="s">
        <v>10328</v>
      </c>
      <c r="D4014" t="s">
        <v>1348</v>
      </c>
      <c r="E4014">
        <v>21.997200029999998</v>
      </c>
      <c r="F4014">
        <v>57.82</v>
      </c>
      <c r="G4014">
        <v>-21.018640589003301</v>
      </c>
      <c r="H4014">
        <v>-1.3711898319561699</v>
      </c>
      <c r="I4014">
        <v>-8.6160087237162308</v>
      </c>
      <c r="J4014">
        <v>-0.71956084379881602</v>
      </c>
      <c r="K4014">
        <v>57.233864171428699</v>
      </c>
      <c r="L4014">
        <v>55.794615565539203</v>
      </c>
      <c r="M4014">
        <v>48.752273491280398</v>
      </c>
      <c r="N4014">
        <v>1.0029424785040699</v>
      </c>
      <c r="O4014">
        <v>1.60843998616395</v>
      </c>
      <c r="P4014">
        <v>9.6113744075829199</v>
      </c>
    </row>
    <row r="4015" spans="1:17" hidden="1" x14ac:dyDescent="0.3">
      <c r="A4015" t="s">
        <v>8264</v>
      </c>
      <c r="B4015" t="s">
        <v>8265</v>
      </c>
      <c r="C4015" t="s">
        <v>10328</v>
      </c>
      <c r="D4015" t="s">
        <v>2332</v>
      </c>
      <c r="E4015">
        <v>21.929456640000001</v>
      </c>
      <c r="F4015">
        <v>22.81</v>
      </c>
      <c r="G4015">
        <v>43.388247980199999</v>
      </c>
      <c r="H4015">
        <v>2.6248542635660899</v>
      </c>
      <c r="I4015">
        <v>-3.6697644655326802</v>
      </c>
      <c r="J4015">
        <v>-6.9097251296406998</v>
      </c>
      <c r="K4015">
        <v>21.693116591985302</v>
      </c>
      <c r="L4015">
        <v>19.420372981393001</v>
      </c>
      <c r="M4015">
        <v>45.222362756174299</v>
      </c>
      <c r="N4015">
        <v>0.66960943215229596</v>
      </c>
      <c r="O4015">
        <v>21.876370013152101</v>
      </c>
      <c r="P4015">
        <v>79.606299212598401</v>
      </c>
      <c r="Q4015">
        <v>-4.0631139670459998E-3</v>
      </c>
    </row>
    <row r="4016" spans="1:17" hidden="1" x14ac:dyDescent="0.3">
      <c r="A4016" t="s">
        <v>8266</v>
      </c>
      <c r="B4016" t="s">
        <v>8267</v>
      </c>
      <c r="C4016" t="s">
        <v>10328</v>
      </c>
      <c r="D4016" t="s">
        <v>627</v>
      </c>
      <c r="E4016">
        <v>21.909800430000001</v>
      </c>
      <c r="F4016">
        <v>3.57</v>
      </c>
      <c r="G4016">
        <v>-62.458191701790902</v>
      </c>
      <c r="H4016">
        <v>2.7257188168802098</v>
      </c>
      <c r="I4016">
        <v>-25.465404139706099</v>
      </c>
      <c r="J4016">
        <v>-1.0476561641234601</v>
      </c>
      <c r="K4016">
        <v>3.4898199757695698</v>
      </c>
      <c r="L4016">
        <v>4.0533833911735204</v>
      </c>
      <c r="M4016">
        <v>98.319246447464096</v>
      </c>
      <c r="N4016">
        <v>0.198653198653198</v>
      </c>
      <c r="O4016">
        <v>105.88235294117599</v>
      </c>
      <c r="P4016">
        <v>9.50920245398774</v>
      </c>
    </row>
    <row r="4017" spans="1:17" hidden="1" x14ac:dyDescent="0.3">
      <c r="A4017" t="s">
        <v>8268</v>
      </c>
      <c r="B4017" t="s">
        <v>8269</v>
      </c>
      <c r="C4017" t="s">
        <v>10328</v>
      </c>
      <c r="D4017" t="s">
        <v>305</v>
      </c>
      <c r="E4017">
        <v>21.871680000000001</v>
      </c>
      <c r="F4017">
        <v>23.15</v>
      </c>
      <c r="G4017">
        <v>35.759117493311798</v>
      </c>
      <c r="H4017">
        <v>-0.62243874347555805</v>
      </c>
      <c r="I4017">
        <v>-17.737103029052001</v>
      </c>
      <c r="J4017">
        <v>-1.46259392345957</v>
      </c>
      <c r="K4017">
        <v>24.5049956926729</v>
      </c>
      <c r="L4017">
        <v>22.3057177936297</v>
      </c>
      <c r="M4017">
        <v>39.694856444282898</v>
      </c>
      <c r="N4017">
        <v>0.55838022422327904</v>
      </c>
      <c r="O4017">
        <v>38.185745140388697</v>
      </c>
      <c r="P4017">
        <v>74.060150375939799</v>
      </c>
      <c r="Q4017">
        <v>0.116680585540215</v>
      </c>
    </row>
    <row r="4018" spans="1:17" hidden="1" x14ac:dyDescent="0.3">
      <c r="A4018" t="s">
        <v>8270</v>
      </c>
      <c r="B4018" t="s">
        <v>8271</v>
      </c>
      <c r="C4018" t="s">
        <v>10328</v>
      </c>
      <c r="D4018" t="s">
        <v>627</v>
      </c>
      <c r="E4018">
        <v>21.774999999999999</v>
      </c>
      <c r="F4018">
        <v>13.65</v>
      </c>
      <c r="G4018">
        <v>-24.257874577055201</v>
      </c>
      <c r="H4018">
        <v>4.2830958660605498</v>
      </c>
      <c r="I4018">
        <v>26.320310146008101</v>
      </c>
      <c r="J4018">
        <v>-0.27246236567385601</v>
      </c>
      <c r="K4018">
        <v>12.561802189009001</v>
      </c>
      <c r="L4018">
        <v>11.695493986564999</v>
      </c>
      <c r="M4018">
        <v>68.239293496362606</v>
      </c>
      <c r="N4018">
        <v>1.0945094509450899</v>
      </c>
      <c r="O4018">
        <v>12.8205128205128</v>
      </c>
      <c r="P4018">
        <v>60.588235294117602</v>
      </c>
      <c r="Q4018">
        <v>6.9785102115321004E-2</v>
      </c>
    </row>
    <row r="4019" spans="1:17" hidden="1" x14ac:dyDescent="0.3">
      <c r="A4019" t="s">
        <v>8272</v>
      </c>
      <c r="B4019" t="s">
        <v>8273</v>
      </c>
      <c r="C4019" t="s">
        <v>10328</v>
      </c>
      <c r="D4019" t="s">
        <v>535</v>
      </c>
      <c r="E4019">
        <v>21.750579999999999</v>
      </c>
      <c r="F4019">
        <v>58</v>
      </c>
      <c r="G4019">
        <v>446.46892740176901</v>
      </c>
      <c r="H4019">
        <v>4.9345912752905701</v>
      </c>
      <c r="I4019">
        <v>64.513176031652506</v>
      </c>
      <c r="J4019">
        <v>-2.6925603526939201</v>
      </c>
      <c r="K4019">
        <v>56.508491932286802</v>
      </c>
      <c r="L4019">
        <v>44.130627025380299</v>
      </c>
      <c r="M4019">
        <v>57.530412345223603</v>
      </c>
      <c r="N4019">
        <v>0.74440103258215296</v>
      </c>
      <c r="O4019">
        <v>34.275862068965502</v>
      </c>
      <c r="P4019">
        <v>476.54075546719599</v>
      </c>
    </row>
    <row r="4020" spans="1:17" hidden="1" x14ac:dyDescent="0.3">
      <c r="A4020" t="s">
        <v>8274</v>
      </c>
      <c r="B4020" t="s">
        <v>8275</v>
      </c>
      <c r="C4020" t="s">
        <v>10328</v>
      </c>
      <c r="D4020" t="s">
        <v>46</v>
      </c>
      <c r="E4020">
        <v>21.7224</v>
      </c>
      <c r="F4020">
        <v>4.04</v>
      </c>
      <c r="G4020">
        <v>-81.642194883936</v>
      </c>
      <c r="H4020">
        <v>-41.049791387201402</v>
      </c>
      <c r="I4020">
        <v>-38.836963772733597</v>
      </c>
      <c r="J4020">
        <v>-38.640523920438397</v>
      </c>
      <c r="K4020">
        <v>6.2405868804054698</v>
      </c>
      <c r="L4020">
        <v>6.3804822577697298</v>
      </c>
      <c r="M4020">
        <v>17.6262911285916</v>
      </c>
      <c r="N4020">
        <v>1.6600999751879599</v>
      </c>
      <c r="O4020">
        <v>149.504950495049</v>
      </c>
      <c r="P4020">
        <v>6.3157894736842</v>
      </c>
      <c r="Q4020">
        <v>-2.0345910164047999E-2</v>
      </c>
    </row>
    <row r="4021" spans="1:17" hidden="1" x14ac:dyDescent="0.3">
      <c r="A4021" t="s">
        <v>8276</v>
      </c>
      <c r="B4021" t="s">
        <v>8277</v>
      </c>
      <c r="C4021" t="s">
        <v>10328</v>
      </c>
      <c r="D4021" t="s">
        <v>8278</v>
      </c>
      <c r="E4021">
        <v>21.551600000000001</v>
      </c>
      <c r="F4021">
        <v>35.799999999999997</v>
      </c>
      <c r="G4021">
        <v>-50.798134531326298</v>
      </c>
      <c r="H4021">
        <v>-11.180133600422501</v>
      </c>
      <c r="I4021">
        <v>-33.691710605605103</v>
      </c>
      <c r="J4021">
        <v>-4.2908994073667097</v>
      </c>
      <c r="K4021">
        <v>39.870231799731897</v>
      </c>
      <c r="M4021">
        <v>38.395524683572802</v>
      </c>
      <c r="O4021">
        <v>45.977653631284902</v>
      </c>
      <c r="P4021">
        <v>2.57879656160457</v>
      </c>
    </row>
    <row r="4022" spans="1:17" hidden="1" x14ac:dyDescent="0.3">
      <c r="A4022" t="s">
        <v>8279</v>
      </c>
      <c r="B4022" t="s">
        <v>8280</v>
      </c>
      <c r="C4022" t="s">
        <v>10328</v>
      </c>
      <c r="D4022" t="s">
        <v>741</v>
      </c>
      <c r="E4022">
        <v>21.450464595</v>
      </c>
      <c r="F4022">
        <v>45.77</v>
      </c>
      <c r="G4022">
        <v>5.2622937559801199</v>
      </c>
      <c r="H4022">
        <v>8.3456130984756101</v>
      </c>
      <c r="I4022">
        <v>2.6154039411019498</v>
      </c>
      <c r="J4022">
        <v>2.2969005137665399</v>
      </c>
      <c r="K4022">
        <v>42.298214234366199</v>
      </c>
      <c r="L4022">
        <v>38.448391952601</v>
      </c>
      <c r="M4022">
        <v>53.954400247966703</v>
      </c>
      <c r="N4022">
        <v>0.60287650393130698</v>
      </c>
      <c r="O4022">
        <v>2.1411404850338598</v>
      </c>
      <c r="P4022">
        <v>43.976093111041202</v>
      </c>
      <c r="Q4022">
        <v>5.7901449305412002E-2</v>
      </c>
    </row>
    <row r="4023" spans="1:17" hidden="1" x14ac:dyDescent="0.3">
      <c r="A4023" t="s">
        <v>8281</v>
      </c>
      <c r="B4023" t="s">
        <v>8282</v>
      </c>
      <c r="C4023" t="s">
        <v>10328</v>
      </c>
      <c r="D4023" t="s">
        <v>750</v>
      </c>
      <c r="E4023">
        <v>21.423459999999999</v>
      </c>
      <c r="F4023">
        <v>8.1999999999999993</v>
      </c>
      <c r="G4023">
        <v>84.027388644755405</v>
      </c>
      <c r="H4023">
        <v>-17.294044028969498</v>
      </c>
      <c r="I4023">
        <v>22.1252054154833</v>
      </c>
      <c r="J4023">
        <v>-10.806313037155901</v>
      </c>
      <c r="K4023">
        <v>9.0318766929321495</v>
      </c>
      <c r="L4023">
        <v>7.01784259025073</v>
      </c>
      <c r="M4023">
        <v>27.052601591066601</v>
      </c>
      <c r="N4023">
        <v>0.94348894348894297</v>
      </c>
      <c r="O4023">
        <v>80.243902439024396</v>
      </c>
      <c r="P4023">
        <v>119.839142091152</v>
      </c>
      <c r="Q4023">
        <v>-1.3127789055261E-2</v>
      </c>
    </row>
    <row r="4024" spans="1:17" hidden="1" x14ac:dyDescent="0.3">
      <c r="A4024" t="s">
        <v>8283</v>
      </c>
      <c r="B4024" t="s">
        <v>8284</v>
      </c>
      <c r="C4024" t="s">
        <v>10328</v>
      </c>
      <c r="D4024" t="s">
        <v>5799</v>
      </c>
      <c r="E4024">
        <v>21.415272000000002</v>
      </c>
      <c r="F4024">
        <v>29.1</v>
      </c>
      <c r="G4024">
        <v>18.397559689674701</v>
      </c>
      <c r="H4024">
        <v>8.6251090607826697</v>
      </c>
      <c r="I4024">
        <v>13.556334990728599</v>
      </c>
      <c r="J4024">
        <v>-11.094024015746299</v>
      </c>
      <c r="K4024">
        <v>29.7573077641885</v>
      </c>
      <c r="L4024">
        <v>25.856934893018</v>
      </c>
      <c r="M4024">
        <v>26.990215271050999</v>
      </c>
      <c r="N4024">
        <v>0.83540236058954498</v>
      </c>
      <c r="O4024">
        <v>20.274914089347</v>
      </c>
      <c r="P4024">
        <v>97.288135593220304</v>
      </c>
      <c r="Q4024">
        <v>9.1751426418658993E-2</v>
      </c>
    </row>
    <row r="4025" spans="1:17" hidden="1" x14ac:dyDescent="0.3">
      <c r="A4025" t="s">
        <v>8285</v>
      </c>
      <c r="B4025" t="s">
        <v>8286</v>
      </c>
      <c r="C4025" t="s">
        <v>10328</v>
      </c>
      <c r="D4025" t="s">
        <v>535</v>
      </c>
      <c r="E4025">
        <v>21.407923199999999</v>
      </c>
      <c r="F4025">
        <v>73.650000000000006</v>
      </c>
      <c r="G4025">
        <v>37.3145355709363</v>
      </c>
      <c r="H4025">
        <v>95.228903530256005</v>
      </c>
      <c r="I4025">
        <v>46.726703405827202</v>
      </c>
      <c r="J4025">
        <v>-19.584856668537</v>
      </c>
      <c r="K4025">
        <v>58.646839595919701</v>
      </c>
      <c r="L4025">
        <v>47.670413370289403</v>
      </c>
      <c r="M4025">
        <v>50.399367817226398</v>
      </c>
      <c r="N4025">
        <v>2.10472213299068</v>
      </c>
      <c r="O4025">
        <v>31.921249151391599</v>
      </c>
      <c r="P4025">
        <v>101.780821917808</v>
      </c>
    </row>
    <row r="4026" spans="1:17" hidden="1" x14ac:dyDescent="0.3">
      <c r="A4026" t="s">
        <v>8287</v>
      </c>
      <c r="B4026" t="s">
        <v>8288</v>
      </c>
      <c r="C4026" t="s">
        <v>10328</v>
      </c>
      <c r="D4026" t="s">
        <v>51</v>
      </c>
      <c r="E4026">
        <v>21.3591357</v>
      </c>
      <c r="F4026">
        <v>68.790000000000006</v>
      </c>
      <c r="G4026">
        <v>143.55585689877299</v>
      </c>
      <c r="H4026">
        <v>73.851399173139399</v>
      </c>
      <c r="I4026">
        <v>48.248563519070501</v>
      </c>
      <c r="J4026">
        <v>68.452343835876505</v>
      </c>
      <c r="K4026">
        <v>45.166828850605597</v>
      </c>
      <c r="L4026">
        <v>39.088456358454302</v>
      </c>
      <c r="M4026">
        <v>94.118008569144905</v>
      </c>
      <c r="N4026">
        <v>3.5264999445698999</v>
      </c>
      <c r="O4026">
        <v>7.5592382613751896</v>
      </c>
      <c r="P4026">
        <v>189.64210526315699</v>
      </c>
      <c r="Q4026">
        <v>8.7024889217376999E-2</v>
      </c>
    </row>
    <row r="4027" spans="1:17" hidden="1" x14ac:dyDescent="0.3">
      <c r="A4027" t="s">
        <v>8289</v>
      </c>
      <c r="B4027" t="s">
        <v>8290</v>
      </c>
      <c r="C4027" t="s">
        <v>10328</v>
      </c>
      <c r="E4027">
        <v>21.35</v>
      </c>
      <c r="F4027">
        <v>21.74</v>
      </c>
      <c r="G4027">
        <v>-44.783479693516703</v>
      </c>
      <c r="H4027">
        <v>14.5839563647729</v>
      </c>
      <c r="I4027">
        <v>-14.1472223215243</v>
      </c>
      <c r="J4027">
        <v>-4.0022016186689102</v>
      </c>
      <c r="K4027">
        <v>19.535706530940502</v>
      </c>
      <c r="L4027">
        <v>20.630950313595299</v>
      </c>
      <c r="M4027">
        <v>63.093721053528697</v>
      </c>
      <c r="N4027">
        <v>0.827545548576337</v>
      </c>
      <c r="O4027">
        <v>28.794848206071698</v>
      </c>
      <c r="P4027">
        <v>37.944162436548197</v>
      </c>
      <c r="Q4027">
        <v>7.3415704934363002E-2</v>
      </c>
    </row>
    <row r="4028" spans="1:17" hidden="1" x14ac:dyDescent="0.3">
      <c r="A4028" t="s">
        <v>8291</v>
      </c>
      <c r="B4028" t="s">
        <v>8292</v>
      </c>
      <c r="C4028" t="s">
        <v>10328</v>
      </c>
      <c r="D4028" t="s">
        <v>1665</v>
      </c>
      <c r="E4028">
        <v>21.29665</v>
      </c>
      <c r="F4028">
        <v>32.64</v>
      </c>
      <c r="G4028">
        <v>0.488171934572662</v>
      </c>
      <c r="H4028">
        <v>-2.2742811831197698</v>
      </c>
      <c r="I4028">
        <v>-7.9798782471361704</v>
      </c>
      <c r="J4028">
        <v>-1.0476561641234601</v>
      </c>
      <c r="K4028">
        <v>32.573510736380001</v>
      </c>
      <c r="L4028">
        <v>30.4448295816205</v>
      </c>
      <c r="M4028">
        <v>1.5738798927461899</v>
      </c>
      <c r="O4028">
        <v>0.24509803921568499</v>
      </c>
      <c r="P4028">
        <v>94.285714285714207</v>
      </c>
    </row>
    <row r="4029" spans="1:17" hidden="1" x14ac:dyDescent="0.3">
      <c r="A4029" t="s">
        <v>8293</v>
      </c>
      <c r="B4029" t="s">
        <v>8294</v>
      </c>
      <c r="C4029" t="s">
        <v>10328</v>
      </c>
      <c r="D4029" t="s">
        <v>750</v>
      </c>
      <c r="E4029">
        <v>21.172762351999999</v>
      </c>
      <c r="F4029">
        <v>9</v>
      </c>
      <c r="G4029">
        <v>-88.289098260413397</v>
      </c>
      <c r="H4029">
        <v>0.31580890697029401</v>
      </c>
      <c r="I4029">
        <v>-57.580788755090701</v>
      </c>
      <c r="J4029">
        <v>0.74005333308323895</v>
      </c>
      <c r="K4029">
        <v>8.8711044713139007</v>
      </c>
      <c r="L4029">
        <v>14.984747609382699</v>
      </c>
      <c r="M4029">
        <v>64.249965616762793</v>
      </c>
      <c r="N4029">
        <v>0.64577801380775302</v>
      </c>
      <c r="O4029">
        <v>404.444444444444</v>
      </c>
      <c r="P4029">
        <v>20.481927710843301</v>
      </c>
      <c r="Q4029">
        <v>-6.3652617513130005E-2</v>
      </c>
    </row>
    <row r="4030" spans="1:17" hidden="1" x14ac:dyDescent="0.3">
      <c r="A4030" t="s">
        <v>8295</v>
      </c>
      <c r="B4030" t="s">
        <v>8296</v>
      </c>
      <c r="C4030" t="s">
        <v>10328</v>
      </c>
      <c r="D4030" t="s">
        <v>1852</v>
      </c>
      <c r="E4030">
        <v>21.153551199999999</v>
      </c>
      <c r="F4030">
        <v>22.53</v>
      </c>
      <c r="G4030">
        <v>151.55317193457199</v>
      </c>
      <c r="H4030">
        <v>-2.9224293312679301</v>
      </c>
      <c r="I4030">
        <v>28.3771303646853</v>
      </c>
      <c r="J4030">
        <v>3.6352706651448301</v>
      </c>
      <c r="K4030">
        <v>20.484229992619401</v>
      </c>
      <c r="L4030">
        <v>16.003434925132701</v>
      </c>
      <c r="M4030">
        <v>56.264584467661798</v>
      </c>
      <c r="N4030">
        <v>1.4587824187824101</v>
      </c>
      <c r="O4030">
        <v>13.0048823790501</v>
      </c>
      <c r="P4030">
        <v>196.447368421052</v>
      </c>
      <c r="Q4030">
        <v>6.0583421361181E-2</v>
      </c>
    </row>
    <row r="4031" spans="1:17" hidden="1" x14ac:dyDescent="0.3">
      <c r="A4031" t="s">
        <v>8297</v>
      </c>
      <c r="B4031" t="s">
        <v>8298</v>
      </c>
      <c r="C4031" t="s">
        <v>10328</v>
      </c>
      <c r="D4031" t="s">
        <v>405</v>
      </c>
      <c r="E4031">
        <v>21.014026999999999</v>
      </c>
      <c r="F4031">
        <v>67.819999999999993</v>
      </c>
      <c r="G4031">
        <v>-0.89087568447496601</v>
      </c>
      <c r="H4031">
        <v>18.832861674023</v>
      </c>
      <c r="I4031">
        <v>24.4054688600913</v>
      </c>
      <c r="J4031">
        <v>-12.1383745699965</v>
      </c>
      <c r="K4031">
        <v>60.103666086192902</v>
      </c>
      <c r="L4031">
        <v>53.843326363924</v>
      </c>
      <c r="M4031">
        <v>39.107367350679503</v>
      </c>
      <c r="N4031">
        <v>2.9881598071243198</v>
      </c>
      <c r="O4031">
        <v>30.816868180477702</v>
      </c>
      <c r="P4031">
        <v>67.456790123456699</v>
      </c>
      <c r="Q4031">
        <v>0.124723414517679</v>
      </c>
    </row>
    <row r="4032" spans="1:17" hidden="1" x14ac:dyDescent="0.3">
      <c r="A4032" t="s">
        <v>8299</v>
      </c>
      <c r="B4032" t="s">
        <v>8300</v>
      </c>
      <c r="C4032" t="s">
        <v>10328</v>
      </c>
      <c r="D4032" t="s">
        <v>741</v>
      </c>
      <c r="E4032">
        <v>20.996392725</v>
      </c>
      <c r="F4032">
        <v>133.46</v>
      </c>
      <c r="G4032">
        <v>15.6905135684739</v>
      </c>
      <c r="H4032">
        <v>2.4223920067040901</v>
      </c>
      <c r="I4032">
        <v>9.8241809187169107</v>
      </c>
      <c r="J4032">
        <v>-0.40807753357418503</v>
      </c>
      <c r="K4032">
        <v>127.908727531767</v>
      </c>
      <c r="L4032">
        <v>115.051856899642</v>
      </c>
      <c r="M4032">
        <v>31.0272649847048</v>
      </c>
      <c r="N4032">
        <v>0.89500386825206302</v>
      </c>
      <c r="O4032">
        <v>1.8432489135321299</v>
      </c>
      <c r="P4032">
        <v>47.747149341304102</v>
      </c>
      <c r="Q4032">
        <v>7.1200898966220002E-3</v>
      </c>
    </row>
    <row r="4033" spans="1:17" hidden="1" x14ac:dyDescent="0.3">
      <c r="A4033" t="s">
        <v>8301</v>
      </c>
      <c r="B4033" t="s">
        <v>8302</v>
      </c>
      <c r="C4033" t="s">
        <v>10328</v>
      </c>
      <c r="D4033" t="s">
        <v>138</v>
      </c>
      <c r="E4033">
        <v>20.8070621</v>
      </c>
      <c r="F4033">
        <v>39.61</v>
      </c>
      <c r="G4033">
        <v>106.40578387487101</v>
      </c>
      <c r="H4033">
        <v>-9.6298367386753405</v>
      </c>
      <c r="I4033">
        <v>-4.8890057768139004</v>
      </c>
      <c r="J4033">
        <v>0.24000175618751701</v>
      </c>
      <c r="K4033">
        <v>44.314463279355003</v>
      </c>
      <c r="L4033">
        <v>38.334749878164097</v>
      </c>
      <c r="M4033">
        <v>41.675814960442402</v>
      </c>
      <c r="N4033">
        <v>1.9053683809164399</v>
      </c>
      <c r="O4033">
        <v>69.704620045442994</v>
      </c>
      <c r="P4033">
        <v>164.06666666666601</v>
      </c>
      <c r="Q4033">
        <v>6.6361814531270005E-2</v>
      </c>
    </row>
    <row r="4034" spans="1:17" hidden="1" x14ac:dyDescent="0.3">
      <c r="A4034" t="s">
        <v>8303</v>
      </c>
      <c r="B4034" t="s">
        <v>8304</v>
      </c>
      <c r="C4034" t="s">
        <v>10328</v>
      </c>
      <c r="D4034" t="s">
        <v>627</v>
      </c>
      <c r="E4034">
        <v>20.804210550000001</v>
      </c>
      <c r="F4034">
        <v>30.53</v>
      </c>
      <c r="G4034">
        <v>-10.346337869348901</v>
      </c>
      <c r="H4034">
        <v>-2.7307533057151501</v>
      </c>
      <c r="I4034">
        <v>-2.5494909389827898</v>
      </c>
      <c r="J4034">
        <v>-5.6712113031425098</v>
      </c>
      <c r="K4034">
        <v>30.099255549349198</v>
      </c>
      <c r="L4034">
        <v>28.6839273123975</v>
      </c>
      <c r="M4034">
        <v>43.0504825362557</v>
      </c>
      <c r="N4034">
        <v>0.43470097585933298</v>
      </c>
      <c r="O4034">
        <v>16.410088437602301</v>
      </c>
      <c r="P4034">
        <v>27.2083333333333</v>
      </c>
      <c r="Q4034">
        <v>-1.9019946090873999E-2</v>
      </c>
    </row>
    <row r="4035" spans="1:17" hidden="1" x14ac:dyDescent="0.3">
      <c r="A4035" t="s">
        <v>8305</v>
      </c>
      <c r="B4035" t="s">
        <v>8306</v>
      </c>
      <c r="C4035" t="s">
        <v>10328</v>
      </c>
      <c r="D4035" t="s">
        <v>741</v>
      </c>
      <c r="E4035">
        <v>20.802747875000001</v>
      </c>
      <c r="F4035">
        <v>80.900000000000006</v>
      </c>
      <c r="G4035">
        <v>-18.899641724902299</v>
      </c>
      <c r="H4035">
        <v>-0.99601176325743102</v>
      </c>
      <c r="I4035">
        <v>2.78792251646786</v>
      </c>
      <c r="J4035">
        <v>-2.4358801947601298</v>
      </c>
      <c r="K4035">
        <v>83.213180505678395</v>
      </c>
      <c r="L4035">
        <v>79.352340352364806</v>
      </c>
      <c r="M4035">
        <v>59.256974662123497</v>
      </c>
      <c r="N4035">
        <v>1.02476340484977</v>
      </c>
      <c r="O4035">
        <v>16.687268232385598</v>
      </c>
      <c r="P4035">
        <v>22.205438066465199</v>
      </c>
    </row>
    <row r="4036" spans="1:17" hidden="1" x14ac:dyDescent="0.3">
      <c r="A4036" t="s">
        <v>8307</v>
      </c>
      <c r="B4036" t="s">
        <v>8308</v>
      </c>
      <c r="C4036" t="s">
        <v>10328</v>
      </c>
      <c r="D4036" t="s">
        <v>276</v>
      </c>
      <c r="E4036">
        <v>20.760558</v>
      </c>
      <c r="F4036">
        <v>49</v>
      </c>
      <c r="G4036">
        <v>76.157128163528796</v>
      </c>
      <c r="H4036">
        <v>-4.5515089058920504</v>
      </c>
      <c r="I4036">
        <v>10.6783001247399</v>
      </c>
      <c r="J4036">
        <v>-6.3986342999117198</v>
      </c>
      <c r="K4036">
        <v>48.321009559676703</v>
      </c>
      <c r="L4036">
        <v>38.367431571540898</v>
      </c>
      <c r="M4036">
        <v>39.662731542869899</v>
      </c>
      <c r="N4036">
        <v>0.29992997324618798</v>
      </c>
      <c r="O4036">
        <v>14.673469387755</v>
      </c>
      <c r="P4036">
        <v>106.31578947368401</v>
      </c>
      <c r="Q4036">
        <v>0.10373877944108501</v>
      </c>
    </row>
    <row r="4037" spans="1:17" hidden="1" x14ac:dyDescent="0.3">
      <c r="A4037" t="s">
        <v>8309</v>
      </c>
      <c r="B4037" t="s">
        <v>8310</v>
      </c>
      <c r="C4037" t="s">
        <v>10328</v>
      </c>
      <c r="D4037" t="s">
        <v>2943</v>
      </c>
      <c r="E4037">
        <v>20.725999999999999</v>
      </c>
      <c r="F4037">
        <v>50.25</v>
      </c>
      <c r="G4037">
        <v>178.39962681486699</v>
      </c>
      <c r="H4037">
        <v>1.6274217701028999</v>
      </c>
      <c r="I4037">
        <v>10.3172258897345</v>
      </c>
      <c r="J4037">
        <v>17.9646895148888</v>
      </c>
      <c r="K4037">
        <v>44.274930835158202</v>
      </c>
      <c r="L4037">
        <v>35.629766927360897</v>
      </c>
      <c r="M4037">
        <v>71.671512809102495</v>
      </c>
      <c r="N4037">
        <v>0.63691638261650896</v>
      </c>
      <c r="O4037">
        <v>9.4527363184079505</v>
      </c>
      <c r="P4037">
        <v>223.77577319587601</v>
      </c>
      <c r="Q4037">
        <v>0.17547477688280499</v>
      </c>
    </row>
    <row r="4038" spans="1:17" hidden="1" x14ac:dyDescent="0.3">
      <c r="A4038" t="s">
        <v>8311</v>
      </c>
      <c r="B4038" t="s">
        <v>8312</v>
      </c>
      <c r="C4038" t="s">
        <v>10328</v>
      </c>
      <c r="D4038" t="s">
        <v>180</v>
      </c>
      <c r="E4038">
        <v>20.706</v>
      </c>
      <c r="F4038">
        <v>113.05</v>
      </c>
      <c r="G4038">
        <v>-30.6435079247061</v>
      </c>
      <c r="H4038">
        <v>63.003496594657904</v>
      </c>
      <c r="I4038">
        <v>24.900449518830399</v>
      </c>
      <c r="J4038">
        <v>13.9281892465045</v>
      </c>
      <c r="K4038">
        <v>81.633556835584102</v>
      </c>
      <c r="L4038">
        <v>85.613411264841204</v>
      </c>
      <c r="M4038">
        <v>96.276216432199504</v>
      </c>
      <c r="N4038">
        <v>4.1327563806599104</v>
      </c>
      <c r="O4038">
        <v>11.1012826183104</v>
      </c>
      <c r="P4038">
        <v>97.605313756336301</v>
      </c>
      <c r="Q4038">
        <v>0.10045112682384399</v>
      </c>
    </row>
    <row r="4039" spans="1:17" hidden="1" x14ac:dyDescent="0.3">
      <c r="A4039" t="s">
        <v>8313</v>
      </c>
      <c r="B4039" t="s">
        <v>8314</v>
      </c>
      <c r="C4039" t="s">
        <v>10328</v>
      </c>
      <c r="D4039" t="s">
        <v>535</v>
      </c>
      <c r="E4039">
        <v>20.68264692</v>
      </c>
      <c r="F4039">
        <v>2.02</v>
      </c>
      <c r="G4039">
        <v>-100.551088757454</v>
      </c>
      <c r="H4039">
        <v>-6.7585861158552003</v>
      </c>
      <c r="I4039">
        <v>-45.901985494418803</v>
      </c>
      <c r="J4039">
        <v>1.3561899897226699</v>
      </c>
      <c r="K4039">
        <v>2.1223042122804801</v>
      </c>
      <c r="L4039">
        <v>3.3699535380247601</v>
      </c>
      <c r="M4039">
        <v>64.754587480939804</v>
      </c>
      <c r="N4039">
        <v>1.3852868834355501</v>
      </c>
      <c r="O4039">
        <v>301.95567544370499</v>
      </c>
      <c r="P4039">
        <v>7.48840619105275</v>
      </c>
      <c r="Q4039">
        <v>0.20595045173530299</v>
      </c>
    </row>
    <row r="4040" spans="1:17" hidden="1" x14ac:dyDescent="0.3">
      <c r="A4040" t="s">
        <v>8315</v>
      </c>
      <c r="B4040" t="s">
        <v>8316</v>
      </c>
      <c r="C4040" t="s">
        <v>10328</v>
      </c>
      <c r="D4040" t="s">
        <v>5327</v>
      </c>
      <c r="E4040">
        <v>20.672000000000001</v>
      </c>
      <c r="F4040">
        <v>72</v>
      </c>
      <c r="G4040">
        <v>-84.9590461105401</v>
      </c>
      <c r="H4040">
        <v>0.42842151958292302</v>
      </c>
      <c r="I4040">
        <v>-21.941383912146001</v>
      </c>
      <c r="J4040">
        <v>4.5078993914320797</v>
      </c>
      <c r="K4040">
        <v>72.816563525445304</v>
      </c>
      <c r="L4040">
        <v>84.609011257272599</v>
      </c>
      <c r="M4040">
        <v>58.972379478723298</v>
      </c>
      <c r="N4040">
        <v>0.87779433681073005</v>
      </c>
      <c r="O4040">
        <v>144.37499999999901</v>
      </c>
      <c r="P4040">
        <v>12.9411764705882</v>
      </c>
    </row>
    <row r="4041" spans="1:17" hidden="1" x14ac:dyDescent="0.3">
      <c r="A4041" t="s">
        <v>8317</v>
      </c>
      <c r="B4041" t="s">
        <v>8318</v>
      </c>
      <c r="C4041" t="s">
        <v>10328</v>
      </c>
      <c r="D4041" t="s">
        <v>535</v>
      </c>
      <c r="E4041">
        <v>20.647500000000001</v>
      </c>
      <c r="F4041">
        <v>27</v>
      </c>
      <c r="G4041">
        <v>-40.370831387686401</v>
      </c>
      <c r="H4041">
        <v>-1.8364847584572399</v>
      </c>
      <c r="I4041">
        <v>-43.107706856394302</v>
      </c>
      <c r="J4041">
        <v>-4.11103644581359</v>
      </c>
      <c r="K4041">
        <v>27.719182728144201</v>
      </c>
      <c r="L4041">
        <v>32.661221582437101</v>
      </c>
      <c r="M4041">
        <v>55.935759849162501</v>
      </c>
      <c r="N4041">
        <v>1.03031728540034</v>
      </c>
      <c r="O4041">
        <v>118.51851851851799</v>
      </c>
      <c r="P4041">
        <v>13.0179991628296</v>
      </c>
    </row>
    <row r="4042" spans="1:17" hidden="1" x14ac:dyDescent="0.3">
      <c r="A4042" t="s">
        <v>8319</v>
      </c>
      <c r="B4042" t="s">
        <v>8320</v>
      </c>
      <c r="C4042" t="s">
        <v>10328</v>
      </c>
      <c r="D4042" t="s">
        <v>4764</v>
      </c>
      <c r="E4042">
        <v>20.607045899999999</v>
      </c>
      <c r="F4042">
        <v>31.18</v>
      </c>
      <c r="G4042">
        <v>-50.733405673569798</v>
      </c>
      <c r="H4042">
        <v>29.370201427442701</v>
      </c>
      <c r="I4042">
        <v>-5.0387859327140898</v>
      </c>
      <c r="J4042">
        <v>8.4523438358765297</v>
      </c>
      <c r="K4042">
        <v>26.244442217159499</v>
      </c>
      <c r="L4042">
        <v>28.375851999117799</v>
      </c>
      <c r="M4042">
        <v>68.7527126017482</v>
      </c>
      <c r="N4042">
        <v>0.73532285887842797</v>
      </c>
      <c r="O4042">
        <v>73.155869146889003</v>
      </c>
      <c r="P4042">
        <v>59.081632653061199</v>
      </c>
      <c r="Q4042">
        <v>0.103452895888828</v>
      </c>
    </row>
    <row r="4043" spans="1:17" hidden="1" x14ac:dyDescent="0.3">
      <c r="A4043" t="s">
        <v>8321</v>
      </c>
      <c r="B4043" t="s">
        <v>8322</v>
      </c>
      <c r="C4043" t="s">
        <v>10328</v>
      </c>
      <c r="D4043" t="s">
        <v>489</v>
      </c>
      <c r="E4043">
        <v>20.587330000000001</v>
      </c>
      <c r="F4043">
        <v>68.599999999999994</v>
      </c>
      <c r="G4043">
        <v>168.18904149978999</v>
      </c>
      <c r="H4043">
        <v>21.5544897152818</v>
      </c>
      <c r="I4043">
        <v>72.942454938884595</v>
      </c>
      <c r="J4043">
        <v>5.0940761193410999</v>
      </c>
      <c r="K4043">
        <v>55.9883432001849</v>
      </c>
      <c r="L4043">
        <v>42.151907802953097</v>
      </c>
      <c r="M4043">
        <v>96.744460846615596</v>
      </c>
      <c r="N4043">
        <v>1.9157538261067</v>
      </c>
      <c r="O4043">
        <v>0.20408163265306301</v>
      </c>
      <c r="P4043">
        <v>226.666666666666</v>
      </c>
    </row>
    <row r="4044" spans="1:17" hidden="1" x14ac:dyDescent="0.3">
      <c r="A4044" t="s">
        <v>8323</v>
      </c>
      <c r="B4044" t="s">
        <v>8324</v>
      </c>
      <c r="C4044" t="s">
        <v>10328</v>
      </c>
      <c r="D4044" t="s">
        <v>950</v>
      </c>
      <c r="E4044">
        <v>20.5500416</v>
      </c>
      <c r="F4044">
        <v>53.51</v>
      </c>
      <c r="G4044">
        <v>-18.639091705577201</v>
      </c>
      <c r="H4044">
        <v>40.488709944890303</v>
      </c>
      <c r="I4044">
        <v>-5.9454041397061301</v>
      </c>
      <c r="J4044">
        <v>-8.6440466481267499</v>
      </c>
      <c r="K4044">
        <v>47.894022062139499</v>
      </c>
      <c r="L4044">
        <v>44.792116097724303</v>
      </c>
      <c r="M4044">
        <v>57.130348799498996</v>
      </c>
      <c r="N4044">
        <v>2.97037033399558</v>
      </c>
      <c r="O4044">
        <v>25.5466267987292</v>
      </c>
      <c r="P4044">
        <v>62.004238570996002</v>
      </c>
      <c r="Q4044">
        <v>5.2246444454905998E-2</v>
      </c>
    </row>
    <row r="4045" spans="1:17" hidden="1" x14ac:dyDescent="0.3">
      <c r="A4045" t="s">
        <v>8325</v>
      </c>
      <c r="B4045" t="s">
        <v>8326</v>
      </c>
      <c r="C4045" t="s">
        <v>10328</v>
      </c>
      <c r="D4045" t="s">
        <v>1537</v>
      </c>
      <c r="E4045">
        <v>20.5</v>
      </c>
      <c r="F4045">
        <v>2.15</v>
      </c>
      <c r="G4045">
        <v>-0.55375577627070804</v>
      </c>
      <c r="H4045">
        <v>-0.28423143187599598</v>
      </c>
      <c r="I4045">
        <v>-2.7089938832958702</v>
      </c>
      <c r="J4045">
        <v>1.4523438358765199</v>
      </c>
      <c r="K4045">
        <v>1.95090612305192</v>
      </c>
      <c r="L4045">
        <v>1.83637640505053</v>
      </c>
      <c r="M4045">
        <v>65.581570398678906</v>
      </c>
      <c r="N4045">
        <v>0.83248958319848099</v>
      </c>
      <c r="O4045">
        <v>21.860465116278998</v>
      </c>
      <c r="P4045">
        <v>49.3055555555555</v>
      </c>
      <c r="Q4045">
        <v>0.14930054825696201</v>
      </c>
    </row>
    <row r="4046" spans="1:17" hidden="1" x14ac:dyDescent="0.3">
      <c r="A4046" t="s">
        <v>8327</v>
      </c>
      <c r="B4046" t="s">
        <v>8328</v>
      </c>
      <c r="C4046" t="s">
        <v>10328</v>
      </c>
      <c r="D4046" t="s">
        <v>627</v>
      </c>
      <c r="E4046">
        <v>20.453086750000001</v>
      </c>
      <c r="F4046">
        <v>58.31</v>
      </c>
      <c r="G4046">
        <v>21.068659233691299</v>
      </c>
      <c r="H4046">
        <v>37.202991544152901</v>
      </c>
      <c r="I4046">
        <v>22.860358730081899</v>
      </c>
      <c r="J4046">
        <v>-27.098987649844599</v>
      </c>
      <c r="K4046">
        <v>52.983141524571899</v>
      </c>
      <c r="L4046">
        <v>45.4972075614861</v>
      </c>
      <c r="M4046">
        <v>45.988774692440401</v>
      </c>
      <c r="N4046">
        <v>2.7812365450925598</v>
      </c>
      <c r="O4046">
        <v>42.325501629223098</v>
      </c>
      <c r="P4046">
        <v>66.362339514978601</v>
      </c>
      <c r="Q4046">
        <v>8.5527566930255997E-2</v>
      </c>
    </row>
    <row r="4047" spans="1:17" hidden="1" x14ac:dyDescent="0.3">
      <c r="A4047" t="s">
        <v>8329</v>
      </c>
      <c r="B4047" t="s">
        <v>8330</v>
      </c>
      <c r="C4047" t="s">
        <v>10328</v>
      </c>
      <c r="D4047" t="s">
        <v>535</v>
      </c>
      <c r="E4047">
        <v>20.390999999999998</v>
      </c>
      <c r="F4047">
        <v>71</v>
      </c>
      <c r="G4047">
        <v>66.549606440249704</v>
      </c>
      <c r="H4047">
        <v>32.586829927991303</v>
      </c>
      <c r="I4047">
        <v>-17.4197171527595</v>
      </c>
      <c r="J4047">
        <v>8.9361626061030695</v>
      </c>
      <c r="K4047">
        <v>56.1818554078666</v>
      </c>
      <c r="L4047">
        <v>54.966653344624497</v>
      </c>
      <c r="M4047">
        <v>72.153789531181005</v>
      </c>
      <c r="N4047">
        <v>2.97130330809087</v>
      </c>
      <c r="O4047">
        <v>44.366197183098599</v>
      </c>
      <c r="P4047">
        <v>105.49927641099799</v>
      </c>
    </row>
    <row r="4048" spans="1:17" hidden="1" x14ac:dyDescent="0.3">
      <c r="A4048" t="s">
        <v>8331</v>
      </c>
      <c r="B4048" t="s">
        <v>8332</v>
      </c>
      <c r="C4048" t="s">
        <v>10328</v>
      </c>
      <c r="D4048" t="s">
        <v>46</v>
      </c>
      <c r="E4048">
        <v>20.368005</v>
      </c>
      <c r="F4048">
        <v>30.45</v>
      </c>
      <c r="G4048">
        <v>228.16346605221901</v>
      </c>
      <c r="H4048">
        <v>76.717315455535598</v>
      </c>
      <c r="I4048">
        <v>-27.190756252382101</v>
      </c>
      <c r="J4048">
        <v>26.243180489262901</v>
      </c>
      <c r="K4048">
        <v>23.082482391444401</v>
      </c>
      <c r="L4048">
        <v>19.8214755452377</v>
      </c>
      <c r="M4048">
        <v>94.525428631146795</v>
      </c>
      <c r="N4048">
        <v>0.76725146198830396</v>
      </c>
      <c r="O4048">
        <v>31.034482758620602</v>
      </c>
      <c r="P4048">
        <v>258.23529411764702</v>
      </c>
      <c r="Q4048">
        <v>0.24222837159573801</v>
      </c>
    </row>
    <row r="4049" spans="1:17" hidden="1" x14ac:dyDescent="0.3">
      <c r="A4049" t="s">
        <v>8333</v>
      </c>
      <c r="B4049" t="s">
        <v>8334</v>
      </c>
      <c r="C4049" t="s">
        <v>10328</v>
      </c>
      <c r="D4049" t="s">
        <v>21</v>
      </c>
      <c r="E4049">
        <v>20.310880099999999</v>
      </c>
      <c r="F4049">
        <v>7.1</v>
      </c>
      <c r="G4049">
        <v>130.95758369927799</v>
      </c>
      <c r="H4049">
        <v>-19.308594908609901</v>
      </c>
      <c r="I4049">
        <v>42.395646188521397</v>
      </c>
      <c r="J4049">
        <v>-13.692817454446001</v>
      </c>
      <c r="K4049">
        <v>7.6809613041394904</v>
      </c>
      <c r="L4049">
        <v>6.05026806308096</v>
      </c>
      <c r="M4049">
        <v>27.3979915927139</v>
      </c>
      <c r="N4049">
        <v>1.4459017424718199</v>
      </c>
      <c r="O4049">
        <v>63.802816901408399</v>
      </c>
      <c r="P4049">
        <v>173.07692307692301</v>
      </c>
      <c r="Q4049">
        <v>0.13269793519406101</v>
      </c>
    </row>
    <row r="4050" spans="1:17" hidden="1" x14ac:dyDescent="0.3">
      <c r="A4050" t="s">
        <v>8335</v>
      </c>
      <c r="B4050" t="s">
        <v>8336</v>
      </c>
      <c r="C4050" t="s">
        <v>10328</v>
      </c>
      <c r="D4050" t="s">
        <v>405</v>
      </c>
      <c r="E4050">
        <v>20.277985922999999</v>
      </c>
      <c r="F4050">
        <v>18</v>
      </c>
      <c r="G4050">
        <v>103.08879369623</v>
      </c>
      <c r="H4050">
        <v>-15.402243268427799</v>
      </c>
      <c r="I4050">
        <v>-43.520959695261602</v>
      </c>
      <c r="J4050">
        <v>-8.7050868946020703</v>
      </c>
      <c r="K4050">
        <v>20.629648084068801</v>
      </c>
      <c r="L4050">
        <v>17.908166769942401</v>
      </c>
      <c r="M4050">
        <v>36.0205008002442</v>
      </c>
      <c r="N4050">
        <v>0.246085663923541</v>
      </c>
      <c r="O4050">
        <v>66.3888888888888</v>
      </c>
      <c r="P4050">
        <v>234.572490706319</v>
      </c>
      <c r="Q4050">
        <v>0.15098970540011</v>
      </c>
    </row>
    <row r="4051" spans="1:17" hidden="1" x14ac:dyDescent="0.3">
      <c r="A4051" t="s">
        <v>8337</v>
      </c>
      <c r="B4051" t="s">
        <v>8338</v>
      </c>
      <c r="C4051" t="s">
        <v>10328</v>
      </c>
      <c r="D4051" t="s">
        <v>5125</v>
      </c>
      <c r="E4051">
        <v>20.236754999999999</v>
      </c>
      <c r="F4051">
        <v>39.9</v>
      </c>
      <c r="G4051">
        <v>2.2226016427954698</v>
      </c>
      <c r="H4051">
        <v>-11.472394390666899</v>
      </c>
      <c r="I4051">
        <v>11.9954477237451</v>
      </c>
      <c r="J4051">
        <v>-8.2765718267740596</v>
      </c>
      <c r="K4051">
        <v>39.0882872593765</v>
      </c>
      <c r="L4051">
        <v>36.087172013779998</v>
      </c>
      <c r="M4051">
        <v>45.622653689363297</v>
      </c>
      <c r="N4051">
        <v>1.1216020012338599</v>
      </c>
      <c r="O4051">
        <v>15.9398496240601</v>
      </c>
      <c r="P4051">
        <v>50.452488687782797</v>
      </c>
      <c r="Q4051">
        <v>4.0626949459208E-2</v>
      </c>
    </row>
    <row r="4052" spans="1:17" hidden="1" x14ac:dyDescent="0.3">
      <c r="A4052" t="s">
        <v>8339</v>
      </c>
      <c r="B4052" t="s">
        <v>8340</v>
      </c>
      <c r="C4052" t="s">
        <v>10328</v>
      </c>
      <c r="D4052" t="s">
        <v>627</v>
      </c>
      <c r="E4052">
        <v>20.212</v>
      </c>
      <c r="F4052">
        <v>12.48</v>
      </c>
      <c r="G4052">
        <v>12.556743363143999</v>
      </c>
      <c r="H4052">
        <v>13.6135692841699</v>
      </c>
      <c r="I4052">
        <v>50.814123419348903</v>
      </c>
      <c r="J4052">
        <v>4.9352498187825198</v>
      </c>
      <c r="K4052">
        <v>11.0895769760752</v>
      </c>
      <c r="L4052">
        <v>10.052430433837699</v>
      </c>
      <c r="M4052">
        <v>72.034182169258798</v>
      </c>
      <c r="N4052">
        <v>1.65127998387421</v>
      </c>
      <c r="O4052">
        <v>15.144230769230701</v>
      </c>
      <c r="P4052">
        <v>101.941747572815</v>
      </c>
      <c r="Q4052">
        <v>8.3657933724053002E-2</v>
      </c>
    </row>
    <row r="4053" spans="1:17" hidden="1" x14ac:dyDescent="0.3">
      <c r="A4053" t="s">
        <v>8341</v>
      </c>
      <c r="B4053" t="s">
        <v>8342</v>
      </c>
      <c r="C4053" t="s">
        <v>10328</v>
      </c>
      <c r="D4053" t="s">
        <v>741</v>
      </c>
      <c r="E4053">
        <v>20.204048429</v>
      </c>
      <c r="F4053">
        <v>202.26</v>
      </c>
      <c r="G4053">
        <v>-29.669743180840499</v>
      </c>
      <c r="K4053">
        <v>199.64482088527899</v>
      </c>
      <c r="L4053">
        <v>192.56798235863999</v>
      </c>
      <c r="M4053">
        <v>61.144137814655998</v>
      </c>
      <c r="N4053">
        <v>1</v>
      </c>
      <c r="O4053">
        <v>3.8267576386828899</v>
      </c>
      <c r="P4053">
        <v>3.60618789058497</v>
      </c>
      <c r="Q4053">
        <v>-1.293132028575E-3</v>
      </c>
    </row>
    <row r="4054" spans="1:17" hidden="1" x14ac:dyDescent="0.3">
      <c r="A4054" t="s">
        <v>8343</v>
      </c>
      <c r="B4054" t="s">
        <v>8344</v>
      </c>
      <c r="C4054" t="s">
        <v>10328</v>
      </c>
      <c r="D4054" t="s">
        <v>405</v>
      </c>
      <c r="E4054">
        <v>20.193390000000001</v>
      </c>
      <c r="F4054">
        <v>37.92</v>
      </c>
      <c r="G4054">
        <v>-19.4533916593596</v>
      </c>
      <c r="H4054">
        <v>-22.330382164886899</v>
      </c>
      <c r="I4054">
        <v>-48.4207232886423</v>
      </c>
      <c r="J4054">
        <v>-15.3333704498377</v>
      </c>
      <c r="K4054">
        <v>48.030946860432202</v>
      </c>
      <c r="L4054">
        <v>50.082264335259097</v>
      </c>
      <c r="M4054">
        <v>29.255525204091398</v>
      </c>
      <c r="N4054">
        <v>1.37954079868039</v>
      </c>
      <c r="O4054">
        <v>189.21413502109701</v>
      </c>
      <c r="P4054">
        <v>10.6184364060676</v>
      </c>
    </row>
    <row r="4055" spans="1:17" hidden="1" x14ac:dyDescent="0.3">
      <c r="A4055" t="s">
        <v>8345</v>
      </c>
      <c r="B4055" t="s">
        <v>8346</v>
      </c>
      <c r="C4055" t="s">
        <v>10328</v>
      </c>
      <c r="D4055" t="s">
        <v>305</v>
      </c>
      <c r="E4055">
        <v>20.181576205999999</v>
      </c>
      <c r="F4055">
        <v>8.66</v>
      </c>
      <c r="G4055">
        <v>-33.203819116881398</v>
      </c>
      <c r="H4055">
        <v>6.4004176120609202</v>
      </c>
      <c r="I4055">
        <v>-45.729379294985598</v>
      </c>
      <c r="J4055">
        <v>2.5114712756009698</v>
      </c>
      <c r="K4055">
        <v>8.4777563745935094</v>
      </c>
      <c r="L4055">
        <v>9.4425599318615792</v>
      </c>
      <c r="M4055">
        <v>69.111828696573696</v>
      </c>
      <c r="N4055">
        <v>1.0273137853516101</v>
      </c>
      <c r="O4055">
        <v>63.972286374133901</v>
      </c>
      <c r="P4055">
        <v>18.956043956043899</v>
      </c>
      <c r="Q4055">
        <v>6.7750501646525005E-2</v>
      </c>
    </row>
    <row r="4056" spans="1:17" hidden="1" x14ac:dyDescent="0.3">
      <c r="A4056" t="s">
        <v>8347</v>
      </c>
      <c r="B4056" t="s">
        <v>8348</v>
      </c>
      <c r="C4056" t="s">
        <v>10328</v>
      </c>
      <c r="D4056" t="s">
        <v>405</v>
      </c>
      <c r="E4056">
        <v>20.17353</v>
      </c>
      <c r="F4056">
        <v>21.28</v>
      </c>
      <c r="G4056">
        <v>50.267154985420099</v>
      </c>
      <c r="H4056">
        <v>8.7273608530050204</v>
      </c>
      <c r="I4056">
        <v>9.1229492739484908</v>
      </c>
      <c r="J4056">
        <v>8.6332524351193793</v>
      </c>
      <c r="K4056">
        <v>18.845200279971401</v>
      </c>
      <c r="L4056">
        <v>18.116575600219601</v>
      </c>
      <c r="M4056">
        <v>67.354586380002303</v>
      </c>
      <c r="N4056">
        <v>2.3847357597742498</v>
      </c>
      <c r="O4056">
        <v>6.1090225563909604</v>
      </c>
      <c r="P4056">
        <v>80.338983050847403</v>
      </c>
      <c r="Q4056">
        <v>5.1621757246764002E-2</v>
      </c>
    </row>
    <row r="4057" spans="1:17" hidden="1" x14ac:dyDescent="0.3">
      <c r="A4057" t="s">
        <v>8349</v>
      </c>
      <c r="B4057" t="s">
        <v>8350</v>
      </c>
      <c r="C4057" t="s">
        <v>10328</v>
      </c>
      <c r="D4057" t="s">
        <v>72</v>
      </c>
      <c r="E4057">
        <v>20.12592699</v>
      </c>
      <c r="F4057">
        <v>6</v>
      </c>
      <c r="G4057">
        <v>-92.5952509261393</v>
      </c>
      <c r="H4057">
        <v>-6.7116821339913999</v>
      </c>
      <c r="I4057">
        <v>-46.3727293339347</v>
      </c>
      <c r="J4057">
        <v>-7.2684959774982598</v>
      </c>
      <c r="K4057">
        <v>6.2879367077744304</v>
      </c>
      <c r="L4057">
        <v>8.0411136459985606</v>
      </c>
      <c r="M4057">
        <v>44.058854444977598</v>
      </c>
      <c r="N4057">
        <v>0.43615208537795602</v>
      </c>
      <c r="O4057">
        <v>209.833333333333</v>
      </c>
      <c r="P4057">
        <v>302.95500335795799</v>
      </c>
      <c r="Q4057">
        <v>8.3442326086027002E-2</v>
      </c>
    </row>
    <row r="4058" spans="1:17" hidden="1" x14ac:dyDescent="0.3">
      <c r="A4058" t="s">
        <v>8351</v>
      </c>
      <c r="B4058" t="s">
        <v>8352</v>
      </c>
      <c r="C4058" t="s">
        <v>10328</v>
      </c>
      <c r="D4058" t="s">
        <v>573</v>
      </c>
      <c r="E4058">
        <v>20.125284000000001</v>
      </c>
      <c r="F4058">
        <v>9.2899999999999991</v>
      </c>
      <c r="G4058">
        <v>-15.380470040735901</v>
      </c>
      <c r="H4058">
        <v>-2.9849410815969399</v>
      </c>
      <c r="I4058">
        <v>3.1595958602938499</v>
      </c>
      <c r="J4058">
        <v>-1.0476561641234601</v>
      </c>
      <c r="K4058">
        <v>7.85042492879235</v>
      </c>
      <c r="L4058">
        <v>8.3297778653991106</v>
      </c>
      <c r="M4058">
        <v>24.755933698880799</v>
      </c>
      <c r="N4058">
        <v>2.66172119055696</v>
      </c>
      <c r="O4058">
        <v>28.094725511302499</v>
      </c>
      <c r="P4058">
        <v>64.424778761061901</v>
      </c>
      <c r="Q4058">
        <v>-8.8135987370399995E-4</v>
      </c>
    </row>
    <row r="4059" spans="1:17" hidden="1" x14ac:dyDescent="0.3">
      <c r="A4059" t="s">
        <v>8353</v>
      </c>
      <c r="B4059" t="s">
        <v>8354</v>
      </c>
      <c r="C4059" t="s">
        <v>10328</v>
      </c>
      <c r="D4059" t="s">
        <v>204</v>
      </c>
      <c r="E4059">
        <v>20.077996500000001</v>
      </c>
      <c r="F4059">
        <v>11.92</v>
      </c>
      <c r="G4059">
        <v>17.0886657617331</v>
      </c>
      <c r="H4059">
        <v>-14.0389870654727</v>
      </c>
      <c r="I4059">
        <v>6.2345958602938598</v>
      </c>
      <c r="J4059">
        <v>-16.964611181424399</v>
      </c>
      <c r="K4059">
        <v>13.0635575262503</v>
      </c>
      <c r="L4059">
        <v>11.5013440036294</v>
      </c>
      <c r="M4059">
        <v>29.9275180291928</v>
      </c>
      <c r="N4059">
        <v>0.54235483796843298</v>
      </c>
      <c r="O4059">
        <v>51.006711409395898</v>
      </c>
      <c r="P4059">
        <v>64.413793103448199</v>
      </c>
      <c r="Q4059">
        <v>6.0222800964960001E-2</v>
      </c>
    </row>
    <row r="4060" spans="1:17" hidden="1" x14ac:dyDescent="0.3">
      <c r="A4060" t="s">
        <v>8355</v>
      </c>
      <c r="B4060" t="s">
        <v>8356</v>
      </c>
      <c r="C4060" t="s">
        <v>10328</v>
      </c>
      <c r="D4060" t="s">
        <v>706</v>
      </c>
      <c r="E4060">
        <v>20.0655</v>
      </c>
      <c r="F4060">
        <v>10.1</v>
      </c>
      <c r="G4060">
        <v>7.5303517710849199</v>
      </c>
      <c r="H4060">
        <v>-0.43141018408971599</v>
      </c>
      <c r="I4060">
        <v>-28.587793446305898</v>
      </c>
      <c r="J4060">
        <v>-5.5931107095780099</v>
      </c>
      <c r="K4060">
        <v>10.358438808222999</v>
      </c>
      <c r="L4060">
        <v>10.4580462990382</v>
      </c>
      <c r="M4060">
        <v>58.104052298730302</v>
      </c>
      <c r="N4060">
        <v>0.69323072046352296</v>
      </c>
      <c r="O4060">
        <v>58.217821782178198</v>
      </c>
      <c r="P4060">
        <v>58.805031446540802</v>
      </c>
      <c r="Q4060">
        <v>8.5369222168192996E-2</v>
      </c>
    </row>
    <row r="4061" spans="1:17" hidden="1" x14ac:dyDescent="0.3">
      <c r="A4061" t="s">
        <v>8357</v>
      </c>
      <c r="B4061" t="s">
        <v>8358</v>
      </c>
      <c r="C4061" t="s">
        <v>10328</v>
      </c>
      <c r="D4061" t="s">
        <v>1484</v>
      </c>
      <c r="E4061">
        <v>20.064599999999999</v>
      </c>
      <c r="F4061">
        <v>31.4</v>
      </c>
      <c r="G4061">
        <v>54.5254676429794</v>
      </c>
      <c r="H4061">
        <v>-18.429154347338699</v>
      </c>
      <c r="I4061">
        <v>16.465758267548502</v>
      </c>
      <c r="J4061">
        <v>-6.0400918676030297</v>
      </c>
      <c r="K4061">
        <v>29.9773848528889</v>
      </c>
      <c r="L4061">
        <v>25.146115433181301</v>
      </c>
      <c r="M4061">
        <v>0.37564970004578402</v>
      </c>
      <c r="N4061">
        <v>0.200340136054421</v>
      </c>
      <c r="O4061">
        <v>28.343949044585901</v>
      </c>
      <c r="P4061">
        <v>84.597295708406705</v>
      </c>
    </row>
    <row r="4062" spans="1:17" hidden="1" x14ac:dyDescent="0.3">
      <c r="A4062" t="s">
        <v>8359</v>
      </c>
      <c r="B4062" t="s">
        <v>8360</v>
      </c>
      <c r="C4062" t="s">
        <v>10328</v>
      </c>
      <c r="D4062" t="s">
        <v>405</v>
      </c>
      <c r="E4062">
        <v>20.058599999999998</v>
      </c>
      <c r="F4062">
        <v>20.85</v>
      </c>
      <c r="G4062">
        <v>-20.045442841152902</v>
      </c>
      <c r="H4062">
        <v>-9.4271563584353508</v>
      </c>
      <c r="I4062">
        <v>-13.6796898539918</v>
      </c>
      <c r="J4062">
        <v>-1.24866118924909</v>
      </c>
      <c r="K4062">
        <v>20.7108601406565</v>
      </c>
      <c r="L4062">
        <v>18.654151909230499</v>
      </c>
      <c r="M4062">
        <v>49.177432431007503</v>
      </c>
      <c r="N4062">
        <v>3.7887786742359902E-2</v>
      </c>
      <c r="O4062">
        <v>33.237410071942399</v>
      </c>
      <c r="P4062">
        <v>60.755589822667602</v>
      </c>
      <c r="Q4062">
        <v>9.4312125332825E-2</v>
      </c>
    </row>
    <row r="4063" spans="1:17" hidden="1" x14ac:dyDescent="0.3">
      <c r="A4063" t="s">
        <v>8361</v>
      </c>
      <c r="B4063" t="s">
        <v>8362</v>
      </c>
      <c r="C4063" t="s">
        <v>10328</v>
      </c>
      <c r="D4063" t="s">
        <v>535</v>
      </c>
      <c r="E4063">
        <v>20.04</v>
      </c>
      <c r="F4063">
        <v>8.1</v>
      </c>
      <c r="G4063">
        <v>-70.293230279449403</v>
      </c>
      <c r="H4063">
        <v>12.8981326099836</v>
      </c>
      <c r="I4063">
        <v>-51.3215685232677</v>
      </c>
      <c r="J4063">
        <v>-2.6966549862671698</v>
      </c>
      <c r="K4063">
        <v>9.6033811271212297</v>
      </c>
      <c r="L4063">
        <v>11.731888432422901</v>
      </c>
      <c r="M4063">
        <v>57.957169855791101</v>
      </c>
      <c r="N4063">
        <v>0.77539136387597496</v>
      </c>
      <c r="O4063">
        <v>132.83950617283901</v>
      </c>
      <c r="P4063">
        <v>35.678391959799001</v>
      </c>
      <c r="Q4063">
        <v>-9.0703758556331004E-2</v>
      </c>
    </row>
    <row r="4064" spans="1:17" hidden="1" x14ac:dyDescent="0.3">
      <c r="A4064" t="s">
        <v>8363</v>
      </c>
      <c r="B4064" t="s">
        <v>8364</v>
      </c>
      <c r="C4064" t="s">
        <v>10328</v>
      </c>
      <c r="D4064" t="s">
        <v>138</v>
      </c>
      <c r="E4064">
        <v>20.04</v>
      </c>
      <c r="F4064">
        <v>6.53</v>
      </c>
      <c r="G4064">
        <v>-9.3694251079411899</v>
      </c>
      <c r="H4064">
        <v>-0.75452434421400905</v>
      </c>
      <c r="I4064">
        <v>-29.354648697964699</v>
      </c>
      <c r="J4064">
        <v>-8.1408411432611594</v>
      </c>
      <c r="K4064">
        <v>6.6878461223158396</v>
      </c>
      <c r="L4064">
        <v>6.4622410407373003</v>
      </c>
      <c r="M4064">
        <v>41.927307487028799</v>
      </c>
      <c r="N4064">
        <v>0.66411463446462604</v>
      </c>
      <c r="O4064">
        <v>73.966309341500704</v>
      </c>
      <c r="P4064">
        <v>40.1287553648068</v>
      </c>
      <c r="Q4064">
        <v>2.7865587273926001E-2</v>
      </c>
    </row>
    <row r="4065" spans="1:17" hidden="1" x14ac:dyDescent="0.3">
      <c r="A4065" t="s">
        <v>8365</v>
      </c>
      <c r="B4065" t="s">
        <v>8366</v>
      </c>
      <c r="C4065" t="s">
        <v>10328</v>
      </c>
      <c r="D4065" t="s">
        <v>538</v>
      </c>
      <c r="E4065">
        <v>20.0309393</v>
      </c>
      <c r="F4065">
        <v>29.55</v>
      </c>
      <c r="G4065">
        <v>-20.627383620982801</v>
      </c>
      <c r="H4065">
        <v>-10.137061996720201</v>
      </c>
      <c r="I4065">
        <v>-67.552771590144104</v>
      </c>
      <c r="J4065">
        <v>-3.4906005549945598</v>
      </c>
      <c r="K4065">
        <v>34.955490268516897</v>
      </c>
      <c r="L4065">
        <v>40.761371409963203</v>
      </c>
      <c r="M4065">
        <v>36.472694609398701</v>
      </c>
      <c r="N4065">
        <v>0.84448546377480305</v>
      </c>
      <c r="O4065">
        <v>151.60744500845999</v>
      </c>
      <c r="P4065">
        <v>33.710407239818998</v>
      </c>
    </row>
    <row r="4066" spans="1:17" hidden="1" x14ac:dyDescent="0.3">
      <c r="A4066" t="s">
        <v>8367</v>
      </c>
      <c r="B4066" t="s">
        <v>8368</v>
      </c>
      <c r="C4066" t="s">
        <v>10328</v>
      </c>
      <c r="D4066" t="s">
        <v>357</v>
      </c>
      <c r="E4066">
        <v>20.021364863999999</v>
      </c>
      <c r="F4066">
        <v>13.1</v>
      </c>
      <c r="G4066">
        <v>6.3865052679059904</v>
      </c>
      <c r="H4066">
        <v>-16.3326366207855</v>
      </c>
      <c r="I4066">
        <v>-15.422589545514001</v>
      </c>
      <c r="J4066">
        <v>-8.6082838388738097</v>
      </c>
      <c r="K4066">
        <v>13.816985975023901</v>
      </c>
      <c r="L4066">
        <v>12.879956093945101</v>
      </c>
      <c r="M4066">
        <v>24.591805902002498</v>
      </c>
      <c r="N4066">
        <v>0.73811661303284204</v>
      </c>
      <c r="O4066">
        <v>27.9389312977099</v>
      </c>
      <c r="P4066">
        <v>53.216374269005797</v>
      </c>
      <c r="Q4066">
        <v>4.4564020836524998E-2</v>
      </c>
    </row>
    <row r="4067" spans="1:17" hidden="1" x14ac:dyDescent="0.3">
      <c r="A4067" t="s">
        <v>8369</v>
      </c>
      <c r="B4067" t="s">
        <v>8370</v>
      </c>
      <c r="C4067" t="s">
        <v>10328</v>
      </c>
      <c r="D4067" t="s">
        <v>741</v>
      </c>
      <c r="E4067">
        <v>20.010432867999999</v>
      </c>
      <c r="F4067">
        <v>90.42</v>
      </c>
      <c r="G4067">
        <v>23.338419644107699</v>
      </c>
      <c r="H4067">
        <v>-0.62269747271254605</v>
      </c>
      <c r="I4067">
        <v>10.474868897836499</v>
      </c>
      <c r="J4067">
        <v>-0.55559622227600702</v>
      </c>
      <c r="K4067">
        <v>86.832358157012806</v>
      </c>
      <c r="L4067">
        <v>77.104660556983006</v>
      </c>
      <c r="M4067">
        <v>57.664030131014698</v>
      </c>
      <c r="N4067">
        <v>0.66400647731321005</v>
      </c>
      <c r="O4067">
        <v>0.64145100641450603</v>
      </c>
      <c r="P4067">
        <v>67.4444444444444</v>
      </c>
      <c r="Q4067">
        <v>6.2739406014718002E-2</v>
      </c>
    </row>
    <row r="4068" spans="1:17" hidden="1" x14ac:dyDescent="0.3">
      <c r="A4068" t="s">
        <v>8371</v>
      </c>
      <c r="B4068" t="s">
        <v>3484</v>
      </c>
      <c r="C4068" t="s">
        <v>10328</v>
      </c>
      <c r="D4068" t="s">
        <v>257</v>
      </c>
      <c r="E4068">
        <v>19.999199999999998</v>
      </c>
      <c r="F4068">
        <v>8</v>
      </c>
      <c r="G4068">
        <v>29.9281719345726</v>
      </c>
      <c r="H4068">
        <v>-3.5088490843543401</v>
      </c>
      <c r="I4068">
        <v>-38.199048999519199</v>
      </c>
      <c r="J4068">
        <v>-1.0476561641234601</v>
      </c>
      <c r="K4068">
        <v>7.9363120491153802</v>
      </c>
      <c r="L4068">
        <v>7.8297010639722302</v>
      </c>
      <c r="M4068">
        <v>30.461194367852801</v>
      </c>
      <c r="N4068">
        <v>0.91866255631965799</v>
      </c>
      <c r="O4068">
        <v>56.25</v>
      </c>
      <c r="P4068">
        <v>68.421052631578902</v>
      </c>
      <c r="Q4068">
        <v>5.4232337877590998E-2</v>
      </c>
    </row>
    <row r="4069" spans="1:17" hidden="1" x14ac:dyDescent="0.3">
      <c r="A4069" t="s">
        <v>8372</v>
      </c>
      <c r="B4069" t="s">
        <v>8373</v>
      </c>
      <c r="C4069" t="s">
        <v>10328</v>
      </c>
      <c r="D4069" t="s">
        <v>46</v>
      </c>
      <c r="E4069">
        <v>19.979118799999998</v>
      </c>
      <c r="F4069">
        <v>12.45</v>
      </c>
      <c r="G4069">
        <v>231.846776585735</v>
      </c>
      <c r="H4069">
        <v>-16.082420718003501</v>
      </c>
      <c r="I4069">
        <v>118.017898272167</v>
      </c>
      <c r="J4069">
        <v>7.8595981976763296</v>
      </c>
      <c r="K4069">
        <v>11.8758027430372</v>
      </c>
      <c r="L4069">
        <v>8.1908476453677697</v>
      </c>
      <c r="M4069">
        <v>46.179049901116301</v>
      </c>
      <c r="N4069">
        <v>0.96134567731833098</v>
      </c>
      <c r="O4069">
        <v>25.060240963855399</v>
      </c>
      <c r="P4069">
        <v>289.06249999999898</v>
      </c>
      <c r="Q4069">
        <v>6.8247293965655001E-2</v>
      </c>
    </row>
    <row r="4070" spans="1:17" hidden="1" x14ac:dyDescent="0.3">
      <c r="A4070" t="s">
        <v>8374</v>
      </c>
      <c r="B4070" t="s">
        <v>8375</v>
      </c>
      <c r="C4070" t="s">
        <v>10328</v>
      </c>
      <c r="E4070">
        <v>19.974989999999998</v>
      </c>
      <c r="F4070">
        <v>39.869999999999997</v>
      </c>
      <c r="G4070">
        <v>167.022061651413</v>
      </c>
      <c r="H4070">
        <v>105.20979525000099</v>
      </c>
      <c r="I4070">
        <v>184.128485577134</v>
      </c>
      <c r="J4070">
        <v>7.1449815330810704</v>
      </c>
      <c r="K4070">
        <v>23.7714392977174</v>
      </c>
      <c r="M4070">
        <v>100</v>
      </c>
      <c r="N4070">
        <v>2.75598086124401</v>
      </c>
      <c r="O4070">
        <v>0</v>
      </c>
      <c r="P4070">
        <v>197.09388971684001</v>
      </c>
    </row>
    <row r="4071" spans="1:17" hidden="1" x14ac:dyDescent="0.3">
      <c r="A4071" t="s">
        <v>8376</v>
      </c>
      <c r="B4071" t="s">
        <v>8377</v>
      </c>
      <c r="C4071" t="s">
        <v>10328</v>
      </c>
      <c r="D4071" t="s">
        <v>5712</v>
      </c>
      <c r="E4071">
        <v>19.973439756000001</v>
      </c>
      <c r="F4071">
        <v>6.01</v>
      </c>
      <c r="G4071">
        <v>49.331157009199501</v>
      </c>
      <c r="H4071">
        <v>-4.0834917094355703</v>
      </c>
      <c r="I4071">
        <v>33.263306322580902</v>
      </c>
      <c r="J4071">
        <v>-6.1350965456814999</v>
      </c>
      <c r="K4071">
        <v>5.5188065189028697</v>
      </c>
      <c r="L4071">
        <v>4.5813685219760298</v>
      </c>
      <c r="M4071">
        <v>45.120346016255901</v>
      </c>
      <c r="N4071">
        <v>0.86233689967857496</v>
      </c>
      <c r="O4071">
        <v>16.638935108152999</v>
      </c>
      <c r="P4071">
        <v>130.26819923371599</v>
      </c>
      <c r="Q4071">
        <v>9.6984158130614007E-2</v>
      </c>
    </row>
    <row r="4072" spans="1:17" hidden="1" x14ac:dyDescent="0.3">
      <c r="A4072" t="s">
        <v>8378</v>
      </c>
      <c r="B4072" t="s">
        <v>8379</v>
      </c>
      <c r="C4072" t="s">
        <v>10328</v>
      </c>
      <c r="E4072">
        <v>19.971</v>
      </c>
      <c r="F4072">
        <v>86</v>
      </c>
      <c r="G4072">
        <v>-58.850295974330002</v>
      </c>
      <c r="H4072">
        <v>-26.001617305853301</v>
      </c>
      <c r="I4072">
        <v>-41.7438720486088</v>
      </c>
      <c r="J4072">
        <v>-5.9389605119495501</v>
      </c>
      <c r="M4072">
        <v>35.651308528093899</v>
      </c>
      <c r="O4072">
        <v>40.406976744185997</v>
      </c>
      <c r="P4072">
        <v>4.10361941653552</v>
      </c>
    </row>
    <row r="4073" spans="1:17" hidden="1" x14ac:dyDescent="0.3">
      <c r="A4073" t="s">
        <v>8380</v>
      </c>
      <c r="B4073" t="s">
        <v>8381</v>
      </c>
      <c r="C4073" t="s">
        <v>10328</v>
      </c>
      <c r="D4073" t="s">
        <v>135</v>
      </c>
      <c r="E4073">
        <v>19.970009999999998</v>
      </c>
      <c r="F4073">
        <v>37</v>
      </c>
      <c r="G4073">
        <v>11.9627208789104</v>
      </c>
      <c r="H4073">
        <v>-4.9058601304882004</v>
      </c>
      <c r="I4073">
        <v>-20.948492923590699</v>
      </c>
      <c r="J4073">
        <v>-3.67923511149188</v>
      </c>
      <c r="K4073">
        <v>37.0108068157517</v>
      </c>
      <c r="L4073">
        <v>31.0907605497475</v>
      </c>
      <c r="M4073">
        <v>40.129237328318901</v>
      </c>
      <c r="N4073">
        <v>0.24184167148603899</v>
      </c>
      <c r="O4073">
        <v>24.8108108108108</v>
      </c>
      <c r="P4073">
        <v>72.816440915460007</v>
      </c>
      <c r="Q4073">
        <v>0.14452992703662801</v>
      </c>
    </row>
    <row r="4074" spans="1:17" hidden="1" x14ac:dyDescent="0.3">
      <c r="A4074" t="s">
        <v>8382</v>
      </c>
      <c r="B4074" t="s">
        <v>8383</v>
      </c>
      <c r="C4074" t="s">
        <v>10328</v>
      </c>
      <c r="D4074" t="s">
        <v>7009</v>
      </c>
      <c r="E4074">
        <v>19.950299999999999</v>
      </c>
      <c r="F4074">
        <v>86.2</v>
      </c>
      <c r="G4074">
        <v>6.4285678173913503</v>
      </c>
      <c r="H4074">
        <v>-9.6628880641124599</v>
      </c>
      <c r="I4074">
        <v>9.4777776784756806</v>
      </c>
      <c r="J4074">
        <v>-19.8007486925747</v>
      </c>
      <c r="K4074">
        <v>83.747856650576495</v>
      </c>
      <c r="L4074">
        <v>83.5184620901763</v>
      </c>
      <c r="M4074">
        <v>33.534409375257603</v>
      </c>
      <c r="N4074">
        <v>1.8287731685789901</v>
      </c>
      <c r="O4074">
        <v>33.410672853828302</v>
      </c>
      <c r="P4074">
        <v>72.399999999999906</v>
      </c>
      <c r="Q4074">
        <v>3.1080017850546E-2</v>
      </c>
    </row>
    <row r="4075" spans="1:17" hidden="1" x14ac:dyDescent="0.3">
      <c r="A4075" t="s">
        <v>8384</v>
      </c>
      <c r="B4075" t="s">
        <v>8385</v>
      </c>
      <c r="C4075" t="s">
        <v>10328</v>
      </c>
      <c r="D4075" t="s">
        <v>2686</v>
      </c>
      <c r="E4075">
        <v>19.914999999999999</v>
      </c>
      <c r="F4075">
        <v>39.03</v>
      </c>
      <c r="G4075">
        <v>26.675159886379902</v>
      </c>
      <c r="H4075">
        <v>21.4213709907932</v>
      </c>
      <c r="I4075">
        <v>-14.155277557427601</v>
      </c>
      <c r="J4075">
        <v>14.602750339941499</v>
      </c>
      <c r="K4075">
        <v>33.9004982957889</v>
      </c>
      <c r="L4075">
        <v>34.5139900233983</v>
      </c>
      <c r="M4075">
        <v>88.663249273688805</v>
      </c>
      <c r="N4075">
        <v>2.9825601322607298</v>
      </c>
      <c r="O4075">
        <v>11.3246220855752</v>
      </c>
      <c r="P4075">
        <v>119.887323943661</v>
      </c>
    </row>
    <row r="4076" spans="1:17" hidden="1" x14ac:dyDescent="0.3">
      <c r="A4076" t="s">
        <v>8386</v>
      </c>
      <c r="B4076" t="s">
        <v>8387</v>
      </c>
      <c r="C4076" t="s">
        <v>10328</v>
      </c>
      <c r="D4076" t="s">
        <v>405</v>
      </c>
      <c r="E4076">
        <v>19.905968250000001</v>
      </c>
      <c r="F4076">
        <v>35.590000000000003</v>
      </c>
      <c r="G4076">
        <v>60.2490275495459</v>
      </c>
      <c r="H4076">
        <v>-5.7426496625870298</v>
      </c>
      <c r="I4076">
        <v>-8.4426434935974406</v>
      </c>
      <c r="J4076">
        <v>-0.93254825045440404</v>
      </c>
      <c r="K4076">
        <v>35.357342775041097</v>
      </c>
      <c r="L4076">
        <v>32.5665171158711</v>
      </c>
      <c r="M4076">
        <v>42.124691914530104</v>
      </c>
      <c r="N4076">
        <v>0.55562299010677196</v>
      </c>
      <c r="O4076">
        <v>21.438606350098301</v>
      </c>
      <c r="P4076">
        <v>102.792022792022</v>
      </c>
      <c r="Q4076">
        <v>5.6937546226099998E-2</v>
      </c>
    </row>
    <row r="4077" spans="1:17" hidden="1" x14ac:dyDescent="0.3">
      <c r="A4077" t="s">
        <v>8388</v>
      </c>
      <c r="B4077" t="s">
        <v>8389</v>
      </c>
      <c r="C4077" t="s">
        <v>10328</v>
      </c>
      <c r="D4077" t="s">
        <v>257</v>
      </c>
      <c r="E4077">
        <v>19.899239999999999</v>
      </c>
      <c r="F4077">
        <v>59.99</v>
      </c>
      <c r="G4077">
        <v>-7.6432566368558996</v>
      </c>
      <c r="H4077">
        <v>-9.72191500779007</v>
      </c>
      <c r="I4077">
        <v>2.3334618991176201</v>
      </c>
      <c r="J4077">
        <v>-12.7426968747082</v>
      </c>
      <c r="K4077">
        <v>59.247949367673698</v>
      </c>
      <c r="L4077">
        <v>53.453013638675301</v>
      </c>
      <c r="M4077">
        <v>36.8401796520819</v>
      </c>
      <c r="N4077">
        <v>0.98518685647831095</v>
      </c>
      <c r="O4077">
        <v>26.671111851975301</v>
      </c>
      <c r="P4077">
        <v>40.491803278688501</v>
      </c>
      <c r="Q4077">
        <v>1.6269373376497E-2</v>
      </c>
    </row>
    <row r="4078" spans="1:17" hidden="1" x14ac:dyDescent="0.3">
      <c r="A4078" t="s">
        <v>8390</v>
      </c>
      <c r="B4078" t="s">
        <v>8391</v>
      </c>
      <c r="C4078" t="s">
        <v>10328</v>
      </c>
      <c r="D4078" t="s">
        <v>305</v>
      </c>
      <c r="E4078">
        <v>19.839600000000001</v>
      </c>
      <c r="F4078">
        <v>57</v>
      </c>
      <c r="G4078">
        <v>-46.9087116370643</v>
      </c>
      <c r="H4078">
        <v>-8.0369350818885792</v>
      </c>
      <c r="I4078">
        <v>-16.3879727605126</v>
      </c>
      <c r="J4078">
        <v>-6.11225564732759</v>
      </c>
      <c r="K4078">
        <v>55.573515565187101</v>
      </c>
      <c r="L4078">
        <v>55.425854888744297</v>
      </c>
      <c r="M4078">
        <v>41.183632789809799</v>
      </c>
      <c r="N4078">
        <v>0.28243892464606002</v>
      </c>
      <c r="O4078">
        <v>45.438596491227997</v>
      </c>
      <c r="P4078">
        <v>26.526082130965602</v>
      </c>
      <c r="Q4078">
        <v>0.12757883890052901</v>
      </c>
    </row>
    <row r="4079" spans="1:17" hidden="1" x14ac:dyDescent="0.3">
      <c r="A4079" t="s">
        <v>8392</v>
      </c>
      <c r="B4079" t="s">
        <v>8393</v>
      </c>
      <c r="C4079" t="s">
        <v>10328</v>
      </c>
      <c r="D4079" t="s">
        <v>1665</v>
      </c>
      <c r="E4079">
        <v>19.825099000000002</v>
      </c>
      <c r="F4079">
        <v>45.5</v>
      </c>
      <c r="G4079">
        <v>-57.213541436123897</v>
      </c>
      <c r="H4079">
        <v>-8.4742811831197802</v>
      </c>
      <c r="I4079">
        <v>-31.130871765605399</v>
      </c>
      <c r="J4079">
        <v>-5.3138329348930098</v>
      </c>
      <c r="K4079">
        <v>49.143372966351002</v>
      </c>
      <c r="L4079">
        <v>52.096067884179</v>
      </c>
      <c r="M4079">
        <v>44.154127858149302</v>
      </c>
      <c r="N4079">
        <v>0.71590909090909005</v>
      </c>
      <c r="O4079">
        <v>46.703296703296601</v>
      </c>
      <c r="P4079">
        <v>23.306233062330602</v>
      </c>
    </row>
    <row r="4080" spans="1:17" hidden="1" x14ac:dyDescent="0.3">
      <c r="A4080" t="s">
        <v>8394</v>
      </c>
      <c r="B4080" t="s">
        <v>8395</v>
      </c>
      <c r="C4080" t="s">
        <v>10328</v>
      </c>
      <c r="D4080" t="s">
        <v>1518</v>
      </c>
      <c r="E4080">
        <v>19.759026628000001</v>
      </c>
      <c r="F4080">
        <v>7.48</v>
      </c>
      <c r="G4080">
        <v>32.536867586746503</v>
      </c>
      <c r="H4080">
        <v>-12.478362815772799</v>
      </c>
      <c r="I4080">
        <v>10.670959496657501</v>
      </c>
      <c r="J4080">
        <v>-0.51002175552131501</v>
      </c>
      <c r="K4080">
        <v>7.4200758424784103</v>
      </c>
      <c r="L4080">
        <v>6.2739608470280297</v>
      </c>
      <c r="M4080">
        <v>48.282147128468097</v>
      </c>
      <c r="N4080">
        <v>0.54454404700930004</v>
      </c>
      <c r="O4080">
        <v>37.165775401069503</v>
      </c>
      <c r="Q4080">
        <v>7.0318119534425003E-2</v>
      </c>
    </row>
    <row r="4081" spans="1:17" hidden="1" x14ac:dyDescent="0.3">
      <c r="A4081" t="s">
        <v>8396</v>
      </c>
      <c r="B4081" t="s">
        <v>8397</v>
      </c>
      <c r="C4081" t="s">
        <v>10328</v>
      </c>
      <c r="D4081" t="s">
        <v>1401</v>
      </c>
      <c r="E4081">
        <v>19.754951135999999</v>
      </c>
      <c r="F4081">
        <v>9.0299999999999994</v>
      </c>
      <c r="G4081">
        <v>-51.550088934992502</v>
      </c>
      <c r="H4081">
        <v>-5.1932001020386904</v>
      </c>
      <c r="I4081">
        <v>-35.187626361928302</v>
      </c>
      <c r="J4081">
        <v>-1.26987838634568</v>
      </c>
      <c r="K4081">
        <v>9.3532855715617398</v>
      </c>
      <c r="L4081">
        <v>11.3362464238906</v>
      </c>
      <c r="M4081">
        <v>44.904460435346799</v>
      </c>
      <c r="N4081">
        <v>0.80390774566386503</v>
      </c>
      <c r="O4081">
        <v>83.831672203765194</v>
      </c>
      <c r="P4081">
        <v>19.920318725099499</v>
      </c>
      <c r="Q4081">
        <v>-4.2859868417482003E-2</v>
      </c>
    </row>
    <row r="4082" spans="1:17" hidden="1" x14ac:dyDescent="0.3">
      <c r="A4082" t="s">
        <v>8398</v>
      </c>
      <c r="B4082" t="s">
        <v>8399</v>
      </c>
      <c r="C4082" t="s">
        <v>10328</v>
      </c>
      <c r="D4082" t="s">
        <v>1665</v>
      </c>
      <c r="E4082">
        <v>19.702999999999999</v>
      </c>
      <c r="F4082">
        <v>8.76</v>
      </c>
      <c r="G4082">
        <v>-42.646678364828503</v>
      </c>
      <c r="H4082">
        <v>-0.47787399749103199</v>
      </c>
      <c r="I4082">
        <v>-10.7483679670106</v>
      </c>
      <c r="J4082">
        <v>-2.7817602103662402</v>
      </c>
      <c r="K4082">
        <v>8.6495340984142608</v>
      </c>
      <c r="L4082">
        <v>9.0618768356909705</v>
      </c>
      <c r="M4082">
        <v>42.525341693755401</v>
      </c>
      <c r="N4082">
        <v>1.0717703349282199</v>
      </c>
      <c r="O4082">
        <v>59.246575342465697</v>
      </c>
      <c r="P4082">
        <v>17.7419354838709</v>
      </c>
    </row>
    <row r="4083" spans="1:17" hidden="1" x14ac:dyDescent="0.3">
      <c r="A4083" t="s">
        <v>8400</v>
      </c>
      <c r="B4083" t="s">
        <v>8401</v>
      </c>
      <c r="C4083" t="s">
        <v>10328</v>
      </c>
      <c r="D4083" t="s">
        <v>741</v>
      </c>
      <c r="E4083">
        <v>19.692535094</v>
      </c>
      <c r="F4083">
        <v>66.61</v>
      </c>
      <c r="G4083">
        <v>-3.9929364845672701</v>
      </c>
      <c r="H4083">
        <v>1.4731919936800899</v>
      </c>
      <c r="I4083">
        <v>5.2841964283748197</v>
      </c>
      <c r="J4083">
        <v>-1.0176711566272201</v>
      </c>
      <c r="K4083">
        <v>63.936034096807802</v>
      </c>
      <c r="L4083">
        <v>59.036475540587503</v>
      </c>
      <c r="M4083">
        <v>43.249617568739502</v>
      </c>
      <c r="N4083">
        <v>0.497813689960035</v>
      </c>
      <c r="O4083">
        <v>2.0117099534604499</v>
      </c>
      <c r="P4083">
        <v>28.184897236548299</v>
      </c>
    </row>
    <row r="4084" spans="1:17" hidden="1" x14ac:dyDescent="0.3">
      <c r="A4084" t="s">
        <v>8402</v>
      </c>
      <c r="B4084" t="s">
        <v>8403</v>
      </c>
      <c r="C4084" t="s">
        <v>10328</v>
      </c>
      <c r="E4084">
        <v>19.664375</v>
      </c>
      <c r="F4084">
        <v>4.0999999999999996</v>
      </c>
      <c r="G4084">
        <v>-35.1644206580199</v>
      </c>
      <c r="H4084">
        <v>-35.6591343515896</v>
      </c>
      <c r="I4084">
        <v>-59.370632897876</v>
      </c>
      <c r="J4084">
        <v>-19.263974949702199</v>
      </c>
      <c r="K4084">
        <v>6.0124727726191303</v>
      </c>
      <c r="L4084">
        <v>5.2375450326851096</v>
      </c>
      <c r="M4084">
        <v>8.3238217442573603</v>
      </c>
      <c r="N4084">
        <v>1.07464194267923</v>
      </c>
      <c r="O4084">
        <v>113.658536585365</v>
      </c>
      <c r="P4084">
        <v>0</v>
      </c>
    </row>
    <row r="4085" spans="1:17" hidden="1" x14ac:dyDescent="0.3">
      <c r="A4085" t="s">
        <v>8404</v>
      </c>
      <c r="B4085" t="s">
        <v>8405</v>
      </c>
      <c r="C4085" t="s">
        <v>10328</v>
      </c>
      <c r="D4085" t="s">
        <v>141</v>
      </c>
      <c r="E4085">
        <v>19.62</v>
      </c>
      <c r="F4085">
        <v>61.2</v>
      </c>
      <c r="G4085">
        <v>59.284607578136999</v>
      </c>
      <c r="H4085">
        <v>27.371354080492999</v>
      </c>
      <c r="I4085">
        <v>201.68755215849399</v>
      </c>
      <c r="J4085">
        <v>6.1717862947757398</v>
      </c>
      <c r="K4085">
        <v>44.324835053077798</v>
      </c>
      <c r="L4085">
        <v>30.4117178204562</v>
      </c>
      <c r="M4085">
        <v>99.917926230371094</v>
      </c>
      <c r="N4085">
        <v>0.67279761658459802</v>
      </c>
      <c r="O4085">
        <v>0</v>
      </c>
      <c r="P4085">
        <v>302.63157894736798</v>
      </c>
    </row>
    <row r="4086" spans="1:17" hidden="1" x14ac:dyDescent="0.3">
      <c r="A4086" t="s">
        <v>8406</v>
      </c>
      <c r="B4086" t="s">
        <v>8407</v>
      </c>
      <c r="C4086" t="s">
        <v>10328</v>
      </c>
      <c r="D4086" t="s">
        <v>3576</v>
      </c>
      <c r="E4086">
        <v>19.617086241999999</v>
      </c>
      <c r="F4086">
        <v>13.71</v>
      </c>
      <c r="G4086">
        <v>6.8912088976096397</v>
      </c>
      <c r="H4086">
        <v>-11.4073056702144</v>
      </c>
      <c r="I4086">
        <v>1.37988360007702</v>
      </c>
      <c r="J4086">
        <v>0.65604753958023998</v>
      </c>
      <c r="K4086">
        <v>13.308672717962899</v>
      </c>
      <c r="L4086">
        <v>11.9787927698237</v>
      </c>
      <c r="M4086">
        <v>54.886665100598002</v>
      </c>
      <c r="N4086">
        <v>0.60593188607559501</v>
      </c>
      <c r="O4086">
        <v>26.258205689277801</v>
      </c>
      <c r="P4086">
        <v>56.685714285714297</v>
      </c>
      <c r="Q4086">
        <v>9.6790405966598006E-2</v>
      </c>
    </row>
    <row r="4087" spans="1:17" hidden="1" x14ac:dyDescent="0.3">
      <c r="A4087" t="s">
        <v>8408</v>
      </c>
      <c r="B4087" t="s">
        <v>8409</v>
      </c>
      <c r="C4087" t="s">
        <v>10328</v>
      </c>
      <c r="D4087" t="s">
        <v>60</v>
      </c>
      <c r="E4087">
        <v>19.609999680000001</v>
      </c>
      <c r="F4087">
        <v>71.22</v>
      </c>
      <c r="G4087">
        <v>170.68830706970701</v>
      </c>
      <c r="H4087">
        <v>2.7235074060000799</v>
      </c>
      <c r="I4087">
        <v>159.90815907868401</v>
      </c>
      <c r="J4087">
        <v>-1.0476561641234601</v>
      </c>
      <c r="K4087">
        <v>67.362408879669303</v>
      </c>
      <c r="L4087">
        <v>50.203853693002699</v>
      </c>
      <c r="M4087">
        <v>100</v>
      </c>
      <c r="N4087">
        <v>0</v>
      </c>
      <c r="O4087">
        <v>0</v>
      </c>
      <c r="P4087">
        <v>200.76013513513499</v>
      </c>
    </row>
    <row r="4088" spans="1:17" hidden="1" x14ac:dyDescent="0.3">
      <c r="A4088" t="s">
        <v>8410</v>
      </c>
      <c r="B4088" t="s">
        <v>8411</v>
      </c>
      <c r="C4088" t="s">
        <v>10328</v>
      </c>
      <c r="D4088" t="s">
        <v>627</v>
      </c>
      <c r="E4088">
        <v>19.605949899999999</v>
      </c>
      <c r="F4088">
        <v>45</v>
      </c>
      <c r="G4088">
        <v>168.73295281106601</v>
      </c>
      <c r="H4088">
        <v>33.975718816880203</v>
      </c>
      <c r="I4088">
        <v>118.993358746891</v>
      </c>
      <c r="J4088">
        <v>7.1867831674338003</v>
      </c>
      <c r="K4088">
        <v>34.080286965415702</v>
      </c>
      <c r="L4088">
        <v>25.678823422113599</v>
      </c>
      <c r="M4088">
        <v>93.476733247024796</v>
      </c>
      <c r="N4088">
        <v>1.55379885814668</v>
      </c>
      <c r="O4088">
        <v>1.2888888888888901</v>
      </c>
      <c r="P4088">
        <v>230.88235294117601</v>
      </c>
    </row>
    <row r="4089" spans="1:17" hidden="1" x14ac:dyDescent="0.3">
      <c r="A4089" t="s">
        <v>8412</v>
      </c>
      <c r="B4089" t="s">
        <v>8413</v>
      </c>
      <c r="C4089" t="s">
        <v>10328</v>
      </c>
      <c r="D4089" t="s">
        <v>474</v>
      </c>
      <c r="E4089">
        <v>19.604759999999999</v>
      </c>
      <c r="F4089">
        <v>7</v>
      </c>
      <c r="G4089">
        <v>-17.168602258975699</v>
      </c>
      <c r="H4089">
        <v>-10.2900499084811</v>
      </c>
      <c r="I4089">
        <v>7.7242510327076603</v>
      </c>
      <c r="J4089">
        <v>0.254804038481451</v>
      </c>
      <c r="K4089">
        <v>6.6133396918232199</v>
      </c>
      <c r="L4089">
        <v>6.2794606685135301</v>
      </c>
      <c r="M4089">
        <v>53.953949774748402</v>
      </c>
      <c r="N4089">
        <v>0.70373687106365801</v>
      </c>
      <c r="O4089">
        <v>52.857142857142797</v>
      </c>
      <c r="P4089">
        <v>59.090909090909001</v>
      </c>
      <c r="Q4089">
        <v>4.4624459604360997E-2</v>
      </c>
    </row>
    <row r="4090" spans="1:17" hidden="1" x14ac:dyDescent="0.3">
      <c r="A4090" t="s">
        <v>8414</v>
      </c>
      <c r="B4090" t="s">
        <v>8415</v>
      </c>
      <c r="C4090" t="s">
        <v>10328</v>
      </c>
      <c r="D4090" t="s">
        <v>474</v>
      </c>
      <c r="E4090">
        <v>19.602</v>
      </c>
      <c r="F4090">
        <v>14.81</v>
      </c>
      <c r="G4090">
        <v>420.48579275241599</v>
      </c>
      <c r="H4090">
        <v>44.987382102884197</v>
      </c>
      <c r="I4090">
        <v>-19.937765948751299</v>
      </c>
      <c r="J4090">
        <v>6.9880581215908197</v>
      </c>
      <c r="K4090">
        <v>10.605382555013399</v>
      </c>
      <c r="L4090">
        <v>8.8331625208493296</v>
      </c>
      <c r="M4090">
        <v>99.820316253265204</v>
      </c>
      <c r="N4090">
        <v>0.34835351843145501</v>
      </c>
      <c r="O4090">
        <v>23.227548953409801</v>
      </c>
      <c r="P4090">
        <v>480.78431372548999</v>
      </c>
      <c r="Q4090">
        <v>0.14269735791492499</v>
      </c>
    </row>
    <row r="4091" spans="1:17" hidden="1" x14ac:dyDescent="0.3">
      <c r="A4091" t="s">
        <v>8416</v>
      </c>
      <c r="B4091" t="s">
        <v>8417</v>
      </c>
      <c r="C4091" t="s">
        <v>10328</v>
      </c>
      <c r="D4091" t="s">
        <v>5421</v>
      </c>
      <c r="E4091">
        <v>19.596878749999998</v>
      </c>
      <c r="F4091">
        <v>8.3000000000000007</v>
      </c>
      <c r="G4091">
        <v>-84.051078618582693</v>
      </c>
      <c r="H4091">
        <v>7.4161629622368901</v>
      </c>
      <c r="I4091">
        <v>-38.924369349340303</v>
      </c>
      <c r="J4091">
        <v>-9.3716156691853296</v>
      </c>
      <c r="K4091">
        <v>8.0258698449446193</v>
      </c>
      <c r="L4091">
        <v>9.7987296076580606</v>
      </c>
      <c r="M4091">
        <v>50.356800838568901</v>
      </c>
      <c r="N4091">
        <v>2.1090353496770602</v>
      </c>
      <c r="O4091">
        <v>190.54934059496799</v>
      </c>
      <c r="P4091">
        <v>18.571428571428498</v>
      </c>
    </row>
    <row r="4092" spans="1:17" hidden="1" x14ac:dyDescent="0.3">
      <c r="A4092" t="s">
        <v>8418</v>
      </c>
      <c r="B4092" t="s">
        <v>8419</v>
      </c>
      <c r="C4092" t="s">
        <v>10328</v>
      </c>
      <c r="D4092" t="s">
        <v>627</v>
      </c>
      <c r="E4092">
        <v>19.546312834999998</v>
      </c>
      <c r="F4092">
        <v>29.05</v>
      </c>
      <c r="G4092">
        <v>-64.049100792700003</v>
      </c>
      <c r="H4092">
        <v>-8.0784316370756706</v>
      </c>
      <c r="I4092">
        <v>-45.249786424088398</v>
      </c>
      <c r="J4092">
        <v>-1.0476561641234601</v>
      </c>
      <c r="K4092">
        <v>31.417944939723</v>
      </c>
      <c r="L4092">
        <v>35.634280913685501</v>
      </c>
      <c r="M4092">
        <v>17.620855551647299</v>
      </c>
      <c r="N4092">
        <v>1.19191919191919</v>
      </c>
      <c r="O4092">
        <v>79.001721170395797</v>
      </c>
      <c r="P4092">
        <v>15.0039588281868</v>
      </c>
    </row>
    <row r="4093" spans="1:17" hidden="1" x14ac:dyDescent="0.3">
      <c r="A4093" t="s">
        <v>8420</v>
      </c>
      <c r="B4093" t="s">
        <v>8421</v>
      </c>
      <c r="C4093" t="s">
        <v>10328</v>
      </c>
      <c r="D4093" t="s">
        <v>124</v>
      </c>
      <c r="E4093">
        <v>19.521986448</v>
      </c>
      <c r="F4093">
        <v>14.6</v>
      </c>
      <c r="G4093">
        <v>93.169762148639904</v>
      </c>
      <c r="H4093">
        <v>40.521417741611302</v>
      </c>
      <c r="I4093">
        <v>29.473620250537699</v>
      </c>
      <c r="J4093">
        <v>37.285677169209798</v>
      </c>
      <c r="K4093">
        <v>9.8624821100903102</v>
      </c>
      <c r="L4093">
        <v>9.4017554153909497</v>
      </c>
      <c r="M4093">
        <v>84.438237781703293</v>
      </c>
      <c r="N4093">
        <v>4.5544321489976296</v>
      </c>
      <c r="O4093">
        <v>0</v>
      </c>
      <c r="P4093">
        <v>180.230326295585</v>
      </c>
      <c r="Q4093">
        <v>4.9484595643823001E-2</v>
      </c>
    </row>
    <row r="4094" spans="1:17" hidden="1" x14ac:dyDescent="0.3">
      <c r="A4094" t="s">
        <v>8422</v>
      </c>
      <c r="B4094" t="s">
        <v>8423</v>
      </c>
      <c r="C4094" t="s">
        <v>10328</v>
      </c>
      <c r="D4094" t="s">
        <v>127</v>
      </c>
      <c r="E4094">
        <v>19.521599999999999</v>
      </c>
      <c r="F4094">
        <v>30.01</v>
      </c>
      <c r="G4094">
        <v>-11.220342916912401</v>
      </c>
      <c r="H4094">
        <v>8.8788379095078191</v>
      </c>
      <c r="I4094">
        <v>-20.910189415779701</v>
      </c>
      <c r="J4094">
        <v>-2.3899380433181001</v>
      </c>
      <c r="K4094">
        <v>26.6424551931993</v>
      </c>
      <c r="L4094">
        <v>26.597544026086499</v>
      </c>
      <c r="M4094">
        <v>59.091805483806198</v>
      </c>
      <c r="N4094">
        <v>1.5841512067108501</v>
      </c>
      <c r="O4094">
        <v>36.621126291236202</v>
      </c>
      <c r="P4094">
        <v>46.963761018609198</v>
      </c>
      <c r="Q4094">
        <v>8.2722916346203004E-2</v>
      </c>
    </row>
    <row r="4095" spans="1:17" hidden="1" x14ac:dyDescent="0.3">
      <c r="A4095" t="s">
        <v>8424</v>
      </c>
      <c r="B4095" t="s">
        <v>8425</v>
      </c>
      <c r="C4095" t="s">
        <v>10328</v>
      </c>
      <c r="D4095" t="s">
        <v>72</v>
      </c>
      <c r="E4095">
        <v>19.446480000000001</v>
      </c>
      <c r="F4095">
        <v>31</v>
      </c>
      <c r="G4095">
        <v>-24.0889220825213</v>
      </c>
      <c r="H4095">
        <v>44.332053658509103</v>
      </c>
      <c r="I4095">
        <v>20.367929193627202</v>
      </c>
      <c r="J4095">
        <v>12.6365543621923</v>
      </c>
      <c r="K4095">
        <v>25.3933839190512</v>
      </c>
      <c r="L4095">
        <v>25.369688940749398</v>
      </c>
      <c r="M4095">
        <v>82.3571332875823</v>
      </c>
      <c r="N4095">
        <v>2.1875424164138799</v>
      </c>
      <c r="O4095">
        <v>9.48387096774192</v>
      </c>
      <c r="P4095">
        <v>55.778894472361799</v>
      </c>
      <c r="Q4095">
        <v>0.119304801585702</v>
      </c>
    </row>
    <row r="4096" spans="1:17" hidden="1" x14ac:dyDescent="0.3">
      <c r="A4096" t="s">
        <v>8426</v>
      </c>
      <c r="B4096" t="s">
        <v>8427</v>
      </c>
      <c r="C4096" t="s">
        <v>10328</v>
      </c>
      <c r="D4096" t="s">
        <v>1489</v>
      </c>
      <c r="E4096">
        <v>19.426123499999999</v>
      </c>
      <c r="F4096">
        <v>14.7</v>
      </c>
      <c r="G4096">
        <v>50.962654693193301</v>
      </c>
      <c r="H4096">
        <v>2.7257188168802098</v>
      </c>
      <c r="I4096">
        <v>50.005771026590899</v>
      </c>
      <c r="J4096">
        <v>-3.0476561641234698</v>
      </c>
      <c r="K4096">
        <v>14.239380511377201</v>
      </c>
      <c r="L4096">
        <v>12.396629662627101</v>
      </c>
      <c r="M4096">
        <v>56.844018825121601</v>
      </c>
      <c r="N4096">
        <v>2.51185770750988</v>
      </c>
      <c r="O4096">
        <v>8.84353741496599</v>
      </c>
      <c r="P4096">
        <v>196.370967741935</v>
      </c>
    </row>
    <row r="4097" spans="1:17" hidden="1" x14ac:dyDescent="0.3">
      <c r="A4097" t="s">
        <v>8428</v>
      </c>
      <c r="B4097" t="s">
        <v>8429</v>
      </c>
      <c r="C4097" t="s">
        <v>10328</v>
      </c>
      <c r="D4097" t="s">
        <v>1105</v>
      </c>
      <c r="E4097">
        <v>19.424843750000001</v>
      </c>
      <c r="F4097">
        <v>85.15</v>
      </c>
      <c r="G4097">
        <v>-5.5931859894901201</v>
      </c>
      <c r="H4097">
        <v>-1.87035303188851</v>
      </c>
      <c r="I4097">
        <v>-12.2495918825592</v>
      </c>
      <c r="J4097">
        <v>1.0670674632677399</v>
      </c>
      <c r="K4097">
        <v>87.130260937810405</v>
      </c>
      <c r="M4097">
        <v>46.234414810174101</v>
      </c>
      <c r="N4097">
        <v>1</v>
      </c>
    </row>
    <row r="4098" spans="1:17" hidden="1" x14ac:dyDescent="0.3">
      <c r="A4098" t="s">
        <v>8430</v>
      </c>
      <c r="B4098" t="s">
        <v>8431</v>
      </c>
      <c r="C4098" t="s">
        <v>10328</v>
      </c>
      <c r="D4098" t="s">
        <v>706</v>
      </c>
      <c r="E4098">
        <v>19.415199999999999</v>
      </c>
      <c r="F4098">
        <v>22.4</v>
      </c>
      <c r="G4098">
        <v>-20.589912131898501</v>
      </c>
      <c r="H4098">
        <v>-8.9409478497864505</v>
      </c>
      <c r="I4098">
        <v>25.734286262770599</v>
      </c>
      <c r="J4098">
        <v>0.53964542317811104</v>
      </c>
      <c r="K4098">
        <v>20.748194984650102</v>
      </c>
      <c r="L4098">
        <v>18.882551756751202</v>
      </c>
      <c r="M4098">
        <v>52.776497945296597</v>
      </c>
      <c r="N4098">
        <v>0.300656922539563</v>
      </c>
      <c r="O4098">
        <v>22.544642857142801</v>
      </c>
      <c r="P4098">
        <v>86.6666666666666</v>
      </c>
      <c r="Q4098">
        <v>9.2743074162130006E-3</v>
      </c>
    </row>
    <row r="4099" spans="1:17" hidden="1" x14ac:dyDescent="0.3">
      <c r="A4099" t="s">
        <v>8432</v>
      </c>
      <c r="B4099" t="s">
        <v>8433</v>
      </c>
      <c r="C4099" t="s">
        <v>10328</v>
      </c>
      <c r="D4099" t="s">
        <v>231</v>
      </c>
      <c r="E4099">
        <v>19.40155</v>
      </c>
      <c r="F4099">
        <v>77.77</v>
      </c>
      <c r="G4099">
        <v>25.157712852736299</v>
      </c>
      <c r="H4099">
        <v>10.2115142714256</v>
      </c>
      <c r="I4099">
        <v>4.3878477087924299</v>
      </c>
      <c r="J4099">
        <v>8.1196997774260105</v>
      </c>
      <c r="K4099">
        <v>75.786606789531902</v>
      </c>
      <c r="L4099">
        <v>72.769184103736507</v>
      </c>
      <c r="M4099">
        <v>66.813374478106496</v>
      </c>
      <c r="N4099">
        <v>0.64433214041089804</v>
      </c>
      <c r="O4099">
        <v>26.012601260126001</v>
      </c>
      <c r="P4099">
        <v>58.843954248365897</v>
      </c>
      <c r="Q4099">
        <v>6.0005289194754001E-2</v>
      </c>
    </row>
    <row r="4100" spans="1:17" hidden="1" x14ac:dyDescent="0.3">
      <c r="A4100" t="s">
        <v>8434</v>
      </c>
      <c r="B4100" t="s">
        <v>8435</v>
      </c>
      <c r="C4100" t="s">
        <v>10328</v>
      </c>
      <c r="D4100" t="s">
        <v>257</v>
      </c>
      <c r="E4100">
        <v>19.371788599999999</v>
      </c>
      <c r="F4100">
        <v>67.42</v>
      </c>
      <c r="G4100">
        <v>684.17937966404099</v>
      </c>
      <c r="H4100">
        <v>-6.5480281659396002</v>
      </c>
      <c r="I4100">
        <v>34.336321881705203</v>
      </c>
      <c r="J4100">
        <v>-8.7925932194053402</v>
      </c>
      <c r="K4100">
        <v>71.683456156162293</v>
      </c>
      <c r="L4100">
        <v>51.4870305469844</v>
      </c>
      <c r="M4100">
        <v>27.273635185146599</v>
      </c>
      <c r="N4100">
        <v>0.162760412768645</v>
      </c>
      <c r="O4100">
        <v>38.401067932364199</v>
      </c>
      <c r="P4100">
        <v>714.25120772946798</v>
      </c>
    </row>
    <row r="4101" spans="1:17" hidden="1" x14ac:dyDescent="0.3">
      <c r="A4101" t="s">
        <v>8436</v>
      </c>
      <c r="B4101" t="s">
        <v>8437</v>
      </c>
      <c r="C4101" t="s">
        <v>10328</v>
      </c>
      <c r="D4101" t="s">
        <v>54</v>
      </c>
      <c r="E4101">
        <v>19.371717100000001</v>
      </c>
      <c r="F4101">
        <v>7.37</v>
      </c>
      <c r="G4101">
        <v>-102.26050731071</v>
      </c>
      <c r="H4101">
        <v>-64.209448177225795</v>
      </c>
      <c r="I4101">
        <v>-80.725684104710496</v>
      </c>
      <c r="J4101">
        <v>-19.382745732089699</v>
      </c>
      <c r="K4101">
        <v>16.6520778240886</v>
      </c>
      <c r="L4101">
        <v>20.615223782283401</v>
      </c>
      <c r="M4101">
        <v>3.1358521290240402</v>
      </c>
      <c r="N4101">
        <v>0.51617715617715598</v>
      </c>
      <c r="O4101">
        <v>265.67164179104401</v>
      </c>
      <c r="P4101">
        <v>0</v>
      </c>
      <c r="Q4101">
        <v>6.8267026167220003E-3</v>
      </c>
    </row>
    <row r="4102" spans="1:17" hidden="1" x14ac:dyDescent="0.3">
      <c r="A4102" t="s">
        <v>8438</v>
      </c>
      <c r="B4102" t="s">
        <v>8439</v>
      </c>
      <c r="C4102" t="s">
        <v>10328</v>
      </c>
      <c r="D4102" t="s">
        <v>276</v>
      </c>
      <c r="E4102">
        <v>19.360876480000002</v>
      </c>
      <c r="F4102">
        <v>43.2</v>
      </c>
      <c r="G4102">
        <v>-46.8989362671986</v>
      </c>
      <c r="H4102">
        <v>-1.6975799143769801</v>
      </c>
      <c r="I4102">
        <v>-20.420416993176499</v>
      </c>
      <c r="J4102">
        <v>-12.068064327388701</v>
      </c>
      <c r="K4102">
        <v>43.989518176088097</v>
      </c>
      <c r="L4102">
        <v>44.4357187659323</v>
      </c>
      <c r="M4102">
        <v>45.3633235201996</v>
      </c>
      <c r="N4102">
        <v>2.1544137493336</v>
      </c>
      <c r="O4102">
        <v>28.9583333333333</v>
      </c>
      <c r="P4102">
        <v>10.4859335038363</v>
      </c>
      <c r="Q4102">
        <v>2.7533194603791999E-2</v>
      </c>
    </row>
    <row r="4103" spans="1:17" hidden="1" x14ac:dyDescent="0.3">
      <c r="A4103" t="s">
        <v>8440</v>
      </c>
      <c r="B4103" t="s">
        <v>8441</v>
      </c>
      <c r="C4103" t="s">
        <v>10328</v>
      </c>
      <c r="D4103" t="s">
        <v>124</v>
      </c>
      <c r="E4103">
        <v>19.3535775</v>
      </c>
      <c r="F4103">
        <v>51.5</v>
      </c>
      <c r="G4103">
        <v>-20.497359980320901</v>
      </c>
      <c r="H4103">
        <v>-0.79142668821709705</v>
      </c>
      <c r="I4103">
        <v>-29.766696546814298</v>
      </c>
      <c r="J4103">
        <v>0.90765109844636005</v>
      </c>
      <c r="K4103">
        <v>52.302340375968697</v>
      </c>
      <c r="L4103">
        <v>49.886424675365298</v>
      </c>
      <c r="M4103">
        <v>55.598792050958401</v>
      </c>
      <c r="N4103">
        <v>1.4665262897132501</v>
      </c>
      <c r="O4103">
        <v>32.038834951456302</v>
      </c>
      <c r="P4103">
        <v>47.988505747126403</v>
      </c>
      <c r="Q4103">
        <v>6.3509652766733996E-2</v>
      </c>
    </row>
    <row r="4104" spans="1:17" hidden="1" x14ac:dyDescent="0.3">
      <c r="A4104" t="s">
        <v>8442</v>
      </c>
      <c r="B4104" t="s">
        <v>8443</v>
      </c>
      <c r="C4104" t="s">
        <v>10328</v>
      </c>
      <c r="D4104" t="s">
        <v>627</v>
      </c>
      <c r="E4104">
        <v>19.333132200000001</v>
      </c>
      <c r="F4104">
        <v>37.14</v>
      </c>
      <c r="G4104">
        <v>283.97499467704699</v>
      </c>
      <c r="H4104">
        <v>-8.6006650795971105</v>
      </c>
      <c r="I4104">
        <v>264.09043342374503</v>
      </c>
      <c r="J4104">
        <v>-11.3916928613711</v>
      </c>
      <c r="K4104">
        <v>38.778166167087001</v>
      </c>
      <c r="L4104">
        <v>24.000864724556699</v>
      </c>
      <c r="M4104">
        <v>32.4536253596713</v>
      </c>
      <c r="N4104">
        <v>0.66788348659469998</v>
      </c>
      <c r="O4104">
        <v>31.556273559504501</v>
      </c>
      <c r="P4104">
        <v>414.40443213296402</v>
      </c>
      <c r="Q4104">
        <v>0.14333254037498799</v>
      </c>
    </row>
    <row r="4105" spans="1:17" hidden="1" x14ac:dyDescent="0.3">
      <c r="A4105" t="s">
        <v>8444</v>
      </c>
      <c r="B4105" t="s">
        <v>8445</v>
      </c>
      <c r="C4105" t="s">
        <v>10328</v>
      </c>
      <c r="D4105" t="s">
        <v>402</v>
      </c>
      <c r="E4105">
        <v>19.30062564</v>
      </c>
      <c r="F4105">
        <v>18.53</v>
      </c>
      <c r="G4105">
        <v>-43.402043219777099</v>
      </c>
      <c r="H4105">
        <v>-18.4281273369659</v>
      </c>
      <c r="I4105">
        <v>-33.266479408523303</v>
      </c>
      <c r="J4105">
        <v>-8.8586014377553006</v>
      </c>
      <c r="K4105">
        <v>21.038527808210599</v>
      </c>
      <c r="L4105">
        <v>21.5927998016804</v>
      </c>
      <c r="M4105">
        <v>17.744784350552901</v>
      </c>
      <c r="N4105">
        <v>0.60847107438016501</v>
      </c>
      <c r="O4105">
        <v>50.458715596330201</v>
      </c>
      <c r="P4105">
        <v>18.4025559105431</v>
      </c>
      <c r="Q4105">
        <v>0.11458912753849</v>
      </c>
    </row>
    <row r="4106" spans="1:17" hidden="1" x14ac:dyDescent="0.3">
      <c r="A4106" t="s">
        <v>8446</v>
      </c>
      <c r="B4106" t="s">
        <v>8447</v>
      </c>
      <c r="C4106" t="s">
        <v>10328</v>
      </c>
      <c r="D4106" t="s">
        <v>138</v>
      </c>
      <c r="E4106">
        <v>19.2622</v>
      </c>
      <c r="F4106">
        <v>50.69</v>
      </c>
      <c r="G4106">
        <v>376.82817193457203</v>
      </c>
      <c r="H4106">
        <v>28.437425882377799</v>
      </c>
      <c r="I4106">
        <v>48.0574675248427</v>
      </c>
      <c r="J4106">
        <v>-1.8888142235913801</v>
      </c>
      <c r="K4106">
        <v>40.926236708037401</v>
      </c>
      <c r="L4106">
        <v>31.0865678816997</v>
      </c>
      <c r="M4106">
        <v>57.980803260209399</v>
      </c>
      <c r="N4106">
        <v>1.06504978379906</v>
      </c>
      <c r="O4106">
        <v>12.901953047938401</v>
      </c>
      <c r="P4106">
        <v>433.01787592008401</v>
      </c>
    </row>
    <row r="4107" spans="1:17" hidden="1" x14ac:dyDescent="0.3">
      <c r="A4107" t="s">
        <v>8448</v>
      </c>
      <c r="B4107" t="s">
        <v>8449</v>
      </c>
      <c r="C4107" t="s">
        <v>10328</v>
      </c>
      <c r="D4107" t="s">
        <v>741</v>
      </c>
      <c r="E4107">
        <v>19.229981756999901</v>
      </c>
      <c r="F4107">
        <v>29.11</v>
      </c>
      <c r="G4107">
        <v>6.06435488364433</v>
      </c>
      <c r="H4107">
        <v>1.0259317338425999</v>
      </c>
      <c r="I4107">
        <v>2.4131134980267199</v>
      </c>
      <c r="J4107">
        <v>-7.6445619551835695E-2</v>
      </c>
      <c r="K4107">
        <v>28.0696810580217</v>
      </c>
      <c r="L4107">
        <v>25.772487176416298</v>
      </c>
      <c r="M4107">
        <v>53.416699079583402</v>
      </c>
      <c r="N4107">
        <v>0.83464351035135098</v>
      </c>
      <c r="O4107">
        <v>18.756441085537599</v>
      </c>
      <c r="P4107">
        <v>43.611248149975303</v>
      </c>
      <c r="Q4107">
        <v>2.8878510423630001E-3</v>
      </c>
    </row>
    <row r="4108" spans="1:17" hidden="1" x14ac:dyDescent="0.3">
      <c r="A4108" t="s">
        <v>8450</v>
      </c>
      <c r="B4108" t="s">
        <v>8451</v>
      </c>
      <c r="C4108" t="s">
        <v>10328</v>
      </c>
      <c r="D4108" t="s">
        <v>138</v>
      </c>
      <c r="E4108">
        <v>19.213126979999998</v>
      </c>
      <c r="F4108">
        <v>18.350000000000001</v>
      </c>
      <c r="G4108">
        <v>-51.786845130273697</v>
      </c>
      <c r="H4108">
        <v>-10.4051686397385</v>
      </c>
      <c r="I4108">
        <v>-22.3928473776133</v>
      </c>
      <c r="J4108">
        <v>-0.88549400196129802</v>
      </c>
      <c r="K4108">
        <v>20.357752771689</v>
      </c>
      <c r="L4108">
        <v>22.3935698975436</v>
      </c>
      <c r="M4108">
        <v>42.499545493519399</v>
      </c>
      <c r="N4108">
        <v>0.36156513273952801</v>
      </c>
      <c r="O4108">
        <v>111.553133514986</v>
      </c>
      <c r="P4108">
        <v>7.9411764705882497</v>
      </c>
      <c r="Q4108">
        <v>-2.5294415575169999E-3</v>
      </c>
    </row>
    <row r="4109" spans="1:17" hidden="1" x14ac:dyDescent="0.3">
      <c r="A4109" t="s">
        <v>8452</v>
      </c>
      <c r="B4109" t="s">
        <v>8453</v>
      </c>
      <c r="C4109" t="s">
        <v>10328</v>
      </c>
      <c r="D4109" t="s">
        <v>405</v>
      </c>
      <c r="E4109">
        <v>19.195</v>
      </c>
      <c r="F4109">
        <v>35.479999999999997</v>
      </c>
      <c r="G4109">
        <v>87.197002308118201</v>
      </c>
      <c r="H4109">
        <v>0.94961707183436495</v>
      </c>
      <c r="I4109">
        <v>62.071596353633701</v>
      </c>
      <c r="J4109">
        <v>0.40583220796955599</v>
      </c>
      <c r="K4109">
        <v>31.7595071710297</v>
      </c>
      <c r="L4109">
        <v>25.0437935445735</v>
      </c>
      <c r="M4109">
        <v>60.816451928495098</v>
      </c>
      <c r="N4109">
        <v>0.54257474717313403</v>
      </c>
      <c r="O4109">
        <v>10.512965050732801</v>
      </c>
      <c r="P4109">
        <v>166.76691729323301</v>
      </c>
      <c r="Q4109">
        <v>0.113238720795998</v>
      </c>
    </row>
    <row r="4110" spans="1:17" hidden="1" x14ac:dyDescent="0.3">
      <c r="A4110" t="s">
        <v>8454</v>
      </c>
      <c r="B4110" t="s">
        <v>8455</v>
      </c>
      <c r="C4110" t="s">
        <v>10328</v>
      </c>
      <c r="E4110">
        <v>19.162331999999999</v>
      </c>
      <c r="F4110">
        <v>27.39</v>
      </c>
      <c r="G4110">
        <v>-48.310634035576498</v>
      </c>
      <c r="H4110">
        <v>-5.2445782128227396</v>
      </c>
      <c r="I4110">
        <v>-3.0095631120064001</v>
      </c>
      <c r="J4110">
        <v>10.597913456129699</v>
      </c>
      <c r="K4110">
        <v>26.260142555815101</v>
      </c>
      <c r="L4110">
        <v>23.633467657826099</v>
      </c>
      <c r="M4110">
        <v>61.954110122432198</v>
      </c>
      <c r="N4110">
        <v>0.55038427206959795</v>
      </c>
      <c r="O4110">
        <v>46.038700255567697</v>
      </c>
      <c r="P4110">
        <v>68.553846153846095</v>
      </c>
      <c r="Q4110">
        <v>0.111407688594517</v>
      </c>
    </row>
    <row r="4111" spans="1:17" hidden="1" x14ac:dyDescent="0.3">
      <c r="A4111" t="s">
        <v>8456</v>
      </c>
      <c r="B4111" t="s">
        <v>8457</v>
      </c>
      <c r="C4111" t="s">
        <v>10328</v>
      </c>
      <c r="D4111" t="s">
        <v>127</v>
      </c>
      <c r="E4111">
        <v>19.1420496</v>
      </c>
      <c r="F4111">
        <v>35.5</v>
      </c>
      <c r="G4111">
        <v>32.622947369953003</v>
      </c>
      <c r="H4111">
        <v>-26.061961392818301</v>
      </c>
      <c r="I4111">
        <v>-33.225961192715999</v>
      </c>
      <c r="J4111">
        <v>-3.7797442600253199</v>
      </c>
      <c r="K4111">
        <v>35.967113982678903</v>
      </c>
      <c r="L4111">
        <v>31.508641677315399</v>
      </c>
      <c r="M4111">
        <v>31.6340148300234</v>
      </c>
      <c r="N4111">
        <v>0.49107433881885598</v>
      </c>
      <c r="O4111">
        <v>50.253521126760504</v>
      </c>
      <c r="P4111">
        <v>97.2222222222222</v>
      </c>
      <c r="Q4111">
        <v>4.8790233211952999E-2</v>
      </c>
    </row>
    <row r="4112" spans="1:17" hidden="1" x14ac:dyDescent="0.3">
      <c r="A4112" t="s">
        <v>8458</v>
      </c>
      <c r="B4112" t="s">
        <v>8459</v>
      </c>
      <c r="C4112" t="s">
        <v>10328</v>
      </c>
      <c r="D4112" t="s">
        <v>535</v>
      </c>
      <c r="E4112">
        <v>19.135010999999999</v>
      </c>
      <c r="F4112">
        <v>17.29</v>
      </c>
      <c r="G4112">
        <v>30.020764527165198</v>
      </c>
      <c r="H4112">
        <v>-9.7609121991625507</v>
      </c>
      <c r="I4112">
        <v>0.18904612207397301</v>
      </c>
      <c r="J4112">
        <v>-4.2373595776657096</v>
      </c>
      <c r="K4112">
        <v>18.209451348631301</v>
      </c>
      <c r="L4112">
        <v>17.1561590746307</v>
      </c>
      <c r="M4112">
        <v>46.345590974943903</v>
      </c>
      <c r="N4112">
        <v>1.0546984758447899</v>
      </c>
      <c r="O4112">
        <v>79.294389820705604</v>
      </c>
      <c r="P4112">
        <v>60.092592592592503</v>
      </c>
    </row>
    <row r="4113" spans="1:17" hidden="1" x14ac:dyDescent="0.3">
      <c r="A4113" t="s">
        <v>8460</v>
      </c>
      <c r="B4113" t="s">
        <v>8461</v>
      </c>
      <c r="C4113" t="s">
        <v>10328</v>
      </c>
      <c r="D4113" t="s">
        <v>21</v>
      </c>
      <c r="E4113">
        <v>19.113</v>
      </c>
      <c r="F4113">
        <v>46</v>
      </c>
      <c r="G4113">
        <v>-56.412900923713899</v>
      </c>
      <c r="H4113">
        <v>17.704852880521301</v>
      </c>
      <c r="I4113">
        <v>-22.698528158544399</v>
      </c>
      <c r="J4113">
        <v>2.3231303527304599</v>
      </c>
      <c r="K4113">
        <v>40.504944025536098</v>
      </c>
      <c r="L4113">
        <v>44.318839089445497</v>
      </c>
      <c r="M4113">
        <v>86.6844298533195</v>
      </c>
      <c r="N4113">
        <v>0.68487947181223996</v>
      </c>
      <c r="O4113">
        <v>51.956521739130402</v>
      </c>
      <c r="P4113">
        <v>62.544169611307403</v>
      </c>
      <c r="Q4113">
        <v>9.9534651722000003E-2</v>
      </c>
    </row>
    <row r="4114" spans="1:17" hidden="1" x14ac:dyDescent="0.3">
      <c r="A4114" t="s">
        <v>8462</v>
      </c>
      <c r="B4114" t="s">
        <v>8463</v>
      </c>
      <c r="C4114" t="s">
        <v>10328</v>
      </c>
      <c r="E4114">
        <v>19.098105400000001</v>
      </c>
      <c r="F4114">
        <v>32</v>
      </c>
      <c r="G4114">
        <v>-59.2283478794632</v>
      </c>
      <c r="H4114">
        <v>-9.9029033002102604</v>
      </c>
      <c r="I4114">
        <v>-18.570123903717899</v>
      </c>
      <c r="J4114">
        <v>-0.27346261573637398</v>
      </c>
      <c r="K4114">
        <v>34.072391276713901</v>
      </c>
      <c r="L4114">
        <v>35.1081630023588</v>
      </c>
      <c r="M4114">
        <v>39.486571527509099</v>
      </c>
      <c r="N4114">
        <v>1.9476143483895501</v>
      </c>
      <c r="O4114">
        <v>88.0625</v>
      </c>
      <c r="P4114">
        <v>9.7770154373927998</v>
      </c>
      <c r="Q4114">
        <v>0.18432528670554299</v>
      </c>
    </row>
    <row r="4115" spans="1:17" hidden="1" x14ac:dyDescent="0.3">
      <c r="A4115" t="s">
        <v>8464</v>
      </c>
      <c r="B4115" t="s">
        <v>8465</v>
      </c>
      <c r="C4115" t="s">
        <v>10328</v>
      </c>
      <c r="E4115">
        <v>19.029650400000001</v>
      </c>
      <c r="F4115">
        <v>54.57</v>
      </c>
      <c r="G4115">
        <v>31.856955317361901</v>
      </c>
      <c r="H4115">
        <v>-11.520913479810201</v>
      </c>
      <c r="I4115">
        <v>36.296083825282899</v>
      </c>
      <c r="J4115">
        <v>-1.48553246406873</v>
      </c>
      <c r="K4115">
        <v>60.182344134576503</v>
      </c>
      <c r="L4115">
        <v>50.217969256002498</v>
      </c>
      <c r="M4115">
        <v>42.0990542862423</v>
      </c>
      <c r="N4115">
        <v>1.7539232306874799</v>
      </c>
      <c r="O4115">
        <v>61.150815466373402</v>
      </c>
      <c r="P4115">
        <v>116.71961874503501</v>
      </c>
    </row>
    <row r="4116" spans="1:17" hidden="1" x14ac:dyDescent="0.3">
      <c r="A4116" t="s">
        <v>8466</v>
      </c>
      <c r="B4116" t="s">
        <v>5407</v>
      </c>
      <c r="C4116" t="s">
        <v>10328</v>
      </c>
      <c r="D4116" t="s">
        <v>257</v>
      </c>
      <c r="E4116">
        <v>18.955349999999999</v>
      </c>
      <c r="F4116">
        <v>26.95</v>
      </c>
      <c r="G4116">
        <v>77.076519359630296</v>
      </c>
      <c r="H4116">
        <v>28.0975198791689</v>
      </c>
      <c r="I4116">
        <v>55.472095860293798</v>
      </c>
      <c r="J4116">
        <v>-4.0300492650936297</v>
      </c>
      <c r="K4116">
        <v>23.6269125067491</v>
      </c>
      <c r="L4116">
        <v>18.817143874398099</v>
      </c>
      <c r="M4116">
        <v>52.396558626380603</v>
      </c>
      <c r="N4116">
        <v>0.55898467378679295</v>
      </c>
      <c r="O4116">
        <v>8.4230055658627005</v>
      </c>
      <c r="P4116">
        <v>154.24528301886701</v>
      </c>
    </row>
    <row r="4117" spans="1:17" hidden="1" x14ac:dyDescent="0.3">
      <c r="A4117" t="s">
        <v>8467</v>
      </c>
      <c r="B4117" t="s">
        <v>8468</v>
      </c>
      <c r="C4117" t="s">
        <v>10328</v>
      </c>
      <c r="D4117" t="s">
        <v>72</v>
      </c>
      <c r="E4117">
        <v>18.937000000000001</v>
      </c>
      <c r="F4117">
        <v>1.43</v>
      </c>
      <c r="G4117">
        <v>-87.257456807942305</v>
      </c>
      <c r="H4117">
        <v>-31.542573866046599</v>
      </c>
      <c r="I4117">
        <v>-70.151032882221102</v>
      </c>
      <c r="J4117">
        <v>-7.4992690673492701</v>
      </c>
      <c r="K4117">
        <v>2.2499855505007602</v>
      </c>
      <c r="M4117">
        <v>0.31585302646794799</v>
      </c>
      <c r="O4117">
        <v>151.04895104895101</v>
      </c>
      <c r="P4117">
        <v>0</v>
      </c>
    </row>
    <row r="4118" spans="1:17" hidden="1" x14ac:dyDescent="0.3">
      <c r="A4118" t="s">
        <v>8469</v>
      </c>
      <c r="B4118" t="s">
        <v>8470</v>
      </c>
      <c r="C4118" t="s">
        <v>10328</v>
      </c>
      <c r="D4118" t="s">
        <v>273</v>
      </c>
      <c r="E4118">
        <v>18.925238304000001</v>
      </c>
      <c r="F4118">
        <v>13.55</v>
      </c>
      <c r="G4118">
        <v>-41.353412951321701</v>
      </c>
      <c r="H4118">
        <v>-6.9058601304882004</v>
      </c>
      <c r="I4118">
        <v>-42.134248886177602</v>
      </c>
      <c r="J4118">
        <v>-7.2588362883470703</v>
      </c>
      <c r="K4118">
        <v>14.6483400998672</v>
      </c>
      <c r="L4118">
        <v>15.7939167348413</v>
      </c>
      <c r="M4118">
        <v>41.074665829886499</v>
      </c>
      <c r="N4118">
        <v>0.27822267887930802</v>
      </c>
      <c r="O4118">
        <v>83.536369610271393</v>
      </c>
      <c r="P4118">
        <v>5.0387596899224896</v>
      </c>
      <c r="Q4118">
        <v>5.3774561830076999E-2</v>
      </c>
    </row>
    <row r="4119" spans="1:17" hidden="1" x14ac:dyDescent="0.3">
      <c r="A4119" t="s">
        <v>8471</v>
      </c>
      <c r="B4119" t="s">
        <v>8472</v>
      </c>
      <c r="C4119" t="s">
        <v>10328</v>
      </c>
      <c r="D4119" t="s">
        <v>2387</v>
      </c>
      <c r="E4119">
        <v>18.9195125</v>
      </c>
      <c r="F4119">
        <v>20.99</v>
      </c>
      <c r="G4119">
        <v>-36.782939176538399</v>
      </c>
      <c r="H4119">
        <v>-7.5552889350577601</v>
      </c>
      <c r="I4119">
        <v>-34.468769883909502</v>
      </c>
      <c r="J4119">
        <v>6.25201452742429</v>
      </c>
      <c r="K4119">
        <v>22.0443587066741</v>
      </c>
      <c r="L4119">
        <v>23.8499859180748</v>
      </c>
      <c r="M4119">
        <v>46.561960766898302</v>
      </c>
      <c r="N4119">
        <v>1.25592885375494</v>
      </c>
      <c r="O4119">
        <v>54.835636017151003</v>
      </c>
      <c r="P4119">
        <v>21.1194460473167</v>
      </c>
      <c r="Q4119">
        <v>8.5254487165946996E-2</v>
      </c>
    </row>
    <row r="4120" spans="1:17" hidden="1" x14ac:dyDescent="0.3">
      <c r="A4120" t="s">
        <v>8473</v>
      </c>
      <c r="B4120" t="s">
        <v>8474</v>
      </c>
      <c r="C4120" t="s">
        <v>10328</v>
      </c>
      <c r="D4120" t="s">
        <v>46</v>
      </c>
      <c r="E4120">
        <v>18.8247015</v>
      </c>
      <c r="F4120">
        <v>42</v>
      </c>
      <c r="G4120">
        <v>-66.387218512735899</v>
      </c>
      <c r="H4120">
        <v>2.72571881688022</v>
      </c>
      <c r="I4120">
        <v>-29.8793507272432</v>
      </c>
      <c r="J4120">
        <v>-5.5931107095780099</v>
      </c>
      <c r="K4120">
        <v>43.1641611725641</v>
      </c>
      <c r="L4120">
        <v>52.503519248261597</v>
      </c>
      <c r="M4120">
        <v>57.550695990328002</v>
      </c>
      <c r="N4120">
        <v>1.0411522633744801</v>
      </c>
      <c r="O4120">
        <v>83.095238095238102</v>
      </c>
      <c r="P4120">
        <v>10.9643328929986</v>
      </c>
    </row>
    <row r="4121" spans="1:17" hidden="1" x14ac:dyDescent="0.3">
      <c r="A4121" t="s">
        <v>8475</v>
      </c>
      <c r="B4121" t="s">
        <v>8476</v>
      </c>
      <c r="C4121" t="s">
        <v>10328</v>
      </c>
      <c r="D4121" t="s">
        <v>51</v>
      </c>
      <c r="E4121">
        <v>18.804280039999998</v>
      </c>
      <c r="F4121">
        <v>15.75</v>
      </c>
      <c r="G4121">
        <v>-73.233141670623993</v>
      </c>
      <c r="H4121">
        <v>-2.8325938382066198</v>
      </c>
      <c r="I4121">
        <v>-58.934529354114296</v>
      </c>
      <c r="J4121">
        <v>-16.2328413493086</v>
      </c>
      <c r="K4121">
        <v>16.8740941945149</v>
      </c>
      <c r="L4121">
        <v>21.665268698838702</v>
      </c>
      <c r="M4121">
        <v>38.712841905270501</v>
      </c>
      <c r="N4121">
        <v>2.0868599897848199</v>
      </c>
      <c r="O4121">
        <v>134.85714285714201</v>
      </c>
      <c r="P4121">
        <v>8.7707182320441994</v>
      </c>
      <c r="Q4121">
        <v>-4.3427453303454003E-2</v>
      </c>
    </row>
    <row r="4122" spans="1:17" hidden="1" x14ac:dyDescent="0.3">
      <c r="A4122" t="s">
        <v>8477</v>
      </c>
      <c r="B4122" t="s">
        <v>8478</v>
      </c>
      <c r="C4122" t="s">
        <v>10328</v>
      </c>
      <c r="D4122" t="s">
        <v>405</v>
      </c>
      <c r="E4122">
        <v>18.781056</v>
      </c>
      <c r="F4122">
        <v>11.9</v>
      </c>
      <c r="G4122">
        <v>0.69740270380344005</v>
      </c>
      <c r="H4122">
        <v>-12.191010933309</v>
      </c>
      <c r="I4122">
        <v>-40.844192018493999</v>
      </c>
      <c r="J4122">
        <v>-1.0476561641234601</v>
      </c>
      <c r="K4122">
        <v>13.1185765091014</v>
      </c>
      <c r="L4122">
        <v>12.8773518847393</v>
      </c>
      <c r="M4122">
        <v>0.92015282919949504</v>
      </c>
      <c r="N4122">
        <v>0</v>
      </c>
      <c r="O4122">
        <v>44.117647058823501</v>
      </c>
      <c r="P4122">
        <v>63.911845730027501</v>
      </c>
    </row>
    <row r="4123" spans="1:17" hidden="1" x14ac:dyDescent="0.3">
      <c r="A4123" t="s">
        <v>8479</v>
      </c>
      <c r="B4123" t="s">
        <v>8480</v>
      </c>
      <c r="C4123" t="s">
        <v>10328</v>
      </c>
      <c r="D4123" t="s">
        <v>4133</v>
      </c>
      <c r="E4123">
        <v>18.711639999999999</v>
      </c>
      <c r="F4123">
        <v>36.1</v>
      </c>
      <c r="G4123">
        <v>-0.63475384527674095</v>
      </c>
      <c r="H4123">
        <v>-7.9684243501479797</v>
      </c>
      <c r="I4123">
        <v>-3.8360208265259499</v>
      </c>
      <c r="J4123">
        <v>-1.67622759269489</v>
      </c>
      <c r="K4123">
        <v>34.911678067122899</v>
      </c>
      <c r="L4123">
        <v>34.212251594314203</v>
      </c>
      <c r="M4123">
        <v>49.041621778861497</v>
      </c>
      <c r="N4123">
        <v>0.96973636489208503</v>
      </c>
      <c r="O4123">
        <v>29.8614958448753</v>
      </c>
      <c r="P4123">
        <v>42.631370999604897</v>
      </c>
      <c r="Q4123">
        <v>2.5718931050557E-2</v>
      </c>
    </row>
    <row r="4124" spans="1:17" hidden="1" x14ac:dyDescent="0.3">
      <c r="A4124" t="s">
        <v>8481</v>
      </c>
      <c r="B4124" t="s">
        <v>8482</v>
      </c>
      <c r="C4124" t="s">
        <v>10328</v>
      </c>
      <c r="D4124" t="s">
        <v>54</v>
      </c>
      <c r="E4124">
        <v>18.675421799999999</v>
      </c>
      <c r="F4124">
        <v>39.99</v>
      </c>
      <c r="G4124">
        <v>18.589881971747399</v>
      </c>
      <c r="H4124">
        <v>-19.939479421005199</v>
      </c>
      <c r="I4124">
        <v>-14.9506982573531</v>
      </c>
      <c r="J4124">
        <v>-13.9553914856518</v>
      </c>
      <c r="K4124">
        <v>41.692087774218102</v>
      </c>
      <c r="L4124">
        <v>36.768016822199002</v>
      </c>
      <c r="M4124">
        <v>21.916738607759399</v>
      </c>
      <c r="N4124">
        <v>0.33532641667477697</v>
      </c>
      <c r="O4124">
        <v>35.033758439609898</v>
      </c>
      <c r="P4124">
        <v>89.526066350710806</v>
      </c>
      <c r="Q4124">
        <v>1.9286605382525999E-2</v>
      </c>
    </row>
    <row r="4125" spans="1:17" hidden="1" x14ac:dyDescent="0.3">
      <c r="A4125" t="s">
        <v>8483</v>
      </c>
      <c r="B4125" t="s">
        <v>8484</v>
      </c>
      <c r="C4125" t="s">
        <v>10328</v>
      </c>
      <c r="D4125" t="s">
        <v>535</v>
      </c>
      <c r="E4125">
        <v>18.5948967</v>
      </c>
      <c r="F4125">
        <v>9.65</v>
      </c>
      <c r="G4125">
        <v>-17.8625257398459</v>
      </c>
      <c r="H4125">
        <v>-5.2927816699746799</v>
      </c>
      <c r="I4125">
        <v>24.498983324681301</v>
      </c>
      <c r="J4125">
        <v>-3.7820311641234601</v>
      </c>
      <c r="K4125">
        <v>9.5788886035541907</v>
      </c>
      <c r="L4125">
        <v>8.2965642229960999</v>
      </c>
      <c r="M4125">
        <v>39.577400487473398</v>
      </c>
      <c r="N4125">
        <v>0.45472121591833298</v>
      </c>
      <c r="O4125">
        <v>23.316062176165701</v>
      </c>
      <c r="P4125">
        <v>77.064220183486199</v>
      </c>
      <c r="Q4125">
        <v>7.9055098832633994E-2</v>
      </c>
    </row>
    <row r="4126" spans="1:17" hidden="1" x14ac:dyDescent="0.3">
      <c r="A4126" t="s">
        <v>8485</v>
      </c>
      <c r="B4126" t="s">
        <v>8486</v>
      </c>
      <c r="C4126" t="s">
        <v>10328</v>
      </c>
      <c r="D4126" t="s">
        <v>357</v>
      </c>
      <c r="E4126">
        <v>18.561341639999998</v>
      </c>
      <c r="F4126">
        <v>9.9499999999999993</v>
      </c>
      <c r="G4126">
        <v>97.616959119927301</v>
      </c>
      <c r="H4126">
        <v>0.98015668670270595</v>
      </c>
      <c r="I4126">
        <v>-35.291711711915298</v>
      </c>
      <c r="J4126">
        <v>-2.0873537066565402</v>
      </c>
      <c r="K4126">
        <v>9.9118943360251297</v>
      </c>
      <c r="L4126">
        <v>9.6862618726880694</v>
      </c>
      <c r="M4126">
        <v>64.557711931281403</v>
      </c>
      <c r="N4126">
        <v>1.1292598871694299</v>
      </c>
      <c r="O4126">
        <v>86.633165829145696</v>
      </c>
      <c r="P4126">
        <v>127.688787185354</v>
      </c>
      <c r="Q4126">
        <v>7.6953787325547002E-2</v>
      </c>
    </row>
    <row r="4127" spans="1:17" hidden="1" x14ac:dyDescent="0.3">
      <c r="A4127" t="s">
        <v>8487</v>
      </c>
      <c r="B4127" t="s">
        <v>8488</v>
      </c>
      <c r="C4127" t="s">
        <v>10328</v>
      </c>
      <c r="D4127" t="s">
        <v>538</v>
      </c>
      <c r="E4127">
        <v>18.505360137</v>
      </c>
      <c r="F4127">
        <v>3.46</v>
      </c>
      <c r="G4127">
        <v>-72.881745420799206</v>
      </c>
      <c r="H4127">
        <v>-4.0134116179023902</v>
      </c>
      <c r="I4127">
        <v>-21.4310126053145</v>
      </c>
      <c r="J4127">
        <v>0.449349823900493</v>
      </c>
      <c r="K4127">
        <v>3.4538223825937999</v>
      </c>
      <c r="L4127">
        <v>4.5724050842619199</v>
      </c>
      <c r="M4127">
        <v>59.272164411918801</v>
      </c>
      <c r="N4127">
        <v>0.99284645310141495</v>
      </c>
      <c r="O4127">
        <v>83.526011560693604</v>
      </c>
      <c r="P4127">
        <v>23.571428571428498</v>
      </c>
      <c r="Q4127">
        <v>-0.144128846169958</v>
      </c>
    </row>
    <row r="4128" spans="1:17" hidden="1" x14ac:dyDescent="0.3">
      <c r="A4128" t="s">
        <v>8489</v>
      </c>
      <c r="B4128" t="s">
        <v>8490</v>
      </c>
      <c r="C4128" t="s">
        <v>10328</v>
      </c>
      <c r="D4128" t="s">
        <v>54</v>
      </c>
      <c r="E4128">
        <v>18.474133169999899</v>
      </c>
      <c r="F4128">
        <v>54.6</v>
      </c>
      <c r="G4128">
        <v>-50.071828065427297</v>
      </c>
      <c r="H4128">
        <v>-1.2852701941087801</v>
      </c>
      <c r="I4128">
        <v>2.5901514158494199</v>
      </c>
      <c r="J4128">
        <v>-0.93872370224981805</v>
      </c>
      <c r="K4128">
        <v>45.515040309663398</v>
      </c>
      <c r="M4128">
        <v>35.638672553148801</v>
      </c>
      <c r="N4128">
        <v>2.06376811594202</v>
      </c>
      <c r="O4128">
        <v>51.831501831501797</v>
      </c>
      <c r="P4128">
        <v>64.954682779456107</v>
      </c>
    </row>
    <row r="4129" spans="1:17" hidden="1" x14ac:dyDescent="0.3">
      <c r="A4129" t="s">
        <v>8491</v>
      </c>
      <c r="B4129" t="s">
        <v>8492</v>
      </c>
      <c r="C4129" t="s">
        <v>10328</v>
      </c>
      <c r="D4129" t="s">
        <v>185</v>
      </c>
      <c r="E4129">
        <v>18.432808552000001</v>
      </c>
      <c r="F4129">
        <v>39.44</v>
      </c>
      <c r="G4129">
        <v>-17.386113779713</v>
      </c>
      <c r="H4129">
        <v>11.879119685187</v>
      </c>
      <c r="I4129">
        <v>-12.147408229685601</v>
      </c>
      <c r="J4129">
        <v>0.210366942423375</v>
      </c>
      <c r="K4129">
        <v>36.2513050701845</v>
      </c>
      <c r="L4129">
        <v>37.434302068736301</v>
      </c>
      <c r="M4129">
        <v>59.778071874734302</v>
      </c>
      <c r="N4129">
        <v>2.1017161905930899</v>
      </c>
      <c r="O4129">
        <v>16.379310344827498</v>
      </c>
      <c r="P4129">
        <v>32.526881720430097</v>
      </c>
      <c r="Q4129">
        <v>-8.9170768929664995E-2</v>
      </c>
    </row>
    <row r="4130" spans="1:17" hidden="1" x14ac:dyDescent="0.3">
      <c r="A4130" t="s">
        <v>8493</v>
      </c>
      <c r="B4130" t="s">
        <v>8494</v>
      </c>
      <c r="C4130" t="s">
        <v>10328</v>
      </c>
      <c r="D4130" t="s">
        <v>138</v>
      </c>
      <c r="E4130">
        <v>18.414466440000002</v>
      </c>
      <c r="F4130">
        <v>69.819999999999993</v>
      </c>
      <c r="G4130">
        <v>88.115671934572603</v>
      </c>
      <c r="H4130">
        <v>31.5830807800704</v>
      </c>
      <c r="I4130">
        <v>34.8017916274896</v>
      </c>
      <c r="J4130">
        <v>8.0460938358765208</v>
      </c>
      <c r="K4130">
        <v>55.864520901062498</v>
      </c>
      <c r="L4130">
        <v>47.2820854170049</v>
      </c>
      <c r="M4130">
        <v>90.351068841738197</v>
      </c>
      <c r="N4130">
        <v>2.3067273172323701</v>
      </c>
      <c r="O4130">
        <v>3.5376682898883001</v>
      </c>
      <c r="P4130">
        <v>149.803220035778</v>
      </c>
      <c r="Q4130">
        <v>7.7047878291310004E-2</v>
      </c>
    </row>
    <row r="4131" spans="1:17" hidden="1" x14ac:dyDescent="0.3">
      <c r="A4131" t="s">
        <v>8495</v>
      </c>
      <c r="B4131" t="s">
        <v>8496</v>
      </c>
      <c r="C4131" t="s">
        <v>10328</v>
      </c>
      <c r="D4131" t="s">
        <v>305</v>
      </c>
      <c r="E4131">
        <v>18.308454716</v>
      </c>
      <c r="F4131">
        <v>46.12</v>
      </c>
      <c r="G4131">
        <v>-25.5150382218544</v>
      </c>
      <c r="H4131">
        <v>2.5439006350620299</v>
      </c>
      <c r="I4131">
        <v>-2.4983382714426599</v>
      </c>
      <c r="J4131">
        <v>-5.0043408788256798</v>
      </c>
      <c r="K4131">
        <v>45.572408005235403</v>
      </c>
      <c r="L4131">
        <v>44.304560267787302</v>
      </c>
      <c r="M4131">
        <v>36.114462432889802</v>
      </c>
      <c r="N4131">
        <v>0.259248050285182</v>
      </c>
      <c r="O4131">
        <v>56.136166522116199</v>
      </c>
      <c r="P4131">
        <v>55.443208628243902</v>
      </c>
      <c r="Q4131">
        <v>5.0849986068026001E-2</v>
      </c>
    </row>
    <row r="4132" spans="1:17" hidden="1" x14ac:dyDescent="0.3">
      <c r="A4132" t="s">
        <v>8497</v>
      </c>
      <c r="B4132" t="s">
        <v>8498</v>
      </c>
      <c r="C4132" t="s">
        <v>10328</v>
      </c>
      <c r="D4132" t="s">
        <v>706</v>
      </c>
      <c r="E4132">
        <v>18.236439000000001</v>
      </c>
      <c r="F4132">
        <v>59.19</v>
      </c>
      <c r="G4132">
        <v>-45.514685208284398</v>
      </c>
      <c r="H4132">
        <v>-16.1797357285743</v>
      </c>
      <c r="I4132">
        <v>-23.957885342713599</v>
      </c>
      <c r="J4132">
        <v>-6.0396304819404802</v>
      </c>
      <c r="K4132">
        <v>65.9065846807718</v>
      </c>
      <c r="L4132">
        <v>67.405771631953201</v>
      </c>
      <c r="M4132">
        <v>2.7855540964461101</v>
      </c>
      <c r="N4132">
        <v>1.61038961038961</v>
      </c>
      <c r="O4132">
        <v>30.089542152390599</v>
      </c>
      <c r="P4132">
        <v>0</v>
      </c>
    </row>
    <row r="4133" spans="1:17" hidden="1" x14ac:dyDescent="0.3">
      <c r="A4133" t="s">
        <v>8499</v>
      </c>
      <c r="B4133" t="s">
        <v>8500</v>
      </c>
      <c r="C4133" t="s">
        <v>10328</v>
      </c>
      <c r="D4133" t="s">
        <v>535</v>
      </c>
      <c r="E4133">
        <v>18.207999999999998</v>
      </c>
      <c r="F4133">
        <v>47.77</v>
      </c>
      <c r="G4133">
        <v>-14.9356506732846</v>
      </c>
      <c r="H4133">
        <v>-11.2342811831197</v>
      </c>
      <c r="I4133">
        <v>-43.501975318999399</v>
      </c>
      <c r="J4133">
        <v>3.9096876219037502</v>
      </c>
      <c r="K4133">
        <v>51.510195439842903</v>
      </c>
      <c r="L4133">
        <v>52.984012701554597</v>
      </c>
      <c r="M4133">
        <v>42.473041724458497</v>
      </c>
      <c r="N4133">
        <v>3.6931708233190901</v>
      </c>
      <c r="O4133">
        <v>46.828553485451103</v>
      </c>
      <c r="P4133">
        <v>20.145875251509</v>
      </c>
      <c r="Q4133">
        <v>0.14248370863894999</v>
      </c>
    </row>
    <row r="4134" spans="1:17" hidden="1" x14ac:dyDescent="0.3">
      <c r="A4134" t="s">
        <v>8501</v>
      </c>
      <c r="B4134" t="s">
        <v>8502</v>
      </c>
      <c r="C4134" t="s">
        <v>10328</v>
      </c>
      <c r="D4134" t="s">
        <v>2686</v>
      </c>
      <c r="E4134">
        <v>18.188581224</v>
      </c>
      <c r="F4134">
        <v>1.1399999999999999</v>
      </c>
      <c r="G4134">
        <v>69.928171934572603</v>
      </c>
      <c r="H4134">
        <v>22.456901612579099</v>
      </c>
      <c r="I4134">
        <v>22.748881574579499</v>
      </c>
      <c r="J4134">
        <v>-7.4992690673492701</v>
      </c>
      <c r="K4134">
        <v>1.0877930253900501</v>
      </c>
      <c r="L4134">
        <v>0.92810823160332001</v>
      </c>
      <c r="M4134">
        <v>41.659171415694701</v>
      </c>
      <c r="N4134">
        <v>0.68417451366287896</v>
      </c>
      <c r="O4134">
        <v>27.1929824561403</v>
      </c>
      <c r="P4134">
        <v>103.571428571428</v>
      </c>
      <c r="Q4134">
        <v>7.6486124342746001E-2</v>
      </c>
    </row>
    <row r="4135" spans="1:17" hidden="1" x14ac:dyDescent="0.3">
      <c r="A4135" t="s">
        <v>8503</v>
      </c>
      <c r="B4135" t="s">
        <v>8504</v>
      </c>
      <c r="C4135" t="s">
        <v>10328</v>
      </c>
      <c r="D4135" t="s">
        <v>741</v>
      </c>
      <c r="E4135">
        <v>18.095091273000001</v>
      </c>
      <c r="F4135">
        <v>971.29</v>
      </c>
      <c r="G4135">
        <v>24.088952824978101</v>
      </c>
      <c r="H4135">
        <v>-0.24825477860769901</v>
      </c>
      <c r="I4135">
        <v>-0.72684997852838595</v>
      </c>
      <c r="J4135">
        <v>-0.82376709754484601</v>
      </c>
      <c r="K4135">
        <v>949.17072987877305</v>
      </c>
      <c r="L4135">
        <v>857.94053363601301</v>
      </c>
      <c r="M4135">
        <v>55.6599041266266</v>
      </c>
      <c r="N4135">
        <v>0.30877471992454503</v>
      </c>
      <c r="O4135">
        <v>7.5734332691575101</v>
      </c>
      <c r="P4135">
        <v>57.169209857764599</v>
      </c>
      <c r="Q4135">
        <v>1.8114824755041999E-2</v>
      </c>
    </row>
    <row r="4136" spans="1:17" hidden="1" x14ac:dyDescent="0.3">
      <c r="A4136" t="s">
        <v>8505</v>
      </c>
      <c r="B4136" t="s">
        <v>8506</v>
      </c>
      <c r="C4136" t="s">
        <v>10328</v>
      </c>
      <c r="D4136" t="s">
        <v>3259</v>
      </c>
      <c r="E4136">
        <v>18.063768</v>
      </c>
      <c r="F4136">
        <v>17.420000000000002</v>
      </c>
      <c r="G4136">
        <v>-92.729920241204397</v>
      </c>
      <c r="H4136">
        <v>-5.0185182852054</v>
      </c>
      <c r="I4136">
        <v>-80.783619547058805</v>
      </c>
      <c r="J4136">
        <v>-8.9478640643313607</v>
      </c>
      <c r="K4136">
        <v>19.378567717779902</v>
      </c>
      <c r="L4136">
        <v>29.229458722435801</v>
      </c>
      <c r="M4136">
        <v>38.558125116553903</v>
      </c>
      <c r="N4136">
        <v>0.70532883685167602</v>
      </c>
      <c r="O4136">
        <v>315.21239954075702</v>
      </c>
      <c r="P4136">
        <v>5.5757575757575797</v>
      </c>
      <c r="Q4136">
        <v>3.7522856811950001E-2</v>
      </c>
    </row>
    <row r="4137" spans="1:17" hidden="1" x14ac:dyDescent="0.3">
      <c r="A4137" t="s">
        <v>8507</v>
      </c>
      <c r="B4137" t="s">
        <v>8508</v>
      </c>
      <c r="C4137" t="s">
        <v>10328</v>
      </c>
      <c r="D4137" t="s">
        <v>124</v>
      </c>
      <c r="E4137">
        <v>17.954999999999998</v>
      </c>
      <c r="F4137">
        <v>1.88</v>
      </c>
      <c r="G4137">
        <v>-21.401307834213402</v>
      </c>
      <c r="H4137">
        <v>-4.8516007707486404</v>
      </c>
      <c r="I4137">
        <v>-28.280719455021401</v>
      </c>
      <c r="J4137">
        <v>-2.0947765829716301</v>
      </c>
      <c r="K4137">
        <v>1.9264543885449701</v>
      </c>
      <c r="L4137">
        <v>2.0677936579470702</v>
      </c>
      <c r="M4137">
        <v>51.348503603807004</v>
      </c>
      <c r="N4137">
        <v>0.71458715083188795</v>
      </c>
      <c r="O4137">
        <v>59.574468085106403</v>
      </c>
      <c r="P4137">
        <v>17.499999999999901</v>
      </c>
      <c r="Q4137">
        <v>-9.1136761239339996E-3</v>
      </c>
    </row>
    <row r="4138" spans="1:17" hidden="1" x14ac:dyDescent="0.3">
      <c r="A4138" t="s">
        <v>8509</v>
      </c>
      <c r="B4138" t="s">
        <v>8510</v>
      </c>
      <c r="C4138" t="s">
        <v>10328</v>
      </c>
      <c r="D4138" t="s">
        <v>51</v>
      </c>
      <c r="E4138">
        <v>17.928124394999902</v>
      </c>
      <c r="F4138">
        <v>32.299999999999997</v>
      </c>
      <c r="G4138">
        <v>73.200670361256002</v>
      </c>
      <c r="H4138">
        <v>1.9698328193585199</v>
      </c>
      <c r="I4138">
        <v>33.056295679462004</v>
      </c>
      <c r="J4138">
        <v>1.9520377446613399</v>
      </c>
      <c r="K4138">
        <v>31.3740660093884</v>
      </c>
      <c r="L4138">
        <v>25.532463338328</v>
      </c>
      <c r="M4138">
        <v>57.749037560052997</v>
      </c>
      <c r="N4138">
        <v>0.41264312938743603</v>
      </c>
      <c r="O4138">
        <v>21.362229102167198</v>
      </c>
      <c r="P4138">
        <v>122.758620689655</v>
      </c>
      <c r="Q4138">
        <v>7.3433928041772997E-2</v>
      </c>
    </row>
    <row r="4139" spans="1:17" hidden="1" x14ac:dyDescent="0.3">
      <c r="A4139" t="s">
        <v>8511</v>
      </c>
      <c r="B4139" t="s">
        <v>8512</v>
      </c>
      <c r="C4139" t="s">
        <v>10328</v>
      </c>
      <c r="D4139" t="s">
        <v>535</v>
      </c>
      <c r="E4139">
        <v>17.85624</v>
      </c>
      <c r="F4139">
        <v>0.93</v>
      </c>
      <c r="G4139">
        <v>-68.071828065427297</v>
      </c>
      <c r="H4139">
        <v>1.0224221135835001</v>
      </c>
      <c r="I4139">
        <v>-12.9654041397061</v>
      </c>
      <c r="J4139">
        <v>2.7612653080823599E-2</v>
      </c>
      <c r="K4139">
        <v>0.94926280978160005</v>
      </c>
      <c r="L4139">
        <v>1.08962840412076</v>
      </c>
      <c r="M4139">
        <v>53.263546580289301</v>
      </c>
      <c r="N4139">
        <v>0.56948540792803304</v>
      </c>
      <c r="O4139">
        <v>75.268817204301001</v>
      </c>
      <c r="P4139">
        <v>24</v>
      </c>
      <c r="Q4139">
        <v>2.5067020143379999E-3</v>
      </c>
    </row>
    <row r="4140" spans="1:17" hidden="1" x14ac:dyDescent="0.3">
      <c r="A4140" t="s">
        <v>8513</v>
      </c>
      <c r="B4140" t="s">
        <v>8514</v>
      </c>
      <c r="C4140" t="s">
        <v>10328</v>
      </c>
      <c r="D4140" t="s">
        <v>538</v>
      </c>
      <c r="E4140">
        <v>17.826302519999999</v>
      </c>
      <c r="F4140">
        <v>4.74</v>
      </c>
      <c r="G4140">
        <v>0.86739845390968195</v>
      </c>
      <c r="H4140">
        <v>-3.7087074126279802</v>
      </c>
      <c r="I4140">
        <v>-11.466474803517601</v>
      </c>
      <c r="J4140">
        <v>-2.88439085800103</v>
      </c>
      <c r="K4140">
        <v>4.7949082883593501</v>
      </c>
      <c r="L4140">
        <v>4.7641602421901297</v>
      </c>
      <c r="M4140">
        <v>51.995860159357399</v>
      </c>
      <c r="N4140">
        <v>1.1675693367337701</v>
      </c>
      <c r="O4140">
        <v>44.514767932489399</v>
      </c>
      <c r="P4140">
        <v>47.204968944099299</v>
      </c>
      <c r="Q4140">
        <v>1.0199584714802E-2</v>
      </c>
    </row>
    <row r="4141" spans="1:17" hidden="1" x14ac:dyDescent="0.3">
      <c r="A4141" t="s">
        <v>8515</v>
      </c>
      <c r="B4141" t="s">
        <v>8516</v>
      </c>
      <c r="C4141" t="s">
        <v>10328</v>
      </c>
      <c r="D4141" t="s">
        <v>1607</v>
      </c>
      <c r="E4141">
        <v>17.815200000000001</v>
      </c>
      <c r="F4141">
        <v>40.5</v>
      </c>
      <c r="G4141">
        <v>-37.9216574169631</v>
      </c>
      <c r="H4141">
        <v>1.57187266303406</v>
      </c>
      <c r="I4141">
        <v>3.74929326663392</v>
      </c>
      <c r="J4141">
        <v>10.830796874550501</v>
      </c>
      <c r="K4141">
        <v>37.8968090675558</v>
      </c>
      <c r="L4141">
        <v>37.525999911760799</v>
      </c>
      <c r="M4141">
        <v>51.7513271141502</v>
      </c>
      <c r="N4141">
        <v>0.86896551724137905</v>
      </c>
      <c r="O4141">
        <v>24.691358024691301</v>
      </c>
      <c r="P4141">
        <v>34.775374376039899</v>
      </c>
    </row>
    <row r="4142" spans="1:17" hidden="1" x14ac:dyDescent="0.3">
      <c r="A4142" t="s">
        <v>8517</v>
      </c>
      <c r="B4142" t="s">
        <v>8518</v>
      </c>
      <c r="C4142" t="s">
        <v>10328</v>
      </c>
      <c r="D4142" t="s">
        <v>384</v>
      </c>
      <c r="E4142">
        <v>17.799954240000002</v>
      </c>
      <c r="F4142">
        <v>12.45</v>
      </c>
      <c r="G4142">
        <v>-102.7991007927</v>
      </c>
      <c r="H4142">
        <v>-2.2742811831197698</v>
      </c>
      <c r="I4142">
        <v>-59.185706515516003</v>
      </c>
      <c r="J4142">
        <v>-1.0476561641234601</v>
      </c>
      <c r="K4142">
        <v>18.018045713368799</v>
      </c>
      <c r="L4142">
        <v>36.165309437674502</v>
      </c>
      <c r="M4142">
        <v>78.0010452573039</v>
      </c>
      <c r="N4142">
        <v>1.1180141264060499</v>
      </c>
      <c r="O4142">
        <v>399.59839357429701</v>
      </c>
      <c r="P4142">
        <v>5.3299492385786698</v>
      </c>
      <c r="Q4142">
        <v>-7.1627850775266996E-2</v>
      </c>
    </row>
    <row r="4143" spans="1:17" hidden="1" x14ac:dyDescent="0.3">
      <c r="A4143" t="s">
        <v>8519</v>
      </c>
      <c r="B4143" t="s">
        <v>8520</v>
      </c>
      <c r="C4143" t="s">
        <v>10328</v>
      </c>
      <c r="D4143" t="s">
        <v>535</v>
      </c>
      <c r="E4143">
        <v>17.7872734</v>
      </c>
      <c r="F4143">
        <v>18.190000000000001</v>
      </c>
      <c r="G4143">
        <v>8.6772184639395693</v>
      </c>
      <c r="H4143">
        <v>-2.2742811831197698</v>
      </c>
      <c r="I4143">
        <v>-8.0029113526316706</v>
      </c>
      <c r="J4143">
        <v>-1.0476561641234601</v>
      </c>
      <c r="K4143">
        <v>18.173292142894098</v>
      </c>
      <c r="L4143">
        <v>17.170860021483101</v>
      </c>
      <c r="M4143">
        <v>100</v>
      </c>
      <c r="O4143">
        <v>0</v>
      </c>
      <c r="P4143">
        <v>38.7490465293669</v>
      </c>
    </row>
    <row r="4144" spans="1:17" hidden="1" x14ac:dyDescent="0.3">
      <c r="A4144" t="s">
        <v>8521</v>
      </c>
      <c r="B4144" t="s">
        <v>8522</v>
      </c>
      <c r="C4144" t="s">
        <v>10328</v>
      </c>
      <c r="D4144" t="s">
        <v>138</v>
      </c>
      <c r="E4144">
        <v>17.760053031999998</v>
      </c>
      <c r="F4144">
        <v>39.799999999999997</v>
      </c>
      <c r="G4144">
        <v>-22.794200033082301</v>
      </c>
      <c r="H4144">
        <v>21.0767199947365</v>
      </c>
      <c r="I4144">
        <v>0.71640105880857696</v>
      </c>
      <c r="J4144">
        <v>-22.0099203150668</v>
      </c>
      <c r="K4144">
        <v>36.103731459357199</v>
      </c>
      <c r="L4144">
        <v>34.380838306522101</v>
      </c>
      <c r="M4144">
        <v>50.789619115077798</v>
      </c>
      <c r="N4144">
        <v>3.6274735023579399</v>
      </c>
      <c r="O4144">
        <v>47.487437185929601</v>
      </c>
      <c r="P4144">
        <v>48.562896603210099</v>
      </c>
      <c r="Q4144">
        <v>0.11654100503489</v>
      </c>
    </row>
    <row r="4145" spans="1:17" hidden="1" x14ac:dyDescent="0.3">
      <c r="A4145" t="s">
        <v>8523</v>
      </c>
      <c r="B4145" t="s">
        <v>8524</v>
      </c>
      <c r="C4145" t="s">
        <v>10328</v>
      </c>
      <c r="D4145" t="s">
        <v>2332</v>
      </c>
      <c r="E4145">
        <v>17.75716096</v>
      </c>
      <c r="F4145">
        <v>3.37</v>
      </c>
      <c r="G4145">
        <v>-56.651348762594999</v>
      </c>
      <c r="H4145">
        <v>-18.663829876706401</v>
      </c>
      <c r="I4145">
        <v>-29.755527596496201</v>
      </c>
      <c r="J4145">
        <v>-2.4482163882130901</v>
      </c>
      <c r="K4145">
        <v>4.0473264201069998</v>
      </c>
      <c r="L4145">
        <v>4.3456041337294096</v>
      </c>
      <c r="M4145">
        <v>39.292777007828597</v>
      </c>
      <c r="N4145">
        <v>0.55849423205209803</v>
      </c>
      <c r="O4145">
        <v>121.66172106824899</v>
      </c>
      <c r="P4145">
        <v>8.3601286173633493</v>
      </c>
      <c r="Q4145">
        <v>3.2037859161219998E-2</v>
      </c>
    </row>
    <row r="4146" spans="1:17" hidden="1" x14ac:dyDescent="0.3">
      <c r="A4146" t="s">
        <v>8525</v>
      </c>
      <c r="B4146" t="s">
        <v>8526</v>
      </c>
      <c r="C4146" t="s">
        <v>10328</v>
      </c>
      <c r="D4146" t="s">
        <v>405</v>
      </c>
      <c r="E4146">
        <v>17.713317499999999</v>
      </c>
      <c r="F4146">
        <v>27.25</v>
      </c>
      <c r="G4146">
        <v>28.450568676864599</v>
      </c>
      <c r="H4146">
        <v>-7.1940299619055397</v>
      </c>
      <c r="I4146">
        <v>-50.793375848581299</v>
      </c>
      <c r="J4146">
        <v>-1.0476561641234601</v>
      </c>
      <c r="K4146">
        <v>29.972177499746799</v>
      </c>
      <c r="L4146">
        <v>33.580017554623801</v>
      </c>
      <c r="M4146">
        <v>4.0868257539999996E-6</v>
      </c>
      <c r="N4146">
        <v>0.67045454545454497</v>
      </c>
      <c r="O4146">
        <v>60.844036697247603</v>
      </c>
      <c r="P4146">
        <v>58.892128279883302</v>
      </c>
    </row>
    <row r="4147" spans="1:17" hidden="1" x14ac:dyDescent="0.3">
      <c r="A4147" t="s">
        <v>8527</v>
      </c>
      <c r="B4147" t="s">
        <v>8528</v>
      </c>
      <c r="C4147" t="s">
        <v>10328</v>
      </c>
      <c r="D4147" t="s">
        <v>51</v>
      </c>
      <c r="E4147">
        <v>17.696270760000001</v>
      </c>
      <c r="F4147">
        <v>12.3</v>
      </c>
      <c r="G4147">
        <v>1.19818260693127</v>
      </c>
      <c r="H4147">
        <v>2.8539239450853602</v>
      </c>
      <c r="I4147">
        <v>1.2407239939986101</v>
      </c>
      <c r="J4147">
        <v>-9.1194050430472302</v>
      </c>
      <c r="K4147">
        <v>11.677029603705201</v>
      </c>
      <c r="L4147">
        <v>10.6788646909941</v>
      </c>
      <c r="M4147">
        <v>54.9055659685488</v>
      </c>
      <c r="N4147">
        <v>1.5699285107396199</v>
      </c>
      <c r="O4147">
        <v>39.756097560975597</v>
      </c>
      <c r="P4147">
        <v>108.828522920203</v>
      </c>
      <c r="Q4147">
        <v>0.10261898900762</v>
      </c>
    </row>
    <row r="4148" spans="1:17" hidden="1" x14ac:dyDescent="0.3">
      <c r="A4148" t="s">
        <v>8529</v>
      </c>
      <c r="B4148" t="s">
        <v>8530</v>
      </c>
      <c r="C4148" t="s">
        <v>10328</v>
      </c>
      <c r="D4148" t="s">
        <v>204</v>
      </c>
      <c r="E4148">
        <v>17.63775</v>
      </c>
      <c r="F4148">
        <v>4.05</v>
      </c>
      <c r="G4148">
        <v>-10.9541810066038</v>
      </c>
      <c r="I4148">
        <v>-16.5368327111347</v>
      </c>
      <c r="K4148">
        <v>4.4249445457001002</v>
      </c>
      <c r="L4148">
        <v>4.0278917604158799</v>
      </c>
      <c r="M4148">
        <v>29.723467083117001</v>
      </c>
      <c r="N4148">
        <v>1</v>
      </c>
      <c r="O4148">
        <v>33.3333333333333</v>
      </c>
      <c r="P4148">
        <v>24.615384615384599</v>
      </c>
      <c r="Q4148">
        <v>-2.0192540060606001E-2</v>
      </c>
    </row>
    <row r="4149" spans="1:17" hidden="1" x14ac:dyDescent="0.3">
      <c r="A4149" t="s">
        <v>8531</v>
      </c>
      <c r="B4149" t="s">
        <v>8532</v>
      </c>
      <c r="C4149" t="s">
        <v>10328</v>
      </c>
      <c r="D4149" t="s">
        <v>298</v>
      </c>
      <c r="E4149">
        <v>17.530954999999999</v>
      </c>
      <c r="F4149">
        <v>74.06</v>
      </c>
      <c r="G4149">
        <v>-17.209895727725399</v>
      </c>
      <c r="H4149">
        <v>6.0648432088190596</v>
      </c>
      <c r="I4149">
        <v>-19.182955108428398</v>
      </c>
      <c r="J4149">
        <v>5.4123274469117701</v>
      </c>
      <c r="K4149">
        <v>74.257184728004901</v>
      </c>
      <c r="L4149">
        <v>73.521090335326093</v>
      </c>
      <c r="M4149">
        <v>60.3159589256719</v>
      </c>
      <c r="N4149">
        <v>0.97581067243144803</v>
      </c>
      <c r="O4149">
        <v>17.634350526599999</v>
      </c>
      <c r="P4149">
        <v>31.779359430604899</v>
      </c>
      <c r="Q4149">
        <v>-5.0875268934183003E-2</v>
      </c>
    </row>
    <row r="4150" spans="1:17" hidden="1" x14ac:dyDescent="0.3">
      <c r="A4150" t="s">
        <v>8533</v>
      </c>
      <c r="B4150" t="s">
        <v>8534</v>
      </c>
      <c r="C4150" t="s">
        <v>10328</v>
      </c>
      <c r="D4150" t="s">
        <v>305</v>
      </c>
      <c r="E4150">
        <v>17.516337212</v>
      </c>
      <c r="F4150">
        <v>5.6</v>
      </c>
      <c r="G4150">
        <v>-32.849605843205097</v>
      </c>
      <c r="H4150">
        <v>-14.594281183119699</v>
      </c>
      <c r="I4150">
        <v>-24.217385122273399</v>
      </c>
      <c r="J4150">
        <v>-12.2308004104767</v>
      </c>
      <c r="K4150">
        <v>6.1712811192279702</v>
      </c>
      <c r="L4150">
        <v>6.3553042637551096</v>
      </c>
      <c r="M4150">
        <v>33.308049344429698</v>
      </c>
      <c r="N4150">
        <v>1.6728667208019901</v>
      </c>
      <c r="O4150">
        <v>51.607142857142797</v>
      </c>
      <c r="P4150">
        <v>10.671936758893199</v>
      </c>
      <c r="Q4150">
        <v>3.8981037427337002E-2</v>
      </c>
    </row>
    <row r="4151" spans="1:17" hidden="1" x14ac:dyDescent="0.3">
      <c r="A4151" t="s">
        <v>8535</v>
      </c>
      <c r="B4151" t="s">
        <v>8536</v>
      </c>
      <c r="C4151" t="s">
        <v>10328</v>
      </c>
      <c r="D4151" t="s">
        <v>6824</v>
      </c>
      <c r="E4151">
        <v>17.502704999999999</v>
      </c>
      <c r="F4151">
        <v>60</v>
      </c>
      <c r="G4151">
        <v>-56.143784694308501</v>
      </c>
      <c r="H4151">
        <v>-3.99841911415426</v>
      </c>
      <c r="I4151">
        <v>-27.251118425420401</v>
      </c>
      <c r="J4151">
        <v>-1.0476561641234601</v>
      </c>
      <c r="K4151">
        <v>55.810607220154097</v>
      </c>
      <c r="M4151">
        <v>43.694570453293302</v>
      </c>
      <c r="N4151">
        <v>0.71418732782369099</v>
      </c>
      <c r="O4151">
        <v>50</v>
      </c>
      <c r="P4151">
        <v>27.659574468085101</v>
      </c>
    </row>
    <row r="4152" spans="1:17" hidden="1" x14ac:dyDescent="0.3">
      <c r="A4152" t="s">
        <v>8537</v>
      </c>
      <c r="B4152" t="s">
        <v>8538</v>
      </c>
      <c r="C4152" t="s">
        <v>10328</v>
      </c>
      <c r="D4152" t="s">
        <v>405</v>
      </c>
      <c r="E4152">
        <v>17.498999999999999</v>
      </c>
      <c r="F4152">
        <v>59.49</v>
      </c>
      <c r="G4152">
        <v>120.09638051320999</v>
      </c>
      <c r="H4152">
        <v>6.91703293144404</v>
      </c>
      <c r="I4152">
        <v>32.486918598680099</v>
      </c>
      <c r="J4152">
        <v>-8.6363760627292905</v>
      </c>
      <c r="K4152">
        <v>56.360533933731197</v>
      </c>
      <c r="L4152">
        <v>44.309534806417602</v>
      </c>
      <c r="M4152">
        <v>33.667617616276402</v>
      </c>
      <c r="N4152">
        <v>0.27556107691085902</v>
      </c>
      <c r="O4152">
        <v>18.776264918473601</v>
      </c>
      <c r="P4152">
        <v>167.49100719424399</v>
      </c>
      <c r="Q4152">
        <v>0.14099089755139399</v>
      </c>
    </row>
    <row r="4153" spans="1:17" hidden="1" x14ac:dyDescent="0.3">
      <c r="A4153" t="s">
        <v>8539</v>
      </c>
      <c r="B4153" t="s">
        <v>8540</v>
      </c>
      <c r="C4153" t="s">
        <v>10328</v>
      </c>
      <c r="D4153" t="s">
        <v>7225</v>
      </c>
      <c r="E4153">
        <v>17.498224799999999</v>
      </c>
      <c r="F4153">
        <v>9.92</v>
      </c>
      <c r="G4153">
        <v>-13.3659457124861</v>
      </c>
      <c r="H4153">
        <v>2.2611170469687099</v>
      </c>
      <c r="I4153">
        <v>-31.7205228948248</v>
      </c>
      <c r="J4153">
        <v>-1.0476561641234601</v>
      </c>
      <c r="K4153">
        <v>10.1662611161521</v>
      </c>
      <c r="L4153">
        <v>10.1263054015451</v>
      </c>
      <c r="M4153">
        <v>70.380621870430602</v>
      </c>
      <c r="N4153">
        <v>0.47430830039525601</v>
      </c>
      <c r="O4153">
        <v>79.435483870967701</v>
      </c>
      <c r="P4153">
        <v>32.266666666666602</v>
      </c>
    </row>
    <row r="4154" spans="1:17" hidden="1" x14ac:dyDescent="0.3">
      <c r="A4154" t="s">
        <v>8541</v>
      </c>
      <c r="B4154" t="s">
        <v>8542</v>
      </c>
      <c r="C4154" t="s">
        <v>10328</v>
      </c>
      <c r="E4154">
        <v>17.479854</v>
      </c>
      <c r="F4154">
        <v>32.200000000000003</v>
      </c>
      <c r="G4154">
        <v>106.34520570843399</v>
      </c>
      <c r="H4154">
        <v>9.1212307383388396</v>
      </c>
      <c r="I4154">
        <v>33.731634584667397</v>
      </c>
      <c r="J4154">
        <v>-10.5863805376997</v>
      </c>
      <c r="K4154">
        <v>30.4079313114099</v>
      </c>
      <c r="L4154">
        <v>23.905595792979302</v>
      </c>
      <c r="M4154">
        <v>38.380739998708698</v>
      </c>
      <c r="N4154">
        <v>1.9458478293752799</v>
      </c>
      <c r="O4154">
        <v>15.527950310559</v>
      </c>
      <c r="P4154">
        <v>195.68411386593201</v>
      </c>
      <c r="Q4154">
        <v>2.9461340258772999E-2</v>
      </c>
    </row>
    <row r="4155" spans="1:17" hidden="1" x14ac:dyDescent="0.3">
      <c r="A4155" t="s">
        <v>8543</v>
      </c>
      <c r="B4155" t="s">
        <v>8544</v>
      </c>
      <c r="C4155" t="s">
        <v>10328</v>
      </c>
      <c r="D4155" t="s">
        <v>357</v>
      </c>
      <c r="E4155">
        <v>17.458632000000001</v>
      </c>
      <c r="F4155">
        <v>15.94</v>
      </c>
      <c r="G4155">
        <v>-32.579473325366102</v>
      </c>
      <c r="H4155">
        <v>-1.6340763175627899</v>
      </c>
      <c r="I4155">
        <v>-24.409848584150499</v>
      </c>
      <c r="J4155">
        <v>-11.7294743459416</v>
      </c>
      <c r="K4155">
        <v>15.6811276639206</v>
      </c>
      <c r="L4155">
        <v>16.903899175778601</v>
      </c>
      <c r="M4155">
        <v>48.624947040873003</v>
      </c>
      <c r="N4155">
        <v>2.3206133613293298</v>
      </c>
      <c r="O4155">
        <v>115.809284818067</v>
      </c>
      <c r="P4155">
        <v>18.074074074074002</v>
      </c>
      <c r="Q4155">
        <v>1.714783502318E-3</v>
      </c>
    </row>
    <row r="4156" spans="1:17" hidden="1" x14ac:dyDescent="0.3">
      <c r="A4156" t="s">
        <v>8545</v>
      </c>
      <c r="B4156" t="s">
        <v>8546</v>
      </c>
      <c r="C4156" t="s">
        <v>10328</v>
      </c>
      <c r="D4156" t="s">
        <v>276</v>
      </c>
      <c r="E4156">
        <v>17.395963200000001</v>
      </c>
      <c r="F4156">
        <v>14.17</v>
      </c>
      <c r="G4156">
        <v>-39.701930106243601</v>
      </c>
      <c r="H4156">
        <v>-5.9421012523239201</v>
      </c>
      <c r="I4156">
        <v>-31.340980176572401</v>
      </c>
      <c r="J4156">
        <v>-3.63687939715355</v>
      </c>
      <c r="K4156">
        <v>14.598760183057999</v>
      </c>
      <c r="L4156">
        <v>15.8183894553383</v>
      </c>
      <c r="M4156">
        <v>43.5866501584579</v>
      </c>
      <c r="N4156">
        <v>0.42686189751970499</v>
      </c>
      <c r="O4156">
        <v>71.841919548341494</v>
      </c>
      <c r="P4156">
        <v>15.3908794788273</v>
      </c>
      <c r="Q4156">
        <v>8.7860161495481995E-2</v>
      </c>
    </row>
    <row r="4157" spans="1:17" hidden="1" x14ac:dyDescent="0.3">
      <c r="A4157" t="s">
        <v>8547</v>
      </c>
      <c r="B4157" t="s">
        <v>8548</v>
      </c>
      <c r="C4157" t="s">
        <v>10328</v>
      </c>
      <c r="D4157" t="s">
        <v>535</v>
      </c>
      <c r="E4157">
        <v>17.3795608</v>
      </c>
      <c r="F4157">
        <v>54.8</v>
      </c>
      <c r="G4157">
        <v>169.38172384713999</v>
      </c>
      <c r="H4157">
        <v>138.46027641287299</v>
      </c>
      <c r="I4157">
        <v>136.125504951202</v>
      </c>
      <c r="J4157">
        <v>20.460664880746901</v>
      </c>
      <c r="K4157">
        <v>32.348135221495603</v>
      </c>
      <c r="L4157">
        <v>24.342686662855598</v>
      </c>
      <c r="M4157">
        <v>98.486446266222302</v>
      </c>
      <c r="N4157">
        <v>2.2287131369892599</v>
      </c>
      <c r="O4157">
        <v>10.510948905109499</v>
      </c>
      <c r="P4157">
        <v>270.02025658338903</v>
      </c>
      <c r="Q4157">
        <v>0.155652960484257</v>
      </c>
    </row>
    <row r="4158" spans="1:17" hidden="1" x14ac:dyDescent="0.3">
      <c r="A4158" t="s">
        <v>8549</v>
      </c>
      <c r="B4158" t="s">
        <v>8550</v>
      </c>
      <c r="C4158" t="s">
        <v>10328</v>
      </c>
      <c r="D4158" t="s">
        <v>276</v>
      </c>
      <c r="E4158">
        <v>17.348109575999999</v>
      </c>
      <c r="F4158">
        <v>25.95</v>
      </c>
      <c r="G4158">
        <v>-16.505088459300399</v>
      </c>
      <c r="H4158">
        <v>-6.9902511724016501</v>
      </c>
      <c r="I4158">
        <v>-39.577395089932303</v>
      </c>
      <c r="J4158">
        <v>-8.4113241043804905</v>
      </c>
      <c r="K4158">
        <v>27.319882622147599</v>
      </c>
      <c r="L4158">
        <v>27.374714120370498</v>
      </c>
      <c r="M4158">
        <v>48.875874325000503</v>
      </c>
      <c r="N4158">
        <v>0.85980187886098602</v>
      </c>
      <c r="O4158">
        <v>54.142581888246603</v>
      </c>
      <c r="P4158">
        <v>17.3677069199457</v>
      </c>
      <c r="Q4158">
        <v>1.5879132268289999E-2</v>
      </c>
    </row>
    <row r="4159" spans="1:17" hidden="1" x14ac:dyDescent="0.3">
      <c r="A4159" t="s">
        <v>8551</v>
      </c>
      <c r="B4159" t="s">
        <v>8552</v>
      </c>
      <c r="C4159" t="s">
        <v>10328</v>
      </c>
      <c r="D4159" t="s">
        <v>54</v>
      </c>
      <c r="E4159">
        <v>17.331600000000002</v>
      </c>
      <c r="F4159">
        <v>16.96</v>
      </c>
      <c r="G4159">
        <v>-23.872704709134201</v>
      </c>
      <c r="H4159">
        <v>-6.3011268207036597</v>
      </c>
      <c r="I4159">
        <v>-16.656488750722499</v>
      </c>
      <c r="J4159">
        <v>-0.75542939615151605</v>
      </c>
      <c r="K4159">
        <v>17.4275867809022</v>
      </c>
      <c r="L4159">
        <v>17.805960184543402</v>
      </c>
      <c r="M4159">
        <v>39.926946125394203</v>
      </c>
      <c r="N4159">
        <v>0.439438421242558</v>
      </c>
      <c r="O4159">
        <v>51.827830188679201</v>
      </c>
      <c r="P4159">
        <v>17.451523545706301</v>
      </c>
      <c r="Q4159">
        <v>-2.0681723160576999E-2</v>
      </c>
    </row>
    <row r="4160" spans="1:17" hidden="1" x14ac:dyDescent="0.3">
      <c r="A4160" t="s">
        <v>8553</v>
      </c>
      <c r="B4160" t="s">
        <v>8554</v>
      </c>
      <c r="C4160" t="s">
        <v>10328</v>
      </c>
      <c r="D4160" t="s">
        <v>222</v>
      </c>
      <c r="E4160">
        <v>17.331250000000001</v>
      </c>
      <c r="F4160">
        <v>14.72</v>
      </c>
      <c r="G4160">
        <v>61.0970031034038</v>
      </c>
      <c r="H4160">
        <v>13.927269204477099</v>
      </c>
      <c r="I4160">
        <v>7.69033356521191</v>
      </c>
      <c r="J4160">
        <v>-14.9477136023773</v>
      </c>
      <c r="K4160">
        <v>13.6804853643076</v>
      </c>
      <c r="L4160">
        <v>12.4067391759211</v>
      </c>
      <c r="M4160">
        <v>50.5533327059985</v>
      </c>
      <c r="N4160">
        <v>1.7245929671299001</v>
      </c>
      <c r="O4160">
        <v>18.274456521739101</v>
      </c>
      <c r="Q4160">
        <v>7.0353797683090996E-2</v>
      </c>
    </row>
    <row r="4161" spans="1:17" hidden="1" x14ac:dyDescent="0.3">
      <c r="A4161" t="s">
        <v>8555</v>
      </c>
      <c r="B4161" t="s">
        <v>8556</v>
      </c>
      <c r="C4161" t="s">
        <v>10328</v>
      </c>
      <c r="D4161" t="s">
        <v>215</v>
      </c>
      <c r="E4161">
        <v>17.246088359999899</v>
      </c>
      <c r="F4161">
        <v>3.05</v>
      </c>
      <c r="G4161">
        <v>-42.928970922570201</v>
      </c>
      <c r="H4161">
        <v>1.4672154155196699</v>
      </c>
      <c r="I4161">
        <v>-25.822546996848899</v>
      </c>
      <c r="J4161">
        <v>-1.3744535497443799</v>
      </c>
      <c r="K4161">
        <v>2.9474394024559598</v>
      </c>
      <c r="L4161">
        <v>2.40227964014823</v>
      </c>
      <c r="M4161">
        <v>38.242212802941403</v>
      </c>
      <c r="N4161">
        <v>0.90252696249322595</v>
      </c>
      <c r="O4161">
        <v>47.540983606557297</v>
      </c>
      <c r="P4161">
        <v>43.1924882629108</v>
      </c>
    </row>
    <row r="4162" spans="1:17" hidden="1" x14ac:dyDescent="0.3">
      <c r="A4162" t="s">
        <v>8557</v>
      </c>
      <c r="B4162" t="s">
        <v>8558</v>
      </c>
      <c r="C4162" t="s">
        <v>10328</v>
      </c>
      <c r="D4162" t="s">
        <v>741</v>
      </c>
      <c r="E4162">
        <v>17.228399594999999</v>
      </c>
      <c r="F4162">
        <v>83.54</v>
      </c>
      <c r="G4162">
        <v>-18.818665194206101</v>
      </c>
      <c r="H4162">
        <v>-2.6880905943280902</v>
      </c>
      <c r="I4162">
        <v>2.8211516468496498</v>
      </c>
      <c r="J4162">
        <v>-3.0944057861725298</v>
      </c>
      <c r="K4162">
        <v>86.097874727015494</v>
      </c>
      <c r="L4162">
        <v>82.159406643680299</v>
      </c>
      <c r="M4162">
        <v>59.689646094536798</v>
      </c>
      <c r="N4162">
        <v>0.91356959360466705</v>
      </c>
      <c r="O4162">
        <v>15.968398372037299</v>
      </c>
      <c r="P4162">
        <v>21.601164483260501</v>
      </c>
    </row>
    <row r="4163" spans="1:17" hidden="1" x14ac:dyDescent="0.3">
      <c r="A4163" t="s">
        <v>8559</v>
      </c>
      <c r="B4163" t="s">
        <v>8560</v>
      </c>
      <c r="C4163" t="s">
        <v>10328</v>
      </c>
      <c r="D4163" t="s">
        <v>640</v>
      </c>
      <c r="E4163">
        <v>17.220559999999999</v>
      </c>
      <c r="F4163">
        <v>14.97</v>
      </c>
      <c r="G4163">
        <v>80.773242357107804</v>
      </c>
      <c r="H4163">
        <v>-14.8956404064207</v>
      </c>
      <c r="I4163">
        <v>9.2386774929469304</v>
      </c>
      <c r="J4163">
        <v>-5.6016174866437396</v>
      </c>
      <c r="K4163">
        <v>15.516808699610101</v>
      </c>
      <c r="L4163">
        <v>13.2558828852858</v>
      </c>
      <c r="M4163">
        <v>33.004494016509099</v>
      </c>
      <c r="N4163">
        <v>0.34596144787418998</v>
      </c>
      <c r="O4163">
        <v>32.598530394121497</v>
      </c>
      <c r="Q4163">
        <v>5.9550111954246997E-2</v>
      </c>
    </row>
    <row r="4164" spans="1:17" hidden="1" x14ac:dyDescent="0.3">
      <c r="A4164" t="s">
        <v>8561</v>
      </c>
      <c r="B4164" t="s">
        <v>8562</v>
      </c>
      <c r="C4164" t="s">
        <v>10328</v>
      </c>
      <c r="D4164" t="s">
        <v>741</v>
      </c>
      <c r="E4164">
        <v>17.1837348</v>
      </c>
      <c r="F4164">
        <v>146.93</v>
      </c>
      <c r="G4164">
        <v>22.900582137591901</v>
      </c>
      <c r="H4164">
        <v>5.45305622971643</v>
      </c>
      <c r="I4164">
        <v>8.8569986461325296</v>
      </c>
      <c r="J4164">
        <v>3.8799202444980598</v>
      </c>
      <c r="K4164">
        <v>138.13415401092399</v>
      </c>
      <c r="L4164">
        <v>122.731499753742</v>
      </c>
      <c r="M4164">
        <v>42.376869448986099</v>
      </c>
      <c r="N4164">
        <v>1.5284277168413101</v>
      </c>
      <c r="O4164">
        <v>3.7228612264343401</v>
      </c>
      <c r="P4164">
        <v>59.4638593444758</v>
      </c>
    </row>
    <row r="4165" spans="1:17" hidden="1" x14ac:dyDescent="0.3">
      <c r="A4165" t="s">
        <v>8563</v>
      </c>
      <c r="B4165" t="s">
        <v>8564</v>
      </c>
      <c r="C4165" t="s">
        <v>10328</v>
      </c>
      <c r="D4165" t="s">
        <v>89</v>
      </c>
      <c r="E4165">
        <v>17.174183031999998</v>
      </c>
      <c r="F4165">
        <v>19.12</v>
      </c>
      <c r="G4165">
        <v>5.2431047017347199</v>
      </c>
      <c r="H4165">
        <v>0.61206878681407695</v>
      </c>
      <c r="I4165">
        <v>-15.3147401969073</v>
      </c>
      <c r="J4165">
        <v>-2.4309414667171301</v>
      </c>
      <c r="K4165">
        <v>17.069509581193</v>
      </c>
      <c r="L4165">
        <v>18.422036840116998</v>
      </c>
      <c r="M4165">
        <v>59.100948964706902</v>
      </c>
      <c r="N4165">
        <v>1.40986246358289</v>
      </c>
      <c r="O4165">
        <v>24.8953974895397</v>
      </c>
      <c r="P4165">
        <v>38.050541516245403</v>
      </c>
      <c r="Q4165">
        <v>-0.114386638563714</v>
      </c>
    </row>
    <row r="4166" spans="1:17" hidden="1" x14ac:dyDescent="0.3">
      <c r="A4166" t="s">
        <v>8565</v>
      </c>
      <c r="B4166" t="s">
        <v>8566</v>
      </c>
      <c r="C4166" t="s">
        <v>10328</v>
      </c>
      <c r="D4166" t="s">
        <v>357</v>
      </c>
      <c r="E4166">
        <v>17.165006999999999</v>
      </c>
      <c r="F4166">
        <v>50.39</v>
      </c>
      <c r="G4166">
        <v>-26.601602192737399</v>
      </c>
      <c r="H4166">
        <v>-9.4663395299593205</v>
      </c>
      <c r="I4166">
        <v>-5.7526381822593198</v>
      </c>
      <c r="J4166">
        <v>-8.4647944017952401</v>
      </c>
      <c r="K4166">
        <v>48.376062700632303</v>
      </c>
      <c r="L4166">
        <v>48.478241002333803</v>
      </c>
      <c r="M4166">
        <v>40.433534032514501</v>
      </c>
      <c r="N4166">
        <v>1.2380280657581</v>
      </c>
      <c r="O4166">
        <v>36.554871998412303</v>
      </c>
      <c r="P4166">
        <v>30.883116883116799</v>
      </c>
      <c r="Q4166">
        <v>-3.6660557314735998E-2</v>
      </c>
    </row>
    <row r="4167" spans="1:17" hidden="1" x14ac:dyDescent="0.3">
      <c r="A4167" t="s">
        <v>8567</v>
      </c>
      <c r="B4167" t="s">
        <v>8568</v>
      </c>
      <c r="C4167" t="s">
        <v>10328</v>
      </c>
      <c r="D4167" t="s">
        <v>101</v>
      </c>
      <c r="E4167">
        <v>17.114339999999999</v>
      </c>
      <c r="F4167">
        <v>18.52</v>
      </c>
      <c r="G4167">
        <v>263.97072512606201</v>
      </c>
      <c r="H4167">
        <v>7.16951951212934</v>
      </c>
      <c r="I4167">
        <v>-65.196510665370297</v>
      </c>
      <c r="J4167">
        <v>-8.7211654505359792</v>
      </c>
      <c r="K4167">
        <v>18.517362724441298</v>
      </c>
      <c r="L4167">
        <v>18.380883852401801</v>
      </c>
      <c r="M4167">
        <v>43.6080996691135</v>
      </c>
      <c r="N4167">
        <v>0.56792869757257403</v>
      </c>
      <c r="O4167">
        <v>113.498920086393</v>
      </c>
      <c r="P4167">
        <v>294.04255319148899</v>
      </c>
      <c r="Q4167">
        <v>0.17708968773988101</v>
      </c>
    </row>
    <row r="4168" spans="1:17" hidden="1" x14ac:dyDescent="0.3">
      <c r="A4168" t="s">
        <v>8569</v>
      </c>
      <c r="B4168" t="s">
        <v>8570</v>
      </c>
      <c r="C4168" t="s">
        <v>10328</v>
      </c>
      <c r="D4168" t="s">
        <v>405</v>
      </c>
      <c r="E4168">
        <v>17.095680000000002</v>
      </c>
      <c r="F4168">
        <v>12.72</v>
      </c>
      <c r="G4168">
        <v>-25.1213330159223</v>
      </c>
      <c r="H4168">
        <v>-2.2742811831197698</v>
      </c>
      <c r="I4168">
        <v>-12.9654041397061</v>
      </c>
      <c r="J4168">
        <v>-1.0476561641234601</v>
      </c>
      <c r="K4168">
        <v>12.7187340153001</v>
      </c>
      <c r="L4168">
        <v>12.6204131828627</v>
      </c>
      <c r="M4168">
        <v>100</v>
      </c>
      <c r="O4168">
        <v>0</v>
      </c>
      <c r="P4168">
        <v>4.9504950495049496</v>
      </c>
    </row>
    <row r="4169" spans="1:17" hidden="1" x14ac:dyDescent="0.3">
      <c r="A4169" t="s">
        <v>8571</v>
      </c>
      <c r="B4169" t="s">
        <v>8572</v>
      </c>
      <c r="C4169" t="s">
        <v>10328</v>
      </c>
      <c r="D4169" t="s">
        <v>741</v>
      </c>
      <c r="E4169">
        <v>17.035611191999902</v>
      </c>
      <c r="F4169">
        <v>26.54</v>
      </c>
      <c r="G4169">
        <v>33.634068801091203</v>
      </c>
      <c r="H4169">
        <v>2.03606364446643</v>
      </c>
      <c r="I4169">
        <v>12.341489155855699</v>
      </c>
      <c r="J4169">
        <v>-0.48097690458435699</v>
      </c>
      <c r="K4169">
        <v>25.821726604444901</v>
      </c>
      <c r="L4169">
        <v>22.594478333084702</v>
      </c>
      <c r="M4169">
        <v>32.576819102165203</v>
      </c>
      <c r="N4169">
        <v>0.71247132924921497</v>
      </c>
      <c r="O4169">
        <v>3.5418236623963901</v>
      </c>
      <c r="P4169">
        <v>66.134585289514803</v>
      </c>
    </row>
    <row r="4170" spans="1:17" hidden="1" x14ac:dyDescent="0.3">
      <c r="A4170" t="s">
        <v>8573</v>
      </c>
      <c r="B4170" t="s">
        <v>8574</v>
      </c>
      <c r="C4170" t="s">
        <v>10328</v>
      </c>
      <c r="D4170" t="s">
        <v>627</v>
      </c>
      <c r="E4170">
        <v>17.0179616</v>
      </c>
      <c r="F4170">
        <v>24.59</v>
      </c>
      <c r="G4170">
        <v>31.1740735739169</v>
      </c>
      <c r="H4170">
        <v>39.992468973423698</v>
      </c>
      <c r="I4170">
        <v>15.2410609280728</v>
      </c>
      <c r="J4170">
        <v>36.6493135328462</v>
      </c>
      <c r="K4170">
        <v>17.2977067897206</v>
      </c>
      <c r="L4170">
        <v>16.839851240817399</v>
      </c>
      <c r="M4170">
        <v>87.342544667046397</v>
      </c>
      <c r="N4170">
        <v>3.45113372033655</v>
      </c>
      <c r="O4170">
        <v>7.1573810492070002</v>
      </c>
      <c r="P4170">
        <v>123.54545454545401</v>
      </c>
      <c r="Q4170">
        <v>7.0759028465207E-2</v>
      </c>
    </row>
    <row r="4171" spans="1:17" hidden="1" x14ac:dyDescent="0.3">
      <c r="A4171" t="s">
        <v>8575</v>
      </c>
      <c r="B4171" t="s">
        <v>8576</v>
      </c>
      <c r="C4171" t="s">
        <v>10328</v>
      </c>
      <c r="D4171" t="s">
        <v>118</v>
      </c>
      <c r="E4171">
        <v>16.974720000000001</v>
      </c>
      <c r="F4171">
        <v>32</v>
      </c>
      <c r="G4171">
        <v>-51.292901428302699</v>
      </c>
      <c r="H4171">
        <v>-11.3651902740288</v>
      </c>
      <c r="I4171">
        <v>-29.848521022823</v>
      </c>
      <c r="J4171">
        <v>-1.0476561641234601</v>
      </c>
      <c r="K4171">
        <v>33.626025060453003</v>
      </c>
      <c r="L4171">
        <v>34.450572941790902</v>
      </c>
      <c r="M4171">
        <v>4.2172308284340003</v>
      </c>
      <c r="N4171">
        <v>0.48128342245989297</v>
      </c>
      <c r="O4171">
        <v>26.937499999999901</v>
      </c>
      <c r="P4171">
        <v>12.994350282485801</v>
      </c>
    </row>
    <row r="4172" spans="1:17" hidden="1" x14ac:dyDescent="0.3">
      <c r="A4172" t="s">
        <v>8577</v>
      </c>
      <c r="B4172" t="s">
        <v>8578</v>
      </c>
      <c r="C4172" t="s">
        <v>10328</v>
      </c>
      <c r="D4172" t="s">
        <v>405</v>
      </c>
      <c r="E4172">
        <v>16.935804000000001</v>
      </c>
      <c r="F4172">
        <v>50.5</v>
      </c>
      <c r="G4172">
        <v>43.4080757476953</v>
      </c>
      <c r="H4172">
        <v>10.946057799930999</v>
      </c>
      <c r="I4172">
        <v>26.038174170230501</v>
      </c>
      <c r="J4172">
        <v>-6.8747238332964002</v>
      </c>
      <c r="K4172">
        <v>45.033036804815197</v>
      </c>
      <c r="L4172">
        <v>37.866690546449</v>
      </c>
      <c r="M4172">
        <v>52.628120269141398</v>
      </c>
      <c r="N4172">
        <v>1.0840117368127899</v>
      </c>
      <c r="O4172">
        <v>8.7128712871287206</v>
      </c>
      <c r="P4172">
        <v>85.5935317897831</v>
      </c>
      <c r="Q4172">
        <v>6.3689368320950998E-2</v>
      </c>
    </row>
    <row r="4173" spans="1:17" hidden="1" x14ac:dyDescent="0.3">
      <c r="A4173" t="s">
        <v>8579</v>
      </c>
      <c r="B4173" t="s">
        <v>8580</v>
      </c>
      <c r="C4173" t="s">
        <v>10328</v>
      </c>
      <c r="D4173" t="s">
        <v>51</v>
      </c>
      <c r="E4173">
        <v>16.888552300000001</v>
      </c>
      <c r="F4173">
        <v>24.24</v>
      </c>
      <c r="G4173">
        <v>53.5645355709363</v>
      </c>
      <c r="H4173">
        <v>7.8620824532438496</v>
      </c>
      <c r="I4173">
        <v>19.276821719541001</v>
      </c>
      <c r="J4173">
        <v>12.7082123804774</v>
      </c>
      <c r="K4173">
        <v>22.477194424677698</v>
      </c>
      <c r="L4173">
        <v>20.4589572513717</v>
      </c>
      <c r="M4173">
        <v>61.6768020566319</v>
      </c>
      <c r="N4173">
        <v>0.75687487702876299</v>
      </c>
      <c r="O4173">
        <v>20.8333333333333</v>
      </c>
      <c r="P4173">
        <v>97.877551020408106</v>
      </c>
      <c r="Q4173">
        <v>0.10138120236067701</v>
      </c>
    </row>
    <row r="4174" spans="1:17" hidden="1" x14ac:dyDescent="0.3">
      <c r="A4174" t="s">
        <v>8581</v>
      </c>
      <c r="B4174" t="s">
        <v>8582</v>
      </c>
      <c r="C4174" t="s">
        <v>10328</v>
      </c>
      <c r="D4174" t="s">
        <v>627</v>
      </c>
      <c r="E4174">
        <v>16.863524999999999</v>
      </c>
      <c r="F4174">
        <v>45</v>
      </c>
      <c r="G4174">
        <v>-17.571828065427301</v>
      </c>
      <c r="H4174">
        <v>-1.69508759880256</v>
      </c>
      <c r="I4174">
        <v>-35.379197243154401</v>
      </c>
      <c r="J4174">
        <v>-0.95898402934182303</v>
      </c>
      <c r="K4174">
        <v>46.4291129761734</v>
      </c>
      <c r="L4174">
        <v>47.959847362739403</v>
      </c>
      <c r="M4174">
        <v>53.200530736107098</v>
      </c>
      <c r="N4174">
        <v>0.78769057029926504</v>
      </c>
      <c r="O4174">
        <v>34.933333333333302</v>
      </c>
      <c r="P4174">
        <v>18.265440210249601</v>
      </c>
      <c r="Q4174">
        <v>0.11286970854980501</v>
      </c>
    </row>
    <row r="4175" spans="1:17" hidden="1" x14ac:dyDescent="0.3">
      <c r="A4175" t="s">
        <v>8583</v>
      </c>
      <c r="B4175" t="s">
        <v>8584</v>
      </c>
      <c r="C4175" t="s">
        <v>10328</v>
      </c>
      <c r="D4175" t="s">
        <v>1401</v>
      </c>
      <c r="E4175">
        <v>16.852499999999999</v>
      </c>
      <c r="F4175">
        <v>16.05</v>
      </c>
      <c r="G4175">
        <v>-53.277569692221498</v>
      </c>
      <c r="H4175">
        <v>-29.319735728574301</v>
      </c>
      <c r="I4175">
        <v>-36.171145766500302</v>
      </c>
      <c r="J4175">
        <v>5.9523438358765297</v>
      </c>
      <c r="K4175">
        <v>18.5297159883456</v>
      </c>
      <c r="L4175">
        <v>13.7975782751884</v>
      </c>
      <c r="M4175">
        <v>37.930444546556203</v>
      </c>
      <c r="N4175">
        <v>0.44651162790697602</v>
      </c>
      <c r="O4175">
        <v>43.925233644859802</v>
      </c>
      <c r="P4175">
        <v>9.9315068493150704</v>
      </c>
    </row>
    <row r="4176" spans="1:17" hidden="1" x14ac:dyDescent="0.3">
      <c r="A4176" t="s">
        <v>8585</v>
      </c>
      <c r="B4176" t="s">
        <v>8586</v>
      </c>
      <c r="C4176" t="s">
        <v>10328</v>
      </c>
      <c r="E4176">
        <v>16.783537500000001</v>
      </c>
      <c r="F4176">
        <v>35.119999999999997</v>
      </c>
      <c r="G4176">
        <v>76.516407228690298</v>
      </c>
      <c r="H4176">
        <v>-8.4190623279009102</v>
      </c>
      <c r="I4176">
        <v>-4.3692384006832601</v>
      </c>
      <c r="J4176">
        <v>-8.3370131486023897</v>
      </c>
      <c r="K4176">
        <v>35.7690798860217</v>
      </c>
      <c r="L4176">
        <v>29.198393113215001</v>
      </c>
      <c r="M4176">
        <v>23.353040291337699</v>
      </c>
      <c r="N4176">
        <v>0.80235972038929604</v>
      </c>
      <c r="O4176">
        <v>31.492027334851901</v>
      </c>
      <c r="P4176">
        <v>153.208363374188</v>
      </c>
      <c r="Q4176">
        <v>7.905307817078E-2</v>
      </c>
    </row>
    <row r="4177" spans="1:17" hidden="1" x14ac:dyDescent="0.3">
      <c r="A4177" t="s">
        <v>8587</v>
      </c>
      <c r="B4177" t="s">
        <v>8588</v>
      </c>
      <c r="C4177" t="s">
        <v>10328</v>
      </c>
      <c r="D4177" t="s">
        <v>474</v>
      </c>
      <c r="E4177">
        <v>16.78021678</v>
      </c>
      <c r="F4177">
        <v>13.54</v>
      </c>
      <c r="G4177">
        <v>-23.2052140164928</v>
      </c>
      <c r="H4177">
        <v>-15.3121745678339</v>
      </c>
      <c r="I4177">
        <v>-6.7693257083335796</v>
      </c>
      <c r="J4177">
        <v>-1.0476561641234601</v>
      </c>
      <c r="K4177">
        <v>13.8682520387142</v>
      </c>
      <c r="L4177">
        <v>12.963066442142701</v>
      </c>
      <c r="M4177">
        <v>8.6254815434179104</v>
      </c>
      <c r="N4177">
        <v>0.83916083916083895</v>
      </c>
      <c r="O4177">
        <v>14.9926144756277</v>
      </c>
      <c r="P4177">
        <v>13.973063973063899</v>
      </c>
    </row>
    <row r="4178" spans="1:17" hidden="1" x14ac:dyDescent="0.3">
      <c r="A4178" t="s">
        <v>8589</v>
      </c>
      <c r="B4178" t="s">
        <v>8590</v>
      </c>
      <c r="C4178" t="s">
        <v>10328</v>
      </c>
      <c r="D4178" t="s">
        <v>185</v>
      </c>
      <c r="E4178">
        <v>16.771875000000001</v>
      </c>
      <c r="F4178">
        <v>268.35000000000002</v>
      </c>
      <c r="G4178">
        <v>23.271029077429802</v>
      </c>
      <c r="H4178">
        <v>-5.7455042047024998</v>
      </c>
      <c r="I4178">
        <v>18.578713507352699</v>
      </c>
      <c r="J4178">
        <v>-3.5544681532242701</v>
      </c>
      <c r="K4178">
        <v>273.482742519792</v>
      </c>
      <c r="L4178">
        <v>243.09409400922999</v>
      </c>
      <c r="M4178">
        <v>45.6754366308204</v>
      </c>
      <c r="N4178">
        <v>0.462005389306481</v>
      </c>
      <c r="O4178">
        <v>27.445500279485699</v>
      </c>
      <c r="P4178">
        <v>61.413533834586403</v>
      </c>
      <c r="Q4178">
        <v>6.9868713685693001E-2</v>
      </c>
    </row>
    <row r="4179" spans="1:17" hidden="1" x14ac:dyDescent="0.3">
      <c r="A4179" t="s">
        <v>8591</v>
      </c>
      <c r="B4179" t="s">
        <v>8592</v>
      </c>
      <c r="C4179" t="s">
        <v>10328</v>
      </c>
      <c r="D4179" t="s">
        <v>989</v>
      </c>
      <c r="E4179">
        <v>16.7425</v>
      </c>
      <c r="F4179">
        <v>9.23</v>
      </c>
      <c r="G4179">
        <v>20.4991344141811</v>
      </c>
      <c r="H4179">
        <v>-16.0016405730149</v>
      </c>
      <c r="I4179">
        <v>24.181698386296802</v>
      </c>
      <c r="J4179">
        <v>2.8559029633162498</v>
      </c>
      <c r="K4179">
        <v>9.7683512604885294</v>
      </c>
      <c r="L4179">
        <v>8.4943406731144808</v>
      </c>
      <c r="M4179">
        <v>57.621825788397899</v>
      </c>
      <c r="N4179">
        <v>0.86733887278479005</v>
      </c>
      <c r="O4179">
        <v>83.098591549295705</v>
      </c>
      <c r="P4179">
        <v>64.821428571428498</v>
      </c>
      <c r="Q4179">
        <v>0.111995461087094</v>
      </c>
    </row>
    <row r="4180" spans="1:17" hidden="1" x14ac:dyDescent="0.3">
      <c r="A4180" t="s">
        <v>8593</v>
      </c>
      <c r="B4180" t="s">
        <v>8594</v>
      </c>
      <c r="C4180" t="s">
        <v>10328</v>
      </c>
      <c r="D4180" t="s">
        <v>2332</v>
      </c>
      <c r="E4180">
        <v>16.734375</v>
      </c>
      <c r="F4180">
        <v>44</v>
      </c>
      <c r="G4180">
        <v>-26.6397641256059</v>
      </c>
      <c r="H4180">
        <v>1.38425540224607</v>
      </c>
      <c r="I4180">
        <v>34.290285284657998</v>
      </c>
      <c r="J4180">
        <v>-2.2104468617978799</v>
      </c>
      <c r="K4180">
        <v>40.425482905152698</v>
      </c>
      <c r="L4180">
        <v>34.383258193631399</v>
      </c>
      <c r="M4180">
        <v>50.857349207451001</v>
      </c>
      <c r="N4180">
        <v>0.71336137172436098</v>
      </c>
      <c r="O4180">
        <v>1.5909090909090799</v>
      </c>
      <c r="P4180">
        <v>95.121951219512198</v>
      </c>
    </row>
    <row r="4181" spans="1:17" hidden="1" x14ac:dyDescent="0.3">
      <c r="A4181" t="s">
        <v>8595</v>
      </c>
      <c r="B4181" t="s">
        <v>8596</v>
      </c>
      <c r="C4181" t="s">
        <v>10328</v>
      </c>
      <c r="D4181" t="s">
        <v>773</v>
      </c>
      <c r="E4181">
        <v>16.698079499999999</v>
      </c>
      <c r="F4181">
        <v>10.199999999999999</v>
      </c>
      <c r="G4181">
        <v>-99.614975273549106</v>
      </c>
      <c r="H4181">
        <v>13.483294574455901</v>
      </c>
      <c r="I4181">
        <v>-82.508551347827904</v>
      </c>
      <c r="J4181">
        <v>-5.4520605685278598</v>
      </c>
      <c r="K4181">
        <v>10.167907495184901</v>
      </c>
      <c r="M4181">
        <v>50.585537057762402</v>
      </c>
      <c r="N4181">
        <v>0.44882154882154801</v>
      </c>
      <c r="O4181">
        <v>245.588235294117</v>
      </c>
      <c r="P4181">
        <v>42.458100558659197</v>
      </c>
    </row>
    <row r="4182" spans="1:17" hidden="1" x14ac:dyDescent="0.3">
      <c r="A4182" t="s">
        <v>8597</v>
      </c>
      <c r="B4182" t="s">
        <v>8598</v>
      </c>
      <c r="C4182" t="s">
        <v>10328</v>
      </c>
      <c r="D4182" t="s">
        <v>72</v>
      </c>
      <c r="E4182">
        <v>16.655660000000001</v>
      </c>
      <c r="F4182">
        <v>37.97</v>
      </c>
      <c r="G4182">
        <v>128.227491662463</v>
      </c>
      <c r="H4182">
        <v>47.686193125180601</v>
      </c>
      <c r="I4182">
        <v>28.5025541315308</v>
      </c>
      <c r="J4182">
        <v>-8.4433115217021797</v>
      </c>
      <c r="K4182">
        <v>29.549627336458101</v>
      </c>
      <c r="L4182">
        <v>24.643501769879101</v>
      </c>
      <c r="M4182">
        <v>66.694501338314694</v>
      </c>
      <c r="N4182">
        <v>3.6220996811265902</v>
      </c>
      <c r="O4182">
        <v>10.5873057677113</v>
      </c>
      <c r="P4182">
        <v>183.35820895522301</v>
      </c>
      <c r="Q4182">
        <v>6.0867480256556999E-2</v>
      </c>
    </row>
    <row r="4183" spans="1:17" hidden="1" x14ac:dyDescent="0.3">
      <c r="A4183" t="s">
        <v>8599</v>
      </c>
      <c r="B4183" t="s">
        <v>8600</v>
      </c>
      <c r="C4183" t="s">
        <v>10328</v>
      </c>
      <c r="D4183" t="s">
        <v>357</v>
      </c>
      <c r="E4183">
        <v>16.625682999999999</v>
      </c>
      <c r="F4183">
        <v>80</v>
      </c>
      <c r="G4183">
        <v>-11.885980820634799</v>
      </c>
      <c r="H4183">
        <v>-7.2228526116912004</v>
      </c>
      <c r="I4183">
        <v>120.88434739493201</v>
      </c>
      <c r="J4183">
        <v>-5.4499550146981699</v>
      </c>
      <c r="K4183">
        <v>77.948546630405602</v>
      </c>
      <c r="L4183">
        <v>63.340467481784103</v>
      </c>
      <c r="M4183">
        <v>37.964123704879803</v>
      </c>
      <c r="N4183">
        <v>0.45381818181818101</v>
      </c>
      <c r="O4183">
        <v>21.362499999999901</v>
      </c>
      <c r="P4183">
        <v>170.087778528021</v>
      </c>
    </row>
    <row r="4184" spans="1:17" hidden="1" x14ac:dyDescent="0.3">
      <c r="A4184" t="s">
        <v>8601</v>
      </c>
      <c r="B4184" t="s">
        <v>8602</v>
      </c>
      <c r="C4184" t="s">
        <v>10328</v>
      </c>
      <c r="D4184" t="s">
        <v>89</v>
      </c>
      <c r="E4184">
        <v>16.609031999999999</v>
      </c>
      <c r="F4184">
        <v>4</v>
      </c>
      <c r="G4184">
        <v>-40.786113779712998</v>
      </c>
      <c r="H4184">
        <v>3.7943203999936599</v>
      </c>
      <c r="I4184">
        <v>-21.8492310189771</v>
      </c>
      <c r="J4184">
        <v>-5.5607202971401</v>
      </c>
      <c r="K4184">
        <v>3.9240704072153698</v>
      </c>
      <c r="L4184">
        <v>4.1163474584674198</v>
      </c>
      <c r="M4184">
        <v>50.734333894521498</v>
      </c>
      <c r="N4184">
        <v>0.98620754917421705</v>
      </c>
      <c r="O4184">
        <v>54.75</v>
      </c>
      <c r="P4184">
        <v>25</v>
      </c>
      <c r="Q4184">
        <v>3.3330882497209002E-2</v>
      </c>
    </row>
    <row r="4185" spans="1:17" hidden="1" x14ac:dyDescent="0.3">
      <c r="A4185" t="s">
        <v>8603</v>
      </c>
      <c r="B4185" t="s">
        <v>8604</v>
      </c>
      <c r="C4185" t="s">
        <v>10328</v>
      </c>
      <c r="D4185" t="s">
        <v>54</v>
      </c>
      <c r="E4185">
        <v>16.563645504</v>
      </c>
      <c r="F4185">
        <v>20.03</v>
      </c>
      <c r="G4185">
        <v>-30.667361564186599</v>
      </c>
      <c r="H4185">
        <v>-0.93099760103022899</v>
      </c>
      <c r="I4185">
        <v>-9.9833989983179396</v>
      </c>
      <c r="J4185">
        <v>-8.2458338406610405</v>
      </c>
      <c r="K4185">
        <v>20.164313628295101</v>
      </c>
      <c r="L4185">
        <v>19.970564117580199</v>
      </c>
      <c r="M4185">
        <v>43.070827759857103</v>
      </c>
      <c r="N4185">
        <v>2.5432418660190299</v>
      </c>
      <c r="O4185">
        <v>31.5526709935097</v>
      </c>
      <c r="P4185">
        <v>23.6419753086419</v>
      </c>
      <c r="Q4185">
        <v>-3.6706978575323998E-2</v>
      </c>
    </row>
    <row r="4186" spans="1:17" hidden="1" x14ac:dyDescent="0.3">
      <c r="A4186" t="s">
        <v>8605</v>
      </c>
      <c r="B4186" t="s">
        <v>8606</v>
      </c>
      <c r="C4186" t="s">
        <v>10328</v>
      </c>
      <c r="D4186" t="s">
        <v>141</v>
      </c>
      <c r="E4186">
        <v>16.560011599999999</v>
      </c>
      <c r="F4186">
        <v>31.71</v>
      </c>
      <c r="G4186">
        <v>22.380095011495701</v>
      </c>
      <c r="H4186">
        <v>4.3832811248351504</v>
      </c>
      <c r="I4186">
        <v>-28.111243047921199</v>
      </c>
      <c r="J4186">
        <v>-4.7764697234455102</v>
      </c>
      <c r="K4186">
        <v>31.196740568882699</v>
      </c>
      <c r="L4186">
        <v>30.5779592638252</v>
      </c>
      <c r="M4186">
        <v>44.595885167785902</v>
      </c>
      <c r="N4186">
        <v>1.52487829810918</v>
      </c>
      <c r="O4186">
        <v>40.491958372752997</v>
      </c>
      <c r="P4186">
        <v>68.133616118769893</v>
      </c>
      <c r="Q4186">
        <v>9.9872598733425993E-2</v>
      </c>
    </row>
    <row r="4187" spans="1:17" hidden="1" x14ac:dyDescent="0.3">
      <c r="A4187" t="s">
        <v>8607</v>
      </c>
      <c r="B4187" t="s">
        <v>8608</v>
      </c>
      <c r="C4187" t="s">
        <v>10328</v>
      </c>
      <c r="D4187" t="s">
        <v>4484</v>
      </c>
      <c r="E4187">
        <v>16.559999999999999</v>
      </c>
      <c r="F4187">
        <v>2.27</v>
      </c>
      <c r="G4187">
        <v>-1.0945553381546</v>
      </c>
      <c r="H4187">
        <v>22.7257188168802</v>
      </c>
      <c r="I4187">
        <v>-20.312342915216298</v>
      </c>
      <c r="J4187">
        <v>-1.9097251296407001</v>
      </c>
      <c r="K4187">
        <v>2.0517955557904202</v>
      </c>
      <c r="L4187">
        <v>1.9396648091604201</v>
      </c>
      <c r="M4187">
        <v>56.836361729208001</v>
      </c>
      <c r="N4187">
        <v>1.64750578648445</v>
      </c>
      <c r="O4187">
        <v>35.242290748898597</v>
      </c>
      <c r="P4187">
        <v>62.142857142857103</v>
      </c>
      <c r="Q4187">
        <v>6.6936365562228997E-2</v>
      </c>
    </row>
    <row r="4188" spans="1:17" hidden="1" x14ac:dyDescent="0.3">
      <c r="A4188" t="s">
        <v>8609</v>
      </c>
      <c r="B4188" t="s">
        <v>8610</v>
      </c>
      <c r="C4188" t="s">
        <v>10328</v>
      </c>
      <c r="D4188" t="s">
        <v>750</v>
      </c>
      <c r="E4188">
        <v>16.558498530000001</v>
      </c>
      <c r="F4188">
        <v>20.79</v>
      </c>
      <c r="G4188">
        <v>403.00509501149497</v>
      </c>
      <c r="H4188">
        <v>23.9757188168802</v>
      </c>
      <c r="I4188">
        <v>196.409595860293</v>
      </c>
      <c r="J4188">
        <v>-8.7500060335751595</v>
      </c>
      <c r="K4188">
        <v>17.2503485182622</v>
      </c>
      <c r="L4188">
        <v>10.7299724476593</v>
      </c>
      <c r="M4188">
        <v>53.518001091783198</v>
      </c>
      <c r="N4188">
        <v>0.40859291770059403</v>
      </c>
      <c r="O4188">
        <v>12.6984126984126</v>
      </c>
      <c r="P4188">
        <v>637.23404255319099</v>
      </c>
      <c r="Q4188">
        <v>0.124630343774377</v>
      </c>
    </row>
    <row r="4189" spans="1:17" hidden="1" x14ac:dyDescent="0.3">
      <c r="A4189" t="s">
        <v>8611</v>
      </c>
      <c r="B4189" t="s">
        <v>8612</v>
      </c>
      <c r="C4189" t="s">
        <v>10328</v>
      </c>
      <c r="D4189" t="s">
        <v>627</v>
      </c>
      <c r="E4189">
        <v>16.555364999999998</v>
      </c>
      <c r="F4189">
        <v>27.93</v>
      </c>
      <c r="G4189">
        <v>92.123875991851804</v>
      </c>
      <c r="H4189">
        <v>-7.0520960845564602</v>
      </c>
      <c r="I4189">
        <v>56.3073231330211</v>
      </c>
      <c r="J4189">
        <v>-8.7549100501338195</v>
      </c>
      <c r="K4189">
        <v>27.118629810159302</v>
      </c>
      <c r="L4189">
        <v>19.994386817811598</v>
      </c>
      <c r="M4189">
        <v>21.017275094196599</v>
      </c>
      <c r="N4189">
        <v>0.52940700551048303</v>
      </c>
      <c r="O4189">
        <v>34.156820622985997</v>
      </c>
      <c r="P4189">
        <v>156.003666361136</v>
      </c>
      <c r="Q4189">
        <v>8.1607702737128002E-2</v>
      </c>
    </row>
    <row r="4190" spans="1:17" hidden="1" x14ac:dyDescent="0.3">
      <c r="A4190" t="s">
        <v>8613</v>
      </c>
      <c r="B4190" t="s">
        <v>8614</v>
      </c>
      <c r="C4190" t="s">
        <v>10328</v>
      </c>
      <c r="D4190" t="s">
        <v>2643</v>
      </c>
      <c r="E4190">
        <v>16.503055799999998</v>
      </c>
      <c r="F4190">
        <v>37.799999999999997</v>
      </c>
      <c r="G4190">
        <v>29.4218428206486</v>
      </c>
      <c r="H4190">
        <v>1.23151468908831</v>
      </c>
      <c r="I4190">
        <v>-22.7936484145153</v>
      </c>
      <c r="J4190">
        <v>10.636297466138799</v>
      </c>
      <c r="K4190">
        <v>32.8969749693292</v>
      </c>
      <c r="L4190">
        <v>32.164486665730401</v>
      </c>
      <c r="M4190">
        <v>65.282223993946204</v>
      </c>
      <c r="N4190">
        <v>1.3813316634585799</v>
      </c>
      <c r="O4190">
        <v>35.370370370370303</v>
      </c>
      <c r="P4190">
        <v>64.347826086956502</v>
      </c>
      <c r="Q4190">
        <v>9.6401412832925998E-2</v>
      </c>
    </row>
    <row r="4191" spans="1:17" hidden="1" x14ac:dyDescent="0.3">
      <c r="A4191" t="s">
        <v>8615</v>
      </c>
      <c r="B4191" t="s">
        <v>8616</v>
      </c>
      <c r="C4191" t="s">
        <v>10328</v>
      </c>
      <c r="D4191" t="s">
        <v>627</v>
      </c>
      <c r="E4191">
        <v>16.4634</v>
      </c>
      <c r="F4191">
        <v>11.93</v>
      </c>
      <c r="G4191">
        <v>32.906314011075303</v>
      </c>
      <c r="H4191">
        <v>4.8172807558389197</v>
      </c>
      <c r="I4191">
        <v>46.313634578584903</v>
      </c>
      <c r="J4191">
        <v>-4.7603276734051496</v>
      </c>
      <c r="K4191">
        <v>11.195821449262301</v>
      </c>
      <c r="L4191">
        <v>9.0426872717239206</v>
      </c>
      <c r="M4191">
        <v>47.394117812805803</v>
      </c>
      <c r="N4191">
        <v>0.49653544555416501</v>
      </c>
      <c r="O4191">
        <v>24.392288348700699</v>
      </c>
      <c r="P4191">
        <v>98.502495840266207</v>
      </c>
      <c r="Q4191">
        <v>0.12425897967631901</v>
      </c>
    </row>
    <row r="4192" spans="1:17" hidden="1" x14ac:dyDescent="0.3">
      <c r="A4192" t="s">
        <v>8617</v>
      </c>
      <c r="B4192" t="s">
        <v>8618</v>
      </c>
      <c r="C4192" t="s">
        <v>10328</v>
      </c>
      <c r="D4192" t="s">
        <v>5712</v>
      </c>
      <c r="E4192">
        <v>16.442148</v>
      </c>
      <c r="F4192">
        <v>36.1</v>
      </c>
      <c r="G4192">
        <v>-32.504260497859697</v>
      </c>
      <c r="H4192">
        <v>2.5617388279975102</v>
      </c>
      <c r="I4192">
        <v>-42.772909486779803</v>
      </c>
      <c r="J4192">
        <v>0.89828978182247599</v>
      </c>
      <c r="K4192">
        <v>38.6050065553667</v>
      </c>
      <c r="L4192">
        <v>38.0229483764682</v>
      </c>
      <c r="M4192">
        <v>49.2294909809942</v>
      </c>
      <c r="N4192">
        <v>2.1038228664869401</v>
      </c>
      <c r="O4192">
        <v>58.310249307479197</v>
      </c>
      <c r="P4192">
        <v>27.832861189801701</v>
      </c>
      <c r="Q4192">
        <v>0.169432937683964</v>
      </c>
    </row>
    <row r="4193" spans="1:17" hidden="1" x14ac:dyDescent="0.3">
      <c r="A4193" t="s">
        <v>8619</v>
      </c>
      <c r="B4193" t="s">
        <v>8620</v>
      </c>
      <c r="C4193" t="s">
        <v>10328</v>
      </c>
      <c r="D4193" t="s">
        <v>741</v>
      </c>
      <c r="E4193">
        <v>16.390346701999999</v>
      </c>
      <c r="F4193">
        <v>123.71</v>
      </c>
      <c r="G4193">
        <v>15.881451783557999</v>
      </c>
      <c r="H4193">
        <v>3.8953414108114601</v>
      </c>
      <c r="I4193">
        <v>9.6532894870160302</v>
      </c>
      <c r="J4193">
        <v>1.80227462327169</v>
      </c>
      <c r="K4193">
        <v>118.34091757812701</v>
      </c>
      <c r="L4193">
        <v>106.448667244395</v>
      </c>
      <c r="M4193">
        <v>36.790095614213499</v>
      </c>
      <c r="N4193">
        <v>1.0022573240622401</v>
      </c>
      <c r="O4193">
        <v>7.5094980195618799</v>
      </c>
      <c r="P4193">
        <v>48.886749307979201</v>
      </c>
    </row>
    <row r="4194" spans="1:17" hidden="1" x14ac:dyDescent="0.3">
      <c r="A4194" t="s">
        <v>8621</v>
      </c>
      <c r="B4194" t="s">
        <v>8622</v>
      </c>
      <c r="C4194" t="s">
        <v>10328</v>
      </c>
      <c r="E4194">
        <v>16.355087999999999</v>
      </c>
      <c r="F4194">
        <v>144.5</v>
      </c>
      <c r="G4194">
        <v>2436.53563197009</v>
      </c>
      <c r="H4194">
        <v>46.143960394530097</v>
      </c>
      <c r="I4194">
        <v>773.53766334495594</v>
      </c>
      <c r="J4194">
        <v>7.1596225538636604</v>
      </c>
      <c r="K4194">
        <v>97.781108884335794</v>
      </c>
      <c r="L4194">
        <v>48.374312696356199</v>
      </c>
      <c r="M4194">
        <v>100</v>
      </c>
      <c r="N4194">
        <v>2.1213149666953601</v>
      </c>
      <c r="O4194">
        <v>0</v>
      </c>
      <c r="P4194">
        <v>2466.60746003552</v>
      </c>
    </row>
    <row r="4195" spans="1:17" hidden="1" x14ac:dyDescent="0.3">
      <c r="A4195" t="s">
        <v>8623</v>
      </c>
      <c r="B4195" t="s">
        <v>8624</v>
      </c>
      <c r="C4195" t="s">
        <v>10328</v>
      </c>
      <c r="D4195" t="s">
        <v>54</v>
      </c>
      <c r="E4195">
        <v>16.28</v>
      </c>
      <c r="F4195">
        <v>3.99</v>
      </c>
      <c r="G4195">
        <v>-101.179720896709</v>
      </c>
      <c r="H4195">
        <v>-13.409652362158999</v>
      </c>
      <c r="I4195">
        <v>-66.134418224213107</v>
      </c>
      <c r="J4195">
        <v>-8.3369500137817596</v>
      </c>
      <c r="K4195">
        <v>4.8153465282622303</v>
      </c>
      <c r="L4195">
        <v>7.1316200711962603</v>
      </c>
      <c r="M4195">
        <v>33.083893342336403</v>
      </c>
      <c r="N4195">
        <v>0.61194613408701104</v>
      </c>
      <c r="O4195">
        <v>265.91478696741802</v>
      </c>
      <c r="P4195">
        <v>7.8378378378378404</v>
      </c>
      <c r="Q4195">
        <v>-3.3025316151513003E-2</v>
      </c>
    </row>
    <row r="4196" spans="1:17" hidden="1" x14ac:dyDescent="0.3">
      <c r="A4196" t="s">
        <v>8625</v>
      </c>
      <c r="B4196" t="s">
        <v>8626</v>
      </c>
      <c r="C4196" t="s">
        <v>10328</v>
      </c>
      <c r="D4196" t="s">
        <v>141</v>
      </c>
      <c r="E4196">
        <v>16.237759199999999</v>
      </c>
      <c r="F4196">
        <v>52.94</v>
      </c>
      <c r="G4196">
        <v>27.7225087453029</v>
      </c>
      <c r="H4196">
        <v>-3.8242447133896502</v>
      </c>
      <c r="I4196">
        <v>-3.6981182779930299</v>
      </c>
      <c r="J4196">
        <v>-4.8944949887004796</v>
      </c>
      <c r="K4196">
        <v>52.390420317459103</v>
      </c>
      <c r="L4196">
        <v>46.172806829740203</v>
      </c>
      <c r="M4196">
        <v>40.744243272278297</v>
      </c>
      <c r="N4196">
        <v>0.23740679565443701</v>
      </c>
      <c r="O4196">
        <v>50.736683037400802</v>
      </c>
      <c r="P4196">
        <v>63.647604327666102</v>
      </c>
      <c r="Q4196">
        <v>5.6939548681553001E-2</v>
      </c>
    </row>
    <row r="4197" spans="1:17" hidden="1" x14ac:dyDescent="0.3">
      <c r="A4197" t="s">
        <v>8627</v>
      </c>
      <c r="B4197" t="s">
        <v>8628</v>
      </c>
      <c r="C4197" t="s">
        <v>10328</v>
      </c>
      <c r="D4197" t="s">
        <v>741</v>
      </c>
      <c r="E4197">
        <v>16.197496464</v>
      </c>
      <c r="F4197">
        <v>259.99</v>
      </c>
      <c r="G4197">
        <v>4.1304121658223503</v>
      </c>
      <c r="H4197">
        <v>3.0077741906933402</v>
      </c>
      <c r="I4197">
        <v>9.7929886078268105</v>
      </c>
      <c r="J4197">
        <v>0.64791223664723696</v>
      </c>
      <c r="K4197">
        <v>252.10761689645801</v>
      </c>
      <c r="L4197">
        <v>227.07686801788799</v>
      </c>
      <c r="M4197">
        <v>41.917729329093497</v>
      </c>
      <c r="N4197">
        <v>0.88978865575253197</v>
      </c>
      <c r="O4197">
        <v>1.50390399630753</v>
      </c>
      <c r="P4197">
        <v>43.799778761061901</v>
      </c>
    </row>
    <row r="4198" spans="1:17" hidden="1" x14ac:dyDescent="0.3">
      <c r="A4198" t="s">
        <v>8629</v>
      </c>
      <c r="B4198" t="s">
        <v>8630</v>
      </c>
      <c r="C4198" t="s">
        <v>10328</v>
      </c>
      <c r="D4198" t="s">
        <v>124</v>
      </c>
      <c r="E4198">
        <v>16.186051069999898</v>
      </c>
      <c r="F4198">
        <v>11.25</v>
      </c>
      <c r="G4198">
        <v>-59.627244471188099</v>
      </c>
      <c r="H4198">
        <v>-1.2912606290536299</v>
      </c>
      <c r="I4198">
        <v>-34.403951625739602</v>
      </c>
      <c r="J4198">
        <v>-2.0984442551917599</v>
      </c>
      <c r="K4198">
        <v>11.8052330893712</v>
      </c>
      <c r="L4198">
        <v>13.850171053734901</v>
      </c>
      <c r="M4198">
        <v>35.356175569474502</v>
      </c>
      <c r="N4198">
        <v>0.94949105330038097</v>
      </c>
      <c r="O4198">
        <v>168.444444444444</v>
      </c>
      <c r="P4198">
        <v>13.636363636363599</v>
      </c>
      <c r="Q4198">
        <v>2.5753175051210001E-2</v>
      </c>
    </row>
    <row r="4199" spans="1:17" hidden="1" x14ac:dyDescent="0.3">
      <c r="A4199" t="s">
        <v>8631</v>
      </c>
      <c r="B4199" t="s">
        <v>8632</v>
      </c>
      <c r="C4199" t="s">
        <v>10328</v>
      </c>
      <c r="D4199" t="s">
        <v>54</v>
      </c>
      <c r="E4199">
        <v>16.170000000000002</v>
      </c>
      <c r="F4199">
        <v>38.5</v>
      </c>
      <c r="G4199">
        <v>-8.5440502876495508</v>
      </c>
      <c r="H4199">
        <v>1.65671429199334</v>
      </c>
      <c r="I4199">
        <v>-15.249668099096899</v>
      </c>
      <c r="J4199">
        <v>2.7072845473389702</v>
      </c>
      <c r="K4199">
        <v>34.5424253500425</v>
      </c>
      <c r="L4199">
        <v>31.476177110997099</v>
      </c>
      <c r="M4199">
        <v>55.776130219221002</v>
      </c>
      <c r="N4199">
        <v>2.9316225942731902</v>
      </c>
      <c r="O4199">
        <v>7.71428571428571</v>
      </c>
      <c r="P4199">
        <v>91.542288557213894</v>
      </c>
      <c r="Q4199">
        <v>0.13697669618274999</v>
      </c>
    </row>
    <row r="4200" spans="1:17" hidden="1" x14ac:dyDescent="0.3">
      <c r="A4200" t="s">
        <v>8633</v>
      </c>
      <c r="B4200" t="s">
        <v>8634</v>
      </c>
      <c r="C4200" t="s">
        <v>10328</v>
      </c>
      <c r="D4200" t="s">
        <v>405</v>
      </c>
      <c r="E4200">
        <v>16.152906999999999</v>
      </c>
      <c r="F4200">
        <v>30.69</v>
      </c>
      <c r="G4200">
        <v>35.820063826464498</v>
      </c>
      <c r="H4200">
        <v>-1.1788195242778401</v>
      </c>
      <c r="I4200">
        <v>44.177453003151001</v>
      </c>
      <c r="J4200">
        <v>-5.62668127490634</v>
      </c>
      <c r="K4200">
        <v>29.163977759136301</v>
      </c>
      <c r="L4200">
        <v>23.328652102018101</v>
      </c>
      <c r="M4200">
        <v>54.0493874712161</v>
      </c>
      <c r="N4200">
        <v>0.58905867402287404</v>
      </c>
      <c r="O4200">
        <v>12.512218963831801</v>
      </c>
      <c r="P4200">
        <v>104.055851063829</v>
      </c>
      <c r="Q4200">
        <v>9.4121814886739E-2</v>
      </c>
    </row>
    <row r="4201" spans="1:17" hidden="1" x14ac:dyDescent="0.3">
      <c r="A4201" t="s">
        <v>8635</v>
      </c>
      <c r="B4201" t="s">
        <v>8636</v>
      </c>
      <c r="C4201" t="s">
        <v>10328</v>
      </c>
      <c r="D4201" t="s">
        <v>51</v>
      </c>
      <c r="E4201">
        <v>16.112024000000002</v>
      </c>
      <c r="F4201">
        <v>27</v>
      </c>
      <c r="G4201">
        <v>89.262046833029103</v>
      </c>
      <c r="H4201">
        <v>19.610630461646799</v>
      </c>
      <c r="I4201">
        <v>5.4556484918728101</v>
      </c>
      <c r="J4201">
        <v>8.7482622032234598</v>
      </c>
      <c r="K4201">
        <v>23.440889558080901</v>
      </c>
      <c r="L4201">
        <v>20.438844813541198</v>
      </c>
      <c r="M4201">
        <v>63.281595436730697</v>
      </c>
      <c r="N4201">
        <v>1.29336787718323</v>
      </c>
      <c r="O4201">
        <v>6.0370370370370399</v>
      </c>
      <c r="P4201">
        <v>119.333874898456</v>
      </c>
      <c r="Q4201">
        <v>6.8456638854062002E-2</v>
      </c>
    </row>
    <row r="4202" spans="1:17" hidden="1" x14ac:dyDescent="0.3">
      <c r="A4202" t="s">
        <v>8637</v>
      </c>
      <c r="B4202" t="s">
        <v>8638</v>
      </c>
      <c r="C4202" t="s">
        <v>10328</v>
      </c>
      <c r="D4202" t="s">
        <v>89</v>
      </c>
      <c r="E4202">
        <v>16.073281553999902</v>
      </c>
      <c r="F4202">
        <v>28</v>
      </c>
      <c r="G4202">
        <v>-4.3421468799760499</v>
      </c>
      <c r="H4202">
        <v>-3.7292137594150199</v>
      </c>
      <c r="I4202">
        <v>-14.719790104618401</v>
      </c>
      <c r="J4202">
        <v>8.1258621018553495E-2</v>
      </c>
      <c r="K4202">
        <v>27.883275535677299</v>
      </c>
      <c r="L4202">
        <v>27.359263979996001</v>
      </c>
      <c r="M4202">
        <v>54.973993190761199</v>
      </c>
      <c r="N4202">
        <v>0.63143527327454896</v>
      </c>
      <c r="O4202">
        <v>34.964285714285701</v>
      </c>
      <c r="P4202">
        <v>27.272727272727199</v>
      </c>
      <c r="Q4202">
        <v>0.111522383929964</v>
      </c>
    </row>
    <row r="4203" spans="1:17" hidden="1" x14ac:dyDescent="0.3">
      <c r="A4203" t="s">
        <v>8639</v>
      </c>
      <c r="B4203" t="s">
        <v>8640</v>
      </c>
      <c r="C4203" t="s">
        <v>10328</v>
      </c>
      <c r="D4203" t="s">
        <v>51</v>
      </c>
      <c r="E4203">
        <v>16.0254808</v>
      </c>
      <c r="F4203">
        <v>50</v>
      </c>
      <c r="G4203">
        <v>57.1940895375689</v>
      </c>
      <c r="H4203">
        <v>4.4602050834112497</v>
      </c>
      <c r="I4203">
        <v>36.065892432574003</v>
      </c>
      <c r="J4203">
        <v>-2.06652408865176</v>
      </c>
      <c r="K4203">
        <v>46.5481508428674</v>
      </c>
      <c r="L4203">
        <v>36.580865047042003</v>
      </c>
      <c r="M4203">
        <v>61.570286513525801</v>
      </c>
      <c r="N4203">
        <v>0.48671982169371403</v>
      </c>
      <c r="O4203">
        <v>12.9399999999999</v>
      </c>
      <c r="P4203">
        <v>132.558139534883</v>
      </c>
      <c r="Q4203">
        <v>0.12323771567575301</v>
      </c>
    </row>
    <row r="4204" spans="1:17" hidden="1" x14ac:dyDescent="0.3">
      <c r="A4204" t="s">
        <v>8641</v>
      </c>
      <c r="B4204" t="s">
        <v>8642</v>
      </c>
      <c r="C4204" t="s">
        <v>10328</v>
      </c>
      <c r="D4204" t="s">
        <v>1210</v>
      </c>
      <c r="E4204">
        <v>16.000447999999999</v>
      </c>
      <c r="F4204">
        <v>6.34</v>
      </c>
      <c r="G4204">
        <v>-93.125441119040303</v>
      </c>
      <c r="H4204">
        <v>-10.9761356767003</v>
      </c>
      <c r="I4204">
        <v>-57.8349693570974</v>
      </c>
      <c r="J4204">
        <v>-5.6676263578641404</v>
      </c>
      <c r="K4204">
        <v>6.76929825590795</v>
      </c>
      <c r="L4204">
        <v>10.2430815667137</v>
      </c>
      <c r="M4204">
        <v>33.503460048677901</v>
      </c>
      <c r="N4204">
        <v>2.2072644766647298</v>
      </c>
      <c r="O4204">
        <v>199.68454258675001</v>
      </c>
      <c r="P4204">
        <v>34.893617021276498</v>
      </c>
      <c r="Q4204">
        <v>-4.1435665950339999E-3</v>
      </c>
    </row>
    <row r="4205" spans="1:17" hidden="1" x14ac:dyDescent="0.3">
      <c r="A4205" t="s">
        <v>8643</v>
      </c>
      <c r="B4205" t="s">
        <v>8644</v>
      </c>
      <c r="C4205" t="s">
        <v>10328</v>
      </c>
      <c r="D4205" t="s">
        <v>535</v>
      </c>
      <c r="E4205">
        <v>15.983800931999999</v>
      </c>
      <c r="F4205">
        <v>50.98</v>
      </c>
      <c r="G4205">
        <v>-49.454682925596899</v>
      </c>
      <c r="H4205">
        <v>-29.4913304448927</v>
      </c>
      <c r="I4205">
        <v>-33.493871062388997</v>
      </c>
      <c r="J4205">
        <v>-10.642012425146399</v>
      </c>
      <c r="K4205">
        <v>60.378537925333497</v>
      </c>
      <c r="L4205">
        <v>62.404122243049002</v>
      </c>
      <c r="M4205">
        <v>27.395743914949001</v>
      </c>
      <c r="N4205">
        <v>1.2572070663027</v>
      </c>
      <c r="O4205">
        <v>52.295017653981901</v>
      </c>
      <c r="P4205">
        <v>4.0408163265306101</v>
      </c>
      <c r="Q4205">
        <v>8.9536281334544998E-2</v>
      </c>
    </row>
    <row r="4206" spans="1:17" hidden="1" x14ac:dyDescent="0.3">
      <c r="A4206" t="s">
        <v>8645</v>
      </c>
      <c r="B4206" t="s">
        <v>8646</v>
      </c>
      <c r="C4206" t="s">
        <v>10328</v>
      </c>
      <c r="D4206" t="s">
        <v>741</v>
      </c>
      <c r="E4206">
        <v>15.966448</v>
      </c>
      <c r="F4206">
        <v>148.47</v>
      </c>
      <c r="G4206">
        <v>14.059809639649799</v>
      </c>
      <c r="H4206">
        <v>5.8124897983880404</v>
      </c>
      <c r="I4206">
        <v>3.8849028018962501</v>
      </c>
      <c r="J4206">
        <v>2.4036712695048399</v>
      </c>
      <c r="K4206">
        <v>141.38165580856</v>
      </c>
      <c r="L4206">
        <v>128.07782952431299</v>
      </c>
      <c r="M4206">
        <v>48.680230268627398</v>
      </c>
      <c r="N4206">
        <v>0.71008296927915304</v>
      </c>
      <c r="O4206">
        <v>2.3775846972452199</v>
      </c>
      <c r="P4206">
        <v>47</v>
      </c>
    </row>
    <row r="4207" spans="1:17" hidden="1" x14ac:dyDescent="0.3">
      <c r="A4207" t="s">
        <v>8647</v>
      </c>
      <c r="B4207" t="s">
        <v>6173</v>
      </c>
      <c r="C4207" t="s">
        <v>10328</v>
      </c>
      <c r="D4207" t="s">
        <v>474</v>
      </c>
      <c r="E4207">
        <v>15.938564400000001</v>
      </c>
      <c r="F4207">
        <v>2.0699999999999998</v>
      </c>
      <c r="G4207">
        <v>-21.124459644374699</v>
      </c>
      <c r="H4207">
        <v>-7.0819734908120902</v>
      </c>
      <c r="I4207">
        <v>-1.07351224781425</v>
      </c>
      <c r="J4207">
        <v>10.816750615537501</v>
      </c>
      <c r="K4207">
        <v>1.9816104527390801</v>
      </c>
      <c r="L4207">
        <v>1.8667824278165901</v>
      </c>
      <c r="M4207">
        <v>60.096079899591203</v>
      </c>
      <c r="N4207">
        <v>1.0534396624059801</v>
      </c>
      <c r="O4207">
        <v>28.5024154589372</v>
      </c>
      <c r="P4207">
        <v>46.808510638297797</v>
      </c>
      <c r="Q4207">
        <v>6.7268612490457E-2</v>
      </c>
    </row>
    <row r="4208" spans="1:17" hidden="1" x14ac:dyDescent="0.3">
      <c r="A4208" t="s">
        <v>8648</v>
      </c>
      <c r="B4208" t="s">
        <v>8649</v>
      </c>
      <c r="C4208" t="s">
        <v>10328</v>
      </c>
      <c r="D4208" t="s">
        <v>573</v>
      </c>
      <c r="E4208">
        <v>15.886422</v>
      </c>
      <c r="F4208">
        <v>19.7</v>
      </c>
      <c r="G4208">
        <v>113.13804847778199</v>
      </c>
      <c r="H4208">
        <v>16.011433102594498</v>
      </c>
      <c r="I4208">
        <v>70.290409813782205</v>
      </c>
      <c r="J4208">
        <v>5.1061899897226803</v>
      </c>
      <c r="K4208">
        <v>17.536037244484</v>
      </c>
      <c r="L4208">
        <v>13.296285935393399</v>
      </c>
      <c r="M4208">
        <v>67.417545933265899</v>
      </c>
      <c r="N4208">
        <v>0.60519546498238797</v>
      </c>
      <c r="O4208">
        <v>7.1573604060913603</v>
      </c>
      <c r="P4208">
        <v>221.37030995105999</v>
      </c>
      <c r="Q4208">
        <v>0.10092930979037799</v>
      </c>
    </row>
    <row r="4209" spans="1:17" hidden="1" x14ac:dyDescent="0.3">
      <c r="A4209" t="s">
        <v>8650</v>
      </c>
      <c r="B4209" t="s">
        <v>8651</v>
      </c>
      <c r="C4209" t="s">
        <v>10328</v>
      </c>
      <c r="D4209" t="s">
        <v>2943</v>
      </c>
      <c r="E4209">
        <v>15.8862165</v>
      </c>
      <c r="F4209">
        <v>44</v>
      </c>
      <c r="G4209">
        <v>-74.113542423814707</v>
      </c>
      <c r="H4209">
        <v>-4.2520589608975499</v>
      </c>
      <c r="I4209">
        <v>-57.007118498093497</v>
      </c>
      <c r="J4209">
        <v>-5.1563518162973798</v>
      </c>
      <c r="K4209">
        <v>46.074400536013897</v>
      </c>
      <c r="M4209">
        <v>38.985635275867899</v>
      </c>
      <c r="N4209">
        <v>0.83033543996110803</v>
      </c>
      <c r="O4209">
        <v>78.977272727272705</v>
      </c>
      <c r="P4209">
        <v>18.598382749326099</v>
      </c>
    </row>
    <row r="4210" spans="1:17" hidden="1" x14ac:dyDescent="0.3">
      <c r="A4210" t="s">
        <v>8652</v>
      </c>
      <c r="B4210" t="s">
        <v>8653</v>
      </c>
      <c r="C4210" t="s">
        <v>10328</v>
      </c>
      <c r="D4210" t="s">
        <v>1922</v>
      </c>
      <c r="E4210">
        <v>15.867900000000001</v>
      </c>
      <c r="F4210">
        <v>19.690000000000001</v>
      </c>
      <c r="G4210">
        <v>-26.440249118058901</v>
      </c>
      <c r="H4210">
        <v>-4.3732317078574097</v>
      </c>
      <c r="I4210">
        <v>-12.8128100400113</v>
      </c>
      <c r="J4210">
        <v>-3.0976561641234599</v>
      </c>
      <c r="K4210">
        <v>19.980931175023098</v>
      </c>
      <c r="L4210">
        <v>19.467999800198601</v>
      </c>
      <c r="M4210">
        <v>42.315941047099102</v>
      </c>
      <c r="N4210">
        <v>0.763440310871213</v>
      </c>
      <c r="O4210">
        <v>17.216861350939499</v>
      </c>
      <c r="P4210">
        <v>21.844059405940602</v>
      </c>
      <c r="Q4210">
        <v>9.7035797996539996E-3</v>
      </c>
    </row>
    <row r="4211" spans="1:17" hidden="1" x14ac:dyDescent="0.3">
      <c r="A4211" t="s">
        <v>8654</v>
      </c>
      <c r="B4211" t="s">
        <v>8655</v>
      </c>
      <c r="C4211" t="s">
        <v>10328</v>
      </c>
      <c r="D4211" t="s">
        <v>54</v>
      </c>
      <c r="E4211">
        <v>15.8389191</v>
      </c>
      <c r="F4211">
        <v>31.69</v>
      </c>
      <c r="G4211">
        <v>3.6976949400602002</v>
      </c>
      <c r="H4211">
        <v>-3.1314240402626301</v>
      </c>
      <c r="I4211">
        <v>-30.888222062524001</v>
      </c>
      <c r="J4211">
        <v>-3.9092424782758699</v>
      </c>
      <c r="K4211">
        <v>31.635997617305701</v>
      </c>
      <c r="L4211">
        <v>30.0068431463359</v>
      </c>
      <c r="M4211">
        <v>49.282907545012499</v>
      </c>
      <c r="N4211">
        <v>1.11076192802534</v>
      </c>
      <c r="O4211">
        <v>41.937519722309801</v>
      </c>
      <c r="P4211">
        <v>63.772609819121399</v>
      </c>
      <c r="Q4211">
        <v>9.0779076414188004E-2</v>
      </c>
    </row>
    <row r="4212" spans="1:17" hidden="1" x14ac:dyDescent="0.3">
      <c r="A4212" t="s">
        <v>8656</v>
      </c>
      <c r="B4212" t="s">
        <v>8657</v>
      </c>
      <c r="C4212" t="s">
        <v>10328</v>
      </c>
      <c r="D4212" t="s">
        <v>535</v>
      </c>
      <c r="E4212">
        <v>15.8301512</v>
      </c>
      <c r="F4212">
        <v>29.35</v>
      </c>
      <c r="G4212">
        <v>494.39625704095499</v>
      </c>
      <c r="H4212">
        <v>43.0058803514587</v>
      </c>
      <c r="I4212">
        <v>313.63343306959598</v>
      </c>
      <c r="J4212">
        <v>7.1478325576810402</v>
      </c>
      <c r="K4212">
        <v>19.685039798451001</v>
      </c>
      <c r="L4212">
        <v>11.014817059604001</v>
      </c>
      <c r="M4212">
        <v>99.998464515797593</v>
      </c>
      <c r="N4212">
        <v>0.81718552678491096</v>
      </c>
      <c r="O4212">
        <v>0</v>
      </c>
      <c r="P4212">
        <v>713.01939058171695</v>
      </c>
    </row>
    <row r="4213" spans="1:17" hidden="1" x14ac:dyDescent="0.3">
      <c r="A4213" t="s">
        <v>8658</v>
      </c>
      <c r="B4213" t="s">
        <v>8659</v>
      </c>
      <c r="C4213" t="s">
        <v>10328</v>
      </c>
      <c r="D4213" t="s">
        <v>1147</v>
      </c>
      <c r="E4213">
        <v>15.8232456</v>
      </c>
      <c r="F4213">
        <v>4.34</v>
      </c>
      <c r="G4213">
        <v>95.969838601239303</v>
      </c>
      <c r="H4213">
        <v>-12.3334527807529</v>
      </c>
      <c r="I4213">
        <v>42.590151415849398</v>
      </c>
      <c r="J4213">
        <v>-5.0476561641234703</v>
      </c>
      <c r="K4213">
        <v>3.7419938649372901</v>
      </c>
      <c r="L4213">
        <v>2.85532824227103</v>
      </c>
      <c r="M4213">
        <v>58.014574689898502</v>
      </c>
      <c r="N4213">
        <v>1.0577800076749699</v>
      </c>
      <c r="O4213">
        <v>29.953917050691199</v>
      </c>
      <c r="P4213">
        <v>179.99999999999901</v>
      </c>
      <c r="Q4213">
        <v>9.7162789954853002E-2</v>
      </c>
    </row>
    <row r="4214" spans="1:17" hidden="1" x14ac:dyDescent="0.3">
      <c r="A4214" t="s">
        <v>8660</v>
      </c>
      <c r="B4214" t="s">
        <v>8661</v>
      </c>
      <c r="C4214" t="s">
        <v>10328</v>
      </c>
      <c r="D4214" t="s">
        <v>535</v>
      </c>
      <c r="E4214">
        <v>15.7772516</v>
      </c>
      <c r="F4214">
        <v>11.1</v>
      </c>
      <c r="G4214">
        <v>-45.014356801059499</v>
      </c>
      <c r="H4214">
        <v>4.7800562811318903</v>
      </c>
      <c r="I4214">
        <v>-23.232178594031101</v>
      </c>
      <c r="J4214">
        <v>6.8293851423126499</v>
      </c>
      <c r="K4214">
        <v>10.518002580907099</v>
      </c>
      <c r="L4214">
        <v>11.119831399324999</v>
      </c>
      <c r="M4214">
        <v>69.256402383176507</v>
      </c>
      <c r="N4214">
        <v>1.23954783077819</v>
      </c>
      <c r="O4214">
        <v>51.441441441441398</v>
      </c>
      <c r="P4214">
        <v>28.919860627177702</v>
      </c>
      <c r="Q4214">
        <v>2.8708693824798001E-2</v>
      </c>
    </row>
    <row r="4215" spans="1:17" hidden="1" x14ac:dyDescent="0.3">
      <c r="A4215" t="s">
        <v>8662</v>
      </c>
      <c r="B4215" t="s">
        <v>8663</v>
      </c>
      <c r="C4215" t="s">
        <v>10328</v>
      </c>
      <c r="D4215" t="s">
        <v>535</v>
      </c>
      <c r="E4215">
        <v>15.75</v>
      </c>
      <c r="F4215">
        <v>15.72</v>
      </c>
      <c r="G4215">
        <v>51.662275980815402</v>
      </c>
      <c r="H4215">
        <v>26.3706587825749</v>
      </c>
      <c r="I4215">
        <v>36.039335196786702</v>
      </c>
      <c r="J4215">
        <v>23.744357147024601</v>
      </c>
      <c r="K4215">
        <v>12.030435722148299</v>
      </c>
      <c r="L4215">
        <v>10.596838555962099</v>
      </c>
      <c r="M4215">
        <v>72.545258594296499</v>
      </c>
      <c r="N4215">
        <v>2.6072656423117402</v>
      </c>
      <c r="O4215">
        <v>4.5801526717557302</v>
      </c>
      <c r="P4215">
        <v>88.715486194477805</v>
      </c>
      <c r="Q4215">
        <v>7.6432149268209001E-2</v>
      </c>
    </row>
    <row r="4216" spans="1:17" hidden="1" x14ac:dyDescent="0.3">
      <c r="A4216" t="s">
        <v>8664</v>
      </c>
      <c r="B4216" t="s">
        <v>8665</v>
      </c>
      <c r="C4216" t="s">
        <v>10328</v>
      </c>
      <c r="E4216">
        <v>15.71535108</v>
      </c>
      <c r="F4216">
        <v>36</v>
      </c>
      <c r="G4216">
        <v>604.62204948559304</v>
      </c>
      <c r="H4216">
        <v>-20.726937072265201</v>
      </c>
      <c r="I4216">
        <v>-44.289326306817898</v>
      </c>
      <c r="J4216">
        <v>-1.76132456685325E-2</v>
      </c>
      <c r="K4216">
        <v>37.659489182672502</v>
      </c>
      <c r="L4216">
        <v>31.978100557893999</v>
      </c>
      <c r="M4216">
        <v>26.8195843821312</v>
      </c>
      <c r="N4216">
        <v>0.35466628911145398</v>
      </c>
      <c r="O4216">
        <v>91.9166666666666</v>
      </c>
      <c r="P4216">
        <v>634.69387755102002</v>
      </c>
    </row>
    <row r="4217" spans="1:17" hidden="1" x14ac:dyDescent="0.3">
      <c r="A4217" t="s">
        <v>8666</v>
      </c>
      <c r="B4217" t="s">
        <v>8667</v>
      </c>
      <c r="C4217" t="s">
        <v>10328</v>
      </c>
      <c r="D4217" t="s">
        <v>305</v>
      </c>
      <c r="E4217">
        <v>15.686999999999999</v>
      </c>
      <c r="F4217">
        <v>21</v>
      </c>
      <c r="G4217">
        <v>80.983448316482196</v>
      </c>
      <c r="H4217">
        <v>9.4278464764546808</v>
      </c>
      <c r="I4217">
        <v>6.0822149079129098</v>
      </c>
      <c r="J4217">
        <v>15.748784325309201</v>
      </c>
      <c r="K4217">
        <v>18.862814770245102</v>
      </c>
      <c r="L4217">
        <v>17.6386640955023</v>
      </c>
      <c r="M4217">
        <v>75.577934035370404</v>
      </c>
      <c r="N4217">
        <v>1.55159871520821</v>
      </c>
      <c r="O4217">
        <v>9</v>
      </c>
      <c r="P4217">
        <v>114.504596527068</v>
      </c>
      <c r="Q4217">
        <v>0.115159497665774</v>
      </c>
    </row>
    <row r="4218" spans="1:17" hidden="1" x14ac:dyDescent="0.3">
      <c r="A4218" t="s">
        <v>8668</v>
      </c>
      <c r="B4218" t="s">
        <v>8669</v>
      </c>
      <c r="C4218" t="s">
        <v>10328</v>
      </c>
      <c r="D4218" t="s">
        <v>950</v>
      </c>
      <c r="E4218">
        <v>15.609348000000001</v>
      </c>
      <c r="F4218">
        <v>4.8</v>
      </c>
      <c r="G4218">
        <v>-45.564785811906198</v>
      </c>
      <c r="H4218">
        <v>-5.7155767296785003</v>
      </c>
      <c r="I4218">
        <v>-49.389245199308696</v>
      </c>
      <c r="J4218">
        <v>-6.9648159274370798</v>
      </c>
      <c r="K4218">
        <v>5.1333202884251001</v>
      </c>
      <c r="L4218">
        <v>9.7272772567183896</v>
      </c>
      <c r="M4218">
        <v>35.832695232793299</v>
      </c>
      <c r="N4218">
        <v>0.51784460155765599</v>
      </c>
      <c r="O4218">
        <v>89.375</v>
      </c>
      <c r="P4218">
        <v>9.0909090909090793</v>
      </c>
      <c r="Q4218">
        <v>-0.13510626793913699</v>
      </c>
    </row>
    <row r="4219" spans="1:17" hidden="1" x14ac:dyDescent="0.3">
      <c r="A4219" t="s">
        <v>8670</v>
      </c>
      <c r="B4219" t="s">
        <v>8671</v>
      </c>
      <c r="C4219" t="s">
        <v>10328</v>
      </c>
      <c r="D4219" t="s">
        <v>405</v>
      </c>
      <c r="E4219">
        <v>15.575716529999999</v>
      </c>
      <c r="F4219">
        <v>11.9</v>
      </c>
      <c r="G4219">
        <v>253.79913967650799</v>
      </c>
      <c r="H4219">
        <v>-24.0218539986537</v>
      </c>
      <c r="I4219">
        <v>101.449010274708</v>
      </c>
      <c r="J4219">
        <v>-2.7549732372942</v>
      </c>
      <c r="K4219">
        <v>12.5737164098548</v>
      </c>
      <c r="L4219">
        <v>8.8726580754935593</v>
      </c>
      <c r="M4219">
        <v>32.905816009962201</v>
      </c>
      <c r="N4219">
        <v>0.32982853676914797</v>
      </c>
      <c r="O4219">
        <v>47.731092436974699</v>
      </c>
      <c r="P4219">
        <v>317.543859649122</v>
      </c>
      <c r="Q4219">
        <v>6.5620930986121997E-2</v>
      </c>
    </row>
    <row r="4220" spans="1:17" hidden="1" x14ac:dyDescent="0.3">
      <c r="A4220" t="s">
        <v>8672</v>
      </c>
      <c r="B4220" t="s">
        <v>8673</v>
      </c>
      <c r="C4220" t="s">
        <v>10328</v>
      </c>
      <c r="D4220" t="s">
        <v>21</v>
      </c>
      <c r="E4220">
        <v>15.556176000000001</v>
      </c>
      <c r="F4220">
        <v>86.8</v>
      </c>
      <c r="G4220">
        <v>45.281707288108002</v>
      </c>
      <c r="H4220">
        <v>-9.3913687528147598</v>
      </c>
      <c r="I4220">
        <v>35.132190127483703</v>
      </c>
      <c r="J4220">
        <v>6.4966476333448702</v>
      </c>
      <c r="K4220">
        <v>86.584351108509395</v>
      </c>
      <c r="L4220">
        <v>75.304746891239702</v>
      </c>
      <c r="M4220">
        <v>56.987955657539899</v>
      </c>
      <c r="N4220">
        <v>2.09520019863881</v>
      </c>
      <c r="O4220">
        <v>43.421658986175103</v>
      </c>
      <c r="P4220">
        <v>91.569190024277106</v>
      </c>
      <c r="Q4220">
        <v>7.4716847401082004E-2</v>
      </c>
    </row>
    <row r="4221" spans="1:17" hidden="1" x14ac:dyDescent="0.3">
      <c r="A4221" t="s">
        <v>8674</v>
      </c>
      <c r="B4221" t="s">
        <v>8675</v>
      </c>
      <c r="C4221" t="s">
        <v>10328</v>
      </c>
      <c r="D4221" t="s">
        <v>750</v>
      </c>
      <c r="E4221">
        <v>15.524699999999999</v>
      </c>
      <c r="F4221">
        <v>30</v>
      </c>
      <c r="G4221">
        <v>-53.148751142350399</v>
      </c>
      <c r="H4221">
        <v>-8.2303940357843501</v>
      </c>
      <c r="I4221">
        <v>-22.056313230615199</v>
      </c>
      <c r="J4221">
        <v>4.9594109736857099</v>
      </c>
      <c r="K4221">
        <v>30.260740827482302</v>
      </c>
      <c r="L4221">
        <v>31.307112685638899</v>
      </c>
      <c r="M4221">
        <v>51.081711940323601</v>
      </c>
      <c r="N4221">
        <v>1.5554323725055399</v>
      </c>
      <c r="O4221">
        <v>43.1</v>
      </c>
      <c r="P4221">
        <v>19.047619047619001</v>
      </c>
    </row>
    <row r="4222" spans="1:17" hidden="1" x14ac:dyDescent="0.3">
      <c r="A4222" t="s">
        <v>8676</v>
      </c>
      <c r="B4222" t="s">
        <v>8677</v>
      </c>
      <c r="C4222" t="s">
        <v>10328</v>
      </c>
      <c r="D4222" t="s">
        <v>627</v>
      </c>
      <c r="E4222">
        <v>15.523</v>
      </c>
      <c r="F4222">
        <v>35.01</v>
      </c>
      <c r="G4222">
        <v>-29.381577849724099</v>
      </c>
      <c r="H4222">
        <v>0.86857595973736701</v>
      </c>
      <c r="I4222">
        <v>-5.7372264980522196</v>
      </c>
      <c r="J4222">
        <v>-0.76987838634568395</v>
      </c>
      <c r="K4222">
        <v>36.095183270843002</v>
      </c>
      <c r="L4222">
        <v>35.974559102855999</v>
      </c>
      <c r="M4222">
        <v>51.655640813036797</v>
      </c>
      <c r="N4222">
        <v>0.736614563570265</v>
      </c>
      <c r="O4222">
        <v>57.097972007997697</v>
      </c>
      <c r="P4222">
        <v>25.169824812298799</v>
      </c>
      <c r="Q4222">
        <v>-1.8434172453848999E-2</v>
      </c>
    </row>
    <row r="4223" spans="1:17" hidden="1" x14ac:dyDescent="0.3">
      <c r="A4223" t="s">
        <v>8678</v>
      </c>
      <c r="B4223" t="s">
        <v>8679</v>
      </c>
      <c r="C4223" t="s">
        <v>10328</v>
      </c>
      <c r="D4223" t="s">
        <v>7816</v>
      </c>
      <c r="E4223">
        <v>15.508153099999999</v>
      </c>
      <c r="F4223">
        <v>39.270000000000003</v>
      </c>
      <c r="G4223">
        <v>27.008171934572601</v>
      </c>
      <c r="H4223">
        <v>-12.0886047905468</v>
      </c>
      <c r="I4223">
        <v>-20.521901314847302</v>
      </c>
      <c r="J4223">
        <v>3.92006766411115</v>
      </c>
      <c r="K4223">
        <v>36.019131049829497</v>
      </c>
      <c r="L4223">
        <v>34.941767091562902</v>
      </c>
      <c r="M4223">
        <v>50.206002410299199</v>
      </c>
      <c r="N4223">
        <v>0.46212121212121199</v>
      </c>
      <c r="O4223">
        <v>41.151005856888197</v>
      </c>
      <c r="P4223">
        <v>87</v>
      </c>
      <c r="Q4223">
        <v>0.111689185740574</v>
      </c>
    </row>
    <row r="4224" spans="1:17" hidden="1" x14ac:dyDescent="0.3">
      <c r="A4224" t="s">
        <v>8680</v>
      </c>
      <c r="B4224" t="s">
        <v>8681</v>
      </c>
      <c r="C4224" t="s">
        <v>10328</v>
      </c>
      <c r="D4224" t="s">
        <v>741</v>
      </c>
      <c r="E4224">
        <v>15.501888424000001</v>
      </c>
      <c r="F4224">
        <v>97.7</v>
      </c>
      <c r="G4224">
        <v>18.5439309853788</v>
      </c>
      <c r="H4224">
        <v>7.6034965946579902</v>
      </c>
      <c r="I4224">
        <v>9.5270732925907495</v>
      </c>
      <c r="J4224">
        <v>1.11143474496744</v>
      </c>
      <c r="K4224">
        <v>91.276370989068198</v>
      </c>
      <c r="L4224">
        <v>81.191358438378202</v>
      </c>
      <c r="M4224">
        <v>40.888200527429397</v>
      </c>
      <c r="N4224">
        <v>0.85820789422676702</v>
      </c>
      <c r="O4224">
        <v>2.4053224155578201</v>
      </c>
      <c r="P4224">
        <v>54.9563838223632</v>
      </c>
    </row>
    <row r="4225" spans="1:17" hidden="1" x14ac:dyDescent="0.3">
      <c r="A4225" t="s">
        <v>8682</v>
      </c>
      <c r="B4225" t="s">
        <v>8683</v>
      </c>
      <c r="C4225" t="s">
        <v>10328</v>
      </c>
      <c r="D4225" t="s">
        <v>132</v>
      </c>
      <c r="E4225">
        <v>15.4280568</v>
      </c>
      <c r="F4225">
        <v>24.67</v>
      </c>
      <c r="G4225">
        <v>-17.9354644290636</v>
      </c>
      <c r="H4225">
        <v>2.5788998935523302</v>
      </c>
      <c r="I4225">
        <v>-17.9345874987199</v>
      </c>
      <c r="J4225">
        <v>-14.7724883788885</v>
      </c>
      <c r="K4225">
        <v>24.584613219670398</v>
      </c>
      <c r="L4225">
        <v>24.099185217006799</v>
      </c>
      <c r="M4225">
        <v>50.289017194909299</v>
      </c>
      <c r="N4225">
        <v>3.6327258966295699</v>
      </c>
      <c r="O4225">
        <v>46.736927442237501</v>
      </c>
      <c r="P4225">
        <v>45.032333921222801</v>
      </c>
      <c r="Q4225">
        <v>7.2200782469221E-2</v>
      </c>
    </row>
    <row r="4226" spans="1:17" hidden="1" x14ac:dyDescent="0.3">
      <c r="A4226" t="s">
        <v>8684</v>
      </c>
      <c r="B4226" t="s">
        <v>8685</v>
      </c>
      <c r="C4226" t="s">
        <v>10328</v>
      </c>
      <c r="D4226" t="s">
        <v>627</v>
      </c>
      <c r="E4226">
        <v>15.400352394</v>
      </c>
      <c r="F4226">
        <v>13.33</v>
      </c>
      <c r="G4226">
        <v>-11.0539709225701</v>
      </c>
      <c r="H4226">
        <v>-3.46920276639087</v>
      </c>
      <c r="I4226">
        <v>-6.4957555774057996</v>
      </c>
      <c r="J4226">
        <v>-0.59207529851981799</v>
      </c>
      <c r="K4226">
        <v>13.169937151332901</v>
      </c>
      <c r="L4226">
        <v>12.678765559365001</v>
      </c>
      <c r="M4226">
        <v>49.865917270428398</v>
      </c>
      <c r="N4226">
        <v>0.64463211959796696</v>
      </c>
      <c r="O4226">
        <v>18.454613653413301</v>
      </c>
      <c r="P4226">
        <v>33.166833166833101</v>
      </c>
      <c r="Q4226">
        <v>5.0157389420747003E-2</v>
      </c>
    </row>
    <row r="4227" spans="1:17" hidden="1" x14ac:dyDescent="0.3">
      <c r="A4227" t="s">
        <v>8686</v>
      </c>
      <c r="B4227" t="s">
        <v>8687</v>
      </c>
      <c r="C4227" t="s">
        <v>10328</v>
      </c>
      <c r="D4227" t="s">
        <v>950</v>
      </c>
      <c r="E4227">
        <v>15.34047284</v>
      </c>
      <c r="F4227">
        <v>25.07</v>
      </c>
      <c r="G4227">
        <v>-31.176364554579202</v>
      </c>
      <c r="H4227">
        <v>-10.407905003018101</v>
      </c>
      <c r="I4227">
        <v>-23.4296898539918</v>
      </c>
      <c r="J4227">
        <v>-1.44135695152503</v>
      </c>
      <c r="K4227">
        <v>25.148117708699299</v>
      </c>
      <c r="L4227">
        <v>25.728812108460101</v>
      </c>
      <c r="M4227">
        <v>54.105481636054897</v>
      </c>
      <c r="N4227">
        <v>0.58051344790211101</v>
      </c>
      <c r="O4227">
        <v>56.362185879537201</v>
      </c>
      <c r="P4227">
        <v>31.5320041972717</v>
      </c>
      <c r="Q4227">
        <v>0.106973977106222</v>
      </c>
    </row>
    <row r="4228" spans="1:17" hidden="1" x14ac:dyDescent="0.3">
      <c r="A4228" t="s">
        <v>8688</v>
      </c>
      <c r="B4228" t="s">
        <v>8689</v>
      </c>
      <c r="C4228" t="s">
        <v>10328</v>
      </c>
      <c r="D4228" t="s">
        <v>72</v>
      </c>
      <c r="E4228">
        <v>15.32525</v>
      </c>
      <c r="F4228">
        <v>10.48</v>
      </c>
      <c r="G4228">
        <v>56.073820247183598</v>
      </c>
      <c r="H4228">
        <v>-2.8484438625455999</v>
      </c>
      <c r="I4228">
        <v>-41.380704686154203</v>
      </c>
      <c r="J4228">
        <v>-4.3065016017398499</v>
      </c>
      <c r="K4228">
        <v>10.5513686445011</v>
      </c>
      <c r="L4228">
        <v>10.369921824729399</v>
      </c>
      <c r="M4228">
        <v>48.532203463052397</v>
      </c>
      <c r="N4228">
        <v>1.05448823536786</v>
      </c>
      <c r="O4228">
        <v>99.904580152671699</v>
      </c>
      <c r="P4228">
        <v>90.199637023593397</v>
      </c>
      <c r="Q4228">
        <v>2.0903805081064999E-2</v>
      </c>
    </row>
    <row r="4229" spans="1:17" hidden="1" x14ac:dyDescent="0.3">
      <c r="A4229" t="s">
        <v>8690</v>
      </c>
      <c r="B4229" t="s">
        <v>8691</v>
      </c>
      <c r="C4229" t="s">
        <v>10328</v>
      </c>
      <c r="D4229" t="s">
        <v>538</v>
      </c>
      <c r="E4229">
        <v>15.308930637</v>
      </c>
      <c r="F4229">
        <v>13.51</v>
      </c>
      <c r="G4229">
        <v>82.016084022484705</v>
      </c>
      <c r="H4229">
        <v>45.148399229251297</v>
      </c>
      <c r="I4229">
        <v>91.421887842139498</v>
      </c>
      <c r="J4229">
        <v>27.652343835876501</v>
      </c>
      <c r="K4229">
        <v>9.0121225745454296</v>
      </c>
      <c r="L4229">
        <v>7.6010729618436201</v>
      </c>
      <c r="M4229">
        <v>88.857511601887396</v>
      </c>
      <c r="N4229">
        <v>1.91845405995073</v>
      </c>
      <c r="O4229">
        <v>0</v>
      </c>
      <c r="P4229">
        <v>159.30902111324301</v>
      </c>
      <c r="Q4229">
        <v>0.14007663178628699</v>
      </c>
    </row>
    <row r="4230" spans="1:17" hidden="1" x14ac:dyDescent="0.3">
      <c r="A4230" t="s">
        <v>8692</v>
      </c>
      <c r="B4230" t="s">
        <v>8693</v>
      </c>
      <c r="C4230" t="s">
        <v>10328</v>
      </c>
      <c r="D4230" t="s">
        <v>535</v>
      </c>
      <c r="E4230">
        <v>15.2685792</v>
      </c>
      <c r="F4230">
        <v>50.88</v>
      </c>
      <c r="G4230">
        <v>40.838484329601201</v>
      </c>
      <c r="H4230">
        <v>18.868575959737299</v>
      </c>
      <c r="I4230">
        <v>-41.554877823916598</v>
      </c>
      <c r="J4230">
        <v>-1.36113578794791</v>
      </c>
      <c r="K4230">
        <v>45.3694966100554</v>
      </c>
      <c r="L4230">
        <v>46.494417318841002</v>
      </c>
      <c r="M4230">
        <v>69.831043547357396</v>
      </c>
      <c r="N4230">
        <v>0.52462302359105695</v>
      </c>
      <c r="O4230">
        <v>44.261006289308099</v>
      </c>
      <c r="P4230">
        <v>70.910312395028498</v>
      </c>
      <c r="Q4230">
        <v>0.26453467044982998</v>
      </c>
    </row>
    <row r="4231" spans="1:17" hidden="1" x14ac:dyDescent="0.3">
      <c r="A4231" t="s">
        <v>8694</v>
      </c>
      <c r="B4231" t="s">
        <v>8695</v>
      </c>
      <c r="C4231" t="s">
        <v>10328</v>
      </c>
      <c r="D4231" t="s">
        <v>535</v>
      </c>
      <c r="E4231">
        <v>15.255000000000001</v>
      </c>
      <c r="F4231">
        <v>101.7</v>
      </c>
      <c r="G4231">
        <v>158.43881023244501</v>
      </c>
      <c r="H4231">
        <v>-5.4724536559924202</v>
      </c>
      <c r="I4231">
        <v>62.986152953719397</v>
      </c>
      <c r="J4231">
        <v>-7.06373600886978</v>
      </c>
      <c r="K4231">
        <v>106.588684631354</v>
      </c>
      <c r="L4231">
        <v>79.583676578347806</v>
      </c>
      <c r="M4231">
        <v>19.096260976609901</v>
      </c>
      <c r="N4231">
        <v>6.6993375895452997E-2</v>
      </c>
      <c r="O4231">
        <v>38.869223205506302</v>
      </c>
      <c r="P4231">
        <v>209.40066930331599</v>
      </c>
      <c r="Q4231">
        <v>7.3277717301017994E-2</v>
      </c>
    </row>
    <row r="4232" spans="1:17" hidden="1" x14ac:dyDescent="0.3">
      <c r="A4232" t="s">
        <v>8696</v>
      </c>
      <c r="B4232" t="s">
        <v>8697</v>
      </c>
      <c r="C4232" t="s">
        <v>10328</v>
      </c>
      <c r="D4232" t="s">
        <v>535</v>
      </c>
      <c r="E4232">
        <v>15.2403935</v>
      </c>
      <c r="F4232">
        <v>50.5</v>
      </c>
      <c r="G4232">
        <v>38.261505267905903</v>
      </c>
      <c r="H4232">
        <v>26.632385483546901</v>
      </c>
      <c r="I4232">
        <v>12.1274866207595</v>
      </c>
      <c r="J4232">
        <v>20.440154843667401</v>
      </c>
      <c r="K4232">
        <v>39.037697809486602</v>
      </c>
      <c r="L4232">
        <v>36.683008550096197</v>
      </c>
      <c r="M4232">
        <v>89.549298511602004</v>
      </c>
      <c r="N4232">
        <v>1.31704545454545</v>
      </c>
      <c r="O4232">
        <v>0</v>
      </c>
      <c r="P4232">
        <v>162.747138397502</v>
      </c>
    </row>
    <row r="4233" spans="1:17" hidden="1" x14ac:dyDescent="0.3">
      <c r="A4233" t="s">
        <v>8698</v>
      </c>
      <c r="B4233" t="s">
        <v>8699</v>
      </c>
      <c r="C4233" t="s">
        <v>10328</v>
      </c>
      <c r="D4233" t="s">
        <v>741</v>
      </c>
      <c r="E4233">
        <v>15.224317124999899</v>
      </c>
      <c r="F4233">
        <v>26.99</v>
      </c>
      <c r="G4233">
        <v>6.8483644491904201</v>
      </c>
      <c r="H4233">
        <v>3.76256711166657</v>
      </c>
      <c r="I4233">
        <v>3.1206173656702001</v>
      </c>
      <c r="J4233">
        <v>0.60585755252441498</v>
      </c>
      <c r="K4233">
        <v>25.902026306939099</v>
      </c>
      <c r="L4233">
        <v>23.786987799020999</v>
      </c>
      <c r="M4233">
        <v>59.890528015670299</v>
      </c>
      <c r="N4233">
        <v>0.68234116674878997</v>
      </c>
      <c r="O4233">
        <v>2.6306039273805002</v>
      </c>
      <c r="P4233">
        <v>42.728714965626601</v>
      </c>
    </row>
    <row r="4234" spans="1:17" hidden="1" x14ac:dyDescent="0.3">
      <c r="A4234" t="s">
        <v>8700</v>
      </c>
      <c r="B4234" t="s">
        <v>8701</v>
      </c>
      <c r="C4234" t="s">
        <v>10328</v>
      </c>
      <c r="D4234" t="s">
        <v>627</v>
      </c>
      <c r="E4234">
        <v>15.2153849</v>
      </c>
      <c r="F4234">
        <v>3.85</v>
      </c>
      <c r="G4234">
        <v>78.036280042680701</v>
      </c>
      <c r="H4234">
        <v>13.1559858791947</v>
      </c>
      <c r="I4234">
        <v>50.864383094336397</v>
      </c>
      <c r="J4234">
        <v>-8.2075606987296705</v>
      </c>
      <c r="K4234">
        <v>3.7473737169486001</v>
      </c>
      <c r="L4234">
        <v>3.0423865322605099</v>
      </c>
      <c r="M4234">
        <v>38.701352798845903</v>
      </c>
      <c r="N4234">
        <v>0.92734530971024998</v>
      </c>
      <c r="O4234">
        <v>18.441558441558399</v>
      </c>
      <c r="P4234">
        <v>120</v>
      </c>
      <c r="Q4234">
        <v>7.9308989963547002E-2</v>
      </c>
    </row>
    <row r="4235" spans="1:17" hidden="1" x14ac:dyDescent="0.3">
      <c r="A4235" t="s">
        <v>8702</v>
      </c>
      <c r="B4235" t="s">
        <v>8703</v>
      </c>
      <c r="C4235" t="s">
        <v>10328</v>
      </c>
      <c r="D4235" t="s">
        <v>54</v>
      </c>
      <c r="E4235">
        <v>15.2110647</v>
      </c>
      <c r="F4235">
        <v>15.97</v>
      </c>
      <c r="G4235">
        <v>3.12250054174531</v>
      </c>
      <c r="H4235">
        <v>11.9149080060694</v>
      </c>
      <c r="I4235">
        <v>-26.4540281917104</v>
      </c>
      <c r="J4235">
        <v>9.5705256540583505</v>
      </c>
      <c r="K4235">
        <v>13.688032297847</v>
      </c>
      <c r="L4235">
        <v>13.862941422434499</v>
      </c>
      <c r="M4235">
        <v>67.744322303281905</v>
      </c>
      <c r="N4235">
        <v>2.25719734810643</v>
      </c>
      <c r="O4235">
        <v>72.260488415779506</v>
      </c>
      <c r="P4235">
        <v>51.231060606060502</v>
      </c>
      <c r="Q4235">
        <v>7.2435918438937E-2</v>
      </c>
    </row>
    <row r="4236" spans="1:17" hidden="1" x14ac:dyDescent="0.3">
      <c r="A4236" t="s">
        <v>8704</v>
      </c>
      <c r="B4236" t="s">
        <v>8705</v>
      </c>
      <c r="C4236" t="s">
        <v>10328</v>
      </c>
      <c r="D4236" t="s">
        <v>741</v>
      </c>
      <c r="E4236">
        <v>15.1879762019999</v>
      </c>
      <c r="F4236">
        <v>168.86</v>
      </c>
      <c r="G4236">
        <v>17.314049563969501</v>
      </c>
      <c r="H4236">
        <v>1.7684811663518401</v>
      </c>
      <c r="I4236">
        <v>5.9082319039404698</v>
      </c>
      <c r="J4236">
        <v>-0.23803597124335299</v>
      </c>
      <c r="K4236">
        <v>162.974031438162</v>
      </c>
      <c r="L4236">
        <v>145.32817530679199</v>
      </c>
      <c r="M4236">
        <v>55.3773054855941</v>
      </c>
      <c r="N4236">
        <v>0.93625156978722202</v>
      </c>
      <c r="O4236">
        <v>2.8366694302972699</v>
      </c>
      <c r="P4236">
        <v>54.083401770234502</v>
      </c>
    </row>
    <row r="4237" spans="1:17" hidden="1" x14ac:dyDescent="0.3">
      <c r="A4237" t="s">
        <v>8706</v>
      </c>
      <c r="B4237" t="s">
        <v>8707</v>
      </c>
      <c r="C4237" t="s">
        <v>10328</v>
      </c>
      <c r="D4237" t="s">
        <v>72</v>
      </c>
      <c r="E4237">
        <v>15.1686</v>
      </c>
      <c r="F4237">
        <v>2.52</v>
      </c>
      <c r="G4237">
        <v>-41.959939953539198</v>
      </c>
      <c r="H4237">
        <v>2.4688018208327902</v>
      </c>
      <c r="I4237">
        <v>45.525161898029701</v>
      </c>
      <c r="J4237">
        <v>4.9523438358765297</v>
      </c>
      <c r="K4237">
        <v>2.4959862355498101</v>
      </c>
      <c r="L4237">
        <v>2.4662368685590201</v>
      </c>
      <c r="M4237">
        <v>57.767078744510599</v>
      </c>
      <c r="N4237">
        <v>2.1828878313278199</v>
      </c>
      <c r="O4237">
        <v>86.507936507936506</v>
      </c>
      <c r="P4237">
        <v>96.875</v>
      </c>
      <c r="Q4237">
        <v>-4.9688106841311003E-2</v>
      </c>
    </row>
    <row r="4238" spans="1:17" hidden="1" x14ac:dyDescent="0.3">
      <c r="A4238" t="s">
        <v>8708</v>
      </c>
      <c r="B4238" t="s">
        <v>8709</v>
      </c>
      <c r="C4238" t="s">
        <v>10328</v>
      </c>
      <c r="D4238" t="s">
        <v>538</v>
      </c>
      <c r="E4238">
        <v>15.158784000000001</v>
      </c>
      <c r="F4238">
        <v>4.33</v>
      </c>
      <c r="G4238">
        <v>-20.451574900870298</v>
      </c>
      <c r="H4238">
        <v>0.129564970726365</v>
      </c>
      <c r="I4238">
        <v>-8.6280547421157703</v>
      </c>
      <c r="J4238">
        <v>4.6595398656531897</v>
      </c>
      <c r="K4238">
        <v>4.2297147232348804</v>
      </c>
      <c r="L4238">
        <v>4.19476639051455</v>
      </c>
      <c r="M4238">
        <v>51.603299224906799</v>
      </c>
      <c r="N4238">
        <v>0.63999126864407896</v>
      </c>
      <c r="O4238">
        <v>51.7321016166281</v>
      </c>
      <c r="P4238">
        <v>21.2885154061624</v>
      </c>
      <c r="Q4238">
        <v>4.2707357033633001E-2</v>
      </c>
    </row>
    <row r="4239" spans="1:17" hidden="1" x14ac:dyDescent="0.3">
      <c r="A4239" t="s">
        <v>8710</v>
      </c>
      <c r="B4239" t="s">
        <v>8711</v>
      </c>
      <c r="C4239" t="s">
        <v>10328</v>
      </c>
      <c r="D4239" t="s">
        <v>121</v>
      </c>
      <c r="E4239">
        <v>15.074400000000001</v>
      </c>
      <c r="F4239">
        <v>17.899999999999999</v>
      </c>
      <c r="G4239">
        <v>-50.833226914475503</v>
      </c>
      <c r="H4239">
        <v>-10.8655298490749</v>
      </c>
      <c r="I4239">
        <v>-42.326098693770803</v>
      </c>
      <c r="J4239">
        <v>-3.5519248038502802</v>
      </c>
      <c r="K4239">
        <v>19.0973896903851</v>
      </c>
      <c r="L4239">
        <v>21.296759702890899</v>
      </c>
      <c r="M4239">
        <v>27.986114467952</v>
      </c>
      <c r="N4239">
        <v>0.87427877916857599</v>
      </c>
      <c r="O4239">
        <v>106.033519553072</v>
      </c>
      <c r="P4239">
        <v>8.3535108958837601</v>
      </c>
      <c r="Q4239">
        <v>2.1236705078287E-2</v>
      </c>
    </row>
    <row r="4240" spans="1:17" hidden="1" x14ac:dyDescent="0.3">
      <c r="A4240" t="s">
        <v>8712</v>
      </c>
      <c r="B4240" t="s">
        <v>8713</v>
      </c>
      <c r="C4240" t="s">
        <v>10328</v>
      </c>
      <c r="D4240" t="s">
        <v>405</v>
      </c>
      <c r="E4240">
        <v>15.029567999999999</v>
      </c>
      <c r="F4240">
        <v>16.14</v>
      </c>
      <c r="G4240">
        <v>-33.134891128490302</v>
      </c>
      <c r="H4240">
        <v>5.7578473309364497</v>
      </c>
      <c r="I4240">
        <v>-9.8344137243706609</v>
      </c>
      <c r="J4240">
        <v>1.6839765745036501E-2</v>
      </c>
      <c r="K4240">
        <v>15.3974610206478</v>
      </c>
      <c r="L4240">
        <v>15.5059403383323</v>
      </c>
      <c r="M4240">
        <v>56.950947052066198</v>
      </c>
      <c r="N4240">
        <v>1.0824181418637999</v>
      </c>
      <c r="O4240">
        <v>40.9541511771994</v>
      </c>
      <c r="P4240">
        <v>26.192337763878001</v>
      </c>
      <c r="Q4240">
        <v>-1.8185526590248E-2</v>
      </c>
    </row>
    <row r="4241" spans="1:17" hidden="1" x14ac:dyDescent="0.3">
      <c r="A4241" t="s">
        <v>8714</v>
      </c>
      <c r="B4241" t="s">
        <v>8715</v>
      </c>
      <c r="C4241" t="s">
        <v>10328</v>
      </c>
      <c r="D4241" t="s">
        <v>627</v>
      </c>
      <c r="E4241">
        <v>15.002000000000001</v>
      </c>
      <c r="F4241">
        <v>5100</v>
      </c>
      <c r="G4241">
        <v>47.442964833980902</v>
      </c>
      <c r="H4241">
        <v>20.124739624713701</v>
      </c>
      <c r="I4241">
        <v>111.407671091266</v>
      </c>
      <c r="J4241">
        <v>3.9359139071603799</v>
      </c>
      <c r="K4241">
        <v>4251.0152667841103</v>
      </c>
      <c r="L4241">
        <v>3668.0608360241199</v>
      </c>
      <c r="M4241">
        <v>84.265640737146299</v>
      </c>
      <c r="N4241">
        <v>1.65101640697554</v>
      </c>
      <c r="O4241">
        <v>1.02549019607842</v>
      </c>
      <c r="P4241">
        <v>148.054474708171</v>
      </c>
      <c r="Q4241">
        <v>0.125456245290712</v>
      </c>
    </row>
    <row r="4242" spans="1:17" hidden="1" x14ac:dyDescent="0.3">
      <c r="A4242" t="s">
        <v>8716</v>
      </c>
      <c r="B4242" t="s">
        <v>8717</v>
      </c>
      <c r="C4242" t="s">
        <v>10328</v>
      </c>
      <c r="D4242" t="s">
        <v>231</v>
      </c>
      <c r="E4242">
        <v>14.993164800000001</v>
      </c>
      <c r="F4242">
        <v>54</v>
      </c>
      <c r="G4242">
        <v>30.4036548469055</v>
      </c>
      <c r="H4242">
        <v>4.7199728291647398</v>
      </c>
      <c r="I4242">
        <v>-29.977852272486199</v>
      </c>
      <c r="J4242">
        <v>2.0254493903716599</v>
      </c>
      <c r="K4242">
        <v>53.639392067487996</v>
      </c>
      <c r="L4242">
        <v>54.755585832149301</v>
      </c>
      <c r="M4242">
        <v>82.7363955839037</v>
      </c>
      <c r="N4242">
        <v>0.35462252725070598</v>
      </c>
      <c r="O4242">
        <v>105.962962962962</v>
      </c>
      <c r="P4242">
        <v>66.769610870907897</v>
      </c>
      <c r="Q4242">
        <v>0.1035968272414</v>
      </c>
    </row>
    <row r="4243" spans="1:17" hidden="1" x14ac:dyDescent="0.3">
      <c r="A4243" t="s">
        <v>8718</v>
      </c>
      <c r="B4243" t="s">
        <v>8719</v>
      </c>
      <c r="C4243" t="s">
        <v>10328</v>
      </c>
      <c r="D4243" t="s">
        <v>5166</v>
      </c>
      <c r="E4243">
        <v>14.96</v>
      </c>
      <c r="F4243">
        <v>8.36</v>
      </c>
      <c r="G4243">
        <v>-60.751761730435597</v>
      </c>
      <c r="H4243">
        <v>5.04279198761194</v>
      </c>
      <c r="I4243">
        <v>-22.879197243154401</v>
      </c>
      <c r="J4243">
        <v>-7.3309362493204802</v>
      </c>
      <c r="K4243">
        <v>8.52780738637321</v>
      </c>
      <c r="L4243">
        <v>9.42402120447424</v>
      </c>
      <c r="M4243">
        <v>53.8277091408305</v>
      </c>
      <c r="N4243">
        <v>0.94005294954696506</v>
      </c>
      <c r="O4243">
        <v>57.775119617224803</v>
      </c>
      <c r="P4243">
        <v>11.466666666666599</v>
      </c>
      <c r="Q4243">
        <v>7.4868519374562001E-2</v>
      </c>
    </row>
    <row r="4244" spans="1:17" hidden="1" x14ac:dyDescent="0.3">
      <c r="A4244" t="s">
        <v>8720</v>
      </c>
      <c r="B4244" t="s">
        <v>8721</v>
      </c>
      <c r="C4244" t="s">
        <v>10328</v>
      </c>
      <c r="D4244" t="s">
        <v>276</v>
      </c>
      <c r="E4244">
        <v>14.888581453</v>
      </c>
      <c r="F4244">
        <v>67.5</v>
      </c>
      <c r="G4244">
        <v>48.0284357868154</v>
      </c>
      <c r="H4244">
        <v>37.266148038644801</v>
      </c>
      <c r="I4244">
        <v>32.008822664417501</v>
      </c>
      <c r="J4244">
        <v>27.6923438358765</v>
      </c>
      <c r="K4244">
        <v>51.620624933848298</v>
      </c>
      <c r="L4244">
        <v>47.457942245221098</v>
      </c>
      <c r="M4244">
        <v>59.675333014544499</v>
      </c>
      <c r="N4244">
        <v>4.4508083782295298</v>
      </c>
      <c r="O4244">
        <v>25.451851851851799</v>
      </c>
      <c r="P4244">
        <v>93.687230989956902</v>
      </c>
      <c r="Q4244">
        <v>5.4043807529692997E-2</v>
      </c>
    </row>
    <row r="4245" spans="1:17" hidden="1" x14ac:dyDescent="0.3">
      <c r="A4245" t="s">
        <v>8722</v>
      </c>
      <c r="B4245" t="s">
        <v>8723</v>
      </c>
      <c r="C4245" t="s">
        <v>10328</v>
      </c>
      <c r="D4245" t="s">
        <v>817</v>
      </c>
      <c r="E4245">
        <v>14.85</v>
      </c>
      <c r="F4245">
        <v>33</v>
      </c>
      <c r="G4245">
        <v>-23.206543091334002</v>
      </c>
      <c r="H4245">
        <v>21.785869192820002</v>
      </c>
      <c r="I4245">
        <v>-6.2383666235353701</v>
      </c>
      <c r="J4245">
        <v>7.8991909801485702</v>
      </c>
      <c r="K4245">
        <v>29.489001741004198</v>
      </c>
      <c r="L4245">
        <v>29.174277199740899</v>
      </c>
      <c r="M4245">
        <v>89.171877076548597</v>
      </c>
      <c r="N4245">
        <v>2.7463135130012701</v>
      </c>
      <c r="O4245">
        <v>3.1818181818181701</v>
      </c>
      <c r="P4245">
        <v>34.748877092690897</v>
      </c>
    </row>
    <row r="4246" spans="1:17" hidden="1" x14ac:dyDescent="0.3">
      <c r="A4246" t="s">
        <v>8724</v>
      </c>
      <c r="B4246" t="s">
        <v>8725</v>
      </c>
      <c r="C4246" t="s">
        <v>10328</v>
      </c>
      <c r="D4246" t="s">
        <v>933</v>
      </c>
      <c r="E4246">
        <v>14.795616799999999</v>
      </c>
      <c r="F4246">
        <v>28.2</v>
      </c>
      <c r="G4246">
        <v>70.497161977246805</v>
      </c>
      <c r="H4246">
        <v>12.6833459355242</v>
      </c>
      <c r="I4246">
        <v>11.592899747219599</v>
      </c>
      <c r="J4246">
        <v>5.6793304605814701</v>
      </c>
      <c r="K4246">
        <v>24.662009350023499</v>
      </c>
      <c r="L4246">
        <v>22.2040594457422</v>
      </c>
      <c r="M4246">
        <v>71.3827438260588</v>
      </c>
      <c r="N4246">
        <v>0.38213691780967401</v>
      </c>
      <c r="O4246">
        <v>46.028368794326198</v>
      </c>
      <c r="P4246">
        <v>119.284603421461</v>
      </c>
      <c r="Q4246">
        <v>7.7573479882111995E-2</v>
      </c>
    </row>
    <row r="4247" spans="1:17" hidden="1" x14ac:dyDescent="0.3">
      <c r="A4247" t="s">
        <v>8726</v>
      </c>
      <c r="B4247" t="s">
        <v>8727</v>
      </c>
      <c r="C4247" t="s">
        <v>10328</v>
      </c>
      <c r="D4247" t="s">
        <v>627</v>
      </c>
      <c r="E4247">
        <v>14.685750000000001</v>
      </c>
      <c r="F4247">
        <v>9.44</v>
      </c>
      <c r="G4247">
        <v>77.857687353074795</v>
      </c>
      <c r="H4247">
        <v>-2.7908101087396</v>
      </c>
      <c r="I4247">
        <v>12.901262526960499</v>
      </c>
      <c r="J4247">
        <v>-1.25491005013382</v>
      </c>
      <c r="K4247">
        <v>9.9258916001514805</v>
      </c>
      <c r="L4247">
        <v>9.04470009607126</v>
      </c>
      <c r="M4247">
        <v>57.679001495565203</v>
      </c>
      <c r="N4247">
        <v>0.41663905926852701</v>
      </c>
      <c r="O4247">
        <v>80.614406779660996</v>
      </c>
      <c r="P4247">
        <v>108.388520971302</v>
      </c>
      <c r="Q4247">
        <v>0.109501915335161</v>
      </c>
    </row>
    <row r="4248" spans="1:17" hidden="1" x14ac:dyDescent="0.3">
      <c r="A4248" t="s">
        <v>8728</v>
      </c>
      <c r="B4248" t="s">
        <v>8729</v>
      </c>
      <c r="C4248" t="s">
        <v>10328</v>
      </c>
      <c r="D4248" t="s">
        <v>627</v>
      </c>
      <c r="E4248">
        <v>14.641968</v>
      </c>
      <c r="F4248">
        <v>26.47</v>
      </c>
      <c r="G4248">
        <v>46.748479215801702</v>
      </c>
      <c r="H4248">
        <v>23.7127253136318</v>
      </c>
      <c r="I4248">
        <v>-4.7921307437110299</v>
      </c>
      <c r="J4248">
        <v>-4.0861177025849997</v>
      </c>
      <c r="K4248">
        <v>22.586483514707702</v>
      </c>
      <c r="L4248">
        <v>19.8249897159745</v>
      </c>
      <c r="M4248">
        <v>60.2962793551632</v>
      </c>
      <c r="N4248">
        <v>1.64381304981035</v>
      </c>
      <c r="O4248">
        <v>5.9690215338118602</v>
      </c>
      <c r="P4248">
        <v>152.33555767397499</v>
      </c>
    </row>
    <row r="4249" spans="1:17" hidden="1" x14ac:dyDescent="0.3">
      <c r="A4249" t="s">
        <v>8730</v>
      </c>
      <c r="B4249" t="s">
        <v>8731</v>
      </c>
      <c r="C4249" t="s">
        <v>10328</v>
      </c>
      <c r="D4249" t="s">
        <v>138</v>
      </c>
      <c r="E4249">
        <v>14.536440000000001</v>
      </c>
      <c r="F4249">
        <v>21.5</v>
      </c>
      <c r="G4249">
        <v>62.753284042195901</v>
      </c>
      <c r="H4249">
        <v>8.4240843443690707</v>
      </c>
      <c r="I4249">
        <v>80.379919601300998</v>
      </c>
      <c r="J4249">
        <v>7.4474894669444902</v>
      </c>
      <c r="K4249">
        <v>19.754954795306499</v>
      </c>
      <c r="L4249">
        <v>16.793081306726599</v>
      </c>
      <c r="M4249">
        <v>70.932832347614294</v>
      </c>
      <c r="N4249">
        <v>0.954778554778554</v>
      </c>
      <c r="O4249">
        <v>9.4883720930232407</v>
      </c>
      <c r="P4249">
        <v>177.061855670103</v>
      </c>
    </row>
    <row r="4250" spans="1:17" hidden="1" x14ac:dyDescent="0.3">
      <c r="A4250" t="s">
        <v>8732</v>
      </c>
      <c r="B4250" t="s">
        <v>8733</v>
      </c>
      <c r="C4250" t="s">
        <v>10328</v>
      </c>
      <c r="D4250" t="s">
        <v>51</v>
      </c>
      <c r="E4250">
        <v>14.497260000000001</v>
      </c>
      <c r="F4250">
        <v>34</v>
      </c>
      <c r="G4250">
        <v>-21.0625302135517</v>
      </c>
      <c r="H4250">
        <v>0.75602184718325005</v>
      </c>
      <c r="I4250">
        <v>-9.1486102465763501</v>
      </c>
      <c r="J4250">
        <v>1.7334804743287699</v>
      </c>
      <c r="K4250">
        <v>34.230210608832202</v>
      </c>
      <c r="L4250">
        <v>32.880042224647099</v>
      </c>
      <c r="M4250">
        <v>84.622160136819303</v>
      </c>
      <c r="N4250">
        <v>0.12987313844456699</v>
      </c>
      <c r="O4250">
        <v>28.588235294117599</v>
      </c>
      <c r="P4250">
        <v>66.6666666666666</v>
      </c>
      <c r="Q4250">
        <v>0.10466152352123401</v>
      </c>
    </row>
    <row r="4251" spans="1:17" hidden="1" x14ac:dyDescent="0.3">
      <c r="A4251" t="s">
        <v>8734</v>
      </c>
      <c r="B4251" t="s">
        <v>8735</v>
      </c>
      <c r="C4251" t="s">
        <v>10328</v>
      </c>
      <c r="D4251" t="s">
        <v>89</v>
      </c>
      <c r="E4251">
        <v>14.463745866673699</v>
      </c>
      <c r="F4251">
        <v>43</v>
      </c>
      <c r="M4251" s="1">
        <v>9.8126000000000006E-11</v>
      </c>
      <c r="N4251">
        <v>1</v>
      </c>
    </row>
    <row r="4252" spans="1:17" hidden="1" x14ac:dyDescent="0.3">
      <c r="A4252" t="s">
        <v>8736</v>
      </c>
      <c r="B4252" t="s">
        <v>8737</v>
      </c>
      <c r="C4252" t="s">
        <v>10328</v>
      </c>
      <c r="D4252" t="s">
        <v>46</v>
      </c>
      <c r="E4252">
        <v>14.39714</v>
      </c>
      <c r="F4252">
        <v>514</v>
      </c>
      <c r="G4252">
        <v>-2.7653265174397199</v>
      </c>
      <c r="H4252">
        <v>-8.8197357285743205</v>
      </c>
      <c r="I4252">
        <v>-1.9263028219269001</v>
      </c>
      <c r="J4252">
        <v>-4.9549285514855796</v>
      </c>
      <c r="K4252">
        <v>531.42723164256995</v>
      </c>
      <c r="L4252">
        <v>473.842211517186</v>
      </c>
      <c r="M4252">
        <v>34.389754567168602</v>
      </c>
      <c r="N4252">
        <v>0.79220779220779203</v>
      </c>
      <c r="O4252">
        <v>22.3638132295719</v>
      </c>
      <c r="P4252">
        <v>74.414658975229003</v>
      </c>
    </row>
    <row r="4253" spans="1:17" hidden="1" x14ac:dyDescent="0.3">
      <c r="A4253" t="s">
        <v>8738</v>
      </c>
      <c r="B4253" t="s">
        <v>8739</v>
      </c>
      <c r="C4253" t="s">
        <v>10328</v>
      </c>
      <c r="D4253" t="s">
        <v>222</v>
      </c>
      <c r="E4253">
        <v>14.3832</v>
      </c>
      <c r="F4253">
        <v>48.54</v>
      </c>
      <c r="G4253">
        <v>57.341299347700001</v>
      </c>
      <c r="H4253">
        <v>1.9602465041766399</v>
      </c>
      <c r="I4253">
        <v>-17.601946379391698</v>
      </c>
      <c r="J4253">
        <v>-0.29198865782623801</v>
      </c>
      <c r="K4253">
        <v>45.879876452907098</v>
      </c>
      <c r="L4253">
        <v>40.636138635729701</v>
      </c>
      <c r="M4253">
        <v>55.744028604822802</v>
      </c>
      <c r="N4253">
        <v>0.72374611210686202</v>
      </c>
      <c r="O4253">
        <v>33.786567779151198</v>
      </c>
      <c r="P4253">
        <v>110.768562744246</v>
      </c>
      <c r="Q4253">
        <v>9.9195493350455993E-2</v>
      </c>
    </row>
    <row r="4254" spans="1:17" hidden="1" x14ac:dyDescent="0.3">
      <c r="A4254" t="s">
        <v>8740</v>
      </c>
      <c r="B4254" t="s">
        <v>8741</v>
      </c>
      <c r="C4254" t="s">
        <v>10328</v>
      </c>
      <c r="D4254" t="s">
        <v>741</v>
      </c>
      <c r="E4254">
        <v>14.354740187999999</v>
      </c>
      <c r="F4254">
        <v>13.5</v>
      </c>
      <c r="G4254">
        <v>-39.589254338885702</v>
      </c>
      <c r="H4254">
        <v>-1.53299133879064</v>
      </c>
      <c r="I4254">
        <v>-7.5789872778794303</v>
      </c>
      <c r="J4254">
        <v>-2.9249124818129899</v>
      </c>
      <c r="K4254">
        <v>13.6021317058582</v>
      </c>
      <c r="L4254">
        <v>13.598002638153099</v>
      </c>
      <c r="M4254">
        <v>58.520367008885003</v>
      </c>
      <c r="N4254">
        <v>0.92190977129160501</v>
      </c>
      <c r="O4254">
        <v>18.518518518518501</v>
      </c>
      <c r="P4254">
        <v>15.879828326180199</v>
      </c>
    </row>
    <row r="4255" spans="1:17" hidden="1" x14ac:dyDescent="0.3">
      <c r="A4255" t="s">
        <v>8742</v>
      </c>
      <c r="B4255" t="s">
        <v>8743</v>
      </c>
      <c r="C4255" t="s">
        <v>10328</v>
      </c>
      <c r="D4255" t="s">
        <v>405</v>
      </c>
      <c r="E4255">
        <v>14.33</v>
      </c>
      <c r="F4255">
        <v>30</v>
      </c>
      <c r="G4255">
        <v>12.108266721302501</v>
      </c>
      <c r="H4255">
        <v>-18.497607695835299</v>
      </c>
      <c r="I4255">
        <v>-9.2668213536708706</v>
      </c>
      <c r="J4255">
        <v>1.19993570173453</v>
      </c>
      <c r="K4255">
        <v>31.192152369651101</v>
      </c>
      <c r="L4255">
        <v>29.128721120936799</v>
      </c>
      <c r="M4255">
        <v>52.4772171194424</v>
      </c>
      <c r="N4255">
        <v>1.5717162698915901</v>
      </c>
      <c r="O4255">
        <v>26.4</v>
      </c>
      <c r="P4255">
        <v>51.362260343087797</v>
      </c>
      <c r="Q4255">
        <v>9.9207091163242E-2</v>
      </c>
    </row>
    <row r="4256" spans="1:17" hidden="1" x14ac:dyDescent="0.3">
      <c r="A4256" t="s">
        <v>8744</v>
      </c>
      <c r="B4256" t="s">
        <v>8745</v>
      </c>
      <c r="C4256" t="s">
        <v>10328</v>
      </c>
      <c r="D4256" t="s">
        <v>138</v>
      </c>
      <c r="E4256">
        <v>14.307771475999999</v>
      </c>
      <c r="F4256">
        <v>34.270000000000003</v>
      </c>
      <c r="G4256">
        <v>274.05553042513799</v>
      </c>
      <c r="H4256">
        <v>-22.118725627564199</v>
      </c>
      <c r="I4256">
        <v>291.16195435085899</v>
      </c>
      <c r="J4256">
        <v>-4.9890676155215896</v>
      </c>
      <c r="K4256">
        <v>29.8712183387876</v>
      </c>
      <c r="M4256">
        <v>14.232340482167601</v>
      </c>
      <c r="O4256">
        <v>32.331485264079298</v>
      </c>
      <c r="P4256">
        <v>304.127358490566</v>
      </c>
    </row>
    <row r="4257" spans="1:17" hidden="1" x14ac:dyDescent="0.3">
      <c r="A4257" t="s">
        <v>8746</v>
      </c>
      <c r="B4257" t="s">
        <v>8747</v>
      </c>
      <c r="C4257" t="s">
        <v>10328</v>
      </c>
      <c r="D4257" t="s">
        <v>627</v>
      </c>
      <c r="E4257">
        <v>14.278721880000001</v>
      </c>
      <c r="F4257">
        <v>12.36</v>
      </c>
      <c r="G4257">
        <v>-6.9642583443117898</v>
      </c>
      <c r="H4257">
        <v>10.337525614733501</v>
      </c>
      <c r="I4257">
        <v>-21.069493359036901</v>
      </c>
      <c r="J4257">
        <v>5.1970695742731596</v>
      </c>
      <c r="K4257">
        <v>11.0650247204774</v>
      </c>
      <c r="L4257">
        <v>11.120067000114499</v>
      </c>
      <c r="M4257">
        <v>67.006061430462395</v>
      </c>
      <c r="N4257">
        <v>2.00086266939108</v>
      </c>
      <c r="O4257">
        <v>51.860841423948202</v>
      </c>
      <c r="P4257">
        <v>41.257142857142803</v>
      </c>
      <c r="Q4257">
        <v>5.6499712810209997E-2</v>
      </c>
    </row>
    <row r="4258" spans="1:17" hidden="1" x14ac:dyDescent="0.3">
      <c r="A4258" t="s">
        <v>8748</v>
      </c>
      <c r="B4258" t="s">
        <v>8749</v>
      </c>
      <c r="C4258" t="s">
        <v>10328</v>
      </c>
      <c r="D4258" t="s">
        <v>5712</v>
      </c>
      <c r="E4258">
        <v>14.275456</v>
      </c>
      <c r="F4258">
        <v>85.79</v>
      </c>
      <c r="G4258">
        <v>5.6718428206486102</v>
      </c>
      <c r="H4258">
        <v>6.7207639191544004</v>
      </c>
      <c r="I4258">
        <v>-8.3434529201939291</v>
      </c>
      <c r="J4258">
        <v>-6.0421190655631003</v>
      </c>
      <c r="K4258">
        <v>80.8980289019743</v>
      </c>
      <c r="L4258">
        <v>76.239926493875302</v>
      </c>
      <c r="M4258">
        <v>49.3514512277116</v>
      </c>
      <c r="N4258">
        <v>1.4876033057851199</v>
      </c>
      <c r="O4258">
        <v>5.2570229630492804</v>
      </c>
      <c r="P4258">
        <v>35.743670886075897</v>
      </c>
    </row>
    <row r="4259" spans="1:17" hidden="1" x14ac:dyDescent="0.3">
      <c r="A4259" t="s">
        <v>8750</v>
      </c>
      <c r="B4259" t="s">
        <v>8751</v>
      </c>
      <c r="C4259" t="s">
        <v>10328</v>
      </c>
      <c r="D4259" t="s">
        <v>535</v>
      </c>
      <c r="E4259">
        <v>14.24292017</v>
      </c>
      <c r="F4259">
        <v>461</v>
      </c>
      <c r="G4259">
        <v>41.176314579446299</v>
      </c>
      <c r="H4259">
        <v>-6.1752165572694304</v>
      </c>
      <c r="I4259">
        <v>-23.285411921050301</v>
      </c>
      <c r="J4259">
        <v>-9.5395589981315592</v>
      </c>
      <c r="K4259">
        <v>467.69523918486499</v>
      </c>
      <c r="L4259">
        <v>438.56487623650003</v>
      </c>
      <c r="M4259">
        <v>29.673024064208999</v>
      </c>
      <c r="N4259">
        <v>1.5577804403175</v>
      </c>
      <c r="O4259">
        <v>33.351409978307998</v>
      </c>
      <c r="P4259">
        <v>77.992277992277906</v>
      </c>
      <c r="Q4259">
        <v>5.1061697558462002E-2</v>
      </c>
    </row>
    <row r="4260" spans="1:17" hidden="1" x14ac:dyDescent="0.3">
      <c r="A4260" t="s">
        <v>8752</v>
      </c>
      <c r="B4260" t="s">
        <v>8753</v>
      </c>
      <c r="C4260" t="s">
        <v>10328</v>
      </c>
      <c r="D4260" t="s">
        <v>535</v>
      </c>
      <c r="E4260">
        <v>14.23884</v>
      </c>
      <c r="F4260">
        <v>47.88</v>
      </c>
      <c r="G4260">
        <v>145.57584032835501</v>
      </c>
      <c r="H4260">
        <v>-5.5385624135027101</v>
      </c>
      <c r="I4260">
        <v>-14.7701621380654</v>
      </c>
      <c r="J4260">
        <v>1.7085118732181499</v>
      </c>
      <c r="K4260">
        <v>42.957271752404502</v>
      </c>
      <c r="L4260">
        <v>37.070226763642097</v>
      </c>
      <c r="M4260">
        <v>48.746544044398803</v>
      </c>
      <c r="N4260">
        <v>0.920568550960433</v>
      </c>
      <c r="O4260">
        <v>27.318295739348301</v>
      </c>
      <c r="P4260">
        <v>175.647668393782</v>
      </c>
    </row>
    <row r="4261" spans="1:17" hidden="1" x14ac:dyDescent="0.3">
      <c r="A4261" t="s">
        <v>8754</v>
      </c>
      <c r="B4261" t="s">
        <v>8755</v>
      </c>
      <c r="C4261" t="s">
        <v>10328</v>
      </c>
      <c r="D4261" t="s">
        <v>410</v>
      </c>
      <c r="E4261">
        <v>14.16042</v>
      </c>
      <c r="F4261">
        <v>81</v>
      </c>
      <c r="G4261">
        <v>-32.481466619644202</v>
      </c>
      <c r="H4261">
        <v>2.9205240116854099</v>
      </c>
      <c r="I4261">
        <v>-2.0065000301170901</v>
      </c>
      <c r="J4261">
        <v>0.20234383587653301</v>
      </c>
      <c r="K4261">
        <v>79.140157480894501</v>
      </c>
      <c r="L4261">
        <v>81.708066853653193</v>
      </c>
      <c r="M4261">
        <v>47.4121001767341</v>
      </c>
      <c r="N4261">
        <v>0.64927536231883998</v>
      </c>
      <c r="O4261">
        <v>19.753086419753</v>
      </c>
      <c r="P4261">
        <v>33.8842975206611</v>
      </c>
    </row>
    <row r="4262" spans="1:17" hidden="1" x14ac:dyDescent="0.3">
      <c r="A4262" t="s">
        <v>8756</v>
      </c>
      <c r="B4262" t="s">
        <v>8757</v>
      </c>
      <c r="C4262" t="s">
        <v>10328</v>
      </c>
      <c r="D4262" t="s">
        <v>54</v>
      </c>
      <c r="E4262">
        <v>14.0691735</v>
      </c>
      <c r="F4262">
        <v>56.96</v>
      </c>
      <c r="G4262">
        <v>7.3467485328838702</v>
      </c>
      <c r="H4262">
        <v>-17.473187955060201</v>
      </c>
      <c r="I4262">
        <v>24.885515511794299</v>
      </c>
      <c r="J4262">
        <v>8.8932887177662998</v>
      </c>
      <c r="K4262">
        <v>56.804222725118002</v>
      </c>
      <c r="L4262">
        <v>48.513652909476903</v>
      </c>
      <c r="M4262">
        <v>55.402914321893299</v>
      </c>
      <c r="N4262">
        <v>0.21529606433964199</v>
      </c>
      <c r="O4262">
        <v>48.174157303370798</v>
      </c>
      <c r="P4262">
        <v>61.818181818181799</v>
      </c>
      <c r="Q4262">
        <v>9.6580179463718996E-2</v>
      </c>
    </row>
    <row r="4263" spans="1:17" hidden="1" x14ac:dyDescent="0.3">
      <c r="A4263" t="s">
        <v>8758</v>
      </c>
      <c r="B4263" t="s">
        <v>8759</v>
      </c>
      <c r="C4263" t="s">
        <v>10328</v>
      </c>
      <c r="D4263" t="s">
        <v>2332</v>
      </c>
      <c r="E4263">
        <v>14.036022000000001</v>
      </c>
      <c r="F4263">
        <v>0.92</v>
      </c>
      <c r="G4263">
        <v>28.548861589745002</v>
      </c>
      <c r="H4263">
        <v>6.3676941255221804</v>
      </c>
      <c r="I4263">
        <v>3.4902920628255099</v>
      </c>
      <c r="J4263">
        <v>-9.38098949745679</v>
      </c>
      <c r="K4263">
        <v>0.75762265477322699</v>
      </c>
      <c r="L4263">
        <v>0.70983456127460398</v>
      </c>
      <c r="M4263">
        <v>60.4317623770797</v>
      </c>
      <c r="N4263">
        <v>1.5643115537632799</v>
      </c>
      <c r="O4263">
        <v>33.695652173912997</v>
      </c>
      <c r="P4263">
        <v>91.6666666666666</v>
      </c>
      <c r="Q4263">
        <v>8.4679428635463003E-2</v>
      </c>
    </row>
    <row r="4264" spans="1:17" hidden="1" x14ac:dyDescent="0.3">
      <c r="A4264" t="s">
        <v>8760</v>
      </c>
      <c r="B4264" t="s">
        <v>8761</v>
      </c>
      <c r="C4264" t="s">
        <v>10328</v>
      </c>
      <c r="D4264" t="s">
        <v>405</v>
      </c>
      <c r="E4264">
        <v>14.015632999999999</v>
      </c>
      <c r="F4264">
        <v>27.46</v>
      </c>
      <c r="G4264">
        <v>3.0998499171138798</v>
      </c>
      <c r="H4264">
        <v>-7.2084917094355596</v>
      </c>
      <c r="I4264">
        <v>-38.223977901273898</v>
      </c>
      <c r="J4264">
        <v>11.141784829665299</v>
      </c>
      <c r="K4264">
        <v>27.3057595575047</v>
      </c>
      <c r="L4264">
        <v>25.957564431474999</v>
      </c>
      <c r="M4264">
        <v>67.071433413124097</v>
      </c>
      <c r="N4264">
        <v>0.479295833854396</v>
      </c>
      <c r="O4264">
        <v>39.111434814275299</v>
      </c>
      <c r="P4264">
        <v>95.444839857651203</v>
      </c>
      <c r="Q4264">
        <v>0.114300686972187</v>
      </c>
    </row>
    <row r="4265" spans="1:17" hidden="1" x14ac:dyDescent="0.3">
      <c r="A4265" t="s">
        <v>8762</v>
      </c>
      <c r="B4265" t="s">
        <v>8763</v>
      </c>
      <c r="C4265" t="s">
        <v>10328</v>
      </c>
      <c r="D4265" t="s">
        <v>627</v>
      </c>
      <c r="E4265">
        <v>13.953295744999901</v>
      </c>
      <c r="F4265">
        <v>26</v>
      </c>
      <c r="M4265">
        <v>50</v>
      </c>
      <c r="N4265">
        <v>1</v>
      </c>
    </row>
    <row r="4266" spans="1:17" hidden="1" x14ac:dyDescent="0.3">
      <c r="A4266" t="s">
        <v>8764</v>
      </c>
      <c r="B4266" t="s">
        <v>8765</v>
      </c>
      <c r="C4266" t="s">
        <v>10328</v>
      </c>
      <c r="D4266" t="s">
        <v>535</v>
      </c>
      <c r="E4266">
        <v>13.94638</v>
      </c>
      <c r="F4266">
        <v>2.23</v>
      </c>
      <c r="G4266">
        <v>24.7892830456837</v>
      </c>
      <c r="H4266">
        <v>4.1933805084225204</v>
      </c>
      <c r="I4266">
        <v>22.186111011809</v>
      </c>
      <c r="J4266">
        <v>-0.104259937708371</v>
      </c>
      <c r="K4266">
        <v>2.06814450043007</v>
      </c>
      <c r="L4266">
        <v>1.86715989219902</v>
      </c>
      <c r="M4266">
        <v>69.977619465244501</v>
      </c>
      <c r="N4266">
        <v>0.67475891667998</v>
      </c>
      <c r="O4266">
        <v>27.802690582959599</v>
      </c>
      <c r="P4266">
        <v>74.21875</v>
      </c>
      <c r="Q4266">
        <v>6.6469264539888995E-2</v>
      </c>
    </row>
    <row r="4267" spans="1:17" hidden="1" x14ac:dyDescent="0.3">
      <c r="A4267" t="s">
        <v>8766</v>
      </c>
      <c r="B4267" t="s">
        <v>8767</v>
      </c>
      <c r="C4267" t="s">
        <v>10328</v>
      </c>
      <c r="D4267" t="s">
        <v>138</v>
      </c>
      <c r="E4267">
        <v>13.932072</v>
      </c>
      <c r="F4267">
        <v>18</v>
      </c>
      <c r="G4267">
        <v>57.428171934572603</v>
      </c>
      <c r="H4267">
        <v>-9.7292940365902094</v>
      </c>
      <c r="I4267">
        <v>-50.7892383365973</v>
      </c>
      <c r="K4267">
        <v>20.216250112297299</v>
      </c>
      <c r="L4267">
        <v>15.1543535986112</v>
      </c>
      <c r="M4267">
        <v>4.1790480899800002E-4</v>
      </c>
      <c r="N4267">
        <v>0.92592592592592504</v>
      </c>
      <c r="O4267">
        <v>60.8333333333333</v>
      </c>
      <c r="P4267">
        <v>108.09248554913199</v>
      </c>
    </row>
    <row r="4268" spans="1:17" hidden="1" x14ac:dyDescent="0.3">
      <c r="A4268" t="s">
        <v>8768</v>
      </c>
      <c r="B4268" t="s">
        <v>8769</v>
      </c>
      <c r="C4268" t="s">
        <v>10328</v>
      </c>
      <c r="D4268" t="s">
        <v>474</v>
      </c>
      <c r="E4268">
        <v>13.9307126</v>
      </c>
      <c r="F4268">
        <v>19</v>
      </c>
      <c r="G4268">
        <v>-23.926576668779202</v>
      </c>
      <c r="H4268">
        <v>3.5753009895821699</v>
      </c>
      <c r="I4268">
        <v>-7.4098485841505699</v>
      </c>
      <c r="J4268">
        <v>-1.0476561641234601</v>
      </c>
      <c r="K4268">
        <v>18.249327814567099</v>
      </c>
      <c r="L4268">
        <v>17.578675897163201</v>
      </c>
      <c r="M4268">
        <v>99.992826608152697</v>
      </c>
      <c r="N4268">
        <v>0.68181818181818099</v>
      </c>
      <c r="O4268">
        <v>0</v>
      </c>
      <c r="P4268">
        <v>11.111111111111001</v>
      </c>
    </row>
    <row r="4269" spans="1:17" hidden="1" x14ac:dyDescent="0.3">
      <c r="A4269" t="s">
        <v>8770</v>
      </c>
      <c r="B4269" t="s">
        <v>8771</v>
      </c>
      <c r="C4269" t="s">
        <v>10328</v>
      </c>
      <c r="D4269" t="s">
        <v>27</v>
      </c>
      <c r="E4269">
        <v>13.903499999999999</v>
      </c>
      <c r="F4269">
        <v>69</v>
      </c>
      <c r="G4269">
        <v>-67.486794051821803</v>
      </c>
      <c r="H4269">
        <v>-13.6991849058412</v>
      </c>
      <c r="I4269">
        <v>-34.556313230615203</v>
      </c>
      <c r="J4269">
        <v>-8.9862819146238007</v>
      </c>
      <c r="K4269">
        <v>79.945350636517006</v>
      </c>
      <c r="L4269">
        <v>101.333557528193</v>
      </c>
      <c r="M4269">
        <v>20.8417888470095</v>
      </c>
      <c r="N4269">
        <v>0.91228070175438603</v>
      </c>
      <c r="O4269">
        <v>71.014492753623102</v>
      </c>
      <c r="P4269">
        <v>0</v>
      </c>
      <c r="Q4269">
        <v>-0.13591652080755001</v>
      </c>
    </row>
    <row r="4270" spans="1:17" hidden="1" x14ac:dyDescent="0.3">
      <c r="A4270" t="s">
        <v>8772</v>
      </c>
      <c r="B4270" t="s">
        <v>8773</v>
      </c>
      <c r="C4270" t="s">
        <v>10328</v>
      </c>
      <c r="D4270" t="s">
        <v>627</v>
      </c>
      <c r="E4270">
        <v>13.89128</v>
      </c>
      <c r="F4270">
        <v>24</v>
      </c>
      <c r="G4270">
        <v>-50.732985090220701</v>
      </c>
      <c r="H4270">
        <v>3.95363401122651</v>
      </c>
      <c r="I4270">
        <v>-8.7082364594281092</v>
      </c>
      <c r="J4270">
        <v>-2.4820823936316501</v>
      </c>
      <c r="K4270">
        <v>24.2808074907745</v>
      </c>
      <c r="L4270">
        <v>25.438798522254402</v>
      </c>
      <c r="M4270">
        <v>49.788402633694197</v>
      </c>
      <c r="N4270">
        <v>0.51500301096847101</v>
      </c>
      <c r="O4270">
        <v>45.625</v>
      </c>
      <c r="P4270">
        <v>26.315789473684202</v>
      </c>
      <c r="Q4270">
        <v>0.138038052167515</v>
      </c>
    </row>
    <row r="4271" spans="1:17" hidden="1" x14ac:dyDescent="0.3">
      <c r="A4271" t="s">
        <v>8774</v>
      </c>
      <c r="B4271" t="s">
        <v>8775</v>
      </c>
      <c r="C4271" t="s">
        <v>10328</v>
      </c>
      <c r="D4271" t="s">
        <v>950</v>
      </c>
      <c r="E4271">
        <v>13.8859677</v>
      </c>
      <c r="F4271">
        <v>26.38</v>
      </c>
      <c r="G4271">
        <v>-21.912746474611399</v>
      </c>
      <c r="H4271">
        <v>-3.09060771373202</v>
      </c>
      <c r="I4271">
        <v>-24.590194759471601</v>
      </c>
      <c r="J4271">
        <v>2.1569770405097399</v>
      </c>
      <c r="K4271">
        <v>26.8414903220947</v>
      </c>
      <c r="L4271">
        <v>26.974177855190501</v>
      </c>
      <c r="M4271">
        <v>47.458094386194702</v>
      </c>
      <c r="N4271">
        <v>1.01938167170359</v>
      </c>
      <c r="O4271">
        <v>27.3692191053828</v>
      </c>
      <c r="P4271">
        <v>13.9524838012959</v>
      </c>
      <c r="Q4271">
        <v>-6.6521255141851005E-2</v>
      </c>
    </row>
    <row r="4272" spans="1:17" hidden="1" x14ac:dyDescent="0.3">
      <c r="A4272" t="s">
        <v>8776</v>
      </c>
      <c r="B4272" t="s">
        <v>8777</v>
      </c>
      <c r="C4272" t="s">
        <v>10328</v>
      </c>
      <c r="D4272" t="s">
        <v>132</v>
      </c>
      <c r="E4272">
        <v>13.875999999999999</v>
      </c>
      <c r="F4272">
        <v>33.1</v>
      </c>
      <c r="G4272">
        <v>-58.658667331878199</v>
      </c>
      <c r="H4272">
        <v>-35.881936685512102</v>
      </c>
      <c r="I4272">
        <v>-39.8969714686244</v>
      </c>
      <c r="J4272">
        <v>-19.558344442253599</v>
      </c>
      <c r="K4272">
        <v>44.563295781347698</v>
      </c>
      <c r="L4272">
        <v>39.490846535780101</v>
      </c>
      <c r="M4272">
        <v>0.33800227783692099</v>
      </c>
      <c r="N4272">
        <v>0.507625357362397</v>
      </c>
      <c r="O4272">
        <v>66.525679758308101</v>
      </c>
      <c r="P4272">
        <v>0.42475728155339998</v>
      </c>
      <c r="Q4272">
        <v>0.107329655152123</v>
      </c>
    </row>
    <row r="4273" spans="1:17" hidden="1" x14ac:dyDescent="0.3">
      <c r="A4273" t="s">
        <v>8778</v>
      </c>
      <c r="B4273" t="s">
        <v>8779</v>
      </c>
      <c r="C4273" t="s">
        <v>10328</v>
      </c>
      <c r="D4273" t="s">
        <v>1351</v>
      </c>
      <c r="E4273">
        <v>13.86</v>
      </c>
      <c r="F4273">
        <v>99</v>
      </c>
      <c r="G4273">
        <v>-25.8613017496378</v>
      </c>
      <c r="H4273">
        <v>-0.107098520581085</v>
      </c>
      <c r="I4273">
        <v>-32.640860529158402</v>
      </c>
      <c r="J4273">
        <v>-6.5188678513191096</v>
      </c>
      <c r="K4273">
        <v>102.200489461187</v>
      </c>
      <c r="L4273">
        <v>107.21081035852799</v>
      </c>
      <c r="M4273">
        <v>46.410383304273502</v>
      </c>
      <c r="N4273">
        <v>0.57272727272727197</v>
      </c>
      <c r="O4273">
        <v>70.626262626262601</v>
      </c>
      <c r="P4273">
        <v>23.75</v>
      </c>
      <c r="Q4273">
        <v>-7.1322485039529999E-3</v>
      </c>
    </row>
    <row r="4274" spans="1:17" hidden="1" x14ac:dyDescent="0.3">
      <c r="A4274" t="s">
        <v>8780</v>
      </c>
      <c r="B4274" t="s">
        <v>8781</v>
      </c>
      <c r="C4274" t="s">
        <v>10328</v>
      </c>
      <c r="D4274" t="s">
        <v>741</v>
      </c>
      <c r="E4274">
        <v>13.801773789</v>
      </c>
      <c r="F4274">
        <v>16.100000000000001</v>
      </c>
      <c r="G4274">
        <v>12.7346292700347</v>
      </c>
      <c r="H4274">
        <v>3.02329893460423</v>
      </c>
      <c r="I4274">
        <v>2.9453230021225201</v>
      </c>
      <c r="J4274">
        <v>0.27392973896023898</v>
      </c>
      <c r="K4274">
        <v>15.3255938882146</v>
      </c>
      <c r="L4274">
        <v>13.8870413039353</v>
      </c>
      <c r="M4274">
        <v>59.192142314001003</v>
      </c>
      <c r="N4274">
        <v>0.93829424405966699</v>
      </c>
      <c r="O4274">
        <v>2.79503105590062</v>
      </c>
      <c r="P4274">
        <v>48.936170212765902</v>
      </c>
      <c r="Q4274">
        <v>3.6626942849021002E-2</v>
      </c>
    </row>
    <row r="4275" spans="1:17" hidden="1" x14ac:dyDescent="0.3">
      <c r="A4275" t="s">
        <v>8782</v>
      </c>
      <c r="B4275" t="s">
        <v>8783</v>
      </c>
      <c r="C4275" t="s">
        <v>10328</v>
      </c>
      <c r="D4275" t="s">
        <v>1665</v>
      </c>
      <c r="E4275">
        <v>13.780949</v>
      </c>
      <c r="F4275">
        <v>15.25</v>
      </c>
      <c r="G4275">
        <v>3.3489943317730102</v>
      </c>
      <c r="H4275">
        <v>0.91215949484632597</v>
      </c>
      <c r="I4275">
        <v>1.95547001251693</v>
      </c>
      <c r="J4275">
        <v>7.7443381175062704</v>
      </c>
      <c r="K4275">
        <v>14.7882301944973</v>
      </c>
      <c r="L4275">
        <v>15.4150758871187</v>
      </c>
      <c r="M4275">
        <v>63.4393247749978</v>
      </c>
      <c r="N4275">
        <v>2.2740093305003102</v>
      </c>
      <c r="O4275">
        <v>49.639344262294998</v>
      </c>
      <c r="P4275">
        <v>45.933014354066998</v>
      </c>
      <c r="Q4275">
        <v>7.5878404620837003E-2</v>
      </c>
    </row>
    <row r="4276" spans="1:17" hidden="1" x14ac:dyDescent="0.3">
      <c r="A4276" t="s">
        <v>8784</v>
      </c>
      <c r="B4276" t="s">
        <v>8785</v>
      </c>
      <c r="C4276" t="s">
        <v>10328</v>
      </c>
      <c r="D4276" t="s">
        <v>535</v>
      </c>
      <c r="E4276">
        <v>13.773356375000001</v>
      </c>
      <c r="F4276">
        <v>49.3</v>
      </c>
      <c r="G4276">
        <v>103.688247799911</v>
      </c>
      <c r="H4276">
        <v>-12.0996505939814</v>
      </c>
      <c r="I4276">
        <v>14.721723547421499</v>
      </c>
      <c r="J4276">
        <v>-8.9104012621626705</v>
      </c>
      <c r="K4276">
        <v>49.453346077800902</v>
      </c>
      <c r="L4276">
        <v>41.060622087980697</v>
      </c>
      <c r="M4276">
        <v>40.893793166945102</v>
      </c>
      <c r="N4276">
        <v>0.28356393342102398</v>
      </c>
      <c r="O4276">
        <v>40.669371196754497</v>
      </c>
      <c r="P4276">
        <v>173.73681288173199</v>
      </c>
      <c r="Q4276">
        <v>0.104572279956862</v>
      </c>
    </row>
    <row r="4277" spans="1:17" hidden="1" x14ac:dyDescent="0.3">
      <c r="A4277" t="s">
        <v>8786</v>
      </c>
      <c r="B4277" t="s">
        <v>8787</v>
      </c>
      <c r="C4277" t="s">
        <v>10328</v>
      </c>
      <c r="D4277" t="s">
        <v>72</v>
      </c>
      <c r="E4277">
        <v>13.7142</v>
      </c>
      <c r="F4277">
        <v>1.1399999999999999</v>
      </c>
      <c r="G4277">
        <v>28.2615052679059</v>
      </c>
      <c r="H4277">
        <v>-1.3893254309073799</v>
      </c>
      <c r="I4277">
        <v>-5.41823432838539</v>
      </c>
      <c r="J4277">
        <v>-7.6050332133038001</v>
      </c>
      <c r="K4277">
        <v>1.1267010816315599</v>
      </c>
      <c r="L4277">
        <v>1.0480761978125801</v>
      </c>
      <c r="M4277">
        <v>49.2309829911772</v>
      </c>
      <c r="N4277">
        <v>0.42615670022338498</v>
      </c>
      <c r="O4277">
        <v>48.245614035087698</v>
      </c>
      <c r="P4277">
        <v>60.563380281690101</v>
      </c>
      <c r="Q4277">
        <v>8.0380769017801001E-2</v>
      </c>
    </row>
    <row r="4278" spans="1:17" hidden="1" x14ac:dyDescent="0.3">
      <c r="A4278" t="s">
        <v>8788</v>
      </c>
      <c r="B4278" t="s">
        <v>8789</v>
      </c>
      <c r="C4278" t="s">
        <v>10328</v>
      </c>
      <c r="D4278" t="s">
        <v>1401</v>
      </c>
      <c r="E4278">
        <v>13.702680000000001</v>
      </c>
      <c r="F4278">
        <v>2</v>
      </c>
      <c r="G4278">
        <v>-32.510852455671198</v>
      </c>
      <c r="K4278">
        <v>1.8164878752898299</v>
      </c>
      <c r="L4278">
        <v>1.8009664774797101</v>
      </c>
      <c r="M4278">
        <v>73.414657253377001</v>
      </c>
      <c r="N4278">
        <v>1</v>
      </c>
      <c r="O4278">
        <v>5</v>
      </c>
      <c r="P4278">
        <v>25</v>
      </c>
      <c r="Q4278">
        <v>-2.1676028175539999E-2</v>
      </c>
    </row>
    <row r="4279" spans="1:17" hidden="1" x14ac:dyDescent="0.3">
      <c r="A4279" t="s">
        <v>8790</v>
      </c>
      <c r="B4279" t="s">
        <v>8791</v>
      </c>
      <c r="C4279" t="s">
        <v>10328</v>
      </c>
      <c r="D4279" t="s">
        <v>1489</v>
      </c>
      <c r="E4279">
        <v>13.5767662</v>
      </c>
      <c r="F4279">
        <v>5.13</v>
      </c>
      <c r="G4279">
        <v>35.412042902314496</v>
      </c>
      <c r="H4279">
        <v>4.8978499644212103</v>
      </c>
      <c r="I4279">
        <v>43.437034884684103</v>
      </c>
      <c r="J4279">
        <v>12.6479960097895</v>
      </c>
      <c r="K4279">
        <v>4.4945503121585704</v>
      </c>
      <c r="L4279">
        <v>3.8531219300138599</v>
      </c>
      <c r="M4279">
        <v>61.032649557142598</v>
      </c>
      <c r="N4279">
        <v>0.65457738492331397</v>
      </c>
      <c r="O4279">
        <v>12.475633528265099</v>
      </c>
      <c r="P4279">
        <v>93.584905660377302</v>
      </c>
      <c r="Q4279">
        <v>7.1819758606667006E-2</v>
      </c>
    </row>
    <row r="4280" spans="1:17" hidden="1" x14ac:dyDescent="0.3">
      <c r="A4280" t="s">
        <v>8792</v>
      </c>
      <c r="B4280" t="s">
        <v>8793</v>
      </c>
      <c r="C4280" t="s">
        <v>10328</v>
      </c>
      <c r="E4280">
        <v>13.563774</v>
      </c>
      <c r="F4280">
        <v>17.010000000000002</v>
      </c>
      <c r="G4280">
        <v>-30.071828065427301</v>
      </c>
      <c r="H4280">
        <v>-2.2742811831197698</v>
      </c>
      <c r="I4280">
        <v>-12.9654041397061</v>
      </c>
      <c r="J4280">
        <v>-1.0476561641234601</v>
      </c>
      <c r="K4280">
        <v>17.009998652657501</v>
      </c>
      <c r="L4280">
        <v>16.947471057559</v>
      </c>
      <c r="M4280">
        <v>100</v>
      </c>
      <c r="O4280">
        <v>0</v>
      </c>
      <c r="P4280">
        <v>0</v>
      </c>
    </row>
    <row r="4281" spans="1:17" hidden="1" x14ac:dyDescent="0.3">
      <c r="A4281" t="s">
        <v>8794</v>
      </c>
      <c r="B4281" t="s">
        <v>8795</v>
      </c>
      <c r="C4281" t="s">
        <v>10328</v>
      </c>
      <c r="D4281" t="s">
        <v>257</v>
      </c>
      <c r="E4281">
        <v>13.5379087199999</v>
      </c>
      <c r="F4281">
        <v>51.45</v>
      </c>
      <c r="G4281">
        <v>107.572513735958</v>
      </c>
      <c r="H4281">
        <v>8.3507188168802298</v>
      </c>
      <c r="I4281">
        <v>-10.800987936370101</v>
      </c>
      <c r="J4281">
        <v>3.8412327247654199</v>
      </c>
      <c r="K4281">
        <v>46.361638183223597</v>
      </c>
      <c r="L4281">
        <v>42.369665541630198</v>
      </c>
      <c r="M4281">
        <v>73.850831416094593</v>
      </c>
      <c r="N4281">
        <v>0.126293984188252</v>
      </c>
      <c r="O4281">
        <v>16.404275996112698</v>
      </c>
      <c r="P4281">
        <v>148.55072463768099</v>
      </c>
      <c r="Q4281">
        <v>0.11689859436687899</v>
      </c>
    </row>
    <row r="4282" spans="1:17" hidden="1" x14ac:dyDescent="0.3">
      <c r="A4282" t="s">
        <v>8796</v>
      </c>
      <c r="B4282" t="s">
        <v>8797</v>
      </c>
      <c r="C4282" t="s">
        <v>10328</v>
      </c>
      <c r="D4282" t="s">
        <v>706</v>
      </c>
      <c r="E4282">
        <v>13.5306262</v>
      </c>
      <c r="F4282">
        <v>14.05</v>
      </c>
      <c r="G4282">
        <v>-72.3479168082375</v>
      </c>
      <c r="H4282">
        <v>-9.4976078895478704</v>
      </c>
      <c r="I4282">
        <v>-42.785583959885898</v>
      </c>
      <c r="J4282">
        <v>-6.0680089456702797</v>
      </c>
      <c r="K4282">
        <v>15.171432263309701</v>
      </c>
      <c r="L4282">
        <v>18.357230316111401</v>
      </c>
      <c r="M4282">
        <v>39.0883476171308</v>
      </c>
      <c r="N4282">
        <v>0.49591555865674097</v>
      </c>
      <c r="O4282">
        <v>85.409252669039105</v>
      </c>
      <c r="P4282">
        <v>1.2977649603460799</v>
      </c>
      <c r="Q4282">
        <v>-5.5001658617549E-2</v>
      </c>
    </row>
    <row r="4283" spans="1:17" hidden="1" x14ac:dyDescent="0.3">
      <c r="A4283" t="s">
        <v>8798</v>
      </c>
      <c r="B4283" t="s">
        <v>8799</v>
      </c>
      <c r="C4283" t="s">
        <v>10328</v>
      </c>
      <c r="D4283" t="s">
        <v>1401</v>
      </c>
      <c r="E4283">
        <v>13.490495259999999</v>
      </c>
      <c r="F4283">
        <v>12.8</v>
      </c>
      <c r="G4283">
        <v>-12.0994778350125</v>
      </c>
      <c r="H4283">
        <v>2.39497951726932</v>
      </c>
      <c r="I4283">
        <v>6.10436330215434</v>
      </c>
      <c r="J4283">
        <v>-1.0476561641234601</v>
      </c>
      <c r="K4283">
        <v>13.004623696921801</v>
      </c>
      <c r="L4283">
        <v>11.842734804071201</v>
      </c>
      <c r="M4283">
        <v>46.657239958279902</v>
      </c>
      <c r="N4283">
        <v>0.662745098039215</v>
      </c>
      <c r="O4283">
        <v>29.6875</v>
      </c>
      <c r="P4283">
        <v>61.0062893081761</v>
      </c>
      <c r="Q4283">
        <v>0.16863776572101799</v>
      </c>
    </row>
    <row r="4284" spans="1:17" hidden="1" x14ac:dyDescent="0.3">
      <c r="A4284" t="s">
        <v>8800</v>
      </c>
      <c r="B4284" t="s">
        <v>8801</v>
      </c>
      <c r="C4284" t="s">
        <v>10328</v>
      </c>
      <c r="D4284" t="s">
        <v>627</v>
      </c>
      <c r="E4284">
        <v>13.405321056</v>
      </c>
      <c r="F4284">
        <v>27.31</v>
      </c>
      <c r="G4284">
        <v>-16.940096499561498</v>
      </c>
      <c r="H4284">
        <v>-7.2168499265935004</v>
      </c>
      <c r="I4284">
        <v>-5.4033718435265303</v>
      </c>
      <c r="J4284">
        <v>0.100491984024676</v>
      </c>
      <c r="K4284">
        <v>26.7943417079589</v>
      </c>
      <c r="L4284">
        <v>25.476166253409101</v>
      </c>
      <c r="M4284">
        <v>49.557108818953303</v>
      </c>
      <c r="N4284">
        <v>0.66849789283564098</v>
      </c>
      <c r="O4284">
        <v>38.777004760161098</v>
      </c>
      <c r="P4284">
        <v>40.773195876288597</v>
      </c>
      <c r="Q4284">
        <v>6.1211315409942998E-2</v>
      </c>
    </row>
    <row r="4285" spans="1:17" hidden="1" x14ac:dyDescent="0.3">
      <c r="A4285" t="s">
        <v>8802</v>
      </c>
      <c r="B4285" t="s">
        <v>8803</v>
      </c>
      <c r="C4285" t="s">
        <v>10328</v>
      </c>
      <c r="D4285" t="s">
        <v>535</v>
      </c>
      <c r="E4285">
        <v>13.344360999999999</v>
      </c>
      <c r="F4285">
        <v>4.16</v>
      </c>
      <c r="G4285">
        <v>254.757034099234</v>
      </c>
      <c r="H4285">
        <v>-11.009913367027799</v>
      </c>
      <c r="I4285">
        <v>102.355506833378</v>
      </c>
      <c r="J4285">
        <v>-1.2989124455304899</v>
      </c>
      <c r="K4285">
        <v>3.8068552909440601</v>
      </c>
      <c r="L4285">
        <v>2.7418266387749801</v>
      </c>
      <c r="M4285">
        <v>56.669099639647797</v>
      </c>
      <c r="N4285">
        <v>0.71415394097662899</v>
      </c>
      <c r="O4285">
        <v>29.0865384615384</v>
      </c>
      <c r="P4285">
        <v>324.92339121552601</v>
      </c>
      <c r="Q4285">
        <v>2.3067708612293999E-2</v>
      </c>
    </row>
    <row r="4286" spans="1:17" hidden="1" x14ac:dyDescent="0.3">
      <c r="A4286" t="s">
        <v>8804</v>
      </c>
      <c r="B4286" t="s">
        <v>8805</v>
      </c>
      <c r="C4286" t="s">
        <v>10328</v>
      </c>
      <c r="D4286" t="s">
        <v>357</v>
      </c>
      <c r="E4286">
        <v>13.252549999999999</v>
      </c>
      <c r="F4286">
        <v>221.8</v>
      </c>
      <c r="G4286">
        <v>10.219127026286699</v>
      </c>
      <c r="H4286">
        <v>3.42026253858621</v>
      </c>
      <c r="I4286">
        <v>3.5874072107930801</v>
      </c>
      <c r="J4286">
        <v>-1.0476561641234601</v>
      </c>
      <c r="K4286">
        <v>223.78494745178401</v>
      </c>
      <c r="L4286">
        <v>207.04133087595599</v>
      </c>
      <c r="M4286">
        <v>60.287398283434598</v>
      </c>
      <c r="N4286">
        <v>3.0499803227075901E-3</v>
      </c>
      <c r="O4286">
        <v>20.716862037871898</v>
      </c>
      <c r="P4286">
        <v>50.372881355932201</v>
      </c>
    </row>
    <row r="4287" spans="1:17" hidden="1" x14ac:dyDescent="0.3">
      <c r="A4287" t="s">
        <v>8806</v>
      </c>
      <c r="B4287" t="s">
        <v>8807</v>
      </c>
      <c r="C4287" t="s">
        <v>10328</v>
      </c>
      <c r="D4287" t="s">
        <v>627</v>
      </c>
      <c r="E4287">
        <v>13.15681</v>
      </c>
      <c r="F4287">
        <v>33.46</v>
      </c>
      <c r="G4287">
        <v>438.97579098219097</v>
      </c>
      <c r="H4287">
        <v>70.865560505534503</v>
      </c>
      <c r="I4287">
        <v>433.76662200408401</v>
      </c>
      <c r="J4287">
        <v>7.1290665526586103</v>
      </c>
      <c r="K4287">
        <v>23.7850396690392</v>
      </c>
      <c r="L4287">
        <v>16.3222489644976</v>
      </c>
      <c r="M4287">
        <v>99.247996713474706</v>
      </c>
      <c r="N4287">
        <v>0.36008991731287998</v>
      </c>
      <c r="O4287">
        <v>0</v>
      </c>
      <c r="P4287">
        <v>543.461538461538</v>
      </c>
      <c r="Q4287">
        <v>0.19817779888603501</v>
      </c>
    </row>
    <row r="4288" spans="1:17" hidden="1" x14ac:dyDescent="0.3">
      <c r="A4288" t="s">
        <v>8808</v>
      </c>
      <c r="B4288" t="s">
        <v>8809</v>
      </c>
      <c r="C4288" t="s">
        <v>10328</v>
      </c>
      <c r="D4288" t="s">
        <v>535</v>
      </c>
      <c r="E4288">
        <v>13.126013159999999</v>
      </c>
      <c r="F4288">
        <v>11.73</v>
      </c>
      <c r="G4288">
        <v>-37.344555338154599</v>
      </c>
      <c r="H4288">
        <v>6.4805826301097902</v>
      </c>
      <c r="I4288">
        <v>4.3345958602938701</v>
      </c>
      <c r="J4288">
        <v>1.1461281137558701</v>
      </c>
      <c r="K4288">
        <v>10.651348732030399</v>
      </c>
      <c r="L4288">
        <v>10.9960585079995</v>
      </c>
      <c r="M4288">
        <v>58.423452469469403</v>
      </c>
      <c r="N4288">
        <v>3.2961146069798799</v>
      </c>
      <c r="O4288">
        <v>32.054560954816701</v>
      </c>
      <c r="P4288">
        <v>38</v>
      </c>
      <c r="Q4288">
        <v>0.14184132302838501</v>
      </c>
    </row>
    <row r="4289" spans="1:17" hidden="1" x14ac:dyDescent="0.3">
      <c r="A4289" t="s">
        <v>8810</v>
      </c>
      <c r="B4289" t="s">
        <v>8811</v>
      </c>
      <c r="C4289" t="s">
        <v>10328</v>
      </c>
      <c r="D4289" t="s">
        <v>535</v>
      </c>
      <c r="E4289">
        <v>13.1156624</v>
      </c>
      <c r="F4289">
        <v>30.88</v>
      </c>
      <c r="G4289">
        <v>25.887767894168601</v>
      </c>
      <c r="H4289">
        <v>-15.017994096372099</v>
      </c>
      <c r="I4289">
        <v>-33.704623852231798</v>
      </c>
      <c r="J4289">
        <v>-19.784498269386599</v>
      </c>
      <c r="K4289">
        <v>35.4830981739739</v>
      </c>
      <c r="L4289">
        <v>33.836448526845501</v>
      </c>
      <c r="M4289">
        <v>25.6617675866155</v>
      </c>
      <c r="N4289">
        <v>0.48387845899716397</v>
      </c>
      <c r="O4289">
        <v>68.329015544041397</v>
      </c>
      <c r="P4289">
        <v>72.706935123042499</v>
      </c>
      <c r="Q4289">
        <v>0.12809200551876401</v>
      </c>
    </row>
    <row r="4290" spans="1:17" hidden="1" x14ac:dyDescent="0.3">
      <c r="A4290" t="s">
        <v>8812</v>
      </c>
      <c r="B4290" t="s">
        <v>8813</v>
      </c>
      <c r="C4290" t="s">
        <v>10328</v>
      </c>
      <c r="D4290" t="s">
        <v>627</v>
      </c>
      <c r="E4290">
        <v>13.104399600000001</v>
      </c>
      <c r="F4290">
        <v>29.95</v>
      </c>
      <c r="G4290">
        <v>86.957157441819007</v>
      </c>
      <c r="H4290">
        <v>31.043475826226</v>
      </c>
      <c r="I4290">
        <v>58.667833682643398</v>
      </c>
      <c r="J4290">
        <v>1.57824311645207</v>
      </c>
      <c r="K4290">
        <v>22.360462236881499</v>
      </c>
      <c r="L4290">
        <v>19.263128220433899</v>
      </c>
      <c r="M4290">
        <v>73.685215563685404</v>
      </c>
      <c r="N4290">
        <v>1.00630651192461</v>
      </c>
      <c r="O4290">
        <v>0</v>
      </c>
      <c r="P4290">
        <v>127.583586626139</v>
      </c>
      <c r="Q4290">
        <v>2.1254663898857998E-2</v>
      </c>
    </row>
    <row r="4291" spans="1:17" hidden="1" x14ac:dyDescent="0.3">
      <c r="A4291" t="s">
        <v>8814</v>
      </c>
      <c r="B4291" t="s">
        <v>8815</v>
      </c>
      <c r="C4291" t="s">
        <v>10328</v>
      </c>
      <c r="D4291" t="s">
        <v>741</v>
      </c>
      <c r="E4291">
        <v>13.10207943</v>
      </c>
      <c r="F4291">
        <v>124.04</v>
      </c>
      <c r="G4291">
        <v>16.081111724840099</v>
      </c>
      <c r="H4291">
        <v>2.0198364639390398</v>
      </c>
      <c r="I4291">
        <v>10.102360519486201</v>
      </c>
      <c r="J4291">
        <v>-0.358056942964944</v>
      </c>
      <c r="K4291">
        <v>118.693192427574</v>
      </c>
      <c r="L4291">
        <v>106.72429392491701</v>
      </c>
      <c r="M4291">
        <v>34.201172078942697</v>
      </c>
      <c r="N4291">
        <v>0.450818664399117</v>
      </c>
      <c r="O4291">
        <v>0.40309577555626103</v>
      </c>
      <c r="P4291">
        <v>48.2667941668659</v>
      </c>
    </row>
    <row r="4292" spans="1:17" hidden="1" x14ac:dyDescent="0.3">
      <c r="A4292" t="s">
        <v>8816</v>
      </c>
      <c r="B4292" t="s">
        <v>8817</v>
      </c>
      <c r="C4292" t="s">
        <v>10328</v>
      </c>
      <c r="D4292" t="s">
        <v>118</v>
      </c>
      <c r="E4292">
        <v>13.060374884345199</v>
      </c>
      <c r="F4292">
        <v>99.6</v>
      </c>
      <c r="G4292">
        <v>-5.5931859894901201</v>
      </c>
      <c r="H4292">
        <v>-1.87035303188851</v>
      </c>
      <c r="I4292">
        <v>-12.2495918825592</v>
      </c>
      <c r="J4292">
        <v>1.0670674632677399</v>
      </c>
      <c r="K4292">
        <v>88.622837348358701</v>
      </c>
      <c r="L4292">
        <v>75.642478964540601</v>
      </c>
      <c r="M4292">
        <v>75.835066412166697</v>
      </c>
      <c r="N4292">
        <v>1</v>
      </c>
      <c r="Q4292">
        <v>-4.6725400847372998E-2</v>
      </c>
    </row>
    <row r="4293" spans="1:17" hidden="1" x14ac:dyDescent="0.3">
      <c r="A4293" t="s">
        <v>8818</v>
      </c>
      <c r="B4293" t="s">
        <v>8819</v>
      </c>
      <c r="C4293" t="s">
        <v>10328</v>
      </c>
      <c r="D4293" t="s">
        <v>627</v>
      </c>
      <c r="E4293">
        <v>13.05479858</v>
      </c>
      <c r="F4293">
        <v>14.46</v>
      </c>
      <c r="G4293">
        <v>2.5887223932882599</v>
      </c>
      <c r="H4293">
        <v>-1.7270855606847499</v>
      </c>
      <c r="I4293">
        <v>-29.381589110804299</v>
      </c>
      <c r="J4293">
        <v>-10.3069154233827</v>
      </c>
      <c r="K4293">
        <v>14.5032884934627</v>
      </c>
      <c r="L4293">
        <v>13.8369544865131</v>
      </c>
      <c r="M4293">
        <v>50.745693537925497</v>
      </c>
      <c r="N4293">
        <v>0.83634079900565605</v>
      </c>
      <c r="O4293">
        <v>52.489626556016503</v>
      </c>
      <c r="Q4293">
        <v>7.8809629157816002E-2</v>
      </c>
    </row>
    <row r="4294" spans="1:17" hidden="1" x14ac:dyDescent="0.3">
      <c r="A4294" t="s">
        <v>8820</v>
      </c>
      <c r="B4294" t="s">
        <v>8821</v>
      </c>
      <c r="C4294" t="s">
        <v>10328</v>
      </c>
      <c r="D4294" t="s">
        <v>950</v>
      </c>
      <c r="E4294">
        <v>13.034112</v>
      </c>
      <c r="F4294">
        <v>0.84</v>
      </c>
      <c r="G4294">
        <v>22.655444661845301</v>
      </c>
      <c r="H4294">
        <v>-9.9665888754274707</v>
      </c>
      <c r="I4294">
        <v>-15.290985535054901</v>
      </c>
      <c r="J4294">
        <v>-1.0476561641234601</v>
      </c>
      <c r="K4294">
        <v>0.86053251340563497</v>
      </c>
      <c r="L4294">
        <v>0.79594562028716098</v>
      </c>
      <c r="M4294">
        <v>47.769287868117701</v>
      </c>
      <c r="N4294">
        <v>0.44731837200456398</v>
      </c>
      <c r="O4294">
        <v>57.142857142857103</v>
      </c>
      <c r="P4294">
        <v>61.538461538461497</v>
      </c>
      <c r="Q4294">
        <v>1.3022571870435999E-2</v>
      </c>
    </row>
    <row r="4295" spans="1:17" hidden="1" x14ac:dyDescent="0.3">
      <c r="A4295" t="s">
        <v>8822</v>
      </c>
      <c r="B4295" t="s">
        <v>8767</v>
      </c>
      <c r="C4295" t="s">
        <v>10328</v>
      </c>
      <c r="D4295" t="s">
        <v>3576</v>
      </c>
      <c r="E4295">
        <v>13.02159</v>
      </c>
      <c r="F4295">
        <v>19.399999999999999</v>
      </c>
      <c r="G4295">
        <v>81.027192609219</v>
      </c>
      <c r="H4295">
        <v>-4.4183163672869004</v>
      </c>
      <c r="I4295">
        <v>1.6918062621851</v>
      </c>
      <c r="J4295">
        <v>-19.0200063945382</v>
      </c>
      <c r="K4295">
        <v>18.4994047870494</v>
      </c>
      <c r="L4295">
        <v>16.954136686369001</v>
      </c>
      <c r="M4295">
        <v>44.275473986489203</v>
      </c>
      <c r="N4295">
        <v>4.3063641073098502</v>
      </c>
      <c r="O4295">
        <v>21.649484536082401</v>
      </c>
      <c r="P4295">
        <v>117.977528089887</v>
      </c>
      <c r="Q4295">
        <v>6.2716879156638997E-2</v>
      </c>
    </row>
    <row r="4296" spans="1:17" hidden="1" x14ac:dyDescent="0.3">
      <c r="A4296" t="s">
        <v>8823</v>
      </c>
      <c r="B4296" t="s">
        <v>8824</v>
      </c>
      <c r="C4296" t="s">
        <v>10328</v>
      </c>
      <c r="D4296" t="s">
        <v>5327</v>
      </c>
      <c r="E4296">
        <v>12.99179925</v>
      </c>
      <c r="F4296">
        <v>28.11</v>
      </c>
      <c r="G4296">
        <v>-52.031850275310703</v>
      </c>
      <c r="H4296">
        <v>-6.7112559730357404</v>
      </c>
      <c r="I4296">
        <v>-14.1604832258221</v>
      </c>
      <c r="J4296">
        <v>-7.6814821082942304</v>
      </c>
      <c r="K4296">
        <v>28.999466217225699</v>
      </c>
      <c r="L4296">
        <v>30.642566548160602</v>
      </c>
      <c r="M4296">
        <v>43.190890444818798</v>
      </c>
      <c r="N4296">
        <v>1.9800020272244301</v>
      </c>
      <c r="O4296">
        <v>37.602276769832798</v>
      </c>
      <c r="P4296">
        <v>24.6563192904656</v>
      </c>
      <c r="Q4296">
        <v>-7.3547184492099996E-3</v>
      </c>
    </row>
    <row r="4297" spans="1:17" hidden="1" x14ac:dyDescent="0.3">
      <c r="A4297" t="s">
        <v>8825</v>
      </c>
      <c r="B4297" t="s">
        <v>8826</v>
      </c>
      <c r="C4297" t="s">
        <v>10328</v>
      </c>
      <c r="D4297" t="s">
        <v>410</v>
      </c>
      <c r="E4297">
        <v>12.989545008</v>
      </c>
      <c r="F4297">
        <v>3.1</v>
      </c>
      <c r="G4297">
        <v>-100.826545046559</v>
      </c>
      <c r="H4297">
        <v>-13.916072227895899</v>
      </c>
      <c r="I4297">
        <v>-76.494815904411993</v>
      </c>
      <c r="J4297">
        <v>5.4271639797614304</v>
      </c>
      <c r="K4297">
        <v>4.0217816465668301</v>
      </c>
      <c r="L4297">
        <v>8.3386383731953995</v>
      </c>
      <c r="M4297">
        <v>39.616924811755297</v>
      </c>
      <c r="N4297">
        <v>0.77214969438618697</v>
      </c>
      <c r="O4297">
        <v>351.61290322580601</v>
      </c>
      <c r="P4297">
        <v>14.3911439114391</v>
      </c>
      <c r="Q4297">
        <v>-0.208954285814373</v>
      </c>
    </row>
    <row r="4298" spans="1:17" hidden="1" x14ac:dyDescent="0.3">
      <c r="A4298" t="s">
        <v>8827</v>
      </c>
      <c r="B4298" t="s">
        <v>8828</v>
      </c>
      <c r="C4298" t="s">
        <v>10328</v>
      </c>
      <c r="D4298" t="s">
        <v>276</v>
      </c>
      <c r="E4298">
        <v>12.9510405</v>
      </c>
      <c r="F4298">
        <v>22.9</v>
      </c>
      <c r="G4298">
        <v>-21.848765683574701</v>
      </c>
      <c r="H4298">
        <v>0.96728187194238902</v>
      </c>
      <c r="I4298">
        <v>-28.463559121255901</v>
      </c>
      <c r="J4298">
        <v>2.2856771692098601</v>
      </c>
      <c r="K4298">
        <v>22.686640280172799</v>
      </c>
      <c r="L4298">
        <v>23.507160414808499</v>
      </c>
      <c r="M4298">
        <v>62.6773290160736</v>
      </c>
      <c r="N4298">
        <v>1.04099279073067</v>
      </c>
      <c r="O4298">
        <v>92.139737991266301</v>
      </c>
      <c r="P4298">
        <v>43.124999999999901</v>
      </c>
      <c r="Q4298">
        <v>3.9380305149064002E-2</v>
      </c>
    </row>
    <row r="4299" spans="1:17" hidden="1" x14ac:dyDescent="0.3">
      <c r="A4299" t="s">
        <v>8829</v>
      </c>
      <c r="B4299" t="s">
        <v>8830</v>
      </c>
      <c r="C4299" t="s">
        <v>10328</v>
      </c>
      <c r="D4299" t="s">
        <v>535</v>
      </c>
      <c r="E4299">
        <v>12.95</v>
      </c>
      <c r="F4299">
        <v>24.61</v>
      </c>
      <c r="G4299">
        <v>58.5105474134998</v>
      </c>
      <c r="H4299">
        <v>-13.998889226746201</v>
      </c>
      <c r="I4299">
        <v>95.593917894192103</v>
      </c>
      <c r="J4299">
        <v>-2.1926943320624002</v>
      </c>
      <c r="K4299">
        <v>25.4180938870097</v>
      </c>
      <c r="L4299">
        <v>18.802654451129101</v>
      </c>
      <c r="M4299">
        <v>41.055697654784296</v>
      </c>
      <c r="N4299">
        <v>0.74391132782064395</v>
      </c>
      <c r="O4299">
        <v>24.095895977245</v>
      </c>
      <c r="P4299">
        <v>220.442708333333</v>
      </c>
      <c r="Q4299">
        <v>0.15741218743916099</v>
      </c>
    </row>
    <row r="4300" spans="1:17" hidden="1" x14ac:dyDescent="0.3">
      <c r="A4300" t="s">
        <v>8831</v>
      </c>
      <c r="B4300" t="s">
        <v>8832</v>
      </c>
      <c r="C4300" t="s">
        <v>10328</v>
      </c>
      <c r="D4300" t="s">
        <v>1210</v>
      </c>
      <c r="E4300">
        <v>12.917513</v>
      </c>
      <c r="F4300">
        <v>6.47</v>
      </c>
      <c r="G4300">
        <v>63.0625002927815</v>
      </c>
      <c r="H4300">
        <v>-0.85695834847409802</v>
      </c>
      <c r="I4300">
        <v>26.174380806530401</v>
      </c>
      <c r="J4300">
        <v>4.8733964674554802</v>
      </c>
      <c r="K4300">
        <v>6.1967988024106697</v>
      </c>
      <c r="L4300">
        <v>5.5608981839261302</v>
      </c>
      <c r="M4300">
        <v>77.742635150093705</v>
      </c>
      <c r="N4300">
        <v>0.27577055221935598</v>
      </c>
      <c r="O4300">
        <v>25.1931993817619</v>
      </c>
      <c r="Q4300">
        <v>7.1542532373321005E-2</v>
      </c>
    </row>
    <row r="4301" spans="1:17" hidden="1" x14ac:dyDescent="0.3">
      <c r="A4301" t="s">
        <v>8833</v>
      </c>
      <c r="B4301" t="s">
        <v>8834</v>
      </c>
      <c r="C4301" t="s">
        <v>10328</v>
      </c>
      <c r="D4301" t="s">
        <v>127</v>
      </c>
      <c r="E4301">
        <v>12.904876529999999</v>
      </c>
      <c r="F4301">
        <v>37</v>
      </c>
      <c r="G4301">
        <v>-23.6582531445185</v>
      </c>
      <c r="H4301">
        <v>-0.12487096031506</v>
      </c>
      <c r="I4301">
        <v>-18.093609267911201</v>
      </c>
      <c r="J4301">
        <v>-0.245793774056207</v>
      </c>
      <c r="K4301">
        <v>38.319635106743902</v>
      </c>
      <c r="L4301">
        <v>37.954352975446</v>
      </c>
      <c r="M4301">
        <v>58.0727656844618</v>
      </c>
      <c r="N4301">
        <v>0.61767147038310699</v>
      </c>
      <c r="O4301">
        <v>37.297297297297199</v>
      </c>
      <c r="P4301">
        <v>15.264797507788099</v>
      </c>
      <c r="Q4301">
        <v>3.0525563382740002E-2</v>
      </c>
    </row>
    <row r="4302" spans="1:17" hidden="1" x14ac:dyDescent="0.3">
      <c r="A4302" t="s">
        <v>8835</v>
      </c>
      <c r="B4302" t="s">
        <v>8836</v>
      </c>
      <c r="C4302" t="s">
        <v>10328</v>
      </c>
      <c r="D4302" t="s">
        <v>627</v>
      </c>
      <c r="E4302">
        <v>12.894663</v>
      </c>
      <c r="F4302">
        <v>22.72</v>
      </c>
      <c r="G4302">
        <v>9.0586067171813607</v>
      </c>
      <c r="H4302">
        <v>-9.9220216234442304</v>
      </c>
      <c r="I4302">
        <v>-11.4915318753023</v>
      </c>
      <c r="J4302">
        <v>-2.2051592645781999</v>
      </c>
      <c r="K4302">
        <v>29.504574175619499</v>
      </c>
      <c r="L4302">
        <v>30.334653408384</v>
      </c>
      <c r="M4302">
        <v>46.6416537281834</v>
      </c>
      <c r="N4302">
        <v>1.7827603540888699</v>
      </c>
      <c r="O4302">
        <v>192.91373239436601</v>
      </c>
      <c r="P4302">
        <v>71.471698113207495</v>
      </c>
      <c r="Q4302">
        <v>0.13053741536918101</v>
      </c>
    </row>
    <row r="4303" spans="1:17" hidden="1" x14ac:dyDescent="0.3">
      <c r="A4303" t="s">
        <v>8837</v>
      </c>
      <c r="B4303" t="s">
        <v>8838</v>
      </c>
      <c r="C4303" t="s">
        <v>10328</v>
      </c>
      <c r="E4303">
        <v>12.884305700000001</v>
      </c>
      <c r="F4303">
        <v>25.71</v>
      </c>
      <c r="G4303">
        <v>235.64652186344799</v>
      </c>
      <c r="H4303">
        <v>-5.7316280452016901</v>
      </c>
      <c r="I4303">
        <v>-11.3046686711414</v>
      </c>
      <c r="J4303">
        <v>4.0239184780033304</v>
      </c>
      <c r="K4303">
        <v>25.878423988127398</v>
      </c>
      <c r="L4303">
        <v>21.965888378848799</v>
      </c>
      <c r="M4303">
        <v>47.096557615742803</v>
      </c>
      <c r="N4303">
        <v>1.3516988062442601</v>
      </c>
      <c r="O4303">
        <v>46.635550369505999</v>
      </c>
      <c r="P4303">
        <v>350.26269702276699</v>
      </c>
    </row>
    <row r="4304" spans="1:17" hidden="1" x14ac:dyDescent="0.3">
      <c r="A4304" t="s">
        <v>8839</v>
      </c>
      <c r="B4304" t="s">
        <v>8840</v>
      </c>
      <c r="C4304" t="s">
        <v>10328</v>
      </c>
      <c r="D4304" t="s">
        <v>1607</v>
      </c>
      <c r="E4304">
        <v>12.8733714</v>
      </c>
      <c r="F4304">
        <v>36.07</v>
      </c>
      <c r="G4304">
        <v>173.547700554101</v>
      </c>
      <c r="H4304">
        <v>13.270742513562601</v>
      </c>
      <c r="I4304">
        <v>-24.666750528935001</v>
      </c>
      <c r="J4304">
        <v>8.1165229403541392</v>
      </c>
      <c r="K4304">
        <v>31.505766830792499</v>
      </c>
      <c r="M4304">
        <v>78.205403504204597</v>
      </c>
      <c r="N4304">
        <v>4.6089135185016898</v>
      </c>
      <c r="O4304">
        <v>22.511782644857199</v>
      </c>
      <c r="P4304">
        <v>218.63957597173101</v>
      </c>
    </row>
    <row r="4305" spans="1:17" hidden="1" x14ac:dyDescent="0.3">
      <c r="A4305" t="s">
        <v>8841</v>
      </c>
      <c r="B4305" t="s">
        <v>8842</v>
      </c>
      <c r="C4305" t="s">
        <v>10328</v>
      </c>
      <c r="D4305" t="s">
        <v>627</v>
      </c>
      <c r="E4305">
        <v>12.8626554</v>
      </c>
      <c r="F4305">
        <v>0.73</v>
      </c>
      <c r="G4305">
        <v>-96.890009883609096</v>
      </c>
      <c r="H4305">
        <v>-20.8789323459104</v>
      </c>
      <c r="I4305">
        <v>-56.811557985859899</v>
      </c>
      <c r="J4305">
        <v>1.8935203064647499</v>
      </c>
      <c r="K4305">
        <v>0.98167772697851197</v>
      </c>
      <c r="L4305">
        <v>1.5756128897193999</v>
      </c>
      <c r="M4305">
        <v>0.64716778106418404</v>
      </c>
      <c r="N4305">
        <v>1.1529209095464199</v>
      </c>
      <c r="O4305">
        <v>208.21917808219101</v>
      </c>
      <c r="P4305">
        <v>12.307692307692299</v>
      </c>
      <c r="Q4305">
        <v>-0.103581871537092</v>
      </c>
    </row>
    <row r="4306" spans="1:17" hidden="1" x14ac:dyDescent="0.3">
      <c r="A4306" t="s">
        <v>8843</v>
      </c>
      <c r="B4306" t="s">
        <v>8844</v>
      </c>
      <c r="C4306" t="s">
        <v>10328</v>
      </c>
      <c r="D4306" t="s">
        <v>365</v>
      </c>
      <c r="E4306">
        <v>12.859378</v>
      </c>
      <c r="F4306">
        <v>2.34</v>
      </c>
      <c r="G4306">
        <v>6.7702771977305503</v>
      </c>
      <c r="H4306">
        <v>14.3923854835468</v>
      </c>
      <c r="I4306">
        <v>-9.8817036991774998</v>
      </c>
      <c r="J4306">
        <v>-8.0789061641234703</v>
      </c>
      <c r="K4306">
        <v>2.3556089788836099</v>
      </c>
      <c r="L4306">
        <v>2.2897736143263101</v>
      </c>
      <c r="M4306">
        <v>45.779933360520801</v>
      </c>
      <c r="N4306">
        <v>0.88038452669300504</v>
      </c>
      <c r="O4306">
        <v>55.128205128205103</v>
      </c>
      <c r="P4306">
        <v>44.4444444444444</v>
      </c>
    </row>
    <row r="4307" spans="1:17" hidden="1" x14ac:dyDescent="0.3">
      <c r="A4307" t="s">
        <v>8845</v>
      </c>
      <c r="B4307" t="s">
        <v>8846</v>
      </c>
      <c r="C4307" t="s">
        <v>10328</v>
      </c>
      <c r="D4307" t="s">
        <v>127</v>
      </c>
      <c r="E4307">
        <v>12.819495</v>
      </c>
      <c r="F4307">
        <v>3.9</v>
      </c>
      <c r="G4307">
        <v>56.5310427479697</v>
      </c>
      <c r="H4307">
        <v>3.7202692255995702</v>
      </c>
      <c r="I4307">
        <v>66.758098164441293</v>
      </c>
      <c r="J4307">
        <v>-7.7622844614855699</v>
      </c>
      <c r="K4307">
        <v>3.8093745879257099</v>
      </c>
      <c r="L4307">
        <v>3.1302510964352401</v>
      </c>
      <c r="M4307">
        <v>46.9457656062946</v>
      </c>
      <c r="N4307">
        <v>0.65834507724637503</v>
      </c>
      <c r="O4307">
        <v>27.948717948717899</v>
      </c>
      <c r="P4307">
        <v>110.81081081081</v>
      </c>
      <c r="Q4307">
        <v>-2.9350204083485001E-2</v>
      </c>
    </row>
    <row r="4308" spans="1:17" hidden="1" x14ac:dyDescent="0.3">
      <c r="A4308" t="s">
        <v>8847</v>
      </c>
      <c r="B4308" t="s">
        <v>8848</v>
      </c>
      <c r="C4308" t="s">
        <v>10328</v>
      </c>
      <c r="D4308" t="s">
        <v>627</v>
      </c>
      <c r="E4308">
        <v>12.8086923539507</v>
      </c>
      <c r="F4308">
        <v>31.5</v>
      </c>
      <c r="G4308">
        <v>-31.940986943932</v>
      </c>
      <c r="H4308">
        <v>-6.8197357285743196</v>
      </c>
      <c r="I4308">
        <v>-20.3183453161767</v>
      </c>
      <c r="K4308">
        <v>68.019953763615703</v>
      </c>
      <c r="M4308">
        <v>1.6190693955E-5</v>
      </c>
      <c r="N4308">
        <v>0.25</v>
      </c>
      <c r="O4308">
        <v>17.7777777777777</v>
      </c>
      <c r="P4308">
        <v>0</v>
      </c>
    </row>
    <row r="4309" spans="1:17" hidden="1" x14ac:dyDescent="0.3">
      <c r="A4309" t="s">
        <v>8849</v>
      </c>
      <c r="B4309" t="s">
        <v>8850</v>
      </c>
      <c r="C4309" t="s">
        <v>10328</v>
      </c>
      <c r="D4309" t="s">
        <v>741</v>
      </c>
      <c r="E4309">
        <v>12.801381996</v>
      </c>
      <c r="F4309">
        <v>261.14999999999998</v>
      </c>
      <c r="G4309">
        <v>1.4170194246285299</v>
      </c>
      <c r="H4309">
        <v>2.0074426796096598</v>
      </c>
      <c r="I4309">
        <v>1.1137501500020599</v>
      </c>
      <c r="J4309">
        <v>0.35308883044426398</v>
      </c>
      <c r="K4309">
        <v>251.56768482454899</v>
      </c>
      <c r="L4309">
        <v>233.01000390063101</v>
      </c>
      <c r="M4309">
        <v>61.795021026026802</v>
      </c>
      <c r="N4309">
        <v>0.17107010386843799</v>
      </c>
      <c r="O4309">
        <v>1.47424851617845</v>
      </c>
      <c r="P4309">
        <v>35.479352562772299</v>
      </c>
    </row>
    <row r="4310" spans="1:17" hidden="1" x14ac:dyDescent="0.3">
      <c r="A4310" t="s">
        <v>8851</v>
      </c>
      <c r="B4310" t="s">
        <v>8852</v>
      </c>
      <c r="C4310" t="s">
        <v>10328</v>
      </c>
      <c r="D4310" t="s">
        <v>950</v>
      </c>
      <c r="E4310">
        <v>12.8</v>
      </c>
      <c r="F4310">
        <v>6.49</v>
      </c>
      <c r="G4310">
        <v>-24.714685208284401</v>
      </c>
      <c r="H4310">
        <v>-2.58580766287055</v>
      </c>
      <c r="I4310">
        <v>-13.5779615669649</v>
      </c>
      <c r="J4310">
        <v>-0.26025458932030499</v>
      </c>
      <c r="K4310">
        <v>6.2742566810509999</v>
      </c>
      <c r="L4310">
        <v>6.5032778258949504</v>
      </c>
      <c r="M4310">
        <v>55.172372291283303</v>
      </c>
      <c r="N4310">
        <v>0.90067921396477901</v>
      </c>
      <c r="O4310">
        <v>37.134052388289597</v>
      </c>
      <c r="P4310">
        <v>26.7578125</v>
      </c>
      <c r="Q4310">
        <v>8.5403836300924005E-2</v>
      </c>
    </row>
    <row r="4311" spans="1:17" hidden="1" x14ac:dyDescent="0.3">
      <c r="A4311" t="s">
        <v>8853</v>
      </c>
      <c r="B4311" t="s">
        <v>8854</v>
      </c>
      <c r="C4311" t="s">
        <v>10328</v>
      </c>
      <c r="D4311" t="s">
        <v>535</v>
      </c>
      <c r="E4311">
        <v>12.7905129</v>
      </c>
      <c r="F4311">
        <v>44</v>
      </c>
      <c r="G4311">
        <v>330.66115622776601</v>
      </c>
      <c r="H4311">
        <v>-17.539141676447699</v>
      </c>
      <c r="I4311">
        <v>52.013973438096599</v>
      </c>
      <c r="J4311">
        <v>1.6729320711706499</v>
      </c>
      <c r="K4311">
        <v>46.372110520928302</v>
      </c>
      <c r="L4311">
        <v>33.852435849853499</v>
      </c>
      <c r="M4311">
        <v>28.733338587957199</v>
      </c>
      <c r="N4311">
        <v>0.86107762113109698</v>
      </c>
      <c r="O4311">
        <v>37.522727272727202</v>
      </c>
      <c r="P4311">
        <v>453.45911949685501</v>
      </c>
      <c r="Q4311">
        <v>0.14331086440981999</v>
      </c>
    </row>
    <row r="4312" spans="1:17" hidden="1" x14ac:dyDescent="0.3">
      <c r="A4312" t="s">
        <v>8855</v>
      </c>
      <c r="B4312" t="s">
        <v>8856</v>
      </c>
      <c r="C4312" t="s">
        <v>10328</v>
      </c>
      <c r="D4312" t="s">
        <v>1607</v>
      </c>
      <c r="E4312">
        <v>12.790127419999999</v>
      </c>
      <c r="F4312">
        <v>11.95</v>
      </c>
      <c r="G4312">
        <v>188.59483860123899</v>
      </c>
      <c r="H4312">
        <v>38.811905357612197</v>
      </c>
      <c r="I4312">
        <v>43.243746187091197</v>
      </c>
      <c r="J4312">
        <v>-10.790858581041901</v>
      </c>
      <c r="K4312">
        <v>10.459760037343701</v>
      </c>
      <c r="L4312">
        <v>8.4736496384493094</v>
      </c>
      <c r="M4312">
        <v>63.706866910689001</v>
      </c>
      <c r="N4312">
        <v>0.87844902227135901</v>
      </c>
      <c r="O4312">
        <v>10.794979079497899</v>
      </c>
      <c r="Q4312">
        <v>0.11071018442078399</v>
      </c>
    </row>
    <row r="4313" spans="1:17" hidden="1" x14ac:dyDescent="0.3">
      <c r="A4313" t="s">
        <v>8857</v>
      </c>
      <c r="B4313" t="s">
        <v>8858</v>
      </c>
      <c r="C4313" t="s">
        <v>10328</v>
      </c>
      <c r="D4313" t="s">
        <v>741</v>
      </c>
      <c r="E4313">
        <v>12.781170502</v>
      </c>
      <c r="F4313">
        <v>26.07</v>
      </c>
      <c r="G4313">
        <v>-19.026975656686801</v>
      </c>
      <c r="H4313">
        <v>-9.6140381875132505E-2</v>
      </c>
      <c r="I4313">
        <v>-3.7945498683493399</v>
      </c>
      <c r="J4313">
        <v>6.8587099925798894E-2</v>
      </c>
      <c r="K4313">
        <v>25.710437267227601</v>
      </c>
      <c r="L4313">
        <v>24.654320157274899</v>
      </c>
      <c r="N4313">
        <v>0.95023064774232502</v>
      </c>
      <c r="O4313">
        <v>9.2059838895281807</v>
      </c>
      <c r="P4313">
        <v>18.2312925170067</v>
      </c>
    </row>
    <row r="4314" spans="1:17" hidden="1" x14ac:dyDescent="0.3">
      <c r="A4314" t="s">
        <v>8859</v>
      </c>
      <c r="B4314" t="s">
        <v>8860</v>
      </c>
      <c r="C4314" t="s">
        <v>10328</v>
      </c>
      <c r="D4314" t="s">
        <v>138</v>
      </c>
      <c r="E4314">
        <v>12.749143399999999</v>
      </c>
      <c r="F4314">
        <v>18.25</v>
      </c>
      <c r="G4314">
        <v>-30.071828065427301</v>
      </c>
      <c r="H4314">
        <v>-2.2742811831197698</v>
      </c>
      <c r="I4314">
        <v>-12.9654041397061</v>
      </c>
      <c r="J4314">
        <v>-1.0476561641234601</v>
      </c>
      <c r="K4314">
        <v>18.2499997620058</v>
      </c>
      <c r="L4314">
        <v>18.236903514192399</v>
      </c>
      <c r="M4314">
        <v>100</v>
      </c>
      <c r="O4314">
        <v>0</v>
      </c>
      <c r="P4314">
        <v>0</v>
      </c>
    </row>
    <row r="4315" spans="1:17" hidden="1" x14ac:dyDescent="0.3">
      <c r="A4315" t="s">
        <v>8861</v>
      </c>
      <c r="B4315" t="s">
        <v>8862</v>
      </c>
      <c r="C4315" t="s">
        <v>10328</v>
      </c>
      <c r="D4315" t="s">
        <v>51</v>
      </c>
      <c r="E4315">
        <v>12.730365000000001</v>
      </c>
      <c r="F4315">
        <v>5.0999999999999996</v>
      </c>
      <c r="G4315">
        <v>-2.2522791932469</v>
      </c>
      <c r="H4315">
        <v>-7.3022141440136403</v>
      </c>
      <c r="I4315">
        <v>-24.1152299236782</v>
      </c>
      <c r="J4315">
        <v>-5.7205533603851402</v>
      </c>
      <c r="K4315">
        <v>4.9570118522449098</v>
      </c>
      <c r="L4315">
        <v>4.89812718413702</v>
      </c>
      <c r="M4315">
        <v>43.064657989960502</v>
      </c>
      <c r="N4315">
        <v>0.143540669856459</v>
      </c>
      <c r="O4315">
        <v>36.274509803921497</v>
      </c>
      <c r="P4315">
        <v>47.398843930635799</v>
      </c>
      <c r="Q4315">
        <v>5.5187992752947002E-2</v>
      </c>
    </row>
    <row r="4316" spans="1:17" hidden="1" x14ac:dyDescent="0.3">
      <c r="A4316" t="s">
        <v>8863</v>
      </c>
      <c r="B4316" t="s">
        <v>8864</v>
      </c>
      <c r="C4316" t="s">
        <v>10328</v>
      </c>
      <c r="E4316">
        <v>12.7241613</v>
      </c>
      <c r="F4316">
        <v>34</v>
      </c>
      <c r="G4316">
        <v>-14.464891649242301</v>
      </c>
      <c r="H4316">
        <v>-11.8221535235453</v>
      </c>
      <c r="I4316">
        <v>-5.5064913710588499</v>
      </c>
      <c r="J4316">
        <v>-5.7815497215464404</v>
      </c>
      <c r="K4316">
        <v>34.418648645371</v>
      </c>
      <c r="L4316">
        <v>32.556014470560903</v>
      </c>
      <c r="M4316">
        <v>42.090881316418098</v>
      </c>
      <c r="N4316">
        <v>0.35632781200834301</v>
      </c>
      <c r="O4316">
        <v>40.5</v>
      </c>
      <c r="P4316">
        <v>40.612076095947003</v>
      </c>
      <c r="Q4316">
        <v>-1.4900696149631999E-2</v>
      </c>
    </row>
    <row r="4317" spans="1:17" hidden="1" x14ac:dyDescent="0.3">
      <c r="A4317" t="s">
        <v>8865</v>
      </c>
      <c r="B4317" t="s">
        <v>8866</v>
      </c>
      <c r="C4317" t="s">
        <v>10328</v>
      </c>
      <c r="D4317" t="s">
        <v>405</v>
      </c>
      <c r="E4317">
        <v>12.709554900000001</v>
      </c>
      <c r="F4317">
        <v>12.53</v>
      </c>
      <c r="G4317">
        <v>21.074130921303599</v>
      </c>
      <c r="H4317">
        <v>8.5126330520702993</v>
      </c>
      <c r="I4317">
        <v>-20.697362902592701</v>
      </c>
      <c r="J4317">
        <v>-6.4816184282744098</v>
      </c>
      <c r="K4317">
        <v>12.179543733306099</v>
      </c>
      <c r="L4317">
        <v>11.4982593746969</v>
      </c>
      <c r="M4317">
        <v>54.500205022832603</v>
      </c>
      <c r="N4317">
        <v>1.3974142279470101</v>
      </c>
      <c r="O4317">
        <v>60.814046288906603</v>
      </c>
      <c r="P4317">
        <v>63.577023498694402</v>
      </c>
      <c r="Q4317">
        <v>7.1176773838560997E-2</v>
      </c>
    </row>
    <row r="4318" spans="1:17" hidden="1" x14ac:dyDescent="0.3">
      <c r="A4318" t="s">
        <v>8867</v>
      </c>
      <c r="B4318" t="s">
        <v>8868</v>
      </c>
      <c r="C4318" t="s">
        <v>10328</v>
      </c>
      <c r="D4318" t="s">
        <v>405</v>
      </c>
      <c r="E4318">
        <v>12.67435</v>
      </c>
      <c r="F4318">
        <v>6.32</v>
      </c>
      <c r="G4318">
        <v>2.1457451563299799</v>
      </c>
      <c r="H4318">
        <v>2.2788385470657202</v>
      </c>
      <c r="I4318">
        <v>-37.3673180153042</v>
      </c>
      <c r="J4318">
        <v>-8.5103427312876399</v>
      </c>
      <c r="K4318">
        <v>6.6063467798089803</v>
      </c>
      <c r="L4318">
        <v>7.0431592187252301</v>
      </c>
      <c r="M4318">
        <v>25.084962868304601</v>
      </c>
      <c r="N4318">
        <v>1.1761514982441099</v>
      </c>
      <c r="O4318">
        <v>71.360759493670798</v>
      </c>
      <c r="P4318">
        <v>32.217573221757299</v>
      </c>
      <c r="Q4318">
        <v>7.0202244501139002E-2</v>
      </c>
    </row>
    <row r="4319" spans="1:17" hidden="1" x14ac:dyDescent="0.3">
      <c r="A4319" t="s">
        <v>8869</v>
      </c>
      <c r="B4319" t="s">
        <v>8870</v>
      </c>
      <c r="C4319" t="s">
        <v>10328</v>
      </c>
      <c r="D4319" t="s">
        <v>741</v>
      </c>
      <c r="E4319">
        <v>12.67263724</v>
      </c>
      <c r="F4319">
        <v>81.44</v>
      </c>
      <c r="G4319">
        <v>-2.96085569146135</v>
      </c>
      <c r="H4319">
        <v>0.32115789965709002</v>
      </c>
      <c r="I4319">
        <v>-0.32363373859962802</v>
      </c>
      <c r="J4319">
        <v>0.107623338982131</v>
      </c>
      <c r="K4319">
        <v>78.883838172492105</v>
      </c>
      <c r="L4319">
        <v>73.517907420953605</v>
      </c>
      <c r="M4319">
        <v>56.470560257846202</v>
      </c>
      <c r="N4319">
        <v>0.819219675875409</v>
      </c>
      <c r="O4319">
        <v>1.87868369351669</v>
      </c>
      <c r="P4319">
        <v>32.207792207792103</v>
      </c>
    </row>
    <row r="4320" spans="1:17" hidden="1" x14ac:dyDescent="0.3">
      <c r="A4320" t="s">
        <v>8871</v>
      </c>
      <c r="B4320" t="s">
        <v>8872</v>
      </c>
      <c r="C4320" t="s">
        <v>10328</v>
      </c>
      <c r="D4320" t="s">
        <v>281</v>
      </c>
      <c r="E4320">
        <v>12.6454285</v>
      </c>
      <c r="F4320">
        <v>29.65</v>
      </c>
      <c r="G4320">
        <v>-26.653620880216302</v>
      </c>
      <c r="H4320">
        <v>6.0956018578158897</v>
      </c>
      <c r="I4320">
        <v>1.0730573987554</v>
      </c>
      <c r="J4320">
        <v>-12.672097296761301</v>
      </c>
      <c r="K4320">
        <v>28.1337696784617</v>
      </c>
      <c r="L4320">
        <v>26.917073157420798</v>
      </c>
      <c r="M4320">
        <v>47.435604640690201</v>
      </c>
      <c r="N4320">
        <v>2.8623535743648998</v>
      </c>
      <c r="O4320">
        <v>19.966273187183798</v>
      </c>
      <c r="P4320">
        <v>33.138751683879597</v>
      </c>
      <c r="Q4320">
        <v>1.7111666752605E-2</v>
      </c>
    </row>
    <row r="4321" spans="1:17" hidden="1" x14ac:dyDescent="0.3">
      <c r="A4321" t="s">
        <v>8873</v>
      </c>
      <c r="B4321" t="s">
        <v>8874</v>
      </c>
      <c r="C4321" t="s">
        <v>10328</v>
      </c>
      <c r="D4321" t="s">
        <v>257</v>
      </c>
      <c r="E4321">
        <v>12.628</v>
      </c>
      <c r="F4321">
        <v>17.87</v>
      </c>
      <c r="G4321">
        <v>-6.4040079962231697</v>
      </c>
      <c r="H4321">
        <v>-2.3296828451696499</v>
      </c>
      <c r="I4321">
        <v>-17.8616255340648</v>
      </c>
      <c r="J4321">
        <v>-10.3488125241033</v>
      </c>
      <c r="K4321">
        <v>18.101758729758</v>
      </c>
      <c r="L4321">
        <v>16.707834331554601</v>
      </c>
      <c r="M4321">
        <v>38.1800391713507</v>
      </c>
      <c r="N4321">
        <v>1.15583039664429</v>
      </c>
      <c r="O4321">
        <v>34.359261331840997</v>
      </c>
      <c r="P4321">
        <v>45.758564437194103</v>
      </c>
      <c r="Q4321">
        <v>5.3736305042186003E-2</v>
      </c>
    </row>
    <row r="4322" spans="1:17" hidden="1" x14ac:dyDescent="0.3">
      <c r="A4322" t="s">
        <v>8875</v>
      </c>
      <c r="B4322" t="s">
        <v>8876</v>
      </c>
      <c r="C4322" t="s">
        <v>10328</v>
      </c>
      <c r="D4322" t="s">
        <v>21</v>
      </c>
      <c r="E4322">
        <v>12.614280000000001</v>
      </c>
      <c r="F4322">
        <v>12.18</v>
      </c>
      <c r="G4322">
        <v>-57.872657940945999</v>
      </c>
      <c r="H4322">
        <v>-16.1292704149934</v>
      </c>
      <c r="I4322">
        <v>-40.8943982225463</v>
      </c>
      <c r="J4322">
        <v>4.1232465527915103</v>
      </c>
      <c r="K4322">
        <v>12.715969314821001</v>
      </c>
      <c r="L4322">
        <v>15.424297195301101</v>
      </c>
      <c r="M4322">
        <v>59.8692656801366</v>
      </c>
      <c r="N4322">
        <v>0.52859776631675404</v>
      </c>
      <c r="O4322">
        <v>123.727422003284</v>
      </c>
      <c r="P4322">
        <v>40</v>
      </c>
      <c r="Q4322">
        <v>9.5793080779661005E-2</v>
      </c>
    </row>
    <row r="4323" spans="1:17" hidden="1" x14ac:dyDescent="0.3">
      <c r="A4323" t="s">
        <v>8877</v>
      </c>
      <c r="B4323" t="s">
        <v>8878</v>
      </c>
      <c r="C4323" t="s">
        <v>10328</v>
      </c>
      <c r="D4323" t="s">
        <v>603</v>
      </c>
      <c r="E4323">
        <v>12.608980000000001</v>
      </c>
      <c r="F4323">
        <v>10.29</v>
      </c>
      <c r="G4323">
        <v>237.42817193457199</v>
      </c>
      <c r="H4323">
        <v>19.278441875976299</v>
      </c>
      <c r="I4323">
        <v>-9.3400264962016006</v>
      </c>
      <c r="J4323">
        <v>-8.9493242940620092</v>
      </c>
      <c r="K4323">
        <v>9.7279994662893898</v>
      </c>
      <c r="L4323">
        <v>8.0795039377956996</v>
      </c>
      <c r="M4323">
        <v>45.742515462499398</v>
      </c>
      <c r="N4323">
        <v>0.95342939394298598</v>
      </c>
      <c r="O4323">
        <v>17.492711370262398</v>
      </c>
      <c r="P4323">
        <v>295.76923076922998</v>
      </c>
      <c r="Q4323">
        <v>7.2546860793553006E-2</v>
      </c>
    </row>
    <row r="4324" spans="1:17" hidden="1" x14ac:dyDescent="0.3">
      <c r="A4324" t="s">
        <v>8879</v>
      </c>
      <c r="B4324" t="s">
        <v>8880</v>
      </c>
      <c r="C4324" t="s">
        <v>10328</v>
      </c>
      <c r="D4324" t="s">
        <v>1348</v>
      </c>
      <c r="E4324">
        <v>12.591982437999899</v>
      </c>
      <c r="F4324">
        <v>26.5</v>
      </c>
      <c r="G4324">
        <v>-21.063189645024199</v>
      </c>
      <c r="H4324">
        <v>-1.8953497697056101</v>
      </c>
      <c r="I4324">
        <v>-8.4289149878323695</v>
      </c>
      <c r="J4324">
        <v>-1.4611899987099399</v>
      </c>
      <c r="K4324">
        <v>26.273144603479601</v>
      </c>
      <c r="L4324">
        <v>25.547612697995898</v>
      </c>
      <c r="M4324">
        <v>62.670828158080603</v>
      </c>
      <c r="N4324">
        <v>1.44589437184345</v>
      </c>
      <c r="O4324">
        <v>3.92452830188678</v>
      </c>
      <c r="P4324">
        <v>10.693400167084301</v>
      </c>
      <c r="Q4324">
        <v>-7.1457502660915995E-2</v>
      </c>
    </row>
    <row r="4325" spans="1:17" hidden="1" x14ac:dyDescent="0.3">
      <c r="A4325" t="s">
        <v>8881</v>
      </c>
      <c r="B4325" t="s">
        <v>8882</v>
      </c>
      <c r="C4325" t="s">
        <v>10328</v>
      </c>
      <c r="D4325" t="s">
        <v>405</v>
      </c>
      <c r="E4325">
        <v>12.5901259</v>
      </c>
      <c r="F4325">
        <v>12.74</v>
      </c>
      <c r="G4325">
        <v>124.728171934572</v>
      </c>
      <c r="H4325">
        <v>23.625718816880202</v>
      </c>
      <c r="I4325">
        <v>141.83459586029301</v>
      </c>
      <c r="J4325">
        <v>16.8362389669626</v>
      </c>
      <c r="K4325">
        <v>11.9253031093253</v>
      </c>
      <c r="M4325">
        <v>83.7146201379432</v>
      </c>
      <c r="N4325">
        <v>3.9899832616110702</v>
      </c>
      <c r="O4325">
        <v>53.453689167974801</v>
      </c>
      <c r="P4325">
        <v>154.80000000000001</v>
      </c>
    </row>
    <row r="4326" spans="1:17" hidden="1" x14ac:dyDescent="0.3">
      <c r="A4326" t="s">
        <v>8883</v>
      </c>
      <c r="B4326" t="s">
        <v>8884</v>
      </c>
      <c r="C4326" t="s">
        <v>10328</v>
      </c>
      <c r="D4326" t="s">
        <v>535</v>
      </c>
      <c r="E4326">
        <v>12.5685</v>
      </c>
      <c r="F4326">
        <v>7.35</v>
      </c>
      <c r="G4326">
        <v>-30.071828065427301</v>
      </c>
      <c r="H4326">
        <v>-2.2742811831197698</v>
      </c>
      <c r="I4326">
        <v>-12.9654041397061</v>
      </c>
      <c r="J4326">
        <v>-1.0476561641234601</v>
      </c>
      <c r="K4326">
        <v>7.35</v>
      </c>
      <c r="L4326">
        <v>7.3499999999999801</v>
      </c>
      <c r="M4326">
        <v>50</v>
      </c>
      <c r="O4326">
        <v>0</v>
      </c>
      <c r="P4326">
        <v>0</v>
      </c>
    </row>
    <row r="4327" spans="1:17" hidden="1" x14ac:dyDescent="0.3">
      <c r="A4327" t="s">
        <v>8885</v>
      </c>
      <c r="B4327" t="s">
        <v>8886</v>
      </c>
      <c r="C4327" t="s">
        <v>10328</v>
      </c>
      <c r="D4327" t="s">
        <v>72</v>
      </c>
      <c r="E4327">
        <v>12.567915040000001</v>
      </c>
      <c r="F4327">
        <v>6.75</v>
      </c>
      <c r="G4327">
        <v>-48.0548171298258</v>
      </c>
      <c r="H4327">
        <v>-6.0932345070235998</v>
      </c>
      <c r="I4327">
        <v>-33.272369901217303</v>
      </c>
      <c r="J4327">
        <v>-2.2104468617978799</v>
      </c>
      <c r="K4327">
        <v>7.0109532365143403</v>
      </c>
      <c r="L4327">
        <v>7.6039034133331898</v>
      </c>
      <c r="M4327">
        <v>39.789545603394799</v>
      </c>
      <c r="N4327">
        <v>0.61228598675506696</v>
      </c>
      <c r="O4327">
        <v>68</v>
      </c>
      <c r="P4327">
        <v>11.9402985074626</v>
      </c>
      <c r="Q4327">
        <v>2.9253242116169E-2</v>
      </c>
    </row>
    <row r="4328" spans="1:17" hidden="1" x14ac:dyDescent="0.3">
      <c r="A4328" t="s">
        <v>8887</v>
      </c>
      <c r="B4328" t="s">
        <v>8888</v>
      </c>
      <c r="C4328" t="s">
        <v>10328</v>
      </c>
      <c r="D4328" t="s">
        <v>365</v>
      </c>
      <c r="E4328">
        <v>12.558856</v>
      </c>
      <c r="F4328">
        <v>23.74</v>
      </c>
      <c r="G4328">
        <v>-22.162737156336402</v>
      </c>
      <c r="H4328">
        <v>-18.3075783239087</v>
      </c>
      <c r="I4328">
        <v>-9.6581804669472096</v>
      </c>
      <c r="J4328">
        <v>-6.2376847705803504</v>
      </c>
      <c r="K4328">
        <v>25.4158489068368</v>
      </c>
      <c r="L4328">
        <v>26.580076764612201</v>
      </c>
      <c r="M4328">
        <v>31.383701838837499</v>
      </c>
      <c r="N4328">
        <v>0.74332051696011903</v>
      </c>
      <c r="O4328">
        <v>57.118786857624201</v>
      </c>
      <c r="P4328">
        <v>24.293193717277401</v>
      </c>
    </row>
    <row r="4329" spans="1:17" hidden="1" x14ac:dyDescent="0.3">
      <c r="A4329" t="s">
        <v>8889</v>
      </c>
      <c r="B4329" t="s">
        <v>8890</v>
      </c>
      <c r="C4329" t="s">
        <v>10328</v>
      </c>
      <c r="D4329" t="s">
        <v>46</v>
      </c>
      <c r="E4329">
        <v>12.54406</v>
      </c>
      <c r="F4329">
        <v>19.25</v>
      </c>
      <c r="G4329">
        <v>-28.2199762135754</v>
      </c>
      <c r="H4329">
        <v>-7.1965609758658804</v>
      </c>
      <c r="I4329">
        <v>-27.027904139706099</v>
      </c>
      <c r="J4329">
        <v>-19.492100608567899</v>
      </c>
      <c r="K4329">
        <v>19.424599345387001</v>
      </c>
      <c r="L4329">
        <v>12.3498621984898</v>
      </c>
      <c r="M4329">
        <v>24.923063479023799</v>
      </c>
      <c r="N4329">
        <v>1.2962962962962901</v>
      </c>
      <c r="O4329">
        <v>30.129870129870099</v>
      </c>
      <c r="P4329">
        <v>54</v>
      </c>
    </row>
    <row r="4330" spans="1:17" hidden="1" x14ac:dyDescent="0.3">
      <c r="A4330" t="s">
        <v>8891</v>
      </c>
      <c r="B4330" t="s">
        <v>8892</v>
      </c>
      <c r="C4330" t="s">
        <v>10328</v>
      </c>
      <c r="D4330" t="s">
        <v>1665</v>
      </c>
      <c r="E4330">
        <v>12.543889999999999</v>
      </c>
      <c r="F4330">
        <v>40.340000000000003</v>
      </c>
      <c r="G4330">
        <v>125.89263893964799</v>
      </c>
      <c r="H4330">
        <v>42.985875623722698</v>
      </c>
      <c r="I4330">
        <v>-33.711966025757199</v>
      </c>
      <c r="J4330">
        <v>5.0153154726186502</v>
      </c>
      <c r="K4330">
        <v>34.261951156425297</v>
      </c>
      <c r="L4330">
        <v>34.420087367430497</v>
      </c>
      <c r="M4330">
        <v>96.360262172099098</v>
      </c>
      <c r="N4330">
        <v>0.41127404713122601</v>
      </c>
      <c r="O4330">
        <v>26.648487853247399</v>
      </c>
      <c r="P4330">
        <v>160.258064516129</v>
      </c>
      <c r="Q4330">
        <v>7.8574463215769996E-2</v>
      </c>
    </row>
    <row r="4331" spans="1:17" hidden="1" x14ac:dyDescent="0.3">
      <c r="A4331" t="s">
        <v>8893</v>
      </c>
      <c r="B4331" t="s">
        <v>8894</v>
      </c>
      <c r="C4331" t="s">
        <v>10328</v>
      </c>
      <c r="D4331" t="s">
        <v>21</v>
      </c>
      <c r="E4331">
        <v>12.514860000000001</v>
      </c>
      <c r="F4331">
        <v>26.16</v>
      </c>
      <c r="G4331">
        <v>49.106254126353399</v>
      </c>
      <c r="H4331">
        <v>-16.1007588879244</v>
      </c>
      <c r="I4331">
        <v>32.367929193627198</v>
      </c>
      <c r="J4331">
        <v>-8.7485077005914391</v>
      </c>
      <c r="K4331">
        <v>24.878254463184</v>
      </c>
      <c r="L4331">
        <v>20.7082967427997</v>
      </c>
      <c r="M4331">
        <v>44.401799347732002</v>
      </c>
      <c r="N4331">
        <v>0.91195475008751703</v>
      </c>
      <c r="O4331">
        <v>26.758409785932699</v>
      </c>
      <c r="P4331">
        <v>88.4726224783861</v>
      </c>
      <c r="Q4331">
        <v>4.0072212691756003E-2</v>
      </c>
    </row>
    <row r="4332" spans="1:17" hidden="1" x14ac:dyDescent="0.3">
      <c r="A4332" t="s">
        <v>8895</v>
      </c>
      <c r="B4332" t="s">
        <v>8896</v>
      </c>
      <c r="C4332" t="s">
        <v>10328</v>
      </c>
      <c r="D4332" t="s">
        <v>1665</v>
      </c>
      <c r="E4332">
        <v>12.492735</v>
      </c>
      <c r="F4332">
        <v>21.49</v>
      </c>
      <c r="G4332">
        <v>-22.621828065427302</v>
      </c>
      <c r="H4332">
        <v>82.816916279211696</v>
      </c>
      <c r="I4332">
        <v>12.633660734636299</v>
      </c>
      <c r="J4332">
        <v>56.975363470270501</v>
      </c>
      <c r="K4332">
        <v>14.583133666162899</v>
      </c>
      <c r="L4332">
        <v>15.8926065332516</v>
      </c>
      <c r="M4332">
        <v>96.380960255935506</v>
      </c>
      <c r="N4332">
        <v>3.9250419855592402</v>
      </c>
      <c r="O4332">
        <v>58.911121451838</v>
      </c>
      <c r="P4332">
        <v>94.479638009049694</v>
      </c>
      <c r="Q4332">
        <v>0.101412966132467</v>
      </c>
    </row>
    <row r="4333" spans="1:17" hidden="1" x14ac:dyDescent="0.3">
      <c r="A4333" t="s">
        <v>8897</v>
      </c>
      <c r="B4333" t="s">
        <v>8898</v>
      </c>
      <c r="C4333" t="s">
        <v>10328</v>
      </c>
      <c r="D4333" t="s">
        <v>535</v>
      </c>
      <c r="E4333">
        <v>12.479298999999999</v>
      </c>
      <c r="F4333">
        <v>67</v>
      </c>
      <c r="G4333">
        <v>54.298012330830197</v>
      </c>
      <c r="H4333">
        <v>28.966744457905801</v>
      </c>
      <c r="I4333">
        <v>71.607598615114796</v>
      </c>
      <c r="J4333">
        <v>0.91250319842632899</v>
      </c>
      <c r="K4333">
        <v>55.169792839506101</v>
      </c>
      <c r="L4333">
        <v>46.587258429484798</v>
      </c>
      <c r="M4333">
        <v>65.988902812116507</v>
      </c>
      <c r="N4333">
        <v>0.66841813386367599</v>
      </c>
      <c r="O4333">
        <v>0</v>
      </c>
      <c r="P4333">
        <v>135.08771929824499</v>
      </c>
      <c r="Q4333">
        <v>0.13058194148730001</v>
      </c>
    </row>
    <row r="4334" spans="1:17" hidden="1" x14ac:dyDescent="0.3">
      <c r="A4334" t="s">
        <v>8899</v>
      </c>
      <c r="B4334" t="s">
        <v>8900</v>
      </c>
      <c r="C4334" t="s">
        <v>10328</v>
      </c>
      <c r="D4334" t="s">
        <v>305</v>
      </c>
      <c r="E4334">
        <v>12.4656</v>
      </c>
      <c r="F4334">
        <v>26.5</v>
      </c>
      <c r="G4334">
        <v>-33.356499598273999</v>
      </c>
      <c r="H4334">
        <v>-5.02657476110143</v>
      </c>
      <c r="I4334">
        <v>-29.369189628665101</v>
      </c>
      <c r="J4334">
        <v>0.87542075895345595</v>
      </c>
      <c r="K4334">
        <v>26.306528184846801</v>
      </c>
      <c r="L4334">
        <v>27.137099663966701</v>
      </c>
      <c r="M4334">
        <v>54.003825960519997</v>
      </c>
      <c r="N4334">
        <v>0.50592885375494001</v>
      </c>
      <c r="O4334">
        <v>102.75471698113201</v>
      </c>
      <c r="P4334">
        <v>29.901960784313701</v>
      </c>
    </row>
    <row r="4335" spans="1:17" hidden="1" x14ac:dyDescent="0.3">
      <c r="A4335" t="s">
        <v>8901</v>
      </c>
      <c r="B4335" t="s">
        <v>8902</v>
      </c>
      <c r="C4335" t="s">
        <v>10328</v>
      </c>
      <c r="D4335" t="s">
        <v>127</v>
      </c>
      <c r="E4335">
        <v>12.428834999999999</v>
      </c>
      <c r="F4335">
        <v>5.96</v>
      </c>
      <c r="G4335">
        <v>-75.7913180472124</v>
      </c>
      <c r="H4335">
        <v>5.5014873521424201</v>
      </c>
      <c r="I4335">
        <v>-33.1795942334142</v>
      </c>
      <c r="J4335">
        <v>8.3101420010141407</v>
      </c>
      <c r="K4335">
        <v>6.0075126021983598</v>
      </c>
      <c r="L4335">
        <v>8.2956377779762196</v>
      </c>
      <c r="M4335">
        <v>61.847159718952099</v>
      </c>
      <c r="N4335">
        <v>0.81899042560966695</v>
      </c>
      <c r="O4335">
        <v>99.496644295302005</v>
      </c>
      <c r="P4335">
        <v>23.9085239085239</v>
      </c>
      <c r="Q4335">
        <v>3.0642441093130999E-2</v>
      </c>
    </row>
    <row r="4336" spans="1:17" hidden="1" x14ac:dyDescent="0.3">
      <c r="A4336" t="s">
        <v>8903</v>
      </c>
      <c r="B4336" t="s">
        <v>8904</v>
      </c>
      <c r="C4336" t="s">
        <v>10328</v>
      </c>
      <c r="D4336" t="s">
        <v>46</v>
      </c>
      <c r="E4336">
        <v>12.379250000000001</v>
      </c>
      <c r="F4336">
        <v>37.71</v>
      </c>
      <c r="G4336">
        <v>134.559750881941</v>
      </c>
      <c r="H4336">
        <v>-42.2616768030977</v>
      </c>
      <c r="I4336">
        <v>31.517354480983499</v>
      </c>
      <c r="J4336">
        <v>-1.0476561641234601</v>
      </c>
      <c r="K4336">
        <v>49.213936572262803</v>
      </c>
      <c r="L4336">
        <v>37.515020658211299</v>
      </c>
      <c r="M4336">
        <v>2.2492688395781602</v>
      </c>
      <c r="N4336">
        <v>0.47313542771804801</v>
      </c>
      <c r="O4336">
        <v>84.301246353752305</v>
      </c>
      <c r="P4336">
        <v>164.63157894736801</v>
      </c>
    </row>
    <row r="4337" spans="1:17" hidden="1" x14ac:dyDescent="0.3">
      <c r="A4337" t="s">
        <v>8905</v>
      </c>
      <c r="B4337" t="s">
        <v>8906</v>
      </c>
      <c r="C4337" t="s">
        <v>10328</v>
      </c>
      <c r="D4337" t="s">
        <v>1481</v>
      </c>
      <c r="E4337">
        <v>12.321375</v>
      </c>
      <c r="F4337">
        <v>5.07</v>
      </c>
      <c r="G4337">
        <v>-45.712427067091198</v>
      </c>
      <c r="H4337">
        <v>7.6158287069901096</v>
      </c>
      <c r="I4337">
        <v>-27.033200749875601</v>
      </c>
      <c r="J4337">
        <v>-3.00844047784895</v>
      </c>
      <c r="K4337">
        <v>4.8364605227360702</v>
      </c>
      <c r="L4337">
        <v>5.2003497992720504</v>
      </c>
      <c r="M4337">
        <v>53.971020358444598</v>
      </c>
      <c r="N4337">
        <v>1.36853478027904</v>
      </c>
      <c r="O4337">
        <v>55.818540433925001</v>
      </c>
      <c r="P4337">
        <v>28.6802030456852</v>
      </c>
      <c r="Q4337">
        <v>1.3463975022499E-2</v>
      </c>
    </row>
    <row r="4338" spans="1:17" hidden="1" x14ac:dyDescent="0.3">
      <c r="A4338" t="s">
        <v>8907</v>
      </c>
      <c r="B4338" t="s">
        <v>8908</v>
      </c>
      <c r="C4338" t="s">
        <v>10328</v>
      </c>
      <c r="D4338" t="s">
        <v>365</v>
      </c>
      <c r="E4338">
        <v>12.320532</v>
      </c>
      <c r="F4338">
        <v>25</v>
      </c>
      <c r="G4338">
        <v>31.218494515217799</v>
      </c>
      <c r="H4338">
        <v>-3.4507517713550699</v>
      </c>
      <c r="I4338">
        <v>40.408828989128203</v>
      </c>
      <c r="J4338">
        <v>-1.0476561641234601</v>
      </c>
      <c r="K4338">
        <v>23.258910758486198</v>
      </c>
      <c r="L4338">
        <v>18.653779640882799</v>
      </c>
      <c r="M4338">
        <v>64.852879241026898</v>
      </c>
      <c r="N4338">
        <v>0.45832233601605898</v>
      </c>
      <c r="O4338">
        <v>19.920000000000002</v>
      </c>
      <c r="P4338">
        <v>117.39130434782599</v>
      </c>
      <c r="Q4338">
        <v>0.155344657801532</v>
      </c>
    </row>
    <row r="4339" spans="1:17" hidden="1" x14ac:dyDescent="0.3">
      <c r="A4339" t="s">
        <v>8909</v>
      </c>
      <c r="B4339" t="s">
        <v>8910</v>
      </c>
      <c r="C4339" t="s">
        <v>10328</v>
      </c>
      <c r="D4339" t="s">
        <v>185</v>
      </c>
      <c r="E4339">
        <v>12.294492</v>
      </c>
      <c r="F4339">
        <v>26.9</v>
      </c>
      <c r="G4339">
        <v>49.261505267905903</v>
      </c>
      <c r="H4339">
        <v>3.5082939903574699</v>
      </c>
      <c r="I4339">
        <v>14.5227475190616</v>
      </c>
      <c r="J4339">
        <v>-3.5698586508019599</v>
      </c>
      <c r="K4339">
        <v>25.871539500032601</v>
      </c>
      <c r="L4339">
        <v>22.113050472770201</v>
      </c>
      <c r="M4339">
        <v>54.855293844464498</v>
      </c>
      <c r="N4339">
        <v>0.26247871938825401</v>
      </c>
      <c r="O4339">
        <v>30.074349442379098</v>
      </c>
      <c r="P4339">
        <v>109.66484801247</v>
      </c>
      <c r="Q4339">
        <v>9.6039685208144002E-2</v>
      </c>
    </row>
    <row r="4340" spans="1:17" hidden="1" x14ac:dyDescent="0.3">
      <c r="A4340" t="s">
        <v>8911</v>
      </c>
      <c r="B4340" t="s">
        <v>8912</v>
      </c>
      <c r="C4340" t="s">
        <v>10328</v>
      </c>
      <c r="D4340" t="s">
        <v>384</v>
      </c>
      <c r="E4340">
        <v>12.275345123999999</v>
      </c>
      <c r="F4340">
        <v>11.97</v>
      </c>
      <c r="G4340">
        <v>66.157680131294001</v>
      </c>
      <c r="H4340">
        <v>-2.5242811831197698</v>
      </c>
      <c r="I4340">
        <v>72.904161077685103</v>
      </c>
      <c r="J4340">
        <v>-1.0476561641234601</v>
      </c>
      <c r="K4340">
        <v>11.1805985189095</v>
      </c>
      <c r="L4340">
        <v>8.73780077760739</v>
      </c>
      <c r="M4340">
        <v>26.5756852259784</v>
      </c>
      <c r="N4340">
        <v>2.8708133971291801E-2</v>
      </c>
      <c r="O4340">
        <v>37.259816207184599</v>
      </c>
      <c r="P4340">
        <v>106.379310344827</v>
      </c>
    </row>
    <row r="4341" spans="1:17" hidden="1" x14ac:dyDescent="0.3">
      <c r="A4341" t="s">
        <v>8913</v>
      </c>
      <c r="B4341" t="s">
        <v>8914</v>
      </c>
      <c r="C4341" t="s">
        <v>10328</v>
      </c>
      <c r="D4341" t="s">
        <v>741</v>
      </c>
      <c r="E4341">
        <v>12.214835947999999</v>
      </c>
      <c r="F4341">
        <v>2730</v>
      </c>
      <c r="G4341">
        <v>1.1983673492518501</v>
      </c>
      <c r="H4341">
        <v>1.92420812409131</v>
      </c>
      <c r="I4341">
        <v>1.1354560052395799</v>
      </c>
      <c r="J4341">
        <v>-1.1756830296679699E-2</v>
      </c>
      <c r="K4341">
        <v>2631.1874560154502</v>
      </c>
      <c r="L4341">
        <v>2436.3519629001398</v>
      </c>
      <c r="M4341">
        <v>57.569699091115801</v>
      </c>
      <c r="N4341">
        <v>0.802281581449102</v>
      </c>
      <c r="O4341">
        <v>2.7439560439560302</v>
      </c>
      <c r="P4341">
        <v>35.4166666666666</v>
      </c>
      <c r="Q4341">
        <v>2.2268006150822001E-2</v>
      </c>
    </row>
    <row r="4342" spans="1:17" hidden="1" x14ac:dyDescent="0.3">
      <c r="A4342" t="s">
        <v>8915</v>
      </c>
      <c r="B4342" t="s">
        <v>8916</v>
      </c>
      <c r="C4342" t="s">
        <v>10328</v>
      </c>
      <c r="D4342" t="s">
        <v>573</v>
      </c>
      <c r="E4342">
        <v>12.2113421</v>
      </c>
      <c r="F4342">
        <v>24.32</v>
      </c>
      <c r="G4342">
        <v>-34.248345007901698</v>
      </c>
      <c r="H4342">
        <v>13.7824434280421</v>
      </c>
      <c r="I4342">
        <v>-1.8644447975407501</v>
      </c>
      <c r="J4342">
        <v>-4.8398442566528503</v>
      </c>
      <c r="K4342">
        <v>22.016016693894301</v>
      </c>
      <c r="L4342">
        <v>21.719677222526499</v>
      </c>
      <c r="M4342">
        <v>73.237318273218705</v>
      </c>
      <c r="N4342">
        <v>2.38061104797838</v>
      </c>
      <c r="O4342">
        <v>10.1973684210526</v>
      </c>
      <c r="P4342">
        <v>47.841945288753799</v>
      </c>
      <c r="Q4342">
        <v>3.5551097107448998E-2</v>
      </c>
    </row>
    <row r="4343" spans="1:17" hidden="1" x14ac:dyDescent="0.3">
      <c r="A4343" t="s">
        <v>8917</v>
      </c>
      <c r="B4343" t="s">
        <v>8918</v>
      </c>
      <c r="C4343" t="s">
        <v>10328</v>
      </c>
      <c r="D4343" t="s">
        <v>2952</v>
      </c>
      <c r="E4343">
        <v>12.191067</v>
      </c>
      <c r="F4343">
        <v>28.4</v>
      </c>
      <c r="G4343">
        <v>-64.361508768805393</v>
      </c>
      <c r="H4343">
        <v>-6.6265079037675498</v>
      </c>
      <c r="I4343">
        <v>-41.066669962490899</v>
      </c>
      <c r="J4343">
        <v>-2.2671683592454102</v>
      </c>
      <c r="K4343">
        <v>29.869666982575598</v>
      </c>
      <c r="L4343">
        <v>34.360024844405103</v>
      </c>
      <c r="M4343">
        <v>46.764878572191698</v>
      </c>
      <c r="N4343">
        <v>0.84755418891131695</v>
      </c>
      <c r="O4343">
        <v>95.774647887323894</v>
      </c>
      <c r="P4343">
        <v>7.5757575757575601</v>
      </c>
      <c r="Q4343">
        <v>4.7946448437021998E-2</v>
      </c>
    </row>
    <row r="4344" spans="1:17" hidden="1" x14ac:dyDescent="0.3">
      <c r="A4344" t="s">
        <v>8919</v>
      </c>
      <c r="B4344" t="s">
        <v>8920</v>
      </c>
      <c r="C4344" t="s">
        <v>10328</v>
      </c>
      <c r="D4344" t="s">
        <v>405</v>
      </c>
      <c r="E4344">
        <v>12.129093299999999</v>
      </c>
      <c r="F4344">
        <v>9.7899999999999991</v>
      </c>
      <c r="G4344">
        <v>46.324568330969001</v>
      </c>
      <c r="H4344">
        <v>8.6650767241334901</v>
      </c>
      <c r="I4344">
        <v>16.703470032479199</v>
      </c>
      <c r="J4344">
        <v>10.156157900238799</v>
      </c>
      <c r="K4344">
        <v>8.4823291911678798</v>
      </c>
      <c r="L4344">
        <v>7.4813112299098803</v>
      </c>
      <c r="M4344">
        <v>74.386938160014594</v>
      </c>
      <c r="N4344">
        <v>0.92402845435455905</v>
      </c>
      <c r="O4344">
        <v>18.488253319713898</v>
      </c>
      <c r="P4344">
        <v>91.960784313725497</v>
      </c>
      <c r="Q4344">
        <v>4.0707383686615001E-2</v>
      </c>
    </row>
    <row r="4345" spans="1:17" hidden="1" x14ac:dyDescent="0.3">
      <c r="A4345" t="s">
        <v>8921</v>
      </c>
      <c r="B4345" t="s">
        <v>8922</v>
      </c>
      <c r="C4345" t="s">
        <v>10328</v>
      </c>
      <c r="D4345" t="s">
        <v>741</v>
      </c>
      <c r="E4345">
        <v>12.120252429999899</v>
      </c>
      <c r="F4345">
        <v>39.4</v>
      </c>
      <c r="G4345">
        <v>10.091814766305101</v>
      </c>
      <c r="H4345">
        <v>-1.42747594832378</v>
      </c>
      <c r="I4345">
        <v>-0.490382729486325</v>
      </c>
      <c r="J4345">
        <v>-1.7801643732671999</v>
      </c>
      <c r="K4345">
        <v>38.329673062933999</v>
      </c>
      <c r="L4345">
        <v>35.180584650458201</v>
      </c>
      <c r="M4345">
        <v>57.562155009737999</v>
      </c>
      <c r="N4345">
        <v>0.64273914058132098</v>
      </c>
      <c r="O4345">
        <v>2.2335025380710598</v>
      </c>
      <c r="P4345">
        <v>45.925925925925903</v>
      </c>
    </row>
    <row r="4346" spans="1:17" hidden="1" x14ac:dyDescent="0.3">
      <c r="A4346" t="s">
        <v>8923</v>
      </c>
      <c r="B4346" t="s">
        <v>8924</v>
      </c>
      <c r="C4346" t="s">
        <v>10328</v>
      </c>
      <c r="D4346" t="s">
        <v>365</v>
      </c>
      <c r="E4346">
        <v>12.087884799999999</v>
      </c>
      <c r="F4346">
        <v>25.28</v>
      </c>
      <c r="G4346">
        <v>-50.4246951101658</v>
      </c>
      <c r="H4346">
        <v>-37.883043281948098</v>
      </c>
      <c r="I4346">
        <v>-49.765404139706099</v>
      </c>
      <c r="J4346">
        <v>-12.345901778158501</v>
      </c>
      <c r="K4346">
        <v>35.746445713525802</v>
      </c>
      <c r="L4346">
        <v>38.2109494136905</v>
      </c>
      <c r="M4346">
        <v>6.5709366002141802</v>
      </c>
      <c r="N4346">
        <v>0.65641025641025597</v>
      </c>
      <c r="O4346">
        <v>81.962025316455694</v>
      </c>
      <c r="P4346">
        <v>1.1200000000000001</v>
      </c>
      <c r="Q4346">
        <v>-5.8115263929579997E-2</v>
      </c>
    </row>
    <row r="4347" spans="1:17" hidden="1" x14ac:dyDescent="0.3">
      <c r="A4347" t="s">
        <v>8925</v>
      </c>
      <c r="B4347" t="s">
        <v>8926</v>
      </c>
      <c r="C4347" t="s">
        <v>10328</v>
      </c>
      <c r="D4347" t="s">
        <v>1665</v>
      </c>
      <c r="E4347">
        <v>12.041600000000001</v>
      </c>
      <c r="F4347">
        <v>0.53</v>
      </c>
      <c r="G4347">
        <v>-6.8160141119389497</v>
      </c>
      <c r="H4347">
        <v>-24.333104712531501</v>
      </c>
      <c r="I4347">
        <v>-33.860926527765798</v>
      </c>
      <c r="J4347">
        <v>-6.4047990212663199</v>
      </c>
      <c r="K4347">
        <v>0.64106100255988896</v>
      </c>
      <c r="L4347">
        <v>0.63063230233401402</v>
      </c>
      <c r="M4347">
        <v>29.597608359701098</v>
      </c>
      <c r="N4347">
        <v>1.7133020897748501</v>
      </c>
      <c r="O4347">
        <v>79.245283018867894</v>
      </c>
      <c r="P4347">
        <v>26.1904761904762</v>
      </c>
      <c r="Q4347">
        <v>-2.9926685483609998E-3</v>
      </c>
    </row>
    <row r="4348" spans="1:17" hidden="1" x14ac:dyDescent="0.3">
      <c r="A4348" t="s">
        <v>8927</v>
      </c>
      <c r="B4348" t="s">
        <v>8928</v>
      </c>
      <c r="C4348" t="s">
        <v>10328</v>
      </c>
      <c r="D4348" t="s">
        <v>89</v>
      </c>
      <c r="E4348">
        <v>12.011927999999999</v>
      </c>
      <c r="F4348">
        <v>8.68</v>
      </c>
      <c r="G4348">
        <v>81.635489007743402</v>
      </c>
      <c r="H4348">
        <v>23.614765758558701</v>
      </c>
      <c r="I4348">
        <v>-11.799902974204899</v>
      </c>
      <c r="J4348">
        <v>2.82558327249625</v>
      </c>
      <c r="K4348">
        <v>7.0578073042142897</v>
      </c>
      <c r="L4348">
        <v>6.4726085764623997</v>
      </c>
      <c r="M4348">
        <v>98.850557699628297</v>
      </c>
      <c r="N4348">
        <v>0.274032187907786</v>
      </c>
      <c r="O4348">
        <v>33.870967741935402</v>
      </c>
      <c r="P4348">
        <v>171.25</v>
      </c>
      <c r="Q4348">
        <v>5.2941897129317003E-2</v>
      </c>
    </row>
    <row r="4349" spans="1:17" hidden="1" x14ac:dyDescent="0.3">
      <c r="A4349" t="s">
        <v>8929</v>
      </c>
      <c r="B4349" t="s">
        <v>8930</v>
      </c>
      <c r="C4349" t="s">
        <v>10328</v>
      </c>
      <c r="D4349" t="s">
        <v>405</v>
      </c>
      <c r="E4349">
        <v>12.0098</v>
      </c>
      <c r="F4349">
        <v>1</v>
      </c>
      <c r="G4349">
        <v>-37.479235472834702</v>
      </c>
      <c r="H4349">
        <v>-6.01259894012912</v>
      </c>
      <c r="I4349">
        <v>-31.664591131576</v>
      </c>
      <c r="J4349">
        <v>-6.7264007260720501E-2</v>
      </c>
      <c r="K4349">
        <v>1.0553183064379701</v>
      </c>
      <c r="L4349">
        <v>1.1082128036996299</v>
      </c>
      <c r="M4349">
        <v>47.4666790469795</v>
      </c>
      <c r="N4349">
        <v>1.1588797423784301</v>
      </c>
      <c r="O4349">
        <v>61</v>
      </c>
      <c r="P4349">
        <v>17.647058823529399</v>
      </c>
      <c r="Q4349">
        <v>8.5727242467071002E-2</v>
      </c>
    </row>
    <row r="4350" spans="1:17" hidden="1" x14ac:dyDescent="0.3">
      <c r="A4350" t="s">
        <v>8931</v>
      </c>
      <c r="B4350" t="s">
        <v>8932</v>
      </c>
      <c r="C4350" t="s">
        <v>10328</v>
      </c>
      <c r="D4350" t="s">
        <v>305</v>
      </c>
      <c r="E4350">
        <v>12.0025064</v>
      </c>
      <c r="F4350">
        <v>8.3800000000000008</v>
      </c>
      <c r="G4350">
        <v>69.451981458382093</v>
      </c>
      <c r="H4350">
        <v>2.6068201936011199</v>
      </c>
      <c r="I4350">
        <v>13.0496334542788</v>
      </c>
      <c r="J4350">
        <v>-1.0476561641234601</v>
      </c>
      <c r="K4350">
        <v>6.9801439282497304</v>
      </c>
      <c r="L4350">
        <v>5.5367886839935299</v>
      </c>
      <c r="M4350">
        <v>99.999999462256994</v>
      </c>
      <c r="N4350">
        <v>0.49455115047442599</v>
      </c>
      <c r="O4350">
        <v>0</v>
      </c>
      <c r="P4350">
        <v>109.5</v>
      </c>
      <c r="Q4350">
        <v>0.102284650360368</v>
      </c>
    </row>
    <row r="4351" spans="1:17" hidden="1" x14ac:dyDescent="0.3">
      <c r="A4351" t="s">
        <v>8933</v>
      </c>
      <c r="B4351" t="s">
        <v>8934</v>
      </c>
      <c r="C4351" t="s">
        <v>10328</v>
      </c>
      <c r="D4351" t="s">
        <v>1147</v>
      </c>
      <c r="E4351">
        <v>11.9911903</v>
      </c>
      <c r="F4351">
        <v>23</v>
      </c>
      <c r="G4351">
        <v>-14.9567129503122</v>
      </c>
      <c r="H4351">
        <v>7.2495283406897402</v>
      </c>
      <c r="I4351">
        <v>-13.656250426407301</v>
      </c>
      <c r="J4351">
        <v>-1.4805565970239001</v>
      </c>
      <c r="K4351">
        <v>22.2890377694169</v>
      </c>
      <c r="L4351">
        <v>23.436686470588999</v>
      </c>
      <c r="M4351">
        <v>54.528552214094297</v>
      </c>
      <c r="N4351">
        <v>2.5894064613072798</v>
      </c>
      <c r="O4351">
        <v>31.956521739130402</v>
      </c>
      <c r="P4351">
        <v>40.415140415140399</v>
      </c>
    </row>
    <row r="4352" spans="1:17" hidden="1" x14ac:dyDescent="0.3">
      <c r="A4352" t="s">
        <v>8935</v>
      </c>
      <c r="B4352" t="s">
        <v>8936</v>
      </c>
      <c r="C4352" t="s">
        <v>10328</v>
      </c>
      <c r="D4352" t="s">
        <v>405</v>
      </c>
      <c r="E4352">
        <v>11.9557608</v>
      </c>
      <c r="F4352">
        <v>15.92</v>
      </c>
      <c r="G4352">
        <v>-10.9101514187207</v>
      </c>
      <c r="H4352">
        <v>6.8415515790460804</v>
      </c>
      <c r="I4352">
        <v>16.993779533763199</v>
      </c>
      <c r="J4352">
        <v>-18.858704176513701</v>
      </c>
      <c r="K4352">
        <v>15.425814302081699</v>
      </c>
      <c r="L4352">
        <v>13.314976609417601</v>
      </c>
      <c r="M4352">
        <v>26.150259125063901</v>
      </c>
      <c r="N4352">
        <v>0.190217918514412</v>
      </c>
      <c r="O4352">
        <v>21.859296482411999</v>
      </c>
      <c r="P4352">
        <v>88.849347568208799</v>
      </c>
      <c r="Q4352">
        <v>0.108796947111393</v>
      </c>
    </row>
    <row r="4353" spans="1:17" hidden="1" x14ac:dyDescent="0.3">
      <c r="A4353" t="s">
        <v>8937</v>
      </c>
      <c r="B4353" t="s">
        <v>8938</v>
      </c>
      <c r="C4353" t="s">
        <v>10328</v>
      </c>
      <c r="D4353" t="s">
        <v>428</v>
      </c>
      <c r="E4353">
        <v>11.930300655</v>
      </c>
      <c r="F4353">
        <v>35.32</v>
      </c>
      <c r="G4353">
        <v>-32.878652501310597</v>
      </c>
      <c r="H4353">
        <v>-5.5976263206844701</v>
      </c>
      <c r="I4353">
        <v>-14.085224968373501</v>
      </c>
      <c r="J4353">
        <v>-8.8658379823052709</v>
      </c>
      <c r="K4353">
        <v>36.335004839285503</v>
      </c>
      <c r="L4353">
        <v>36.380185491685602</v>
      </c>
      <c r="M4353">
        <v>44.249196058302402</v>
      </c>
      <c r="N4353">
        <v>1.3292815604864401</v>
      </c>
      <c r="O4353">
        <v>28.878822197055499</v>
      </c>
      <c r="P4353">
        <v>13.205128205128201</v>
      </c>
      <c r="Q4353">
        <v>7.4383626593262003E-2</v>
      </c>
    </row>
    <row r="4354" spans="1:17" hidden="1" x14ac:dyDescent="0.3">
      <c r="A4354" t="s">
        <v>8939</v>
      </c>
      <c r="B4354" t="s">
        <v>4498</v>
      </c>
      <c r="C4354" t="s">
        <v>10328</v>
      </c>
      <c r="D4354" t="s">
        <v>51</v>
      </c>
      <c r="E4354">
        <v>11.93</v>
      </c>
      <c r="F4354">
        <v>119.3</v>
      </c>
      <c r="M4354">
        <v>100</v>
      </c>
      <c r="N4354">
        <v>1</v>
      </c>
      <c r="Q4354">
        <v>5.4726977498741003E-2</v>
      </c>
    </row>
    <row r="4355" spans="1:17" hidden="1" x14ac:dyDescent="0.3">
      <c r="A4355" t="s">
        <v>8940</v>
      </c>
      <c r="B4355" t="s">
        <v>8941</v>
      </c>
      <c r="C4355" t="s">
        <v>10328</v>
      </c>
      <c r="D4355" t="s">
        <v>405</v>
      </c>
      <c r="E4355">
        <v>11.908125</v>
      </c>
      <c r="F4355">
        <v>1.48</v>
      </c>
      <c r="G4355">
        <v>10.8805528869536</v>
      </c>
      <c r="H4355">
        <v>-11.079312629660601</v>
      </c>
      <c r="I4355">
        <v>-25.906580610294299</v>
      </c>
      <c r="J4355">
        <v>-13.698258573762001</v>
      </c>
      <c r="K4355">
        <v>1.47225504784144</v>
      </c>
      <c r="L4355">
        <v>1.3605120959288901</v>
      </c>
      <c r="M4355">
        <v>39.798230875157699</v>
      </c>
      <c r="N4355">
        <v>0.95033603337345696</v>
      </c>
      <c r="O4355">
        <v>36.486486486486399</v>
      </c>
      <c r="P4355">
        <v>59.139784946236503</v>
      </c>
      <c r="Q4355">
        <v>0.120194235391496</v>
      </c>
    </row>
    <row r="4356" spans="1:17" hidden="1" x14ac:dyDescent="0.3">
      <c r="A4356" t="s">
        <v>8942</v>
      </c>
      <c r="B4356" t="s">
        <v>5439</v>
      </c>
      <c r="C4356" t="s">
        <v>10328</v>
      </c>
      <c r="D4356" t="s">
        <v>138</v>
      </c>
      <c r="E4356">
        <v>11.86605</v>
      </c>
      <c r="F4356">
        <v>39.15</v>
      </c>
      <c r="G4356">
        <v>46.677607600486802</v>
      </c>
      <c r="H4356">
        <v>-42.175366058678101</v>
      </c>
      <c r="I4356">
        <v>32.790366522989302</v>
      </c>
      <c r="J4356">
        <v>-19.932238420798701</v>
      </c>
      <c r="K4356">
        <v>56.031181751135797</v>
      </c>
      <c r="L4356">
        <v>45.989143394439502</v>
      </c>
      <c r="M4356">
        <v>17.724072198161299</v>
      </c>
      <c r="N4356">
        <v>3.0841788897736899</v>
      </c>
      <c r="O4356">
        <v>123.62707535121299</v>
      </c>
      <c r="P4356">
        <v>144.6875</v>
      </c>
      <c r="Q4356">
        <v>3.7578786022211E-2</v>
      </c>
    </row>
    <row r="4357" spans="1:17" hidden="1" x14ac:dyDescent="0.3">
      <c r="A4357" t="s">
        <v>8943</v>
      </c>
      <c r="B4357" t="s">
        <v>8944</v>
      </c>
      <c r="C4357" t="s">
        <v>10328</v>
      </c>
      <c r="D4357" t="s">
        <v>535</v>
      </c>
      <c r="E4357">
        <v>11.85079</v>
      </c>
      <c r="F4357">
        <v>39.5</v>
      </c>
      <c r="G4357">
        <v>-10.338575564669499</v>
      </c>
      <c r="H4357">
        <v>-19.046299725049799</v>
      </c>
      <c r="I4357">
        <v>-38.098080409607498</v>
      </c>
      <c r="J4357">
        <v>-11.0704352074036</v>
      </c>
      <c r="K4357">
        <v>49.612441346227499</v>
      </c>
      <c r="L4357">
        <v>50.791265685246898</v>
      </c>
      <c r="M4357">
        <v>25.8852042612491</v>
      </c>
      <c r="N4357">
        <v>2.2468728561628102</v>
      </c>
      <c r="O4357">
        <v>59.493670886075897</v>
      </c>
      <c r="P4357">
        <v>27.419354838709602</v>
      </c>
    </row>
    <row r="4358" spans="1:17" hidden="1" x14ac:dyDescent="0.3">
      <c r="A4358" t="s">
        <v>8945</v>
      </c>
      <c r="B4358" t="s">
        <v>8946</v>
      </c>
      <c r="C4358" t="s">
        <v>10328</v>
      </c>
      <c r="D4358" t="s">
        <v>3576</v>
      </c>
      <c r="E4358">
        <v>11.731128500000001</v>
      </c>
      <c r="F4358">
        <v>77.5</v>
      </c>
      <c r="G4358">
        <v>25.332222465954199</v>
      </c>
      <c r="H4358">
        <v>14.8836931177116</v>
      </c>
      <c r="I4358">
        <v>8.4318389680632801</v>
      </c>
      <c r="J4358">
        <v>-1.0476561641234601</v>
      </c>
      <c r="K4358">
        <v>74.082634080183496</v>
      </c>
      <c r="L4358">
        <v>71.295717985417696</v>
      </c>
      <c r="M4358">
        <v>55.306919302081099</v>
      </c>
      <c r="N4358">
        <v>0.30619825278578899</v>
      </c>
      <c r="O4358">
        <v>50.658064516129002</v>
      </c>
      <c r="P4358">
        <v>69.213973799126606</v>
      </c>
      <c r="Q4358">
        <v>0.105286318854091</v>
      </c>
    </row>
    <row r="4359" spans="1:17" hidden="1" x14ac:dyDescent="0.3">
      <c r="A4359" t="s">
        <v>8947</v>
      </c>
      <c r="B4359" t="s">
        <v>8948</v>
      </c>
      <c r="C4359" t="s">
        <v>10328</v>
      </c>
      <c r="D4359" t="s">
        <v>46</v>
      </c>
      <c r="E4359">
        <v>11.68807818</v>
      </c>
      <c r="F4359">
        <v>0.97</v>
      </c>
      <c r="G4359">
        <v>8.4996005060012401</v>
      </c>
      <c r="H4359">
        <v>22.0846931758545</v>
      </c>
      <c r="I4359">
        <v>16.367929193627099</v>
      </c>
      <c r="J4359">
        <v>13.0699908947</v>
      </c>
      <c r="K4359">
        <v>0.81770248124854195</v>
      </c>
      <c r="L4359">
        <v>1.0490358662069199</v>
      </c>
      <c r="M4359">
        <v>86.155971091037699</v>
      </c>
      <c r="N4359">
        <v>0.73070599316690898</v>
      </c>
      <c r="O4359">
        <v>0</v>
      </c>
      <c r="P4359">
        <v>76.363636363636303</v>
      </c>
      <c r="Q4359">
        <v>2.3163987097937998E-2</v>
      </c>
    </row>
    <row r="4360" spans="1:17" hidden="1" x14ac:dyDescent="0.3">
      <c r="A4360" t="s">
        <v>8949</v>
      </c>
      <c r="B4360" t="s">
        <v>8950</v>
      </c>
      <c r="C4360" t="s">
        <v>10328</v>
      </c>
      <c r="D4360" t="s">
        <v>405</v>
      </c>
      <c r="E4360">
        <v>11.654999999999999</v>
      </c>
      <c r="F4360">
        <v>23.31</v>
      </c>
      <c r="G4360">
        <v>30.797737151963901</v>
      </c>
      <c r="H4360">
        <v>0.54883306478492599</v>
      </c>
      <c r="I4360">
        <v>-7.8707242479117197</v>
      </c>
      <c r="J4360">
        <v>-6.6751865284959297</v>
      </c>
      <c r="K4360">
        <v>22.863598429805499</v>
      </c>
      <c r="L4360">
        <v>20.172942116081899</v>
      </c>
      <c r="M4360">
        <v>41.335463995182202</v>
      </c>
      <c r="N4360">
        <v>0.38735690066737799</v>
      </c>
      <c r="O4360">
        <v>19.691119691119599</v>
      </c>
      <c r="P4360">
        <v>73.3085501858736</v>
      </c>
      <c r="Q4360">
        <v>7.5644515851572003E-2</v>
      </c>
    </row>
    <row r="4361" spans="1:17" hidden="1" x14ac:dyDescent="0.3">
      <c r="A4361" t="s">
        <v>8951</v>
      </c>
      <c r="B4361" t="s">
        <v>8952</v>
      </c>
      <c r="C4361" t="s">
        <v>10328</v>
      </c>
      <c r="D4361" t="s">
        <v>4353</v>
      </c>
      <c r="E4361">
        <v>11.642320072</v>
      </c>
      <c r="F4361">
        <v>6.18</v>
      </c>
      <c r="G4361">
        <v>89.856997557348393</v>
      </c>
      <c r="H4361">
        <v>26.8923854835468</v>
      </c>
      <c r="I4361">
        <v>-8.7495525376825203</v>
      </c>
      <c r="J4361">
        <v>20.1457594737366</v>
      </c>
      <c r="K4361">
        <v>4.6905416371978097</v>
      </c>
      <c r="L4361">
        <v>4.5536117285708402</v>
      </c>
      <c r="M4361">
        <v>86.207356838039701</v>
      </c>
      <c r="N4361">
        <v>2.0212450814888601</v>
      </c>
      <c r="O4361">
        <v>60.194174757281502</v>
      </c>
      <c r="P4361">
        <v>123.91304347825999</v>
      </c>
      <c r="Q4361">
        <v>7.0614766980064997E-2</v>
      </c>
    </row>
    <row r="4362" spans="1:17" hidden="1" x14ac:dyDescent="0.3">
      <c r="A4362" t="s">
        <v>8953</v>
      </c>
      <c r="B4362" t="s">
        <v>8954</v>
      </c>
      <c r="C4362" t="s">
        <v>10328</v>
      </c>
      <c r="D4362" t="s">
        <v>1401</v>
      </c>
      <c r="E4362">
        <v>11.635524304</v>
      </c>
      <c r="F4362">
        <v>12.2</v>
      </c>
      <c r="G4362">
        <v>-4.9436229372222096</v>
      </c>
      <c r="H4362">
        <v>-2.97141518776733</v>
      </c>
      <c r="I4362">
        <v>-25.195619967044198</v>
      </c>
      <c r="J4362">
        <v>-5.7316710340119297</v>
      </c>
      <c r="K4362">
        <v>13.302442617135</v>
      </c>
      <c r="L4362">
        <v>12.528292443284499</v>
      </c>
      <c r="M4362">
        <v>46.043485415415503</v>
      </c>
      <c r="N4362">
        <v>7.7868102288021504E-2</v>
      </c>
      <c r="O4362">
        <v>43.688524590163901</v>
      </c>
      <c r="P4362">
        <v>26.819126819126801</v>
      </c>
      <c r="Q4362">
        <v>5.9213312291452998E-2</v>
      </c>
    </row>
    <row r="4363" spans="1:17" hidden="1" x14ac:dyDescent="0.3">
      <c r="A4363" t="s">
        <v>8955</v>
      </c>
      <c r="B4363" t="s">
        <v>8956</v>
      </c>
      <c r="C4363" t="s">
        <v>10328</v>
      </c>
      <c r="D4363" t="s">
        <v>535</v>
      </c>
      <c r="E4363">
        <v>11.61</v>
      </c>
      <c r="F4363">
        <v>284.45</v>
      </c>
      <c r="G4363">
        <v>155.091079202743</v>
      </c>
      <c r="H4363">
        <v>4.4352776404096304</v>
      </c>
      <c r="I4363">
        <v>175.81632174861801</v>
      </c>
      <c r="J4363">
        <v>-8.6407793732925207</v>
      </c>
      <c r="K4363">
        <v>262.217049927289</v>
      </c>
      <c r="L4363">
        <v>179.09011102790501</v>
      </c>
      <c r="M4363">
        <v>41.981679691948599</v>
      </c>
      <c r="N4363">
        <v>0.23499730125684301</v>
      </c>
      <c r="O4363">
        <v>11.091580242573301</v>
      </c>
      <c r="P4363">
        <v>219.96625421822199</v>
      </c>
      <c r="Q4363">
        <v>0.123198848097967</v>
      </c>
    </row>
    <row r="4364" spans="1:17" hidden="1" x14ac:dyDescent="0.3">
      <c r="A4364" t="s">
        <v>8957</v>
      </c>
      <c r="B4364" t="s">
        <v>8958</v>
      </c>
      <c r="C4364" t="s">
        <v>10328</v>
      </c>
      <c r="E4364">
        <v>11.601391</v>
      </c>
      <c r="F4364">
        <v>22.65</v>
      </c>
      <c r="G4364">
        <v>-18.3854375328829</v>
      </c>
      <c r="H4364">
        <v>0.61460770576910295</v>
      </c>
      <c r="I4364">
        <v>-26.349725363415502</v>
      </c>
      <c r="J4364">
        <v>1.74985715736853</v>
      </c>
      <c r="K4364">
        <v>22.713640084341499</v>
      </c>
      <c r="L4364">
        <v>22.863526685253301</v>
      </c>
      <c r="M4364">
        <v>55.892661221047</v>
      </c>
      <c r="N4364">
        <v>0.41731691019846101</v>
      </c>
      <c r="O4364">
        <v>32.008830022075003</v>
      </c>
      <c r="P4364">
        <v>34.821428571428498</v>
      </c>
      <c r="Q4364">
        <v>0.117188952991365</v>
      </c>
    </row>
    <row r="4365" spans="1:17" hidden="1" x14ac:dyDescent="0.3">
      <c r="A4365" t="s">
        <v>8959</v>
      </c>
      <c r="B4365" t="s">
        <v>8960</v>
      </c>
      <c r="C4365" t="s">
        <v>10328</v>
      </c>
      <c r="D4365" t="s">
        <v>535</v>
      </c>
      <c r="E4365">
        <v>11.5932917</v>
      </c>
      <c r="F4365">
        <v>39.159999999999997</v>
      </c>
      <c r="G4365">
        <v>2.6739346464370501</v>
      </c>
      <c r="H4365">
        <v>-23.641628121895199</v>
      </c>
      <c r="I4365">
        <v>-10.9065039572719</v>
      </c>
      <c r="J4365">
        <v>-7.5282386883953096</v>
      </c>
      <c r="K4365">
        <v>45.3016852098512</v>
      </c>
      <c r="L4365">
        <v>42.883135080282599</v>
      </c>
      <c r="M4365">
        <v>18.3824337760114</v>
      </c>
      <c r="N4365">
        <v>0.21583055914615201</v>
      </c>
      <c r="O4365">
        <v>60.878447395301301</v>
      </c>
      <c r="P4365">
        <v>39.1613361762615</v>
      </c>
      <c r="Q4365">
        <v>0.111075321286547</v>
      </c>
    </row>
    <row r="4366" spans="1:17" hidden="1" x14ac:dyDescent="0.3">
      <c r="A4366" t="s">
        <v>8961</v>
      </c>
      <c r="B4366" t="s">
        <v>8962</v>
      </c>
      <c r="C4366" t="s">
        <v>10328</v>
      </c>
      <c r="D4366" t="s">
        <v>257</v>
      </c>
      <c r="E4366">
        <v>11.57194917</v>
      </c>
      <c r="F4366">
        <v>4</v>
      </c>
      <c r="G4366">
        <v>65.050123154084801</v>
      </c>
      <c r="H4366">
        <v>-21.382561437896801</v>
      </c>
      <c r="I4366">
        <v>24.9656303430524</v>
      </c>
      <c r="J4366">
        <v>-1.0476561641234601</v>
      </c>
      <c r="K4366">
        <v>4.13834243730102</v>
      </c>
      <c r="L4366">
        <v>3.49831912484562</v>
      </c>
      <c r="M4366">
        <v>1.9901267111815899</v>
      </c>
      <c r="N4366">
        <v>1.27513230871657</v>
      </c>
      <c r="O4366">
        <v>44.999999999999901</v>
      </c>
      <c r="P4366">
        <v>105.128205128205</v>
      </c>
      <c r="Q4366">
        <v>4.9303444327954998E-2</v>
      </c>
    </row>
    <row r="4367" spans="1:17" hidden="1" x14ac:dyDescent="0.3">
      <c r="A4367" t="s">
        <v>8963</v>
      </c>
      <c r="B4367" t="s">
        <v>8964</v>
      </c>
      <c r="C4367" t="s">
        <v>10328</v>
      </c>
      <c r="D4367" t="s">
        <v>741</v>
      </c>
      <c r="E4367">
        <v>11.560360832000001</v>
      </c>
      <c r="F4367">
        <v>57.78</v>
      </c>
      <c r="G4367">
        <v>38.481264116603001</v>
      </c>
      <c r="H4367">
        <v>2.72571881688022</v>
      </c>
      <c r="I4367">
        <v>14.107391109909001</v>
      </c>
      <c r="J4367">
        <v>-0.57792756287085101</v>
      </c>
      <c r="K4367">
        <v>55.675587470658101</v>
      </c>
      <c r="L4367">
        <v>48.446496712082599</v>
      </c>
      <c r="M4367">
        <v>44.735305969102399</v>
      </c>
      <c r="N4367">
        <v>0.617484494854321</v>
      </c>
      <c r="O4367">
        <v>3.2364139840775201</v>
      </c>
      <c r="P4367">
        <v>77.511520737327203</v>
      </c>
    </row>
    <row r="4368" spans="1:17" hidden="1" x14ac:dyDescent="0.3">
      <c r="A4368" t="s">
        <v>8965</v>
      </c>
      <c r="B4368" t="s">
        <v>8966</v>
      </c>
      <c r="C4368" t="s">
        <v>10328</v>
      </c>
      <c r="D4368" t="s">
        <v>54</v>
      </c>
      <c r="E4368">
        <v>11.49728</v>
      </c>
      <c r="F4368">
        <v>19.91</v>
      </c>
      <c r="G4368">
        <v>137.895870454088</v>
      </c>
      <c r="H4368">
        <v>-3.7879037865506602</v>
      </c>
      <c r="I4368">
        <v>72.935622937791507</v>
      </c>
      <c r="J4368">
        <v>10.240827302239101</v>
      </c>
      <c r="K4368">
        <v>18.8150543628817</v>
      </c>
      <c r="L4368">
        <v>15.8826534040409</v>
      </c>
      <c r="M4368">
        <v>72.564455310543494</v>
      </c>
      <c r="N4368">
        <v>0.78326468547470296</v>
      </c>
      <c r="O4368">
        <v>46.710195881466603</v>
      </c>
      <c r="P4368">
        <v>325.42735042735001</v>
      </c>
      <c r="Q4368">
        <v>0.12749345780372501</v>
      </c>
    </row>
    <row r="4369" spans="1:17" hidden="1" x14ac:dyDescent="0.3">
      <c r="A4369" t="s">
        <v>8967</v>
      </c>
      <c r="B4369" t="s">
        <v>8968</v>
      </c>
      <c r="C4369" t="s">
        <v>10328</v>
      </c>
      <c r="D4369" t="s">
        <v>627</v>
      </c>
      <c r="E4369">
        <v>11.484</v>
      </c>
      <c r="F4369">
        <v>191.4</v>
      </c>
      <c r="G4369">
        <v>-25.080056260709799</v>
      </c>
      <c r="I4369">
        <v>-7.97363233498863</v>
      </c>
      <c r="M4369">
        <v>100</v>
      </c>
      <c r="N4369">
        <v>1</v>
      </c>
      <c r="O4369">
        <v>0</v>
      </c>
      <c r="P4369">
        <v>4.9917718047174997</v>
      </c>
      <c r="Q4369">
        <v>3.0346719918976001E-2</v>
      </c>
    </row>
    <row r="4370" spans="1:17" hidden="1" x14ac:dyDescent="0.3">
      <c r="A4370" t="s">
        <v>8969</v>
      </c>
      <c r="B4370" t="s">
        <v>8970</v>
      </c>
      <c r="C4370" t="s">
        <v>10328</v>
      </c>
      <c r="D4370" t="s">
        <v>357</v>
      </c>
      <c r="E4370">
        <v>11.429838</v>
      </c>
      <c r="F4370">
        <v>17.29</v>
      </c>
      <c r="G4370">
        <v>30.020764527165198</v>
      </c>
      <c r="H4370">
        <v>-17.8319642850824</v>
      </c>
      <c r="I4370">
        <v>29.105261431370199</v>
      </c>
      <c r="J4370">
        <v>-8.6916352217150905</v>
      </c>
      <c r="K4370">
        <v>18.1320156945071</v>
      </c>
      <c r="L4370">
        <v>14.717058338412899</v>
      </c>
      <c r="M4370">
        <v>21.270348017207599</v>
      </c>
      <c r="N4370">
        <v>0.26063825333069002</v>
      </c>
      <c r="O4370">
        <v>41.064198958935798</v>
      </c>
      <c r="P4370">
        <v>81.617647058823493</v>
      </c>
      <c r="Q4370">
        <v>7.1653446073034005E-2</v>
      </c>
    </row>
    <row r="4371" spans="1:17" hidden="1" x14ac:dyDescent="0.3">
      <c r="A4371" t="s">
        <v>8971</v>
      </c>
      <c r="B4371" t="s">
        <v>8972</v>
      </c>
      <c r="C4371" t="s">
        <v>10328</v>
      </c>
      <c r="D4371" t="s">
        <v>138</v>
      </c>
      <c r="E4371">
        <v>11.424061999999999</v>
      </c>
      <c r="F4371">
        <v>9.44</v>
      </c>
      <c r="G4371">
        <v>8.5478488802407995</v>
      </c>
      <c r="H4371">
        <v>-19.075718739274301</v>
      </c>
      <c r="I4371">
        <v>-34.690113924117398</v>
      </c>
      <c r="J4371">
        <v>-1.1555310292798799</v>
      </c>
      <c r="K4371">
        <v>10.6842170795868</v>
      </c>
      <c r="L4371">
        <v>10.2380573251698</v>
      </c>
      <c r="M4371">
        <v>29.568839811004601</v>
      </c>
      <c r="N4371">
        <v>1.95113691085373</v>
      </c>
      <c r="O4371">
        <v>43.114406779661003</v>
      </c>
      <c r="P4371">
        <v>41.317365269461</v>
      </c>
      <c r="Q4371">
        <v>9.0460958350334006E-2</v>
      </c>
    </row>
    <row r="4372" spans="1:17" hidden="1" x14ac:dyDescent="0.3">
      <c r="A4372" t="s">
        <v>8973</v>
      </c>
      <c r="B4372" t="s">
        <v>8974</v>
      </c>
      <c r="C4372" t="s">
        <v>10328</v>
      </c>
      <c r="D4372" t="s">
        <v>124</v>
      </c>
      <c r="E4372">
        <v>11.412000000000001</v>
      </c>
      <c r="F4372">
        <v>3.23</v>
      </c>
      <c r="G4372">
        <v>468.07632008271997</v>
      </c>
      <c r="H4372">
        <v>-3.8270762141756798</v>
      </c>
      <c r="I4372">
        <v>16.234595860293801</v>
      </c>
      <c r="J4372">
        <v>3.9192312530950701</v>
      </c>
      <c r="K4372">
        <v>2.91947509363303</v>
      </c>
      <c r="L4372">
        <v>2.1873827458695998</v>
      </c>
      <c r="M4372">
        <v>57.451863727358599</v>
      </c>
      <c r="N4372">
        <v>2.0283081967399701</v>
      </c>
      <c r="O4372">
        <v>11.455108359133099</v>
      </c>
      <c r="P4372">
        <v>498.14814814814798</v>
      </c>
      <c r="Q4372">
        <v>0.23673187760932901</v>
      </c>
    </row>
    <row r="4373" spans="1:17" hidden="1" x14ac:dyDescent="0.3">
      <c r="A4373" t="s">
        <v>8975</v>
      </c>
      <c r="B4373" t="s">
        <v>8976</v>
      </c>
      <c r="C4373" t="s">
        <v>10328</v>
      </c>
      <c r="E4373">
        <v>11.395799999999999</v>
      </c>
      <c r="F4373">
        <v>19.48</v>
      </c>
      <c r="G4373">
        <v>16.725459048363099</v>
      </c>
      <c r="H4373">
        <v>22.677611055494701</v>
      </c>
      <c r="I4373">
        <v>-45.090839679775797</v>
      </c>
      <c r="J4373">
        <v>2.9566150585140099</v>
      </c>
      <c r="K4373">
        <v>16.7730682250623</v>
      </c>
      <c r="L4373">
        <v>17.549852229755299</v>
      </c>
      <c r="M4373">
        <v>91.578686947301506</v>
      </c>
      <c r="N4373">
        <v>1.5781818181818099</v>
      </c>
      <c r="O4373">
        <v>48.7166324435318</v>
      </c>
      <c r="P4373">
        <v>63.422818791946298</v>
      </c>
    </row>
    <row r="4374" spans="1:17" hidden="1" x14ac:dyDescent="0.3">
      <c r="A4374" t="s">
        <v>8977</v>
      </c>
      <c r="B4374" t="s">
        <v>8978</v>
      </c>
      <c r="C4374" t="s">
        <v>10328</v>
      </c>
      <c r="D4374" t="s">
        <v>405</v>
      </c>
      <c r="E4374">
        <v>11.377700600000001</v>
      </c>
      <c r="F4374">
        <v>8.9</v>
      </c>
      <c r="G4374">
        <v>81.832933839334501</v>
      </c>
      <c r="H4374">
        <v>43.608071758056603</v>
      </c>
      <c r="I4374">
        <v>5.0717311388084596</v>
      </c>
      <c r="J4374">
        <v>-11.0061623881898</v>
      </c>
      <c r="K4374">
        <v>7.6789631390136002</v>
      </c>
      <c r="L4374">
        <v>7.0192258190604804</v>
      </c>
      <c r="M4374">
        <v>58.948921297152197</v>
      </c>
      <c r="N4374">
        <v>0.606792572544402</v>
      </c>
      <c r="O4374">
        <v>22.3595505617977</v>
      </c>
      <c r="P4374">
        <v>129.381443298969</v>
      </c>
      <c r="Q4374">
        <v>0.138847897221408</v>
      </c>
    </row>
    <row r="4375" spans="1:17" hidden="1" x14ac:dyDescent="0.3">
      <c r="A4375" t="s">
        <v>8979</v>
      </c>
      <c r="B4375" t="s">
        <v>8980</v>
      </c>
      <c r="C4375" t="s">
        <v>10328</v>
      </c>
      <c r="D4375" t="s">
        <v>959</v>
      </c>
      <c r="E4375">
        <v>11.35442877</v>
      </c>
      <c r="F4375">
        <v>2.2799999999999998</v>
      </c>
      <c r="G4375">
        <v>-7.4911829041370304</v>
      </c>
      <c r="H4375">
        <v>-4.0058829147215098</v>
      </c>
      <c r="I4375">
        <v>5.1693108862005896</v>
      </c>
      <c r="J4375">
        <v>1.2045960881287701</v>
      </c>
      <c r="K4375">
        <v>2.4157117518607798</v>
      </c>
      <c r="L4375">
        <v>2.39974262024475</v>
      </c>
      <c r="M4375">
        <v>49.090934877838002</v>
      </c>
      <c r="N4375">
        <v>0.87786816026452397</v>
      </c>
      <c r="O4375">
        <v>85.964912280701697</v>
      </c>
      <c r="P4375">
        <v>47.096774193548299</v>
      </c>
      <c r="Q4375">
        <v>4.4089498559730003E-2</v>
      </c>
    </row>
    <row r="4376" spans="1:17" hidden="1" x14ac:dyDescent="0.3">
      <c r="A4376" t="s">
        <v>8981</v>
      </c>
      <c r="B4376" t="s">
        <v>8982</v>
      </c>
      <c r="C4376" t="s">
        <v>10328</v>
      </c>
      <c r="D4376" t="s">
        <v>627</v>
      </c>
      <c r="E4376">
        <v>11.321584400000001</v>
      </c>
      <c r="F4376">
        <v>24.61</v>
      </c>
      <c r="G4376">
        <v>-12.8813518749511</v>
      </c>
      <c r="H4376">
        <v>7.3470996632053804</v>
      </c>
      <c r="I4376">
        <v>27.6631672888652</v>
      </c>
      <c r="J4376">
        <v>-1.0476561641234601</v>
      </c>
      <c r="K4376">
        <v>23.018789370910302</v>
      </c>
      <c r="L4376">
        <v>20.576079594523002</v>
      </c>
      <c r="M4376">
        <v>94.233066916619507</v>
      </c>
      <c r="N4376">
        <v>1.0909090909090899</v>
      </c>
      <c r="O4376">
        <v>0</v>
      </c>
      <c r="P4376">
        <v>52.857142857142797</v>
      </c>
    </row>
    <row r="4377" spans="1:17" hidden="1" x14ac:dyDescent="0.3">
      <c r="A4377" t="s">
        <v>8983</v>
      </c>
      <c r="B4377" t="s">
        <v>8984</v>
      </c>
      <c r="C4377" t="s">
        <v>10328</v>
      </c>
      <c r="D4377" t="s">
        <v>405</v>
      </c>
      <c r="E4377">
        <v>11.312784000000001</v>
      </c>
      <c r="F4377">
        <v>0.86</v>
      </c>
      <c r="G4377">
        <v>13.261505267905999</v>
      </c>
      <c r="H4377">
        <v>-21.718725627564201</v>
      </c>
      <c r="I4377">
        <v>-11.7889335514708</v>
      </c>
      <c r="J4377">
        <v>-1.0476561641234601</v>
      </c>
      <c r="K4377">
        <v>0.94739842728574397</v>
      </c>
      <c r="L4377">
        <v>0.83674880923499695</v>
      </c>
      <c r="M4377">
        <v>25.675109058370399</v>
      </c>
      <c r="N4377">
        <v>0.34054580998869299</v>
      </c>
      <c r="O4377">
        <v>61.6279069767441</v>
      </c>
      <c r="P4377">
        <v>59.259259259259203</v>
      </c>
      <c r="Q4377">
        <v>7.9685715179721006E-2</v>
      </c>
    </row>
    <row r="4378" spans="1:17" hidden="1" x14ac:dyDescent="0.3">
      <c r="A4378" t="s">
        <v>8985</v>
      </c>
      <c r="B4378" t="s">
        <v>8986</v>
      </c>
      <c r="C4378" t="s">
        <v>10328</v>
      </c>
      <c r="D4378" t="s">
        <v>741</v>
      </c>
      <c r="E4378">
        <v>11.309675944999899</v>
      </c>
      <c r="F4378">
        <v>21.42</v>
      </c>
      <c r="G4378">
        <v>10.203221050486199</v>
      </c>
      <c r="H4378">
        <v>4.0671822315143604</v>
      </c>
      <c r="I4378">
        <v>1.76410844733189</v>
      </c>
      <c r="J4378">
        <v>1.6372237228289599</v>
      </c>
      <c r="K4378">
        <v>20.446125126685398</v>
      </c>
      <c r="L4378">
        <v>18.668246545376999</v>
      </c>
      <c r="M4378">
        <v>51.507867780463002</v>
      </c>
      <c r="N4378">
        <v>1.2079294686854001</v>
      </c>
      <c r="O4378">
        <v>4.4351073762838498</v>
      </c>
      <c r="P4378">
        <v>44.145356662180298</v>
      </c>
    </row>
    <row r="4379" spans="1:17" hidden="1" x14ac:dyDescent="0.3">
      <c r="A4379" t="s">
        <v>8987</v>
      </c>
      <c r="B4379" t="s">
        <v>8988</v>
      </c>
      <c r="C4379" t="s">
        <v>10328</v>
      </c>
      <c r="D4379" t="s">
        <v>1731</v>
      </c>
      <c r="E4379">
        <v>11.2806</v>
      </c>
      <c r="F4379">
        <v>21.4</v>
      </c>
      <c r="G4379">
        <v>-30.951865119619001</v>
      </c>
      <c r="H4379">
        <v>-6.9756788959533198</v>
      </c>
      <c r="I4379">
        <v>-42.570667297600799</v>
      </c>
      <c r="J4379">
        <v>-7.4925626090299096</v>
      </c>
      <c r="K4379">
        <v>23.188754042292</v>
      </c>
      <c r="L4379">
        <v>23.425605335845201</v>
      </c>
      <c r="M4379">
        <v>41.941198550304698</v>
      </c>
      <c r="N4379">
        <v>1.59064388256357</v>
      </c>
      <c r="O4379">
        <v>55.560747663551403</v>
      </c>
      <c r="P4379">
        <v>19.087367835281</v>
      </c>
      <c r="Q4379">
        <v>8.0223328554095003E-2</v>
      </c>
    </row>
    <row r="4380" spans="1:17" hidden="1" x14ac:dyDescent="0.3">
      <c r="A4380" t="s">
        <v>8989</v>
      </c>
      <c r="B4380" t="s">
        <v>8990</v>
      </c>
      <c r="C4380" t="s">
        <v>10328</v>
      </c>
      <c r="D4380" t="s">
        <v>127</v>
      </c>
      <c r="E4380">
        <v>11.278618120000001</v>
      </c>
      <c r="F4380">
        <v>21.94</v>
      </c>
      <c r="G4380">
        <v>-57.302342161612998</v>
      </c>
      <c r="H4380">
        <v>-18.6742811831197</v>
      </c>
      <c r="I4380">
        <v>-36.385997507943401</v>
      </c>
      <c r="J4380">
        <v>7.01852791033361</v>
      </c>
      <c r="K4380">
        <v>23.406291139800601</v>
      </c>
      <c r="L4380">
        <v>26.429217153377198</v>
      </c>
      <c r="M4380">
        <v>44.644761681490898</v>
      </c>
      <c r="N4380">
        <v>3.3530655391120501</v>
      </c>
      <c r="O4380">
        <v>60.164083865086603</v>
      </c>
      <c r="P4380">
        <v>23.675310033821798</v>
      </c>
    </row>
    <row r="4381" spans="1:17" hidden="1" x14ac:dyDescent="0.3">
      <c r="A4381" t="s">
        <v>8991</v>
      </c>
      <c r="B4381" t="s">
        <v>8992</v>
      </c>
      <c r="C4381" t="s">
        <v>10328</v>
      </c>
      <c r="D4381" t="s">
        <v>4060</v>
      </c>
      <c r="E4381">
        <v>11.274665472000001</v>
      </c>
      <c r="F4381">
        <v>6.91</v>
      </c>
      <c r="G4381">
        <v>-9.8979150219490695</v>
      </c>
      <c r="H4381">
        <v>-13.149612748106501</v>
      </c>
      <c r="I4381">
        <v>-27.761951611962498</v>
      </c>
      <c r="J4381">
        <v>-8.2299766061124195</v>
      </c>
      <c r="K4381">
        <v>7.1310573979396903</v>
      </c>
      <c r="L4381">
        <v>7.5638573843700696</v>
      </c>
      <c r="M4381">
        <v>39.355388337606399</v>
      </c>
      <c r="N4381">
        <v>0.55910902229839798</v>
      </c>
      <c r="O4381">
        <v>91.461649782923303</v>
      </c>
      <c r="P4381">
        <v>37.375745526838898</v>
      </c>
      <c r="Q4381">
        <v>2.8736590540472E-2</v>
      </c>
    </row>
    <row r="4382" spans="1:17" hidden="1" x14ac:dyDescent="0.3">
      <c r="A4382" t="s">
        <v>8993</v>
      </c>
      <c r="B4382" t="s">
        <v>8994</v>
      </c>
      <c r="C4382" t="s">
        <v>10328</v>
      </c>
      <c r="D4382" t="s">
        <v>741</v>
      </c>
      <c r="E4382">
        <v>11.262924035999999</v>
      </c>
      <c r="F4382">
        <v>276.43</v>
      </c>
      <c r="G4382">
        <v>5.9866451343560998</v>
      </c>
      <c r="H4382">
        <v>0.32549501978957102</v>
      </c>
      <c r="I4382">
        <v>2.2377631868202301</v>
      </c>
      <c r="J4382">
        <v>-0.583813943524495</v>
      </c>
      <c r="K4382">
        <v>266.75885180127398</v>
      </c>
      <c r="L4382">
        <v>245.06665115246901</v>
      </c>
      <c r="M4382">
        <v>55.874429077666797</v>
      </c>
      <c r="N4382">
        <v>0.390905355792659</v>
      </c>
      <c r="O4382">
        <v>3.0423615381832398</v>
      </c>
      <c r="P4382">
        <v>41.035714285714199</v>
      </c>
      <c r="Q4382">
        <v>3.1845093282099998E-4</v>
      </c>
    </row>
    <row r="4383" spans="1:17" hidden="1" x14ac:dyDescent="0.3">
      <c r="A4383" t="s">
        <v>8995</v>
      </c>
      <c r="B4383" t="s">
        <v>8996</v>
      </c>
      <c r="C4383" t="s">
        <v>10328</v>
      </c>
      <c r="D4383" t="s">
        <v>405</v>
      </c>
      <c r="E4383">
        <v>11.226522959999899</v>
      </c>
      <c r="F4383">
        <v>9.76</v>
      </c>
      <c r="G4383">
        <v>-34.852315870305297</v>
      </c>
      <c r="H4383">
        <v>-2.2742811831197698</v>
      </c>
      <c r="I4383">
        <v>-8.01916758056635</v>
      </c>
      <c r="J4383">
        <v>-1.0476561641234601</v>
      </c>
      <c r="K4383">
        <v>9.7521193410730795</v>
      </c>
      <c r="L4383">
        <v>10.0808923009082</v>
      </c>
      <c r="M4383">
        <v>99.999990417572306</v>
      </c>
      <c r="O4383">
        <v>5.0204918032786798</v>
      </c>
      <c r="P4383">
        <v>6.0869565217391397</v>
      </c>
    </row>
    <row r="4384" spans="1:17" hidden="1" x14ac:dyDescent="0.3">
      <c r="A4384" t="s">
        <v>8997</v>
      </c>
      <c r="B4384" t="s">
        <v>8998</v>
      </c>
      <c r="C4384" t="s">
        <v>10328</v>
      </c>
      <c r="D4384" t="s">
        <v>627</v>
      </c>
      <c r="E4384">
        <v>11.20537395</v>
      </c>
      <c r="F4384">
        <v>12.83</v>
      </c>
      <c r="G4384">
        <v>-17.5279684163045</v>
      </c>
      <c r="H4384">
        <v>-6.59745623627356</v>
      </c>
      <c r="I4384">
        <v>-20.862030126784301</v>
      </c>
      <c r="J4384">
        <v>-8.0083729111944493</v>
      </c>
      <c r="K4384">
        <v>14.080661069620801</v>
      </c>
      <c r="L4384">
        <v>12.4480002499871</v>
      </c>
      <c r="M4384">
        <v>12.8031064421943</v>
      </c>
      <c r="N4384">
        <v>0.35897913561847899</v>
      </c>
      <c r="O4384">
        <v>30.0857365549493</v>
      </c>
      <c r="P4384">
        <v>77.455048409405194</v>
      </c>
    </row>
    <row r="4385" spans="1:17" hidden="1" x14ac:dyDescent="0.3">
      <c r="A4385" t="s">
        <v>8999</v>
      </c>
      <c r="B4385" t="s">
        <v>9000</v>
      </c>
      <c r="C4385" t="s">
        <v>10328</v>
      </c>
      <c r="D4385" t="s">
        <v>2943</v>
      </c>
      <c r="E4385">
        <v>11.12007204</v>
      </c>
      <c r="F4385">
        <v>74.2</v>
      </c>
      <c r="G4385">
        <v>-48.308742665978301</v>
      </c>
      <c r="H4385">
        <v>5.8259519171133203</v>
      </c>
      <c r="I4385">
        <v>43.245122176083299</v>
      </c>
      <c r="J4385">
        <v>-2.8995080159753002</v>
      </c>
      <c r="K4385">
        <v>62.972444625930301</v>
      </c>
      <c r="L4385">
        <v>55.069616930753597</v>
      </c>
      <c r="M4385">
        <v>61.534777350061901</v>
      </c>
      <c r="N4385">
        <v>0.96478296478296399</v>
      </c>
      <c r="O4385">
        <v>22.304582210242501</v>
      </c>
      <c r="P4385">
        <v>91.880010343935794</v>
      </c>
    </row>
    <row r="4386" spans="1:17" hidden="1" x14ac:dyDescent="0.3">
      <c r="A4386" t="s">
        <v>9001</v>
      </c>
      <c r="B4386" t="s">
        <v>9002</v>
      </c>
      <c r="C4386" t="s">
        <v>10328</v>
      </c>
      <c r="D4386" t="s">
        <v>305</v>
      </c>
      <c r="E4386">
        <v>11.103906047000001</v>
      </c>
      <c r="F4386">
        <v>8.7100000000000009</v>
      </c>
      <c r="G4386">
        <v>28.291808298208998</v>
      </c>
      <c r="H4386">
        <v>-7.2906388712331802</v>
      </c>
      <c r="I4386">
        <v>-21.2811936133903</v>
      </c>
      <c r="K4386">
        <v>7.7103858304786899</v>
      </c>
      <c r="L4386">
        <v>6.2462990553954603</v>
      </c>
      <c r="M4386">
        <v>8.0379181930332493</v>
      </c>
      <c r="N4386">
        <v>0.93898197913373305</v>
      </c>
      <c r="O4386">
        <v>11.3662456946038</v>
      </c>
      <c r="P4386">
        <v>74.2</v>
      </c>
    </row>
    <row r="4387" spans="1:17" hidden="1" x14ac:dyDescent="0.3">
      <c r="A4387" t="s">
        <v>9003</v>
      </c>
      <c r="B4387" t="s">
        <v>9004</v>
      </c>
      <c r="C4387" t="s">
        <v>10328</v>
      </c>
      <c r="D4387" t="s">
        <v>54</v>
      </c>
      <c r="E4387">
        <v>11.097</v>
      </c>
      <c r="F4387">
        <v>72</v>
      </c>
      <c r="G4387">
        <v>66.060016118718593</v>
      </c>
      <c r="H4387">
        <v>8.1106785303985802</v>
      </c>
      <c r="I4387">
        <v>-15.641803166470099</v>
      </c>
      <c r="J4387">
        <v>-0.39459493963366499</v>
      </c>
      <c r="K4387">
        <v>69.196091673500604</v>
      </c>
      <c r="L4387">
        <v>64.676805575479193</v>
      </c>
      <c r="M4387">
        <v>57.824317436205199</v>
      </c>
      <c r="N4387">
        <v>4.1212716541403704</v>
      </c>
      <c r="O4387">
        <v>20.8333333333333</v>
      </c>
      <c r="P4387">
        <v>157.142857142857</v>
      </c>
      <c r="Q4387">
        <v>9.7130464997439006E-2</v>
      </c>
    </row>
    <row r="4388" spans="1:17" hidden="1" x14ac:dyDescent="0.3">
      <c r="A4388" t="s">
        <v>9005</v>
      </c>
      <c r="B4388" t="s">
        <v>9006</v>
      </c>
      <c r="C4388" t="s">
        <v>10328</v>
      </c>
      <c r="E4388">
        <v>11.0838</v>
      </c>
      <c r="F4388">
        <v>8.2799999999999994</v>
      </c>
      <c r="G4388">
        <v>8.1585559078614605</v>
      </c>
      <c r="H4388">
        <v>-10.4190775632102</v>
      </c>
      <c r="I4388">
        <v>-28.647685198769199</v>
      </c>
      <c r="J4388">
        <v>-1.0476561641234601</v>
      </c>
      <c r="K4388">
        <v>7.7408838524158901</v>
      </c>
      <c r="L4388">
        <v>7.7647083405485899</v>
      </c>
      <c r="M4388">
        <v>59.418086523222101</v>
      </c>
      <c r="N4388">
        <v>0.435755671168926</v>
      </c>
      <c r="O4388">
        <v>53.623188405797102</v>
      </c>
      <c r="P4388">
        <v>66.265060240963805</v>
      </c>
      <c r="Q4388">
        <v>6.9195923122938999E-2</v>
      </c>
    </row>
    <row r="4389" spans="1:17" hidden="1" x14ac:dyDescent="0.3">
      <c r="A4389" t="s">
        <v>9007</v>
      </c>
      <c r="B4389" t="s">
        <v>9008</v>
      </c>
      <c r="C4389" t="s">
        <v>10328</v>
      </c>
      <c r="D4389" t="s">
        <v>3399</v>
      </c>
      <c r="E4389">
        <v>11.0825</v>
      </c>
      <c r="F4389">
        <v>6.2</v>
      </c>
      <c r="G4389">
        <v>21.1476841296946</v>
      </c>
      <c r="H4389">
        <v>46.808287624219602</v>
      </c>
      <c r="I4389">
        <v>-0.64656355999597304</v>
      </c>
      <c r="J4389">
        <v>-6.8447576133988299</v>
      </c>
      <c r="K4389">
        <v>5.2715446136658599</v>
      </c>
      <c r="L4389">
        <v>5.0026968470961002</v>
      </c>
      <c r="M4389">
        <v>61.5394342059504</v>
      </c>
      <c r="N4389">
        <v>1.2672413793103401</v>
      </c>
      <c r="O4389">
        <v>22.580645161290299</v>
      </c>
      <c r="P4389">
        <v>72.2222222222222</v>
      </c>
      <c r="Q4389">
        <v>-1.304627348794E-3</v>
      </c>
    </row>
    <row r="4390" spans="1:17" hidden="1" x14ac:dyDescent="0.3">
      <c r="A4390" t="s">
        <v>9009</v>
      </c>
      <c r="B4390" t="s">
        <v>9010</v>
      </c>
      <c r="C4390" t="s">
        <v>10328</v>
      </c>
      <c r="D4390" t="s">
        <v>8063</v>
      </c>
      <c r="E4390">
        <v>11.046504000000001</v>
      </c>
      <c r="F4390">
        <v>12.6</v>
      </c>
      <c r="G4390">
        <v>-54.982435931935001</v>
      </c>
      <c r="H4390">
        <v>10.507673704098201</v>
      </c>
      <c r="I4390">
        <v>-29.5769196923202</v>
      </c>
      <c r="J4390">
        <v>12.465857349389999</v>
      </c>
      <c r="K4390">
        <v>9.6516488518088401</v>
      </c>
      <c r="L4390">
        <v>12.6463166004851</v>
      </c>
      <c r="M4390">
        <v>74.417482141625101</v>
      </c>
      <c r="N4390">
        <v>2.9037627316794299</v>
      </c>
      <c r="O4390">
        <v>106.428571428571</v>
      </c>
      <c r="P4390">
        <v>57.697121401752099</v>
      </c>
      <c r="Q4390">
        <v>-5.5324496830009E-2</v>
      </c>
    </row>
    <row r="4391" spans="1:17" hidden="1" x14ac:dyDescent="0.3">
      <c r="A4391" t="s">
        <v>9011</v>
      </c>
      <c r="B4391" t="s">
        <v>9012</v>
      </c>
      <c r="C4391" t="s">
        <v>10328</v>
      </c>
      <c r="D4391" t="s">
        <v>627</v>
      </c>
      <c r="E4391">
        <v>10.9877713</v>
      </c>
      <c r="F4391">
        <v>11</v>
      </c>
      <c r="G4391">
        <v>57.641482514777401</v>
      </c>
      <c r="H4391">
        <v>6.1001030533334202</v>
      </c>
      <c r="I4391">
        <v>2.7023140516713702</v>
      </c>
      <c r="J4391">
        <v>3.7142485977812898</v>
      </c>
      <c r="K4391">
        <v>9.9284110195503601</v>
      </c>
      <c r="L4391">
        <v>9.2226749160814503</v>
      </c>
      <c r="M4391">
        <v>79.147464846693595</v>
      </c>
      <c r="N4391">
        <v>0.46116352944681199</v>
      </c>
      <c r="O4391">
        <v>39.090909090909001</v>
      </c>
      <c r="P4391">
        <v>97.486535008976603</v>
      </c>
      <c r="Q4391">
        <v>8.5968030804855003E-2</v>
      </c>
    </row>
    <row r="4392" spans="1:17" hidden="1" x14ac:dyDescent="0.3">
      <c r="A4392" t="s">
        <v>9013</v>
      </c>
      <c r="B4392" t="s">
        <v>9014</v>
      </c>
      <c r="C4392" t="s">
        <v>10328</v>
      </c>
      <c r="D4392" t="s">
        <v>741</v>
      </c>
      <c r="E4392">
        <v>10.982502</v>
      </c>
      <c r="F4392">
        <v>285.58999999999997</v>
      </c>
      <c r="G4392">
        <v>-24.555682347552501</v>
      </c>
      <c r="H4392">
        <v>-1.41727824482399</v>
      </c>
      <c r="I4392">
        <v>1.4995257200132901</v>
      </c>
      <c r="J4392">
        <v>-1.12043636790804</v>
      </c>
      <c r="K4392">
        <v>287.55732899024503</v>
      </c>
      <c r="L4392">
        <v>278.90300129779098</v>
      </c>
      <c r="M4392">
        <v>56.692276819569898</v>
      </c>
      <c r="N4392">
        <v>0.87681131357303299</v>
      </c>
      <c r="O4392">
        <v>18.375993557197301</v>
      </c>
      <c r="P4392">
        <v>39.312195121951198</v>
      </c>
      <c r="Q4392">
        <v>-0.11226619776288201</v>
      </c>
    </row>
    <row r="4393" spans="1:17" hidden="1" x14ac:dyDescent="0.3">
      <c r="A4393" t="s">
        <v>9015</v>
      </c>
      <c r="B4393" t="s">
        <v>9016</v>
      </c>
      <c r="C4393" t="s">
        <v>10328</v>
      </c>
      <c r="D4393" t="s">
        <v>1199</v>
      </c>
      <c r="E4393">
        <v>10.955158000000001</v>
      </c>
      <c r="F4393">
        <v>8.8000000000000007</v>
      </c>
      <c r="G4393">
        <v>70.383752800176296</v>
      </c>
      <c r="H4393">
        <v>6.8720602802948498</v>
      </c>
      <c r="I4393">
        <v>85.680194054424803</v>
      </c>
      <c r="J4393">
        <v>-4.9144660459709497</v>
      </c>
      <c r="K4393">
        <v>8.1846635330781297</v>
      </c>
      <c r="L4393">
        <v>6.4044343699719901</v>
      </c>
      <c r="M4393">
        <v>44.517497836107701</v>
      </c>
      <c r="N4393">
        <v>0.60994212623935196</v>
      </c>
      <c r="O4393">
        <v>14.659090909090899</v>
      </c>
      <c r="P4393">
        <v>137.83783783783699</v>
      </c>
      <c r="Q4393">
        <v>3.4253373685745998E-2</v>
      </c>
    </row>
    <row r="4394" spans="1:17" hidden="1" x14ac:dyDescent="0.3">
      <c r="A4394" t="s">
        <v>9017</v>
      </c>
      <c r="B4394" t="s">
        <v>9018</v>
      </c>
      <c r="C4394" t="s">
        <v>10328</v>
      </c>
      <c r="D4394" t="s">
        <v>741</v>
      </c>
      <c r="E4394">
        <v>10.8938445</v>
      </c>
      <c r="F4394">
        <v>62.78</v>
      </c>
      <c r="G4394">
        <v>-12.8137032988976</v>
      </c>
      <c r="H4394">
        <v>1.75201298286213</v>
      </c>
      <c r="I4394">
        <v>-7.0612206039436396</v>
      </c>
      <c r="J4394">
        <v>-1.0146188066006701E-2</v>
      </c>
      <c r="K4394">
        <v>64.2544659799117</v>
      </c>
      <c r="L4394">
        <v>61.605087603524602</v>
      </c>
      <c r="M4394">
        <v>65.817523880043396</v>
      </c>
      <c r="N4394">
        <v>0.47006704046147202</v>
      </c>
      <c r="O4394">
        <v>47.578846766486102</v>
      </c>
      <c r="P4394">
        <v>21.902912621359199</v>
      </c>
    </row>
    <row r="4395" spans="1:17" hidden="1" x14ac:dyDescent="0.3">
      <c r="A4395" t="s">
        <v>9019</v>
      </c>
      <c r="B4395" t="s">
        <v>9020</v>
      </c>
      <c r="C4395" t="s">
        <v>10328</v>
      </c>
      <c r="D4395" t="s">
        <v>1518</v>
      </c>
      <c r="E4395">
        <v>10.865119999999999</v>
      </c>
      <c r="F4395">
        <v>7.12</v>
      </c>
      <c r="G4395">
        <v>500.01666750979302</v>
      </c>
      <c r="H4395">
        <v>33.086935546918198</v>
      </c>
      <c r="I4395">
        <v>517.12309143551499</v>
      </c>
      <c r="J4395">
        <v>4.7472918299329896</v>
      </c>
      <c r="M4395">
        <v>100</v>
      </c>
      <c r="O4395">
        <v>0</v>
      </c>
      <c r="P4395">
        <v>530.08849557522103</v>
      </c>
    </row>
    <row r="4396" spans="1:17" hidden="1" x14ac:dyDescent="0.3">
      <c r="A4396" t="s">
        <v>9021</v>
      </c>
      <c r="B4396" t="s">
        <v>9022</v>
      </c>
      <c r="C4396" t="s">
        <v>10328</v>
      </c>
      <c r="D4396" t="s">
        <v>357</v>
      </c>
      <c r="E4396">
        <v>10.8345752</v>
      </c>
      <c r="F4396">
        <v>33.82</v>
      </c>
      <c r="G4396">
        <v>119.52226787553199</v>
      </c>
      <c r="H4396">
        <v>2.26976827592194</v>
      </c>
      <c r="I4396">
        <v>87.985279163918307</v>
      </c>
      <c r="J4396">
        <v>-4.0031798370072504</v>
      </c>
      <c r="K4396">
        <v>28.5644328572562</v>
      </c>
      <c r="L4396">
        <v>20.081298560214599</v>
      </c>
      <c r="M4396">
        <v>42.119013197704099</v>
      </c>
      <c r="N4396">
        <v>0.43751655160096298</v>
      </c>
      <c r="O4396">
        <v>16.173861620343001</v>
      </c>
      <c r="P4396">
        <v>225.50529355149101</v>
      </c>
      <c r="Q4396">
        <v>0.17124716952262201</v>
      </c>
    </row>
    <row r="4397" spans="1:17" hidden="1" x14ac:dyDescent="0.3">
      <c r="A4397" t="s">
        <v>9023</v>
      </c>
      <c r="B4397" t="s">
        <v>9024</v>
      </c>
      <c r="C4397" t="s">
        <v>10328</v>
      </c>
      <c r="D4397" t="s">
        <v>405</v>
      </c>
      <c r="E4397">
        <v>10.801728000000001</v>
      </c>
      <c r="F4397">
        <v>0.71</v>
      </c>
      <c r="G4397">
        <v>-40.1984103439083</v>
      </c>
      <c r="H4397">
        <v>-6.27428118311978</v>
      </c>
      <c r="I4397">
        <v>-14.354293028595</v>
      </c>
      <c r="J4397">
        <v>-2.4175191778220899</v>
      </c>
      <c r="K4397">
        <v>0.72324553281256898</v>
      </c>
      <c r="L4397">
        <v>0.71671485235513899</v>
      </c>
      <c r="M4397">
        <v>53.085317078599701</v>
      </c>
      <c r="N4397">
        <v>0.73409545032479995</v>
      </c>
      <c r="O4397">
        <v>73.239436619718305</v>
      </c>
      <c r="P4397">
        <v>82.051282051282001</v>
      </c>
    </row>
    <row r="4398" spans="1:17" hidden="1" x14ac:dyDescent="0.3">
      <c r="A4398" t="s">
        <v>9025</v>
      </c>
      <c r="B4398" t="s">
        <v>9026</v>
      </c>
      <c r="C4398" t="s">
        <v>10328</v>
      </c>
      <c r="D4398" t="s">
        <v>1665</v>
      </c>
      <c r="E4398">
        <v>10.75451544</v>
      </c>
      <c r="F4398">
        <v>4.1399999999999997</v>
      </c>
      <c r="G4398">
        <v>-79.768061358258393</v>
      </c>
      <c r="H4398">
        <v>4.6053256964870801</v>
      </c>
      <c r="I4398">
        <v>-45.318345316176703</v>
      </c>
      <c r="J4398">
        <v>-1.5053220680136301</v>
      </c>
      <c r="K4398">
        <v>4.3802354837323598</v>
      </c>
      <c r="L4398">
        <v>6.3516323513892301</v>
      </c>
      <c r="M4398">
        <v>50.757543169322403</v>
      </c>
      <c r="N4398">
        <v>2.7017282850920199</v>
      </c>
      <c r="O4398">
        <v>177.536231884058</v>
      </c>
      <c r="P4398">
        <v>13.424657534246499</v>
      </c>
      <c r="Q4398">
        <v>-0.22882504701693501</v>
      </c>
    </row>
    <row r="4399" spans="1:17" hidden="1" x14ac:dyDescent="0.3">
      <c r="A4399" t="s">
        <v>9027</v>
      </c>
      <c r="B4399" t="s">
        <v>9028</v>
      </c>
      <c r="C4399" t="s">
        <v>10328</v>
      </c>
      <c r="D4399" t="s">
        <v>257</v>
      </c>
      <c r="E4399">
        <v>10.740418838</v>
      </c>
      <c r="F4399">
        <v>7.69</v>
      </c>
      <c r="G4399">
        <v>32.164458854403797</v>
      </c>
      <c r="H4399">
        <v>18.882743610268601</v>
      </c>
      <c r="I4399">
        <v>43.653740463145098</v>
      </c>
      <c r="J4399">
        <v>19.909439545447398</v>
      </c>
      <c r="K4399">
        <v>6.3995825820152596</v>
      </c>
      <c r="L4399">
        <v>5.7556286172335396</v>
      </c>
      <c r="M4399">
        <v>77.475174727258803</v>
      </c>
      <c r="N4399">
        <v>1.50994914076255</v>
      </c>
      <c r="O4399">
        <v>13.524057217165099</v>
      </c>
      <c r="P4399">
        <v>98.195876288659804</v>
      </c>
      <c r="Q4399">
        <v>7.9105187388905998E-2</v>
      </c>
    </row>
    <row r="4400" spans="1:17" hidden="1" x14ac:dyDescent="0.3">
      <c r="A4400" t="s">
        <v>9029</v>
      </c>
      <c r="B4400" t="s">
        <v>9030</v>
      </c>
      <c r="C4400" t="s">
        <v>10328</v>
      </c>
      <c r="E4400">
        <v>10.73826</v>
      </c>
      <c r="F4400">
        <v>10.58</v>
      </c>
      <c r="G4400">
        <v>161.388227030991</v>
      </c>
      <c r="H4400">
        <v>-6.2634017633554899</v>
      </c>
      <c r="I4400">
        <v>-1.12608067247569</v>
      </c>
      <c r="J4400">
        <v>-19.460599153337601</v>
      </c>
      <c r="K4400">
        <v>11.264935879226201</v>
      </c>
      <c r="L4400">
        <v>9.3959821678631794</v>
      </c>
      <c r="M4400">
        <v>35.158751191466997</v>
      </c>
      <c r="N4400">
        <v>2.04952940665591</v>
      </c>
      <c r="O4400">
        <v>31.6635160680529</v>
      </c>
      <c r="P4400">
        <v>219.637462235649</v>
      </c>
      <c r="Q4400">
        <v>2.0711611371910001E-2</v>
      </c>
    </row>
    <row r="4401" spans="1:17" hidden="1" x14ac:dyDescent="0.3">
      <c r="A4401" t="s">
        <v>9031</v>
      </c>
      <c r="B4401" t="s">
        <v>9032</v>
      </c>
      <c r="C4401" t="s">
        <v>10328</v>
      </c>
      <c r="D4401" t="s">
        <v>9033</v>
      </c>
      <c r="E4401">
        <v>10.737228200000001</v>
      </c>
      <c r="F4401">
        <v>18.22</v>
      </c>
      <c r="G4401">
        <v>-46.875481033463799</v>
      </c>
      <c r="H4401">
        <v>0.489396199846934</v>
      </c>
      <c r="I4401">
        <v>-28.1028051643917</v>
      </c>
      <c r="J4401">
        <v>1.6580935540276001</v>
      </c>
      <c r="K4401">
        <v>18.1006185898386</v>
      </c>
      <c r="L4401">
        <v>20.6579769427576</v>
      </c>
      <c r="M4401">
        <v>71.913351200169899</v>
      </c>
      <c r="N4401">
        <v>1.89723320158102</v>
      </c>
      <c r="O4401">
        <v>82.656421514818803</v>
      </c>
      <c r="P4401">
        <v>7.0505287896592099</v>
      </c>
    </row>
    <row r="4402" spans="1:17" hidden="1" x14ac:dyDescent="0.3">
      <c r="A4402" t="s">
        <v>9034</v>
      </c>
      <c r="B4402" t="s">
        <v>9035</v>
      </c>
      <c r="C4402" t="s">
        <v>10328</v>
      </c>
      <c r="D4402" t="s">
        <v>535</v>
      </c>
      <c r="E4402">
        <v>10.70608</v>
      </c>
      <c r="F4402">
        <v>6.32</v>
      </c>
      <c r="G4402">
        <v>-31.012266936900598</v>
      </c>
      <c r="H4402">
        <v>-8.7831569227647392</v>
      </c>
      <c r="I4402">
        <v>-11.5207813467687</v>
      </c>
      <c r="J4402">
        <v>-4.5591065458028401</v>
      </c>
      <c r="K4402">
        <v>6.5254470262498598</v>
      </c>
      <c r="L4402">
        <v>6.2698884413651301</v>
      </c>
      <c r="M4402">
        <v>44.437388435268502</v>
      </c>
      <c r="N4402">
        <v>0.48529289225897798</v>
      </c>
      <c r="O4402">
        <v>82.753164556962005</v>
      </c>
      <c r="P4402">
        <v>27.419354838709602</v>
      </c>
      <c r="Q4402">
        <v>9.1528296406262005E-2</v>
      </c>
    </row>
    <row r="4403" spans="1:17" hidden="1" x14ac:dyDescent="0.3">
      <c r="A4403" t="s">
        <v>9036</v>
      </c>
      <c r="B4403" t="s">
        <v>9037</v>
      </c>
      <c r="C4403" t="s">
        <v>10328</v>
      </c>
      <c r="D4403" t="s">
        <v>51</v>
      </c>
      <c r="E4403">
        <v>10.6638579</v>
      </c>
      <c r="F4403">
        <v>24.69</v>
      </c>
      <c r="G4403">
        <v>17.595636049405201</v>
      </c>
      <c r="H4403">
        <v>2.8342756495749901</v>
      </c>
      <c r="I4403">
        <v>-30.113055146417501</v>
      </c>
      <c r="J4403">
        <v>2.2577831664204702</v>
      </c>
      <c r="K4403">
        <v>23.9590626927681</v>
      </c>
      <c r="L4403">
        <v>23.728870560287302</v>
      </c>
      <c r="M4403">
        <v>59.273375203387097</v>
      </c>
      <c r="N4403">
        <v>0.95810568055513801</v>
      </c>
      <c r="O4403">
        <v>55.933576346698999</v>
      </c>
      <c r="P4403">
        <v>53.354037267080699</v>
      </c>
      <c r="Q4403">
        <v>5.4833048451109E-2</v>
      </c>
    </row>
    <row r="4404" spans="1:17" hidden="1" x14ac:dyDescent="0.3">
      <c r="A4404" t="s">
        <v>9038</v>
      </c>
      <c r="B4404" t="s">
        <v>9039</v>
      </c>
      <c r="C4404" t="s">
        <v>10328</v>
      </c>
      <c r="D4404" t="s">
        <v>535</v>
      </c>
      <c r="E4404">
        <v>10.639530000000001</v>
      </c>
      <c r="F4404">
        <v>39.86</v>
      </c>
      <c r="G4404">
        <v>-21.2998111961641</v>
      </c>
      <c r="H4404">
        <v>45.812115179138601</v>
      </c>
      <c r="I4404">
        <v>1172.84104747319</v>
      </c>
      <c r="J4404">
        <v>7.14724970520101</v>
      </c>
      <c r="K4404">
        <v>27.195423366552902</v>
      </c>
      <c r="L4404">
        <v>23.557356923923699</v>
      </c>
      <c r="M4404">
        <v>100</v>
      </c>
      <c r="N4404">
        <v>1.53791672990337</v>
      </c>
      <c r="O4404">
        <v>0</v>
      </c>
      <c r="P4404">
        <v>1185.8064516129</v>
      </c>
    </row>
    <row r="4405" spans="1:17" hidden="1" x14ac:dyDescent="0.3">
      <c r="A4405" t="s">
        <v>9040</v>
      </c>
      <c r="B4405" t="s">
        <v>9041</v>
      </c>
      <c r="C4405" t="s">
        <v>10328</v>
      </c>
      <c r="D4405" t="s">
        <v>950</v>
      </c>
      <c r="E4405">
        <v>10.605155</v>
      </c>
      <c r="F4405">
        <v>17.34</v>
      </c>
      <c r="G4405">
        <v>-11.1417869131639</v>
      </c>
      <c r="H4405">
        <v>-15.5160663719378</v>
      </c>
      <c r="I4405">
        <v>8.0394807172373408</v>
      </c>
      <c r="J4405">
        <v>-5.0107397689008799</v>
      </c>
      <c r="K4405">
        <v>18.582584798865099</v>
      </c>
      <c r="L4405">
        <v>16.352877195337602</v>
      </c>
      <c r="M4405">
        <v>25.2007143590174</v>
      </c>
      <c r="N4405">
        <v>2.2425583440811799E-2</v>
      </c>
      <c r="O4405">
        <v>32.352941176470502</v>
      </c>
      <c r="P4405">
        <v>47.448979591836697</v>
      </c>
      <c r="Q4405">
        <v>5.2438135582509003E-2</v>
      </c>
    </row>
    <row r="4406" spans="1:17" hidden="1" x14ac:dyDescent="0.3">
      <c r="A4406" t="s">
        <v>9042</v>
      </c>
      <c r="B4406" t="s">
        <v>9043</v>
      </c>
      <c r="C4406" t="s">
        <v>10328</v>
      </c>
      <c r="D4406" t="s">
        <v>405</v>
      </c>
      <c r="E4406">
        <v>10.594906</v>
      </c>
      <c r="F4406">
        <v>37</v>
      </c>
      <c r="G4406">
        <v>-12.387349693926</v>
      </c>
      <c r="H4406">
        <v>22.204701508508599</v>
      </c>
      <c r="I4406">
        <v>29.342288167986101</v>
      </c>
      <c r="J4406">
        <v>11.1459127629698</v>
      </c>
      <c r="K4406">
        <v>28.645323137483999</v>
      </c>
      <c r="L4406">
        <v>26.1840750870733</v>
      </c>
      <c r="M4406">
        <v>93.079684945504297</v>
      </c>
      <c r="N4406">
        <v>1.04651665670274</v>
      </c>
      <c r="O4406">
        <v>0</v>
      </c>
      <c r="P4406">
        <v>77.118238391574906</v>
      </c>
      <c r="Q4406">
        <v>0.109258299985918</v>
      </c>
    </row>
    <row r="4407" spans="1:17" hidden="1" x14ac:dyDescent="0.3">
      <c r="A4407" t="s">
        <v>9044</v>
      </c>
      <c r="B4407" t="s">
        <v>9045</v>
      </c>
      <c r="C4407" t="s">
        <v>10328</v>
      </c>
      <c r="D4407" t="s">
        <v>741</v>
      </c>
      <c r="E4407">
        <v>10.576090199999999</v>
      </c>
      <c r="F4407">
        <v>62.44</v>
      </c>
      <c r="G4407">
        <v>13.2049043806488</v>
      </c>
      <c r="H4407">
        <v>4.3075678414773204</v>
      </c>
      <c r="I4407">
        <v>6.2403996021800703</v>
      </c>
      <c r="J4407">
        <v>-5.1031827200146401E-2</v>
      </c>
      <c r="K4407">
        <v>59.799268005884898</v>
      </c>
      <c r="L4407">
        <v>54.066198553522597</v>
      </c>
      <c r="M4407">
        <v>51.449225640246297</v>
      </c>
      <c r="N4407">
        <v>1.4770543578340201</v>
      </c>
      <c r="O4407">
        <v>2.4983984625240199</v>
      </c>
      <c r="P4407">
        <v>44.704519119350998</v>
      </c>
    </row>
    <row r="4408" spans="1:17" hidden="1" x14ac:dyDescent="0.3">
      <c r="A4408" t="s">
        <v>9046</v>
      </c>
      <c r="B4408" t="s">
        <v>9047</v>
      </c>
      <c r="C4408" t="s">
        <v>10328</v>
      </c>
      <c r="D4408" t="s">
        <v>535</v>
      </c>
      <c r="E4408">
        <v>10.56</v>
      </c>
      <c r="F4408">
        <v>17.850000000000001</v>
      </c>
      <c r="G4408">
        <v>75.810524875749095</v>
      </c>
      <c r="H4408">
        <v>1.19426672987257</v>
      </c>
      <c r="I4408">
        <v>-11.256002430304401</v>
      </c>
      <c r="J4408">
        <v>-4.2379751960266399</v>
      </c>
      <c r="K4408">
        <v>17.486764080123201</v>
      </c>
      <c r="L4408">
        <v>15.9199715465659</v>
      </c>
      <c r="M4408">
        <v>49.441175565184402</v>
      </c>
      <c r="N4408">
        <v>0.49341252783242401</v>
      </c>
      <c r="O4408">
        <v>32.661064425770299</v>
      </c>
      <c r="P4408">
        <v>116.363636363636</v>
      </c>
      <c r="Q4408">
        <v>8.1748740843644002E-2</v>
      </c>
    </row>
    <row r="4409" spans="1:17" hidden="1" x14ac:dyDescent="0.3">
      <c r="A4409" t="s">
        <v>9048</v>
      </c>
      <c r="B4409" t="s">
        <v>9049</v>
      </c>
      <c r="C4409" t="s">
        <v>10328</v>
      </c>
      <c r="D4409" t="s">
        <v>405</v>
      </c>
      <c r="E4409">
        <v>10.545</v>
      </c>
      <c r="F4409">
        <v>23</v>
      </c>
      <c r="G4409">
        <v>24.914694845623799</v>
      </c>
      <c r="H4409">
        <v>21.1276087557351</v>
      </c>
      <c r="I4409">
        <v>40.675210422752102</v>
      </c>
      <c r="J4409">
        <v>5.1724395296564403</v>
      </c>
      <c r="K4409">
        <v>18.9141025868966</v>
      </c>
      <c r="L4409">
        <v>16.540406861307201</v>
      </c>
      <c r="M4409">
        <v>62.397224928893401</v>
      </c>
      <c r="N4409">
        <v>0.84430375483600395</v>
      </c>
      <c r="O4409">
        <v>1.34782608695651</v>
      </c>
      <c r="P4409">
        <v>104.26287744227299</v>
      </c>
      <c r="Q4409">
        <v>8.079711317353E-2</v>
      </c>
    </row>
    <row r="4410" spans="1:17" hidden="1" x14ac:dyDescent="0.3">
      <c r="A4410" t="s">
        <v>9050</v>
      </c>
      <c r="B4410" t="s">
        <v>9051</v>
      </c>
      <c r="C4410" t="s">
        <v>10328</v>
      </c>
      <c r="D4410" t="s">
        <v>706</v>
      </c>
      <c r="E4410">
        <v>10.53715725</v>
      </c>
      <c r="F4410">
        <v>77</v>
      </c>
      <c r="G4410">
        <v>180.03691136268301</v>
      </c>
      <c r="H4410">
        <v>-15.345420570048599</v>
      </c>
      <c r="I4410">
        <v>68.638369445199501</v>
      </c>
      <c r="J4410">
        <v>-11.5087546986164</v>
      </c>
      <c r="K4410">
        <v>80.708449641070899</v>
      </c>
      <c r="M4410">
        <v>37.016587916651602</v>
      </c>
      <c r="N4410">
        <v>0.62424619237474899</v>
      </c>
      <c r="O4410">
        <v>28.883116883116799</v>
      </c>
      <c r="P4410">
        <v>225.58139534883699</v>
      </c>
    </row>
    <row r="4411" spans="1:17" hidden="1" x14ac:dyDescent="0.3">
      <c r="A4411" t="s">
        <v>9052</v>
      </c>
      <c r="B4411" t="s">
        <v>9053</v>
      </c>
      <c r="C4411" t="s">
        <v>10328</v>
      </c>
      <c r="D4411" t="s">
        <v>1210</v>
      </c>
      <c r="E4411">
        <v>10.50733876</v>
      </c>
      <c r="F4411">
        <v>1.94</v>
      </c>
      <c r="G4411">
        <v>-22.294050287649501</v>
      </c>
      <c r="H4411">
        <v>-21.440947849786401</v>
      </c>
      <c r="I4411">
        <v>-28.6175780527496</v>
      </c>
      <c r="J4411">
        <v>-1.0476561641234601</v>
      </c>
      <c r="K4411">
        <v>2.1529431865587201</v>
      </c>
      <c r="L4411">
        <v>1.9122744806916501</v>
      </c>
      <c r="M4411">
        <v>1.8502610291757999</v>
      </c>
      <c r="N4411">
        <v>0.92184312810548596</v>
      </c>
      <c r="O4411">
        <v>48.453608247422601</v>
      </c>
      <c r="P4411">
        <v>38.571428571428498</v>
      </c>
      <c r="Q4411">
        <v>9.8048048184452993E-2</v>
      </c>
    </row>
    <row r="4412" spans="1:17" hidden="1" x14ac:dyDescent="0.3">
      <c r="A4412" t="s">
        <v>9054</v>
      </c>
      <c r="B4412" t="s">
        <v>9055</v>
      </c>
      <c r="C4412" t="s">
        <v>10328</v>
      </c>
      <c r="D4412" t="s">
        <v>257</v>
      </c>
      <c r="E4412">
        <v>10.458158750000001</v>
      </c>
      <c r="F4412">
        <v>7.23</v>
      </c>
      <c r="G4412">
        <v>141.73268321276799</v>
      </c>
      <c r="H4412">
        <v>13.1361040765117</v>
      </c>
      <c r="I4412">
        <v>91.850459882956699</v>
      </c>
      <c r="J4412">
        <v>3.8229678845827602</v>
      </c>
      <c r="K4412">
        <v>5.6112731498271096</v>
      </c>
      <c r="L4412">
        <v>4.2528266957424297</v>
      </c>
      <c r="M4412">
        <v>100</v>
      </c>
      <c r="N4412">
        <v>6.8122211246977003E-4</v>
      </c>
      <c r="O4412">
        <v>0</v>
      </c>
      <c r="P4412">
        <v>171.80451127819501</v>
      </c>
    </row>
    <row r="4413" spans="1:17" hidden="1" x14ac:dyDescent="0.3">
      <c r="A4413" t="s">
        <v>9056</v>
      </c>
      <c r="B4413" t="s">
        <v>9057</v>
      </c>
      <c r="C4413" t="s">
        <v>10328</v>
      </c>
      <c r="D4413" t="s">
        <v>627</v>
      </c>
      <c r="E4413">
        <v>10.43163</v>
      </c>
      <c r="F4413">
        <v>24.6</v>
      </c>
      <c r="G4413">
        <v>37.846260671773997</v>
      </c>
      <c r="H4413">
        <v>-2.2742811831197698</v>
      </c>
      <c r="I4413">
        <v>-30.910701004282501</v>
      </c>
      <c r="J4413">
        <v>-1.0476561641234601</v>
      </c>
      <c r="K4413">
        <v>24.2618932624842</v>
      </c>
      <c r="L4413">
        <v>23.938968573696499</v>
      </c>
      <c r="M4413">
        <v>87.077144171315496</v>
      </c>
      <c r="N4413">
        <v>2.57867132867132E-3</v>
      </c>
      <c r="O4413">
        <v>35.325203252032502</v>
      </c>
      <c r="P4413">
        <v>67.918088737201302</v>
      </c>
      <c r="Q4413">
        <v>8.6089752572608993E-2</v>
      </c>
    </row>
    <row r="4414" spans="1:17" hidden="1" x14ac:dyDescent="0.3">
      <c r="A4414" t="s">
        <v>9058</v>
      </c>
      <c r="B4414" t="s">
        <v>9059</v>
      </c>
      <c r="C4414" t="s">
        <v>10328</v>
      </c>
      <c r="D4414" t="s">
        <v>627</v>
      </c>
      <c r="E4414">
        <v>10.3852765</v>
      </c>
      <c r="F4414">
        <v>27.14</v>
      </c>
      <c r="G4414">
        <v>59.718381724782397</v>
      </c>
      <c r="H4414">
        <v>8.4356080249228906</v>
      </c>
      <c r="I4414">
        <v>-16.312982487284401</v>
      </c>
      <c r="J4414">
        <v>1.6550465385792299</v>
      </c>
      <c r="K4414">
        <v>26.492762731075</v>
      </c>
      <c r="L4414">
        <v>24.2841059545467</v>
      </c>
      <c r="M4414">
        <v>59.157449948884199</v>
      </c>
      <c r="N4414">
        <v>0.99573570759137697</v>
      </c>
      <c r="O4414">
        <v>33.235077376565897</v>
      </c>
      <c r="P4414">
        <v>126.166666666666</v>
      </c>
      <c r="Q4414">
        <v>9.7166319980492993E-2</v>
      </c>
    </row>
    <row r="4415" spans="1:17" hidden="1" x14ac:dyDescent="0.3">
      <c r="A4415" t="s">
        <v>9060</v>
      </c>
      <c r="B4415" t="s">
        <v>9061</v>
      </c>
      <c r="C4415" t="s">
        <v>10328</v>
      </c>
      <c r="D4415" t="s">
        <v>51</v>
      </c>
      <c r="E4415">
        <v>10.34008</v>
      </c>
      <c r="F4415">
        <v>32.1</v>
      </c>
      <c r="G4415">
        <v>-10.9181532324651</v>
      </c>
      <c r="H4415">
        <v>-0.81203110851517701</v>
      </c>
      <c r="I4415">
        <v>-22.568332892170201</v>
      </c>
      <c r="J4415">
        <v>-5.6759871599158798</v>
      </c>
      <c r="K4415">
        <v>33.1902302760694</v>
      </c>
      <c r="L4415">
        <v>31.147266195363201</v>
      </c>
      <c r="M4415">
        <v>53.561587706871499</v>
      </c>
      <c r="N4415">
        <v>0.45812879514955501</v>
      </c>
      <c r="O4415">
        <v>33.177570093457902</v>
      </c>
      <c r="P4415">
        <v>50</v>
      </c>
      <c r="Q4415">
        <v>6.1116421588044E-2</v>
      </c>
    </row>
    <row r="4416" spans="1:17" hidden="1" x14ac:dyDescent="0.3">
      <c r="A4416" t="s">
        <v>9062</v>
      </c>
      <c r="B4416" t="s">
        <v>9063</v>
      </c>
      <c r="C4416" t="s">
        <v>10328</v>
      </c>
      <c r="D4416" t="s">
        <v>2686</v>
      </c>
      <c r="E4416">
        <v>10.3019739299999</v>
      </c>
      <c r="F4416">
        <v>4.3</v>
      </c>
      <c r="G4416">
        <v>16.186675335933199</v>
      </c>
      <c r="H4416">
        <v>-1.0427540895237</v>
      </c>
      <c r="I4416">
        <v>-1.5664404091361801</v>
      </c>
      <c r="J4416">
        <v>1.7023438358765399</v>
      </c>
      <c r="K4416">
        <v>3.8876313527726301</v>
      </c>
      <c r="L4416">
        <v>3.6688127870412499</v>
      </c>
      <c r="M4416">
        <v>57.059993402116604</v>
      </c>
      <c r="N4416">
        <v>1.7824031591160101</v>
      </c>
      <c r="O4416">
        <v>20.697674418604599</v>
      </c>
      <c r="P4416">
        <v>100</v>
      </c>
      <c r="Q4416">
        <v>-3.2736767525637998E-2</v>
      </c>
    </row>
    <row r="4417" spans="1:17" hidden="1" x14ac:dyDescent="0.3">
      <c r="A4417" t="s">
        <v>9064</v>
      </c>
      <c r="B4417" t="s">
        <v>9065</v>
      </c>
      <c r="C4417" t="s">
        <v>10328</v>
      </c>
      <c r="D4417" t="s">
        <v>357</v>
      </c>
      <c r="E4417">
        <v>10.29975</v>
      </c>
      <c r="F4417">
        <v>13.95</v>
      </c>
      <c r="G4417">
        <v>84.213886220286895</v>
      </c>
      <c r="H4417">
        <v>32.376174743931799</v>
      </c>
      <c r="I4417">
        <v>8.4445175313121297</v>
      </c>
      <c r="J4417">
        <v>4.0116323734259298</v>
      </c>
      <c r="K4417">
        <v>10.8584564258474</v>
      </c>
      <c r="L4417">
        <v>9.75306284435527</v>
      </c>
      <c r="M4417">
        <v>99.824655971252696</v>
      </c>
      <c r="N4417">
        <v>1.5454545454545401</v>
      </c>
      <c r="O4417">
        <v>0</v>
      </c>
      <c r="P4417">
        <v>114.28571428571399</v>
      </c>
    </row>
    <row r="4418" spans="1:17" hidden="1" x14ac:dyDescent="0.3">
      <c r="A4418" t="s">
        <v>9066</v>
      </c>
      <c r="B4418" t="s">
        <v>9067</v>
      </c>
      <c r="C4418" t="s">
        <v>10328</v>
      </c>
      <c r="D4418" t="s">
        <v>21</v>
      </c>
      <c r="E4418">
        <v>10.294214</v>
      </c>
      <c r="F4418">
        <v>9.61</v>
      </c>
      <c r="G4418">
        <v>6.0471521045443302</v>
      </c>
      <c r="H4418">
        <v>2.6507723500707998</v>
      </c>
      <c r="I4418">
        <v>-15.1038970113965</v>
      </c>
      <c r="J4418">
        <v>-7.4468920762533601</v>
      </c>
      <c r="K4418">
        <v>9.7623731180405304</v>
      </c>
      <c r="L4418">
        <v>9.0419323653523893</v>
      </c>
      <c r="M4418">
        <v>27.094047195119</v>
      </c>
      <c r="N4418">
        <v>0.51543314221012704</v>
      </c>
      <c r="O4418">
        <v>37.877211238293398</v>
      </c>
      <c r="P4418">
        <v>93.360160965794705</v>
      </c>
    </row>
    <row r="4419" spans="1:17" hidden="1" x14ac:dyDescent="0.3">
      <c r="A4419" t="s">
        <v>9068</v>
      </c>
      <c r="B4419" t="s">
        <v>9069</v>
      </c>
      <c r="C4419" t="s">
        <v>10328</v>
      </c>
      <c r="D4419" t="s">
        <v>72</v>
      </c>
      <c r="E4419">
        <v>10.281947199999999</v>
      </c>
      <c r="F4419">
        <v>23.41</v>
      </c>
      <c r="G4419">
        <v>477.98011998651998</v>
      </c>
      <c r="H4419">
        <v>45.663863146777103</v>
      </c>
      <c r="I4419">
        <v>444.41554824124597</v>
      </c>
      <c r="J4419">
        <v>7.1521553344627797</v>
      </c>
      <c r="K4419">
        <v>16.100717964876999</v>
      </c>
      <c r="L4419">
        <v>9.4226248865884301</v>
      </c>
      <c r="M4419">
        <v>99.999999996008697</v>
      </c>
      <c r="N4419">
        <v>0.256291249240924</v>
      </c>
      <c r="O4419">
        <v>0</v>
      </c>
      <c r="P4419">
        <v>576.58959537572196</v>
      </c>
    </row>
    <row r="4420" spans="1:17" hidden="1" x14ac:dyDescent="0.3">
      <c r="A4420" t="s">
        <v>9070</v>
      </c>
      <c r="B4420" t="s">
        <v>9071</v>
      </c>
      <c r="C4420" t="s">
        <v>10328</v>
      </c>
      <c r="D4420" t="s">
        <v>627</v>
      </c>
      <c r="E4420">
        <v>10.227192000000001</v>
      </c>
      <c r="F4420">
        <v>7.32</v>
      </c>
      <c r="G4420">
        <v>127.674650807812</v>
      </c>
      <c r="H4420">
        <v>19.420634071117401</v>
      </c>
      <c r="I4420">
        <v>63.846190063192402</v>
      </c>
      <c r="J4420">
        <v>2.8597244436912801</v>
      </c>
      <c r="K4420">
        <v>6.2240950498812504</v>
      </c>
      <c r="L4420">
        <v>5.04668931322405</v>
      </c>
      <c r="M4420">
        <v>67.300749640503199</v>
      </c>
      <c r="N4420">
        <v>1.0309509350258199</v>
      </c>
      <c r="O4420">
        <v>2.0491803278688399</v>
      </c>
      <c r="P4420">
        <v>161.42857142857099</v>
      </c>
      <c r="Q4420">
        <v>0.122141729493308</v>
      </c>
    </row>
    <row r="4421" spans="1:17" hidden="1" x14ac:dyDescent="0.3">
      <c r="A4421" t="s">
        <v>9072</v>
      </c>
      <c r="B4421" t="s">
        <v>9073</v>
      </c>
      <c r="C4421" t="s">
        <v>10328</v>
      </c>
      <c r="D4421" t="s">
        <v>959</v>
      </c>
      <c r="E4421">
        <v>10.2090652</v>
      </c>
      <c r="F4421">
        <v>10.07</v>
      </c>
      <c r="G4421">
        <v>-56.941835327591399</v>
      </c>
      <c r="H4421">
        <v>-18.0386123933108</v>
      </c>
      <c r="I4421">
        <v>-34.170411964432198</v>
      </c>
      <c r="J4421">
        <v>7.1323029360810297</v>
      </c>
      <c r="K4421">
        <v>11.371009330602</v>
      </c>
      <c r="L4421">
        <v>11.171853524815299</v>
      </c>
      <c r="M4421">
        <v>45.555663084938402</v>
      </c>
      <c r="N4421">
        <v>1.28114309669101</v>
      </c>
      <c r="O4421">
        <v>54.915590863952303</v>
      </c>
      <c r="P4421">
        <v>17.0930232558139</v>
      </c>
    </row>
    <row r="4422" spans="1:17" hidden="1" x14ac:dyDescent="0.3">
      <c r="A4422" t="s">
        <v>9074</v>
      </c>
      <c r="B4422" t="s">
        <v>9075</v>
      </c>
      <c r="C4422" t="s">
        <v>10328</v>
      </c>
      <c r="D4422" t="s">
        <v>535</v>
      </c>
      <c r="E4422">
        <v>10.199999999999999</v>
      </c>
      <c r="F4422">
        <v>34</v>
      </c>
      <c r="G4422">
        <v>13.448644707894699</v>
      </c>
      <c r="H4422">
        <v>-21.990928172494002</v>
      </c>
      <c r="I4422">
        <v>-40.5016360237641</v>
      </c>
      <c r="J4422">
        <v>-15.1890703055376</v>
      </c>
      <c r="K4422">
        <v>42.056551455650997</v>
      </c>
      <c r="L4422">
        <v>41.598420385939697</v>
      </c>
      <c r="M4422">
        <v>27.649955856577101</v>
      </c>
      <c r="N4422">
        <v>3.9257807715860298</v>
      </c>
      <c r="O4422">
        <v>72.529411764705799</v>
      </c>
      <c r="P4422">
        <v>55.606407322654398</v>
      </c>
      <c r="Q4422">
        <v>2.4050846628547E-2</v>
      </c>
    </row>
    <row r="4423" spans="1:17" hidden="1" x14ac:dyDescent="0.3">
      <c r="A4423" t="s">
        <v>9076</v>
      </c>
      <c r="B4423" t="s">
        <v>9077</v>
      </c>
      <c r="C4423" t="s">
        <v>10328</v>
      </c>
      <c r="D4423" t="s">
        <v>132</v>
      </c>
      <c r="E4423">
        <v>10.199</v>
      </c>
      <c r="F4423">
        <v>6.4</v>
      </c>
      <c r="G4423">
        <v>-22.508802855343301</v>
      </c>
      <c r="H4423">
        <v>-2.4260262514050499</v>
      </c>
      <c r="I4423">
        <v>-23.952886754448802</v>
      </c>
      <c r="J4423">
        <v>-2.10028774307083</v>
      </c>
      <c r="K4423">
        <v>6.7456010391292303</v>
      </c>
      <c r="L4423">
        <v>7.0942388472006002</v>
      </c>
      <c r="M4423">
        <v>45.453209845149203</v>
      </c>
      <c r="N4423">
        <v>0.93235086571313597</v>
      </c>
      <c r="O4423">
        <v>102.81249999999901</v>
      </c>
      <c r="P4423">
        <v>24.031007751937899</v>
      </c>
      <c r="Q4423">
        <v>3.4424290731832001E-2</v>
      </c>
    </row>
    <row r="4424" spans="1:17" hidden="1" x14ac:dyDescent="0.3">
      <c r="A4424" t="s">
        <v>9078</v>
      </c>
      <c r="B4424" t="s">
        <v>9079</v>
      </c>
      <c r="C4424" t="s">
        <v>10328</v>
      </c>
      <c r="E4424">
        <v>10.1890503</v>
      </c>
      <c r="F4424">
        <v>13.15</v>
      </c>
      <c r="G4424">
        <v>-50.374858368457602</v>
      </c>
      <c r="H4424">
        <v>-21.786476305071002</v>
      </c>
      <c r="I4424">
        <v>-43.018595629067804</v>
      </c>
      <c r="J4424">
        <v>-11.3612450142976</v>
      </c>
      <c r="K4424">
        <v>17.032712815583899</v>
      </c>
      <c r="L4424">
        <v>18.559968121916299</v>
      </c>
      <c r="M4424">
        <v>23.814372874105</v>
      </c>
      <c r="N4424">
        <v>2.9807136432449899</v>
      </c>
      <c r="O4424">
        <v>95.361216730037995</v>
      </c>
      <c r="P4424">
        <v>9.0381426202321702</v>
      </c>
      <c r="Q4424">
        <v>4.7858045049973E-2</v>
      </c>
    </row>
    <row r="4425" spans="1:17" hidden="1" x14ac:dyDescent="0.3">
      <c r="A4425" t="s">
        <v>9080</v>
      </c>
      <c r="B4425" t="s">
        <v>9081</v>
      </c>
      <c r="C4425" t="s">
        <v>10328</v>
      </c>
      <c r="D4425" t="s">
        <v>5712</v>
      </c>
      <c r="E4425">
        <v>10.104231950000001</v>
      </c>
      <c r="F4425">
        <v>18.5</v>
      </c>
      <c r="G4425">
        <v>47.301134542434497</v>
      </c>
      <c r="H4425">
        <v>-39.5624167763401</v>
      </c>
      <c r="I4425">
        <v>11.112395994431999</v>
      </c>
      <c r="J4425">
        <v>-8.5938830506801906</v>
      </c>
      <c r="K4425">
        <v>24.709372190834301</v>
      </c>
      <c r="L4425">
        <v>21.170279760539501</v>
      </c>
      <c r="M4425">
        <v>1.9341891544054499</v>
      </c>
      <c r="N4425">
        <v>0.58442996984359996</v>
      </c>
      <c r="O4425">
        <v>96.378378378378301</v>
      </c>
      <c r="P4425">
        <v>77.372962607861894</v>
      </c>
      <c r="Q4425">
        <v>3.6840719528731997E-2</v>
      </c>
    </row>
    <row r="4426" spans="1:17" hidden="1" x14ac:dyDescent="0.3">
      <c r="A4426" t="s">
        <v>9082</v>
      </c>
      <c r="B4426" t="s">
        <v>9083</v>
      </c>
      <c r="C4426" t="s">
        <v>10328</v>
      </c>
      <c r="E4426">
        <v>10.080189000000001</v>
      </c>
      <c r="F4426">
        <v>33</v>
      </c>
      <c r="G4426">
        <v>-32.148979400738902</v>
      </c>
      <c r="H4426">
        <v>-2.2742811831197698</v>
      </c>
      <c r="I4426">
        <v>-8.2034993778013607</v>
      </c>
      <c r="J4426">
        <v>-1.0476561641234601</v>
      </c>
      <c r="K4426">
        <v>32.837923517779103</v>
      </c>
      <c r="L4426">
        <v>32.402961444046198</v>
      </c>
      <c r="M4426">
        <v>84.7193819831745</v>
      </c>
      <c r="N4426">
        <v>0</v>
      </c>
      <c r="O4426">
        <v>2.1212121212121202</v>
      </c>
      <c r="P4426">
        <v>10</v>
      </c>
    </row>
    <row r="4427" spans="1:17" hidden="1" x14ac:dyDescent="0.3">
      <c r="A4427" t="s">
        <v>9084</v>
      </c>
      <c r="B4427" t="s">
        <v>9085</v>
      </c>
      <c r="C4427" t="s">
        <v>10328</v>
      </c>
      <c r="E4427">
        <v>10.04598</v>
      </c>
      <c r="F4427">
        <v>2.0099999999999998</v>
      </c>
      <c r="G4427">
        <v>-30.071828065427301</v>
      </c>
      <c r="H4427">
        <v>-5.1728319077574598</v>
      </c>
      <c r="I4427">
        <v>-21.184582221897902</v>
      </c>
      <c r="J4427">
        <v>-1.0476561641234601</v>
      </c>
      <c r="K4427">
        <v>2.1058795729158799</v>
      </c>
      <c r="L4427">
        <v>2.1836168704741601</v>
      </c>
      <c r="M4427">
        <v>47.863487765467703</v>
      </c>
      <c r="N4427">
        <v>0.275878239287765</v>
      </c>
      <c r="O4427">
        <v>77.611940298507406</v>
      </c>
      <c r="P4427">
        <v>14.857142857142801</v>
      </c>
      <c r="Q4427">
        <v>5.5618802004138997E-2</v>
      </c>
    </row>
    <row r="4428" spans="1:17" hidden="1" x14ac:dyDescent="0.3">
      <c r="A4428" t="s">
        <v>9086</v>
      </c>
      <c r="B4428" t="s">
        <v>9087</v>
      </c>
      <c r="C4428" t="s">
        <v>10328</v>
      </c>
      <c r="D4428" t="s">
        <v>257</v>
      </c>
      <c r="E4428">
        <v>10.034666</v>
      </c>
      <c r="F4428">
        <v>24.5</v>
      </c>
      <c r="G4428">
        <v>28.915842278505099</v>
      </c>
      <c r="H4428">
        <v>19.344766435927799</v>
      </c>
      <c r="I4428">
        <v>-18.3342724286207</v>
      </c>
      <c r="J4428">
        <v>1.1532241880173899</v>
      </c>
      <c r="K4428">
        <v>23.2936376353139</v>
      </c>
      <c r="L4428">
        <v>21.494565195915101</v>
      </c>
      <c r="M4428">
        <v>61.335872021069598</v>
      </c>
      <c r="N4428">
        <v>1.49259733149006</v>
      </c>
      <c r="O4428">
        <v>37.1020408163265</v>
      </c>
      <c r="P4428">
        <v>62.8989361702127</v>
      </c>
    </row>
    <row r="4429" spans="1:17" hidden="1" x14ac:dyDescent="0.3">
      <c r="A4429" t="s">
        <v>9088</v>
      </c>
      <c r="B4429" t="s">
        <v>9089</v>
      </c>
      <c r="C4429" t="s">
        <v>10328</v>
      </c>
      <c r="D4429" t="s">
        <v>2943</v>
      </c>
      <c r="E4429">
        <v>10.020864</v>
      </c>
      <c r="F4429">
        <v>23.52</v>
      </c>
      <c r="G4429">
        <v>0.23288107584689399</v>
      </c>
      <c r="H4429">
        <v>-23.066360391040501</v>
      </c>
      <c r="I4429">
        <v>-16.729724925303501</v>
      </c>
      <c r="J4429">
        <v>-2.8451134197131198</v>
      </c>
      <c r="K4429">
        <v>23.9167559837704</v>
      </c>
      <c r="L4429">
        <v>22.609881246484299</v>
      </c>
      <c r="M4429">
        <v>33.910904882829598</v>
      </c>
      <c r="N4429">
        <v>0.61028540233385697</v>
      </c>
      <c r="O4429">
        <v>43.452380952380899</v>
      </c>
      <c r="P4429">
        <v>48.017621145374399</v>
      </c>
      <c r="Q4429">
        <v>4.9192550032903001E-2</v>
      </c>
    </row>
    <row r="4430" spans="1:17" hidden="1" x14ac:dyDescent="0.3">
      <c r="A4430" t="s">
        <v>9090</v>
      </c>
      <c r="B4430" t="s">
        <v>9091</v>
      </c>
      <c r="C4430" t="s">
        <v>10328</v>
      </c>
      <c r="E4430">
        <v>9.9916894000000003</v>
      </c>
      <c r="F4430">
        <v>18.34</v>
      </c>
      <c r="G4430">
        <v>73.479781257547103</v>
      </c>
      <c r="H4430">
        <v>-2.2194866625718199</v>
      </c>
      <c r="I4430">
        <v>25.763794044862699</v>
      </c>
      <c r="J4430">
        <v>-1.1570653544954499</v>
      </c>
      <c r="K4430">
        <v>17.180243533208301</v>
      </c>
      <c r="L4430">
        <v>14.712392067979099</v>
      </c>
      <c r="M4430">
        <v>66.188740541345695</v>
      </c>
      <c r="N4430">
        <v>1.7010927515913901</v>
      </c>
      <c r="O4430">
        <v>18.211559432933399</v>
      </c>
      <c r="P4430">
        <v>126.41975308641901</v>
      </c>
      <c r="Q4430">
        <v>0.147208851802272</v>
      </c>
    </row>
    <row r="4431" spans="1:17" hidden="1" x14ac:dyDescent="0.3">
      <c r="A4431" t="s">
        <v>9092</v>
      </c>
      <c r="B4431" t="s">
        <v>9093</v>
      </c>
      <c r="C4431" t="s">
        <v>10328</v>
      </c>
      <c r="D4431" t="s">
        <v>138</v>
      </c>
      <c r="E4431">
        <v>9.9760069999999992</v>
      </c>
      <c r="F4431">
        <v>8.5399999999999991</v>
      </c>
      <c r="G4431">
        <v>-14.510258376658699</v>
      </c>
      <c r="H4431">
        <v>3.8325890458878402</v>
      </c>
      <c r="I4431">
        <v>-13.547476316656001</v>
      </c>
      <c r="J4431">
        <v>3.4636220313652402</v>
      </c>
      <c r="K4431">
        <v>7.9017535340812701</v>
      </c>
      <c r="L4431">
        <v>7.7201700994561397</v>
      </c>
      <c r="M4431">
        <v>58.6192805679053</v>
      </c>
      <c r="N4431">
        <v>1.05384691243144</v>
      </c>
      <c r="O4431">
        <v>20.257611241217798</v>
      </c>
      <c r="P4431">
        <v>41.157024793388402</v>
      </c>
      <c r="Q4431">
        <v>5.7067371171887003E-2</v>
      </c>
    </row>
    <row r="4432" spans="1:17" hidden="1" x14ac:dyDescent="0.3">
      <c r="A4432" t="s">
        <v>9094</v>
      </c>
      <c r="B4432" t="s">
        <v>9095</v>
      </c>
      <c r="C4432" t="s">
        <v>10328</v>
      </c>
      <c r="D4432" t="s">
        <v>428</v>
      </c>
      <c r="E4432">
        <v>9.9406999999999996</v>
      </c>
      <c r="F4432">
        <v>23.09</v>
      </c>
      <c r="G4432">
        <v>6.7172714606390196</v>
      </c>
      <c r="H4432">
        <v>-8.6572599065240308</v>
      </c>
      <c r="I4432">
        <v>-12.091660146696</v>
      </c>
      <c r="J4432">
        <v>-6.1791783719716804</v>
      </c>
      <c r="K4432">
        <v>22.304550850472602</v>
      </c>
      <c r="L4432">
        <v>21.0324368630659</v>
      </c>
      <c r="M4432">
        <v>45.801398817667298</v>
      </c>
      <c r="N4432">
        <v>0.31706276350580298</v>
      </c>
      <c r="O4432">
        <v>38.588133391078301</v>
      </c>
      <c r="P4432">
        <v>51.907894736842103</v>
      </c>
      <c r="Q4432">
        <v>6.0494293674146001E-2</v>
      </c>
    </row>
    <row r="4433" spans="1:17" hidden="1" x14ac:dyDescent="0.3">
      <c r="A4433" t="s">
        <v>9096</v>
      </c>
      <c r="B4433" t="s">
        <v>8763</v>
      </c>
      <c r="C4433" t="s">
        <v>10328</v>
      </c>
      <c r="D4433" t="s">
        <v>959</v>
      </c>
      <c r="E4433">
        <v>9.8386704999999992</v>
      </c>
      <c r="F4433">
        <v>11.48</v>
      </c>
      <c r="G4433">
        <v>103.73672590605899</v>
      </c>
      <c r="H4433">
        <v>8.41199332668414</v>
      </c>
      <c r="I4433">
        <v>90.580695151073996</v>
      </c>
      <c r="J4433">
        <v>-5.2072486938348401</v>
      </c>
      <c r="K4433">
        <v>10.390119397745901</v>
      </c>
      <c r="L4433">
        <v>8.5616957279820198</v>
      </c>
      <c r="M4433">
        <v>57.884790621353702</v>
      </c>
      <c r="N4433">
        <v>1.2575175485400101</v>
      </c>
      <c r="O4433">
        <v>36.846689895470298</v>
      </c>
      <c r="P4433">
        <v>133.80855397148599</v>
      </c>
    </row>
    <row r="4434" spans="1:17" hidden="1" x14ac:dyDescent="0.3">
      <c r="A4434" t="s">
        <v>9097</v>
      </c>
      <c r="B4434" t="s">
        <v>9098</v>
      </c>
      <c r="C4434" t="s">
        <v>10328</v>
      </c>
      <c r="D4434" t="s">
        <v>535</v>
      </c>
      <c r="E4434">
        <v>9.7910400000000006</v>
      </c>
      <c r="F4434">
        <v>31.4</v>
      </c>
      <c r="G4434">
        <v>20.095555961353998</v>
      </c>
      <c r="H4434">
        <v>26.356424211071001</v>
      </c>
      <c r="I4434">
        <v>52.996540892006301</v>
      </c>
      <c r="J4434">
        <v>10.3029185485202</v>
      </c>
      <c r="K4434">
        <v>25.192226458242999</v>
      </c>
      <c r="L4434">
        <v>22.165206894947001</v>
      </c>
      <c r="M4434">
        <v>84.899880823017597</v>
      </c>
      <c r="N4434">
        <v>1.5660384569327701</v>
      </c>
      <c r="O4434">
        <v>3.4713375796178298</v>
      </c>
      <c r="P4434">
        <v>117.451523545706</v>
      </c>
      <c r="Q4434">
        <v>0.10728162092487301</v>
      </c>
    </row>
    <row r="4435" spans="1:17" hidden="1" x14ac:dyDescent="0.3">
      <c r="A4435" t="s">
        <v>9099</v>
      </c>
      <c r="B4435" t="s">
        <v>9100</v>
      </c>
      <c r="C4435" t="s">
        <v>10328</v>
      </c>
      <c r="D4435" t="s">
        <v>138</v>
      </c>
      <c r="E4435">
        <v>9.7857392000000001</v>
      </c>
      <c r="F4435">
        <v>18.600000000000001</v>
      </c>
      <c r="G4435">
        <v>14.1142184462005</v>
      </c>
      <c r="H4435">
        <v>12.831836170188501</v>
      </c>
      <c r="I4435">
        <v>1.1450253081466299</v>
      </c>
      <c r="J4435">
        <v>12.4292669127996</v>
      </c>
      <c r="K4435">
        <v>16.917737445540201</v>
      </c>
      <c r="L4435">
        <v>15.7856053597824</v>
      </c>
      <c r="M4435">
        <v>67.9837071041527</v>
      </c>
      <c r="N4435">
        <v>1.1459234064308399</v>
      </c>
      <c r="O4435">
        <v>3.1182795698924499</v>
      </c>
      <c r="P4435">
        <v>62.303664921465902</v>
      </c>
      <c r="Q4435">
        <v>5.5241645098860004E-3</v>
      </c>
    </row>
    <row r="4436" spans="1:17" hidden="1" x14ac:dyDescent="0.3">
      <c r="A4436" t="s">
        <v>9101</v>
      </c>
      <c r="B4436" t="s">
        <v>9102</v>
      </c>
      <c r="C4436" t="s">
        <v>10328</v>
      </c>
      <c r="D4436" t="s">
        <v>5712</v>
      </c>
      <c r="E4436">
        <v>9.7819400000000005</v>
      </c>
      <c r="F4436">
        <v>11.74</v>
      </c>
      <c r="G4436">
        <v>-22.661032091044898</v>
      </c>
      <c r="H4436">
        <v>-3.9424111216623698</v>
      </c>
      <c r="I4436">
        <v>-7.9564595958778597</v>
      </c>
      <c r="J4436">
        <v>-1.0476561641234601</v>
      </c>
      <c r="K4436">
        <v>11.0239473434769</v>
      </c>
      <c r="L4436">
        <v>10.6237640109061</v>
      </c>
      <c r="M4436">
        <v>47.909791566566099</v>
      </c>
      <c r="N4436">
        <v>0.27953915213813202</v>
      </c>
      <c r="O4436">
        <v>37.052810902895999</v>
      </c>
      <c r="P4436">
        <v>70.887918486171699</v>
      </c>
    </row>
    <row r="4437" spans="1:17" hidden="1" x14ac:dyDescent="0.3">
      <c r="A4437" t="s">
        <v>9103</v>
      </c>
      <c r="B4437" t="s">
        <v>9104</v>
      </c>
      <c r="C4437" t="s">
        <v>10328</v>
      </c>
      <c r="D4437" t="s">
        <v>627</v>
      </c>
      <c r="E4437">
        <v>9.7616469600000002</v>
      </c>
      <c r="F4437">
        <v>3.18</v>
      </c>
      <c r="G4437">
        <v>-20.037225989302701</v>
      </c>
      <c r="H4437">
        <v>7.1994030274065297</v>
      </c>
      <c r="I4437">
        <v>-6.6108890895389001</v>
      </c>
      <c r="J4437">
        <v>-2.3134789489335899</v>
      </c>
      <c r="K4437">
        <v>2.9528022375104701</v>
      </c>
      <c r="L4437">
        <v>3.0079484353905799</v>
      </c>
      <c r="M4437">
        <v>55.001094178012004</v>
      </c>
      <c r="N4437">
        <v>1.16040722574939</v>
      </c>
      <c r="O4437">
        <v>20.754716981131999</v>
      </c>
      <c r="P4437">
        <v>35.319148936170201</v>
      </c>
      <c r="Q4437">
        <v>8.7632568231018004E-2</v>
      </c>
    </row>
    <row r="4438" spans="1:17" hidden="1" x14ac:dyDescent="0.3">
      <c r="A4438" t="s">
        <v>9105</v>
      </c>
      <c r="B4438" t="s">
        <v>9106</v>
      </c>
      <c r="C4438" t="s">
        <v>10328</v>
      </c>
      <c r="D4438" t="s">
        <v>405</v>
      </c>
      <c r="E4438">
        <v>9.7524648000000003</v>
      </c>
      <c r="F4438">
        <v>19.27</v>
      </c>
      <c r="G4438">
        <v>122.48387311412699</v>
      </c>
      <c r="H4438">
        <v>12.118242181366099</v>
      </c>
      <c r="I4438">
        <v>75.034595860293805</v>
      </c>
      <c r="J4438">
        <v>20.3809152644479</v>
      </c>
      <c r="K4438">
        <v>15.592016653979501</v>
      </c>
      <c r="L4438">
        <v>13.0791108666333</v>
      </c>
      <c r="M4438">
        <v>84.038515653621403</v>
      </c>
      <c r="N4438">
        <v>0.38684699264788402</v>
      </c>
      <c r="O4438">
        <v>5.7602490918526197</v>
      </c>
      <c r="P4438">
        <v>173.333333333333</v>
      </c>
      <c r="Q4438">
        <v>0.15728547909806301</v>
      </c>
    </row>
    <row r="4439" spans="1:17" hidden="1" x14ac:dyDescent="0.3">
      <c r="A4439" t="s">
        <v>9107</v>
      </c>
      <c r="B4439" t="s">
        <v>9108</v>
      </c>
      <c r="C4439" t="s">
        <v>10328</v>
      </c>
      <c r="D4439" t="s">
        <v>627</v>
      </c>
      <c r="E4439">
        <v>9.7297960000000003</v>
      </c>
      <c r="F4439">
        <v>31.96</v>
      </c>
      <c r="G4439">
        <v>31.587251347824999</v>
      </c>
      <c r="H4439">
        <v>27.0394831960948</v>
      </c>
      <c r="I4439">
        <v>1.17745300315101</v>
      </c>
      <c r="J4439">
        <v>8.0554228184735894</v>
      </c>
      <c r="K4439">
        <v>28.440727248163</v>
      </c>
      <c r="L4439">
        <v>25.906466417160399</v>
      </c>
      <c r="M4439">
        <v>57.584677690687201</v>
      </c>
      <c r="N4439">
        <v>2.76088222665852</v>
      </c>
      <c r="O4439">
        <v>29.2240300375469</v>
      </c>
      <c r="P4439">
        <v>82.420091324200897</v>
      </c>
      <c r="Q4439">
        <v>8.4370232574352999E-2</v>
      </c>
    </row>
    <row r="4440" spans="1:17" hidden="1" x14ac:dyDescent="0.3">
      <c r="A4440" t="s">
        <v>9109</v>
      </c>
      <c r="B4440" t="s">
        <v>9110</v>
      </c>
      <c r="C4440" t="s">
        <v>10328</v>
      </c>
      <c r="D4440" t="s">
        <v>298</v>
      </c>
      <c r="E4440">
        <v>9.7048257000000007</v>
      </c>
      <c r="F4440">
        <v>9.69</v>
      </c>
      <c r="G4440">
        <v>-5.6815841629883099</v>
      </c>
      <c r="H4440">
        <v>-16.446114664076301</v>
      </c>
      <c r="I4440">
        <v>-34.376596353818002</v>
      </c>
      <c r="J4440">
        <v>-6.0476561641234596</v>
      </c>
      <c r="K4440">
        <v>11.602648102766601</v>
      </c>
      <c r="L4440">
        <v>11.571904158281001</v>
      </c>
      <c r="M4440">
        <v>0.29611945915432603</v>
      </c>
      <c r="N4440">
        <v>1.4628099173553699</v>
      </c>
      <c r="O4440">
        <v>51.805985552115501</v>
      </c>
      <c r="P4440">
        <v>25.518134715025901</v>
      </c>
    </row>
    <row r="4441" spans="1:17" hidden="1" x14ac:dyDescent="0.3">
      <c r="A4441" t="s">
        <v>9111</v>
      </c>
      <c r="B4441" t="s">
        <v>9112</v>
      </c>
      <c r="C4441" t="s">
        <v>10328</v>
      </c>
      <c r="E4441">
        <v>9.6106499999999997</v>
      </c>
      <c r="F4441">
        <v>32.03</v>
      </c>
      <c r="G4441">
        <v>68.502257489439302</v>
      </c>
      <c r="H4441">
        <v>-10.099054597017</v>
      </c>
      <c r="I4441">
        <v>-36.7034993778013</v>
      </c>
      <c r="J4441">
        <v>4.5783199693636999E-2</v>
      </c>
      <c r="K4441">
        <v>32.074815746688202</v>
      </c>
      <c r="L4441">
        <v>32.720345168566901</v>
      </c>
      <c r="M4441">
        <v>46.113967931806002</v>
      </c>
      <c r="N4441">
        <v>0.58186748366876195</v>
      </c>
      <c r="O4441">
        <v>120.949110209178</v>
      </c>
      <c r="P4441">
        <v>98.574085554866699</v>
      </c>
    </row>
    <row r="4442" spans="1:17" hidden="1" x14ac:dyDescent="0.3">
      <c r="A4442" t="s">
        <v>9113</v>
      </c>
      <c r="B4442" t="s">
        <v>9114</v>
      </c>
      <c r="C4442" t="s">
        <v>10328</v>
      </c>
      <c r="D4442" t="s">
        <v>535</v>
      </c>
      <c r="E4442">
        <v>9.5180959999999999</v>
      </c>
      <c r="F4442">
        <v>9.5399999999999991</v>
      </c>
      <c r="G4442">
        <v>8.9952273281586503</v>
      </c>
      <c r="H4442">
        <v>3.2689560674345399</v>
      </c>
      <c r="I4442">
        <v>-18.040031005377699</v>
      </c>
      <c r="J4442">
        <v>-3.2059295454184298</v>
      </c>
      <c r="K4442">
        <v>9.5421243449703503</v>
      </c>
      <c r="L4442">
        <v>9.5566674224237893</v>
      </c>
      <c r="M4442">
        <v>50.7037079356855</v>
      </c>
      <c r="N4442">
        <v>0.58725165746455099</v>
      </c>
      <c r="O4442">
        <v>65.723270440251596</v>
      </c>
      <c r="P4442">
        <v>39.067055393585903</v>
      </c>
      <c r="Q4442">
        <v>0.104852223199907</v>
      </c>
    </row>
    <row r="4443" spans="1:17" hidden="1" x14ac:dyDescent="0.3">
      <c r="A4443" t="s">
        <v>9115</v>
      </c>
      <c r="B4443" t="s">
        <v>9116</v>
      </c>
      <c r="C4443" t="s">
        <v>10328</v>
      </c>
      <c r="D4443" t="s">
        <v>573</v>
      </c>
      <c r="E4443">
        <v>9.5108599999999992</v>
      </c>
      <c r="F4443">
        <v>34.14</v>
      </c>
      <c r="G4443">
        <v>40.628171934572599</v>
      </c>
      <c r="H4443">
        <v>-2.2742811831197698</v>
      </c>
      <c r="I4443">
        <v>49.606024431722403</v>
      </c>
      <c r="J4443">
        <v>-1.0476561641234601</v>
      </c>
      <c r="K4443">
        <v>32.853653926261899</v>
      </c>
      <c r="L4443">
        <v>26.625239027949998</v>
      </c>
      <c r="M4443">
        <v>100</v>
      </c>
      <c r="N4443">
        <v>0</v>
      </c>
      <c r="O4443">
        <v>0</v>
      </c>
      <c r="P4443">
        <v>70.7</v>
      </c>
    </row>
    <row r="4444" spans="1:17" hidden="1" x14ac:dyDescent="0.3">
      <c r="A4444" t="s">
        <v>9117</v>
      </c>
      <c r="B4444" t="s">
        <v>9118</v>
      </c>
      <c r="C4444" t="s">
        <v>10328</v>
      </c>
      <c r="D4444" t="s">
        <v>741</v>
      </c>
      <c r="E4444">
        <v>9.5089231049999992</v>
      </c>
      <c r="F4444">
        <v>130.06</v>
      </c>
      <c r="G4444">
        <v>2.1029686825401299</v>
      </c>
      <c r="H4444">
        <v>3.3934395660896501</v>
      </c>
      <c r="I4444">
        <v>1.7259538849852201</v>
      </c>
      <c r="J4444">
        <v>-8.7354012144855702E-3</v>
      </c>
      <c r="K4444">
        <v>123.194419237604</v>
      </c>
      <c r="L4444">
        <v>113.25144544725801</v>
      </c>
      <c r="M4444">
        <v>45.884931757483201</v>
      </c>
      <c r="N4444">
        <v>1.1053577628384099</v>
      </c>
      <c r="O4444">
        <v>13.024757804090401</v>
      </c>
      <c r="P4444">
        <v>35.338189386056101</v>
      </c>
    </row>
    <row r="4445" spans="1:17" hidden="1" x14ac:dyDescent="0.3">
      <c r="A4445" t="s">
        <v>9119</v>
      </c>
      <c r="B4445" t="s">
        <v>9120</v>
      </c>
      <c r="C4445" t="s">
        <v>10328</v>
      </c>
      <c r="D4445" t="s">
        <v>1401</v>
      </c>
      <c r="E4445">
        <v>9.5024372499999998</v>
      </c>
      <c r="F4445">
        <v>1.45</v>
      </c>
      <c r="G4445">
        <v>77.071029077429799</v>
      </c>
      <c r="H4445">
        <v>5.1331262242876097</v>
      </c>
      <c r="I4445">
        <v>-51.263276480131601</v>
      </c>
      <c r="J4445">
        <v>-1.0476561641234601</v>
      </c>
      <c r="K4445">
        <v>1.7106111368713499</v>
      </c>
      <c r="L4445">
        <v>1.5827283021107299</v>
      </c>
      <c r="M4445">
        <v>89.708473476806802</v>
      </c>
      <c r="N4445">
        <v>1.53919554939008</v>
      </c>
      <c r="O4445">
        <v>72.413793103448199</v>
      </c>
      <c r="Q4445">
        <v>2.0151891517827002E-2</v>
      </c>
    </row>
    <row r="4446" spans="1:17" hidden="1" x14ac:dyDescent="0.3">
      <c r="A4446" t="s">
        <v>9121</v>
      </c>
      <c r="B4446" t="s">
        <v>9122</v>
      </c>
      <c r="C4446" t="s">
        <v>10328</v>
      </c>
      <c r="D4446" t="s">
        <v>54</v>
      </c>
      <c r="E4446">
        <v>9.4650304999999992</v>
      </c>
      <c r="F4446">
        <v>19.57</v>
      </c>
      <c r="G4446">
        <v>71.680749254160304</v>
      </c>
      <c r="H4446">
        <v>-22.9471632260869</v>
      </c>
      <c r="I4446">
        <v>-32.793343508817102</v>
      </c>
      <c r="J4446">
        <v>-1.0476561641234601</v>
      </c>
      <c r="K4446">
        <v>23.139928291774801</v>
      </c>
      <c r="L4446">
        <v>21.959033553922801</v>
      </c>
      <c r="M4446">
        <v>15.9816049020853</v>
      </c>
      <c r="N4446">
        <v>2.29665071770334</v>
      </c>
      <c r="O4446">
        <v>45.579969340827702</v>
      </c>
      <c r="P4446">
        <v>101.752577319587</v>
      </c>
    </row>
    <row r="4447" spans="1:17" hidden="1" x14ac:dyDescent="0.3">
      <c r="A4447" t="s">
        <v>9123</v>
      </c>
      <c r="B4447" t="s">
        <v>9124</v>
      </c>
      <c r="C4447" t="s">
        <v>10328</v>
      </c>
      <c r="D4447" t="s">
        <v>405</v>
      </c>
      <c r="E4447">
        <v>9.3990600000000004</v>
      </c>
      <c r="F4447">
        <v>34.99</v>
      </c>
      <c r="G4447">
        <v>136.21432109743401</v>
      </c>
      <c r="H4447">
        <v>6.2218125668802102</v>
      </c>
      <c r="I4447">
        <v>34.360911649767502</v>
      </c>
      <c r="J4447">
        <v>3.0435368402487799</v>
      </c>
      <c r="K4447">
        <v>28.4989639430739</v>
      </c>
      <c r="L4447">
        <v>23.644662800760699</v>
      </c>
      <c r="M4447">
        <v>69.018903962116198</v>
      </c>
      <c r="N4447">
        <v>1.21295668108451</v>
      </c>
      <c r="O4447">
        <v>0</v>
      </c>
      <c r="P4447">
        <v>169.15384615384599</v>
      </c>
      <c r="Q4447">
        <v>0.119853956586486</v>
      </c>
    </row>
    <row r="4448" spans="1:17" hidden="1" x14ac:dyDescent="0.3">
      <c r="A4448" t="s">
        <v>9125</v>
      </c>
      <c r="B4448" t="s">
        <v>9126</v>
      </c>
      <c r="C4448" t="s">
        <v>10328</v>
      </c>
      <c r="D4448" t="s">
        <v>627</v>
      </c>
      <c r="E4448">
        <v>9.3759999999999994</v>
      </c>
      <c r="F4448">
        <v>25</v>
      </c>
      <c r="G4448">
        <v>-6.0638915574908303</v>
      </c>
      <c r="H4448">
        <v>3.7028277613482099</v>
      </c>
      <c r="I4448">
        <v>-10.0423905538683</v>
      </c>
      <c r="J4448">
        <v>6.01872499219344</v>
      </c>
      <c r="K4448">
        <v>24.219682555845399</v>
      </c>
      <c r="L4448">
        <v>23.910600598976</v>
      </c>
      <c r="M4448">
        <v>57.043174272273802</v>
      </c>
      <c r="N4448">
        <v>2.4041749151843801</v>
      </c>
      <c r="O4448">
        <v>16.999999999999901</v>
      </c>
      <c r="P4448">
        <v>37.061403508771903</v>
      </c>
      <c r="Q4448">
        <v>5.4920994342096997E-2</v>
      </c>
    </row>
    <row r="4449" spans="1:17" hidden="1" x14ac:dyDescent="0.3">
      <c r="A4449" t="s">
        <v>9127</v>
      </c>
      <c r="B4449" t="s">
        <v>9128</v>
      </c>
      <c r="C4449" t="s">
        <v>10328</v>
      </c>
      <c r="D4449" t="s">
        <v>357</v>
      </c>
      <c r="E4449">
        <v>9.3481559999999995</v>
      </c>
      <c r="F4449">
        <v>10.1</v>
      </c>
      <c r="G4449">
        <v>35.230954258631499</v>
      </c>
      <c r="H4449">
        <v>-5.2521870428700197</v>
      </c>
      <c r="I4449">
        <v>-32.165404139706098</v>
      </c>
      <c r="J4449">
        <v>-4.48933876450588</v>
      </c>
      <c r="K4449">
        <v>10.3862399227736</v>
      </c>
      <c r="L4449">
        <v>10.571296729440199</v>
      </c>
      <c r="M4449">
        <v>45.036890432004</v>
      </c>
      <c r="N4449">
        <v>0.30485950413223101</v>
      </c>
      <c r="O4449">
        <v>60.099009900990097</v>
      </c>
      <c r="P4449">
        <v>73.8382099827883</v>
      </c>
      <c r="Q4449">
        <v>5.5849564563291001E-2</v>
      </c>
    </row>
    <row r="4450" spans="1:17" hidden="1" x14ac:dyDescent="0.3">
      <c r="A4450" t="s">
        <v>9129</v>
      </c>
      <c r="B4450" t="s">
        <v>9130</v>
      </c>
      <c r="C4450" t="s">
        <v>10328</v>
      </c>
      <c r="D4450" t="s">
        <v>138</v>
      </c>
      <c r="E4450">
        <v>9.3314120000000003</v>
      </c>
      <c r="F4450">
        <v>7.87</v>
      </c>
      <c r="G4450">
        <v>6.7977371519639602</v>
      </c>
      <c r="H4450">
        <v>-11.944092503874399</v>
      </c>
      <c r="I4450">
        <v>-26.954475177957399</v>
      </c>
      <c r="J4450">
        <v>3.1700309107064699</v>
      </c>
      <c r="K4450">
        <v>7.9960508432280903</v>
      </c>
      <c r="L4450">
        <v>7.3470773538473804</v>
      </c>
      <c r="M4450">
        <v>44.935769529566301</v>
      </c>
      <c r="N4450">
        <v>0.73712472342149205</v>
      </c>
      <c r="O4450">
        <v>20.711562897077499</v>
      </c>
      <c r="P4450">
        <v>109.86666666666601</v>
      </c>
      <c r="Q4450">
        <v>8.6907217134021997E-2</v>
      </c>
    </row>
    <row r="4451" spans="1:17" hidden="1" x14ac:dyDescent="0.3">
      <c r="A4451" t="s">
        <v>9131</v>
      </c>
      <c r="B4451" t="s">
        <v>9132</v>
      </c>
      <c r="C4451" t="s">
        <v>10328</v>
      </c>
      <c r="D4451" t="s">
        <v>281</v>
      </c>
      <c r="E4451">
        <v>9.3160962000000005</v>
      </c>
      <c r="F4451">
        <v>21.5</v>
      </c>
      <c r="G4451">
        <v>-50.4421984357977</v>
      </c>
      <c r="H4451">
        <v>-12.2407803455988</v>
      </c>
      <c r="I4451">
        <v>-15.856099713328501</v>
      </c>
      <c r="J4451">
        <v>5.9175179652297496</v>
      </c>
      <c r="K4451">
        <v>22.739640570667799</v>
      </c>
      <c r="L4451">
        <v>23.2906273112234</v>
      </c>
      <c r="M4451">
        <v>43.5735910275111</v>
      </c>
      <c r="N4451">
        <v>1.64864864864864</v>
      </c>
      <c r="O4451">
        <v>62.790697674418603</v>
      </c>
      <c r="P4451">
        <v>37.117346938775498</v>
      </c>
      <c r="Q4451">
        <v>1.9616084798432E-2</v>
      </c>
    </row>
    <row r="4452" spans="1:17" hidden="1" x14ac:dyDescent="0.3">
      <c r="A4452" t="s">
        <v>9133</v>
      </c>
      <c r="B4452" t="s">
        <v>9134</v>
      </c>
      <c r="C4452" t="s">
        <v>10328</v>
      </c>
      <c r="D4452" t="s">
        <v>138</v>
      </c>
      <c r="E4452">
        <v>9.3037574999999997</v>
      </c>
      <c r="F4452">
        <v>74.989999999999995</v>
      </c>
      <c r="G4452">
        <v>79.984194343536203</v>
      </c>
      <c r="H4452">
        <v>-26.985263842079299</v>
      </c>
      <c r="I4452">
        <v>-19.925701906455501</v>
      </c>
      <c r="J4452">
        <v>-4.0873583973740697</v>
      </c>
      <c r="K4452">
        <v>90.178994325448002</v>
      </c>
      <c r="L4452">
        <v>74.806705835314702</v>
      </c>
      <c r="M4452">
        <v>21.8921937881418</v>
      </c>
      <c r="N4452">
        <v>4.47800586510263</v>
      </c>
      <c r="O4452">
        <v>41.352180290705398</v>
      </c>
      <c r="P4452">
        <v>130.738461538461</v>
      </c>
      <c r="Q4452">
        <v>8.8248836933498997E-2</v>
      </c>
    </row>
    <row r="4453" spans="1:17" hidden="1" x14ac:dyDescent="0.3">
      <c r="A4453" t="s">
        <v>9135</v>
      </c>
      <c r="B4453" t="s">
        <v>9136</v>
      </c>
      <c r="C4453" t="s">
        <v>10328</v>
      </c>
      <c r="D4453" t="s">
        <v>1210</v>
      </c>
      <c r="E4453">
        <v>9.2935745759999993</v>
      </c>
      <c r="F4453">
        <v>2.98</v>
      </c>
      <c r="G4453">
        <v>104.573841225911</v>
      </c>
      <c r="H4453">
        <v>29.3274504186118</v>
      </c>
      <c r="I4453">
        <v>121.680265151632</v>
      </c>
      <c r="J4453">
        <v>-8.3647293348551592</v>
      </c>
      <c r="M4453">
        <v>37.873114831252302</v>
      </c>
      <c r="O4453">
        <v>23.154362416107301</v>
      </c>
      <c r="P4453">
        <v>146.28099173553699</v>
      </c>
    </row>
    <row r="4454" spans="1:17" hidden="1" x14ac:dyDescent="0.3">
      <c r="A4454" t="s">
        <v>9137</v>
      </c>
      <c r="B4454" t="s">
        <v>9138</v>
      </c>
      <c r="C4454" t="s">
        <v>10328</v>
      </c>
      <c r="D4454" t="s">
        <v>706</v>
      </c>
      <c r="E4454">
        <v>9.2783540000000002</v>
      </c>
      <c r="F4454">
        <v>34.130000000000003</v>
      </c>
      <c r="G4454">
        <v>44.953812960213597</v>
      </c>
      <c r="H4454">
        <v>-37.228262775756797</v>
      </c>
      <c r="I4454">
        <v>91.773648049855893</v>
      </c>
      <c r="J4454">
        <v>-8.5846299980256209</v>
      </c>
      <c r="K4454">
        <v>43.5487275714204</v>
      </c>
      <c r="L4454">
        <v>39.0559365901481</v>
      </c>
      <c r="M4454">
        <v>31.886432741349299</v>
      </c>
      <c r="N4454">
        <v>3.2793970174360298</v>
      </c>
      <c r="O4454">
        <v>82.185760328157002</v>
      </c>
      <c r="P4454">
        <v>104.86194477791101</v>
      </c>
      <c r="Q4454">
        <v>-1.2544404511533E-2</v>
      </c>
    </row>
    <row r="4455" spans="1:17" hidden="1" x14ac:dyDescent="0.3">
      <c r="A4455" t="s">
        <v>9139</v>
      </c>
      <c r="B4455" t="s">
        <v>9140</v>
      </c>
      <c r="C4455" t="s">
        <v>10328</v>
      </c>
      <c r="D4455" t="s">
        <v>489</v>
      </c>
      <c r="E4455">
        <v>9.2667231999999995</v>
      </c>
      <c r="F4455">
        <v>8.59</v>
      </c>
      <c r="G4455">
        <v>20.366000305851099</v>
      </c>
      <c r="H4455">
        <v>5.7304977894011202</v>
      </c>
      <c r="I4455">
        <v>-17.626891376110098</v>
      </c>
      <c r="J4455">
        <v>-3.8433550888546599</v>
      </c>
      <c r="K4455">
        <v>8.2991057670383999</v>
      </c>
      <c r="L4455">
        <v>8.1972734077683196</v>
      </c>
      <c r="M4455">
        <v>56.943403763065703</v>
      </c>
      <c r="N4455">
        <v>1.5161300473872801</v>
      </c>
      <c r="O4455">
        <v>76.7171129220023</v>
      </c>
      <c r="P4455">
        <v>66.796116504854297</v>
      </c>
      <c r="Q4455">
        <v>5.4276255329084998E-2</v>
      </c>
    </row>
    <row r="4456" spans="1:17" hidden="1" x14ac:dyDescent="0.3">
      <c r="A4456" t="s">
        <v>9141</v>
      </c>
      <c r="B4456" t="s">
        <v>9142</v>
      </c>
      <c r="C4456" t="s">
        <v>10328</v>
      </c>
      <c r="D4456" t="s">
        <v>281</v>
      </c>
      <c r="E4456">
        <v>9.241892</v>
      </c>
      <c r="F4456">
        <v>22.99</v>
      </c>
      <c r="G4456">
        <v>56.0820180884187</v>
      </c>
      <c r="H4456">
        <v>-4.6552335640721596</v>
      </c>
      <c r="I4456">
        <v>-26.731345625077399</v>
      </c>
      <c r="J4456">
        <v>1.63904693241569</v>
      </c>
      <c r="K4456">
        <v>22.117578482053801</v>
      </c>
      <c r="L4456">
        <v>19.896431526382798</v>
      </c>
      <c r="M4456">
        <v>44.142914260740604</v>
      </c>
      <c r="N4456">
        <v>0.40751310159395399</v>
      </c>
      <c r="O4456">
        <v>20.6176598521096</v>
      </c>
      <c r="P4456">
        <v>117.708333333333</v>
      </c>
      <c r="Q4456">
        <v>8.5313328697497998E-2</v>
      </c>
    </row>
    <row r="4457" spans="1:17" hidden="1" x14ac:dyDescent="0.3">
      <c r="A4457" t="s">
        <v>9143</v>
      </c>
      <c r="B4457" t="s">
        <v>9144</v>
      </c>
      <c r="C4457" t="s">
        <v>10328</v>
      </c>
      <c r="D4457" t="s">
        <v>405</v>
      </c>
      <c r="E4457">
        <v>9.2200000000000006</v>
      </c>
      <c r="F4457">
        <v>9.5</v>
      </c>
      <c r="G4457">
        <v>-55.268678459128097</v>
      </c>
      <c r="H4457">
        <v>18.091254064922001</v>
      </c>
      <c r="I4457">
        <v>17.1715821616637</v>
      </c>
      <c r="J4457">
        <v>11.2544144814307</v>
      </c>
      <c r="K4457">
        <v>8.5035427975727895</v>
      </c>
      <c r="L4457">
        <v>8.12468188242363</v>
      </c>
      <c r="M4457">
        <v>61.245723505865598</v>
      </c>
      <c r="N4457">
        <v>0.56666460629439497</v>
      </c>
      <c r="O4457">
        <v>33.684210526315702</v>
      </c>
      <c r="P4457">
        <v>52.243589743589702</v>
      </c>
      <c r="Q4457">
        <v>0.143046181124936</v>
      </c>
    </row>
    <row r="4458" spans="1:17" hidden="1" x14ac:dyDescent="0.3">
      <c r="A4458" t="s">
        <v>9145</v>
      </c>
      <c r="B4458" t="s">
        <v>9146</v>
      </c>
      <c r="C4458" t="s">
        <v>10328</v>
      </c>
      <c r="D4458" t="s">
        <v>27</v>
      </c>
      <c r="E4458">
        <v>9.2007999999999992</v>
      </c>
      <c r="F4458">
        <v>26.5</v>
      </c>
      <c r="G4458">
        <v>-35.259663485820802</v>
      </c>
      <c r="H4458">
        <v>9.3046661853012704</v>
      </c>
      <c r="I4458">
        <v>-19.490977331945899</v>
      </c>
      <c r="J4458">
        <v>-7.9017862168475403</v>
      </c>
      <c r="K4458">
        <v>27.685617759362099</v>
      </c>
      <c r="L4458">
        <v>27.059895522389098</v>
      </c>
      <c r="M4458">
        <v>35.329401637353001</v>
      </c>
      <c r="N4458">
        <v>0.79207920792079201</v>
      </c>
      <c r="O4458">
        <v>28.301886792452802</v>
      </c>
      <c r="P4458">
        <v>12.050739957716701</v>
      </c>
    </row>
    <row r="4459" spans="1:17" hidden="1" x14ac:dyDescent="0.3">
      <c r="A4459" t="s">
        <v>9147</v>
      </c>
      <c r="B4459" t="s">
        <v>9148</v>
      </c>
      <c r="C4459" t="s">
        <v>10328</v>
      </c>
      <c r="D4459" t="s">
        <v>4764</v>
      </c>
      <c r="E4459">
        <v>9.1558799999999998</v>
      </c>
      <c r="F4459">
        <v>43.85</v>
      </c>
      <c r="G4459">
        <v>0.43412431552504299</v>
      </c>
      <c r="H4459">
        <v>0.41892724779356499</v>
      </c>
      <c r="I4459">
        <v>-14.159635775578099</v>
      </c>
      <c r="J4459">
        <v>1.5254432510812099</v>
      </c>
      <c r="K4459">
        <v>42.614135513925497</v>
      </c>
      <c r="L4459">
        <v>39.927519358703499</v>
      </c>
      <c r="M4459">
        <v>64.5722328811312</v>
      </c>
      <c r="N4459">
        <v>0.67045454545454497</v>
      </c>
      <c r="O4459">
        <v>2.4857468643101299</v>
      </c>
      <c r="P4459">
        <v>46.1666666666666</v>
      </c>
    </row>
    <row r="4460" spans="1:17" hidden="1" x14ac:dyDescent="0.3">
      <c r="A4460" t="s">
        <v>9149</v>
      </c>
      <c r="B4460" t="s">
        <v>9150</v>
      </c>
      <c r="C4460" t="s">
        <v>10328</v>
      </c>
      <c r="D4460" t="s">
        <v>121</v>
      </c>
      <c r="E4460">
        <v>9.0909700000000004</v>
      </c>
      <c r="F4460">
        <v>0.49</v>
      </c>
      <c r="G4460">
        <v>-30.071828065427301</v>
      </c>
      <c r="H4460">
        <v>-2.2742811831197698</v>
      </c>
      <c r="I4460">
        <v>-12.9654041397061</v>
      </c>
      <c r="J4460">
        <v>-1.0476561641234601</v>
      </c>
      <c r="K4460">
        <v>0.49025614556275998</v>
      </c>
      <c r="L4460">
        <v>0.511948757928817</v>
      </c>
      <c r="M4460">
        <v>42.892589935559599</v>
      </c>
      <c r="N4460">
        <v>0.82334856924737099</v>
      </c>
      <c r="O4460">
        <v>24.4897959183673</v>
      </c>
      <c r="P4460">
        <v>0</v>
      </c>
      <c r="Q4460">
        <v>-0.160018222664674</v>
      </c>
    </row>
    <row r="4461" spans="1:17" hidden="1" x14ac:dyDescent="0.3">
      <c r="A4461" t="s">
        <v>9151</v>
      </c>
      <c r="B4461" t="s">
        <v>9152</v>
      </c>
      <c r="C4461" t="s">
        <v>10328</v>
      </c>
      <c r="D4461" t="s">
        <v>21</v>
      </c>
      <c r="E4461">
        <v>9.0906521199999997</v>
      </c>
      <c r="F4461">
        <v>7.36</v>
      </c>
      <c r="G4461">
        <v>16.834359559323101</v>
      </c>
      <c r="H4461">
        <v>-10.640294255015201</v>
      </c>
      <c r="I4461">
        <v>-13.371358131587</v>
      </c>
      <c r="J4461">
        <v>-5.0202589038494896</v>
      </c>
      <c r="K4461">
        <v>7.4276008338553901</v>
      </c>
      <c r="L4461">
        <v>7.0160017299382096</v>
      </c>
      <c r="M4461">
        <v>38.8473483317104</v>
      </c>
      <c r="N4461">
        <v>0.80571862580348097</v>
      </c>
      <c r="O4461">
        <v>27.581521739130402</v>
      </c>
      <c r="P4461">
        <v>51.752577319587601</v>
      </c>
      <c r="Q4461">
        <v>3.2228644506017E-2</v>
      </c>
    </row>
    <row r="4462" spans="1:17" hidden="1" x14ac:dyDescent="0.3">
      <c r="A4462" t="s">
        <v>9153</v>
      </c>
      <c r="B4462" t="s">
        <v>9154</v>
      </c>
      <c r="C4462" t="s">
        <v>10328</v>
      </c>
      <c r="E4462">
        <v>9.0800426000000005</v>
      </c>
      <c r="F4462">
        <v>29.98</v>
      </c>
      <c r="G4462">
        <v>-25.099839269909101</v>
      </c>
      <c r="H4462">
        <v>-2.2742811831197698</v>
      </c>
      <c r="I4462">
        <v>-7.9934153441879099</v>
      </c>
      <c r="J4462">
        <v>-1.0476561641234601</v>
      </c>
      <c r="K4462">
        <v>29.9035872187468</v>
      </c>
      <c r="L4462">
        <v>29.7012757495527</v>
      </c>
      <c r="M4462">
        <v>99.999999998127706</v>
      </c>
      <c r="N4462">
        <v>5.3636363636363598</v>
      </c>
      <c r="O4462">
        <v>0</v>
      </c>
      <c r="P4462">
        <v>4.97198879551821</v>
      </c>
    </row>
    <row r="4463" spans="1:17" hidden="1" x14ac:dyDescent="0.3">
      <c r="A4463" t="s">
        <v>9155</v>
      </c>
      <c r="B4463" t="s">
        <v>9156</v>
      </c>
      <c r="C4463" t="s">
        <v>10328</v>
      </c>
      <c r="D4463" t="s">
        <v>298</v>
      </c>
      <c r="E4463">
        <v>8.9717359999999999</v>
      </c>
      <c r="F4463">
        <v>1.88</v>
      </c>
      <c r="G4463">
        <v>-35.599466256382101</v>
      </c>
      <c r="H4463">
        <v>-20.888999797838299</v>
      </c>
      <c r="I4463">
        <v>-30.8693342707105</v>
      </c>
      <c r="J4463">
        <v>-4.1404396692781003</v>
      </c>
      <c r="K4463">
        <v>2.1574228761315899</v>
      </c>
      <c r="L4463">
        <v>2.14366313342782</v>
      </c>
      <c r="M4463">
        <v>38.7539358461148</v>
      </c>
      <c r="N4463">
        <v>0.46368262980917402</v>
      </c>
      <c r="O4463">
        <v>71.808510638297804</v>
      </c>
      <c r="P4463">
        <v>33.3333333333333</v>
      </c>
    </row>
    <row r="4464" spans="1:17" hidden="1" x14ac:dyDescent="0.3">
      <c r="A4464" t="s">
        <v>9157</v>
      </c>
      <c r="B4464" t="s">
        <v>9158</v>
      </c>
      <c r="C4464" t="s">
        <v>10328</v>
      </c>
      <c r="D4464" t="s">
        <v>72</v>
      </c>
      <c r="E4464">
        <v>8.9642700000000008</v>
      </c>
      <c r="F4464">
        <v>12.6</v>
      </c>
      <c r="G4464">
        <v>-92.347277167223695</v>
      </c>
      <c r="H4464">
        <v>-12.274281183119699</v>
      </c>
      <c r="I4464">
        <v>-49.965404139706102</v>
      </c>
      <c r="J4464">
        <v>-1.0476561641234601</v>
      </c>
      <c r="K4464">
        <v>13.781960703729901</v>
      </c>
      <c r="L4464">
        <v>16.5299207301568</v>
      </c>
      <c r="M4464">
        <v>2.2521098671430002E-3</v>
      </c>
      <c r="N4464">
        <v>1.75757575757575</v>
      </c>
      <c r="O4464">
        <v>165.079365079365</v>
      </c>
      <c r="P4464">
        <v>10.623353819139499</v>
      </c>
    </row>
    <row r="4465" spans="1:17" hidden="1" x14ac:dyDescent="0.3">
      <c r="A4465" t="s">
        <v>9159</v>
      </c>
      <c r="B4465" t="s">
        <v>9160</v>
      </c>
      <c r="C4465" t="s">
        <v>10328</v>
      </c>
      <c r="D4465" t="s">
        <v>706</v>
      </c>
      <c r="E4465">
        <v>8.9285349999999397</v>
      </c>
      <c r="F4465">
        <v>8.75</v>
      </c>
      <c r="G4465">
        <v>-30.071828065427301</v>
      </c>
      <c r="H4465">
        <v>-2.2742811831197698</v>
      </c>
      <c r="I4465">
        <v>-12.9654041397061</v>
      </c>
      <c r="J4465">
        <v>-1.0476561641234601</v>
      </c>
      <c r="K4465">
        <v>8.75</v>
      </c>
      <c r="L4465">
        <v>8.75</v>
      </c>
      <c r="M4465">
        <v>50</v>
      </c>
      <c r="O4465">
        <v>0</v>
      </c>
      <c r="P4465">
        <v>0</v>
      </c>
    </row>
    <row r="4466" spans="1:17" hidden="1" x14ac:dyDescent="0.3">
      <c r="A4466" t="s">
        <v>9161</v>
      </c>
      <c r="B4466" t="s">
        <v>9162</v>
      </c>
      <c r="C4466" t="s">
        <v>10328</v>
      </c>
      <c r="D4466" t="s">
        <v>1147</v>
      </c>
      <c r="E4466">
        <v>8.92384983</v>
      </c>
      <c r="F4466">
        <v>1.25</v>
      </c>
      <c r="G4466">
        <v>1.50711930299372</v>
      </c>
      <c r="H4466">
        <v>-3.06168275792293</v>
      </c>
      <c r="I4466">
        <v>-61.525074921599099</v>
      </c>
      <c r="J4466">
        <v>-1.8350577389266101</v>
      </c>
      <c r="K4466">
        <v>1.3084527760995499</v>
      </c>
      <c r="L4466">
        <v>1.34221550091208</v>
      </c>
      <c r="M4466">
        <v>44.732066096406697</v>
      </c>
      <c r="N4466">
        <v>0.848723145587156</v>
      </c>
      <c r="O4466">
        <v>104</v>
      </c>
      <c r="P4466">
        <v>52.439024390243901</v>
      </c>
      <c r="Q4466">
        <v>2.8470274665399999E-2</v>
      </c>
    </row>
    <row r="4467" spans="1:17" hidden="1" x14ac:dyDescent="0.3">
      <c r="A4467" t="s">
        <v>9163</v>
      </c>
      <c r="B4467" t="s">
        <v>9164</v>
      </c>
      <c r="C4467" t="s">
        <v>10328</v>
      </c>
      <c r="D4467" t="s">
        <v>535</v>
      </c>
      <c r="E4467">
        <v>8.8293855000000008</v>
      </c>
      <c r="F4467">
        <v>19.95</v>
      </c>
      <c r="G4467">
        <v>61.020125957561099</v>
      </c>
      <c r="H4467">
        <v>11.097811840136</v>
      </c>
      <c r="I4467">
        <v>-1.4505913951561</v>
      </c>
      <c r="J4467">
        <v>-3.5476561641234601</v>
      </c>
      <c r="K4467">
        <v>18.869160553472302</v>
      </c>
      <c r="L4467">
        <v>16.446465664144199</v>
      </c>
      <c r="M4467">
        <v>51.603869607937</v>
      </c>
      <c r="N4467">
        <v>0.93777662859141797</v>
      </c>
      <c r="O4467">
        <v>4.61152882205515</v>
      </c>
      <c r="P4467">
        <v>124.409448818897</v>
      </c>
      <c r="Q4467">
        <v>9.3108530924286004E-2</v>
      </c>
    </row>
    <row r="4468" spans="1:17" hidden="1" x14ac:dyDescent="0.3">
      <c r="A4468" t="s">
        <v>9165</v>
      </c>
      <c r="B4468" t="s">
        <v>9166</v>
      </c>
      <c r="C4468" t="s">
        <v>10328</v>
      </c>
      <c r="D4468" t="s">
        <v>1731</v>
      </c>
      <c r="E4468">
        <v>8.7096920000000004</v>
      </c>
      <c r="F4468">
        <v>24.5</v>
      </c>
      <c r="G4468">
        <v>166.53834142609799</v>
      </c>
      <c r="H4468">
        <v>-4.6697338830791697</v>
      </c>
      <c r="I4468">
        <v>103.27466646929599</v>
      </c>
      <c r="J4468">
        <v>1.42463710100866</v>
      </c>
      <c r="K4468">
        <v>22.479820761070599</v>
      </c>
      <c r="L4468">
        <v>17.678442856430301</v>
      </c>
      <c r="M4468">
        <v>58.739489997083503</v>
      </c>
      <c r="N4468">
        <v>3.69061541318223</v>
      </c>
      <c r="O4468">
        <v>16.653061224489701</v>
      </c>
      <c r="P4468">
        <v>196.610169491525</v>
      </c>
      <c r="Q4468">
        <v>0.141984576000412</v>
      </c>
    </row>
    <row r="4469" spans="1:17" hidden="1" x14ac:dyDescent="0.3">
      <c r="A4469" t="s">
        <v>9167</v>
      </c>
      <c r="B4469" t="s">
        <v>9168</v>
      </c>
      <c r="C4469" t="s">
        <v>10328</v>
      </c>
      <c r="D4469" t="s">
        <v>72</v>
      </c>
      <c r="E4469">
        <v>8.6999999999999993</v>
      </c>
      <c r="F4469">
        <v>5.82</v>
      </c>
      <c r="G4469">
        <v>-23.673290588279201</v>
      </c>
      <c r="H4469">
        <v>10.507673704098201</v>
      </c>
      <c r="I4469">
        <v>-22.7328460001712</v>
      </c>
      <c r="J4469">
        <v>5.90421549363053</v>
      </c>
      <c r="K4469">
        <v>5.7021705608761204</v>
      </c>
      <c r="L4469">
        <v>5.6000212843044004</v>
      </c>
      <c r="M4469">
        <v>41.730076772031197</v>
      </c>
      <c r="N4469">
        <v>1.27474285958569</v>
      </c>
      <c r="O4469">
        <v>37.285223367697597</v>
      </c>
      <c r="P4469">
        <v>29.3333333333333</v>
      </c>
      <c r="Q4469">
        <v>9.1529993230110001E-3</v>
      </c>
    </row>
    <row r="4470" spans="1:17" hidden="1" x14ac:dyDescent="0.3">
      <c r="A4470" t="s">
        <v>9169</v>
      </c>
      <c r="B4470" t="s">
        <v>9170</v>
      </c>
      <c r="C4470" t="s">
        <v>10328</v>
      </c>
      <c r="D4470" t="s">
        <v>522</v>
      </c>
      <c r="E4470">
        <v>8.6800315000000001</v>
      </c>
      <c r="F4470">
        <v>17.36</v>
      </c>
      <c r="G4470">
        <v>84.249159588893605</v>
      </c>
      <c r="H4470">
        <v>-3.1314240402626199</v>
      </c>
      <c r="I4470">
        <v>50.0392906959746</v>
      </c>
      <c r="J4470">
        <v>-6.1351835164210504</v>
      </c>
      <c r="K4470">
        <v>17.319234438100999</v>
      </c>
      <c r="L4470">
        <v>13.664739422141301</v>
      </c>
      <c r="M4470">
        <v>35.871602660422496</v>
      </c>
      <c r="N4470">
        <v>0.32230626332782297</v>
      </c>
      <c r="O4470">
        <v>14.861751152073699</v>
      </c>
      <c r="P4470">
        <v>136.83492496589301</v>
      </c>
      <c r="Q4470">
        <v>0.128416259651392</v>
      </c>
    </row>
    <row r="4471" spans="1:17" hidden="1" x14ac:dyDescent="0.3">
      <c r="A4471" t="s">
        <v>9171</v>
      </c>
      <c r="B4471" t="s">
        <v>9172</v>
      </c>
      <c r="C4471" t="s">
        <v>10328</v>
      </c>
      <c r="D4471" t="s">
        <v>72</v>
      </c>
      <c r="E4471">
        <v>8.6510266290000004</v>
      </c>
      <c r="F4471">
        <v>4</v>
      </c>
      <c r="G4471">
        <v>-4.6799785356467698</v>
      </c>
      <c r="H4471">
        <v>-6.1297028698667697</v>
      </c>
      <c r="I4471">
        <v>-12.71477757329</v>
      </c>
      <c r="J4471">
        <v>-3.73058299339174</v>
      </c>
      <c r="K4471">
        <v>4.0219071413480201</v>
      </c>
      <c r="L4471">
        <v>3.9459088053936302</v>
      </c>
      <c r="M4471">
        <v>50.365689404750597</v>
      </c>
      <c r="N4471">
        <v>0.300449694081732</v>
      </c>
      <c r="O4471">
        <v>26.249999999999901</v>
      </c>
      <c r="P4471">
        <v>31.1475409836065</v>
      </c>
      <c r="Q4471">
        <v>6.4381030227480002E-3</v>
      </c>
    </row>
    <row r="4472" spans="1:17" hidden="1" x14ac:dyDescent="0.3">
      <c r="A4472" t="s">
        <v>9173</v>
      </c>
      <c r="B4472" t="s">
        <v>9174</v>
      </c>
      <c r="C4472" t="s">
        <v>10328</v>
      </c>
      <c r="D4472" t="s">
        <v>405</v>
      </c>
      <c r="E4472">
        <v>8.6501249999999992</v>
      </c>
      <c r="F4472">
        <v>116.5</v>
      </c>
      <c r="G4472">
        <v>-30.071828065427301</v>
      </c>
      <c r="H4472">
        <v>-2.2742811831197698</v>
      </c>
      <c r="I4472">
        <v>-12.9654041397061</v>
      </c>
      <c r="J4472">
        <v>-1.0476561641234601</v>
      </c>
      <c r="K4472">
        <v>116.499999731844</v>
      </c>
      <c r="L4472">
        <v>116.488392842197</v>
      </c>
      <c r="M4472">
        <v>100</v>
      </c>
      <c r="O4472">
        <v>0</v>
      </c>
      <c r="P4472">
        <v>0.43103448275862899</v>
      </c>
    </row>
    <row r="4473" spans="1:17" hidden="1" x14ac:dyDescent="0.3">
      <c r="A4473" t="s">
        <v>9175</v>
      </c>
      <c r="B4473" t="s">
        <v>9176</v>
      </c>
      <c r="C4473" t="s">
        <v>10328</v>
      </c>
      <c r="D4473" t="s">
        <v>895</v>
      </c>
      <c r="E4473">
        <v>8.6310000000000002</v>
      </c>
      <c r="F4473">
        <v>11.97</v>
      </c>
      <c r="G4473">
        <v>-25.071828065427301</v>
      </c>
      <c r="H4473">
        <v>1.00440734147038</v>
      </c>
      <c r="I4473">
        <v>-3.8496338571172499</v>
      </c>
      <c r="J4473">
        <v>-2.6101561641234698</v>
      </c>
      <c r="K4473">
        <v>12.0974943960645</v>
      </c>
      <c r="L4473">
        <v>11.6175044368859</v>
      </c>
      <c r="M4473">
        <v>54.817766733110702</v>
      </c>
      <c r="N4473">
        <v>1.6197119401635001</v>
      </c>
      <c r="O4473">
        <v>24.060150375939799</v>
      </c>
      <c r="P4473">
        <v>34.494382022471903</v>
      </c>
      <c r="Q4473">
        <v>5.0522614263568001E-2</v>
      </c>
    </row>
    <row r="4474" spans="1:17" hidden="1" x14ac:dyDescent="0.3">
      <c r="A4474" t="s">
        <v>9177</v>
      </c>
      <c r="B4474" t="s">
        <v>9178</v>
      </c>
      <c r="C4474" t="s">
        <v>10328</v>
      </c>
      <c r="D4474" t="s">
        <v>706</v>
      </c>
      <c r="E4474">
        <v>8.6140179999999997</v>
      </c>
      <c r="F4474">
        <v>3013.5</v>
      </c>
      <c r="G4474">
        <v>162.50098746855301</v>
      </c>
      <c r="H4474">
        <v>58.051957574491503</v>
      </c>
      <c r="I4474">
        <v>74.359765251727893</v>
      </c>
      <c r="J4474">
        <v>15.510033800543701</v>
      </c>
      <c r="K4474">
        <v>2060.6668281713901</v>
      </c>
      <c r="L4474">
        <v>1786.08505851112</v>
      </c>
      <c r="M4474">
        <v>92.205746956109394</v>
      </c>
      <c r="N4474">
        <v>3.1840203467634298</v>
      </c>
      <c r="O4474">
        <v>0</v>
      </c>
      <c r="P4474">
        <v>247.97921478059999</v>
      </c>
      <c r="Q4474">
        <v>0.10298925290012099</v>
      </c>
    </row>
    <row r="4475" spans="1:17" hidden="1" x14ac:dyDescent="0.3">
      <c r="A4475" t="s">
        <v>9179</v>
      </c>
      <c r="B4475" t="s">
        <v>9180</v>
      </c>
      <c r="C4475" t="s">
        <v>10328</v>
      </c>
      <c r="D4475" t="s">
        <v>627</v>
      </c>
      <c r="E4475">
        <v>8.5775778000000003</v>
      </c>
      <c r="F4475">
        <v>5.8</v>
      </c>
      <c r="G4475">
        <v>7.6953928371854898</v>
      </c>
      <c r="H4475">
        <v>-7.82983673867533</v>
      </c>
      <c r="I4475">
        <v>-11.7437636510499</v>
      </c>
      <c r="J4475">
        <v>-7.39156267497488</v>
      </c>
      <c r="K4475">
        <v>5.5984062595998898</v>
      </c>
      <c r="L4475">
        <v>5.3104690317739403</v>
      </c>
      <c r="M4475">
        <v>46.154026637673702</v>
      </c>
      <c r="N4475">
        <v>0.73579010889853202</v>
      </c>
      <c r="O4475">
        <v>8.6206896551724199</v>
      </c>
      <c r="P4475">
        <v>52.2309711286089</v>
      </c>
      <c r="Q4475">
        <v>0.12649812364020599</v>
      </c>
    </row>
    <row r="4476" spans="1:17" hidden="1" x14ac:dyDescent="0.3">
      <c r="A4476" t="s">
        <v>9181</v>
      </c>
      <c r="B4476" t="s">
        <v>9182</v>
      </c>
      <c r="C4476" t="s">
        <v>10328</v>
      </c>
      <c r="D4476" t="s">
        <v>741</v>
      </c>
      <c r="E4476">
        <v>8.5756189999999997</v>
      </c>
      <c r="F4476">
        <v>76.28</v>
      </c>
      <c r="G4476">
        <v>38.0408915681436</v>
      </c>
      <c r="H4476">
        <v>3.5731881314575098</v>
      </c>
      <c r="I4476">
        <v>13.284182090019099</v>
      </c>
      <c r="J4476">
        <v>0.56759605353838805</v>
      </c>
      <c r="K4476">
        <v>73.349329845133397</v>
      </c>
      <c r="L4476">
        <v>64.282564704342803</v>
      </c>
      <c r="M4476">
        <v>52.364653728359698</v>
      </c>
      <c r="N4476">
        <v>0.46411941449330901</v>
      </c>
      <c r="O4476">
        <v>1.07498689040377</v>
      </c>
      <c r="P4476">
        <v>77.808857808857795</v>
      </c>
    </row>
    <row r="4477" spans="1:17" hidden="1" x14ac:dyDescent="0.3">
      <c r="A4477" t="s">
        <v>9183</v>
      </c>
      <c r="B4477" t="s">
        <v>9184</v>
      </c>
      <c r="C4477" t="s">
        <v>10328</v>
      </c>
      <c r="D4477" t="s">
        <v>2701</v>
      </c>
      <c r="E4477">
        <v>8.5718701199999998</v>
      </c>
      <c r="F4477">
        <v>8.08</v>
      </c>
      <c r="G4477">
        <v>41.843065551593902</v>
      </c>
      <c r="H4477">
        <v>-19.874281183119699</v>
      </c>
      <c r="I4477">
        <v>-12.717265181889699</v>
      </c>
      <c r="J4477">
        <v>-4.7859739211328103</v>
      </c>
      <c r="K4477">
        <v>8.9640397007091899</v>
      </c>
      <c r="L4477">
        <v>7.8104289006376204</v>
      </c>
      <c r="M4477">
        <v>16.344399678952598</v>
      </c>
      <c r="N4477">
        <v>0.21261403933325501</v>
      </c>
      <c r="O4477">
        <v>34.777227722772203</v>
      </c>
      <c r="P4477">
        <v>84.897025171624705</v>
      </c>
      <c r="Q4477">
        <v>7.2664347314910005E-2</v>
      </c>
    </row>
    <row r="4478" spans="1:17" hidden="1" x14ac:dyDescent="0.3">
      <c r="A4478" t="s">
        <v>9185</v>
      </c>
      <c r="B4478" t="s">
        <v>9186</v>
      </c>
      <c r="C4478" t="s">
        <v>10328</v>
      </c>
      <c r="D4478" t="s">
        <v>138</v>
      </c>
      <c r="E4478">
        <v>8.5695971400000008</v>
      </c>
      <c r="F4478">
        <v>20.75</v>
      </c>
      <c r="G4478">
        <v>42.127342059053902</v>
      </c>
      <c r="H4478">
        <v>21.0133900497569</v>
      </c>
      <c r="I4478">
        <v>-1.8245364375101001</v>
      </c>
      <c r="J4478">
        <v>-7.2046408025909003E-2</v>
      </c>
      <c r="K4478">
        <v>17.664230743242001</v>
      </c>
      <c r="L4478">
        <v>16.2776696919756</v>
      </c>
      <c r="M4478">
        <v>62.789669709044098</v>
      </c>
      <c r="N4478">
        <v>1.40531522921995</v>
      </c>
      <c r="O4478">
        <v>15.3734939759036</v>
      </c>
      <c r="P4478">
        <v>150.60386473429901</v>
      </c>
      <c r="Q4478">
        <v>-1.1362611876407001E-2</v>
      </c>
    </row>
    <row r="4479" spans="1:17" hidden="1" x14ac:dyDescent="0.3">
      <c r="A4479" t="s">
        <v>9187</v>
      </c>
      <c r="B4479" t="s">
        <v>9188</v>
      </c>
      <c r="C4479" t="s">
        <v>10328</v>
      </c>
      <c r="D4479" t="s">
        <v>9189</v>
      </c>
      <c r="E4479">
        <v>8.5197394249999991</v>
      </c>
      <c r="F4479">
        <v>10.61</v>
      </c>
      <c r="G4479">
        <v>-34.4278250096595</v>
      </c>
      <c r="H4479">
        <v>-4.5470084558470498</v>
      </c>
      <c r="I4479">
        <v>-22.436393900798201</v>
      </c>
      <c r="J4479">
        <v>-5.9149128012916101</v>
      </c>
      <c r="K4479">
        <v>10.8465102643842</v>
      </c>
      <c r="L4479">
        <v>11.0417077708519</v>
      </c>
      <c r="M4479">
        <v>53.494328373798197</v>
      </c>
      <c r="N4479">
        <v>0.98589715773486597</v>
      </c>
      <c r="O4479">
        <v>102.167766258246</v>
      </c>
      <c r="P4479">
        <v>12.872340425531901</v>
      </c>
      <c r="Q4479">
        <v>4.6466062149083998E-2</v>
      </c>
    </row>
    <row r="4480" spans="1:17" hidden="1" x14ac:dyDescent="0.3">
      <c r="A4480" t="s">
        <v>9190</v>
      </c>
      <c r="B4480" t="s">
        <v>9191</v>
      </c>
      <c r="C4480" t="s">
        <v>10328</v>
      </c>
      <c r="E4480">
        <v>8.5105424999999997</v>
      </c>
      <c r="F4480">
        <v>25.77</v>
      </c>
      <c r="G4480">
        <v>-25.1023779635943</v>
      </c>
      <c r="H4480">
        <v>-2.2742811831197698</v>
      </c>
      <c r="I4480">
        <v>-12.9654041397061</v>
      </c>
      <c r="J4480">
        <v>-1.0476561641234601</v>
      </c>
      <c r="K4480">
        <v>25.765491830694199</v>
      </c>
      <c r="L4480">
        <v>25.462145365914701</v>
      </c>
      <c r="M4480">
        <v>100</v>
      </c>
      <c r="O4480">
        <v>0</v>
      </c>
      <c r="P4480">
        <v>4.9694501018329804</v>
      </c>
    </row>
    <row r="4481" spans="1:17" hidden="1" x14ac:dyDescent="0.3">
      <c r="A4481" t="s">
        <v>9192</v>
      </c>
      <c r="B4481" t="s">
        <v>9193</v>
      </c>
      <c r="C4481" t="s">
        <v>10328</v>
      </c>
      <c r="D4481" t="s">
        <v>357</v>
      </c>
      <c r="E4481">
        <v>8.4635016000000007</v>
      </c>
      <c r="F4481">
        <v>28.5</v>
      </c>
      <c r="G4481">
        <v>-12.1570576889275</v>
      </c>
      <c r="H4481">
        <v>-0.23420832337478001</v>
      </c>
      <c r="I4481">
        <v>-21.029920268738302</v>
      </c>
      <c r="J4481">
        <v>-2.7669544097374899</v>
      </c>
      <c r="K4481">
        <v>28.996081114932199</v>
      </c>
      <c r="L4481">
        <v>28.5774742485603</v>
      </c>
      <c r="M4481">
        <v>42.2888335261284</v>
      </c>
      <c r="N4481">
        <v>1.89809095251536</v>
      </c>
      <c r="O4481">
        <v>38.5964912280701</v>
      </c>
      <c r="P4481">
        <v>30.554283096656</v>
      </c>
      <c r="Q4481">
        <v>9.4420076134605999E-2</v>
      </c>
    </row>
    <row r="4482" spans="1:17" hidden="1" x14ac:dyDescent="0.3">
      <c r="A4482" t="s">
        <v>9194</v>
      </c>
      <c r="B4482" t="s">
        <v>9195</v>
      </c>
      <c r="C4482" t="s">
        <v>10328</v>
      </c>
      <c r="D4482" t="s">
        <v>3259</v>
      </c>
      <c r="E4482">
        <v>8.4459127499999997</v>
      </c>
      <c r="F4482">
        <v>18.100000000000001</v>
      </c>
      <c r="G4482">
        <v>-20.374858368457598</v>
      </c>
      <c r="H4482">
        <v>16.8626794172554</v>
      </c>
      <c r="I4482">
        <v>21.6070865666135</v>
      </c>
      <c r="J4482">
        <v>17.275325202336099</v>
      </c>
      <c r="K4482">
        <v>16.389875916526201</v>
      </c>
      <c r="L4482">
        <v>15.724025285357399</v>
      </c>
      <c r="M4482">
        <v>70.171281314500007</v>
      </c>
      <c r="N4482">
        <v>3.3669856459330099</v>
      </c>
      <c r="O4482">
        <v>14.364640883977801</v>
      </c>
      <c r="P4482">
        <v>51.464435146443499</v>
      </c>
    </row>
    <row r="4483" spans="1:17" hidden="1" x14ac:dyDescent="0.3">
      <c r="A4483" t="s">
        <v>9196</v>
      </c>
      <c r="B4483" t="s">
        <v>9197</v>
      </c>
      <c r="C4483" t="s">
        <v>10328</v>
      </c>
      <c r="D4483" t="s">
        <v>535</v>
      </c>
      <c r="E4483">
        <v>8.4018125000000001</v>
      </c>
      <c r="F4483">
        <v>1.76</v>
      </c>
      <c r="G4483">
        <v>-20.071828065427301</v>
      </c>
      <c r="H4483">
        <v>-10.0062399460063</v>
      </c>
      <c r="I4483">
        <v>-22.243754655170001</v>
      </c>
      <c r="J4483">
        <v>8.2287338701393098E-2</v>
      </c>
      <c r="K4483">
        <v>1.8729801235188701</v>
      </c>
      <c r="L4483">
        <v>1.9216170393324501</v>
      </c>
      <c r="M4483">
        <v>44.7831337731741</v>
      </c>
      <c r="N4483">
        <v>0.63795981834261695</v>
      </c>
      <c r="O4483">
        <v>50.568181818181799</v>
      </c>
      <c r="P4483">
        <v>27.536231884057901</v>
      </c>
      <c r="Q4483">
        <v>-3.7470721552172001E-2</v>
      </c>
    </row>
    <row r="4484" spans="1:17" hidden="1" x14ac:dyDescent="0.3">
      <c r="A4484" t="s">
        <v>9198</v>
      </c>
      <c r="B4484" t="s">
        <v>9199</v>
      </c>
      <c r="C4484" t="s">
        <v>10328</v>
      </c>
      <c r="D4484" t="s">
        <v>443</v>
      </c>
      <c r="E4484">
        <v>8.3944223999999998</v>
      </c>
      <c r="F4484">
        <v>16.38</v>
      </c>
      <c r="G4484">
        <v>-59.070527675310302</v>
      </c>
      <c r="H4484">
        <v>-6.0345632042713699</v>
      </c>
      <c r="I4484">
        <v>-14.940269489795901</v>
      </c>
      <c r="J4484">
        <v>0.94487185580181499</v>
      </c>
      <c r="K4484">
        <v>15.232956249081001</v>
      </c>
      <c r="L4484">
        <v>15.241592513493901</v>
      </c>
      <c r="M4484">
        <v>56.687525763051902</v>
      </c>
      <c r="N4484">
        <v>0.93397129186602801</v>
      </c>
      <c r="O4484">
        <v>55.128205128205103</v>
      </c>
      <c r="P4484">
        <v>44.955752212389299</v>
      </c>
      <c r="Q4484">
        <v>3.4327602566272E-2</v>
      </c>
    </row>
    <row r="4485" spans="1:17" hidden="1" x14ac:dyDescent="0.3">
      <c r="A4485" t="s">
        <v>9200</v>
      </c>
      <c r="B4485" t="s">
        <v>9201</v>
      </c>
      <c r="C4485" t="s">
        <v>10328</v>
      </c>
      <c r="D4485" t="s">
        <v>257</v>
      </c>
      <c r="E4485">
        <v>8.3773919200000009</v>
      </c>
      <c r="F4485">
        <v>13.55</v>
      </c>
      <c r="G4485">
        <v>-1.26954669660603</v>
      </c>
      <c r="H4485">
        <v>4.8123329901085601</v>
      </c>
      <c r="I4485">
        <v>0.42371719920601503</v>
      </c>
      <c r="J4485">
        <v>-6.4718564422875904</v>
      </c>
      <c r="K4485">
        <v>13.0522094355867</v>
      </c>
      <c r="L4485">
        <v>12.1655807904065</v>
      </c>
      <c r="M4485">
        <v>57.190964367448899</v>
      </c>
      <c r="N4485">
        <v>1.26038001283086</v>
      </c>
      <c r="O4485">
        <v>11.955719557195501</v>
      </c>
      <c r="P4485">
        <v>42.182581322140599</v>
      </c>
      <c r="Q4485">
        <v>0.11217141528781099</v>
      </c>
    </row>
    <row r="4486" spans="1:17" hidden="1" x14ac:dyDescent="0.3">
      <c r="A4486" t="s">
        <v>9202</v>
      </c>
      <c r="B4486" t="s">
        <v>9203</v>
      </c>
      <c r="C4486" t="s">
        <v>10328</v>
      </c>
      <c r="D4486" t="s">
        <v>627</v>
      </c>
      <c r="E4486">
        <v>8.3513040000000007</v>
      </c>
      <c r="F4486">
        <v>1.77</v>
      </c>
      <c r="G4486">
        <v>-25.9541810066038</v>
      </c>
      <c r="H4486">
        <v>-54.398927075471001</v>
      </c>
      <c r="I4486">
        <v>-49.751118425420401</v>
      </c>
      <c r="J4486">
        <v>-18.608631773879502</v>
      </c>
      <c r="K4486">
        <v>2.6143535651536101</v>
      </c>
      <c r="L4486">
        <v>2.4429523619308799</v>
      </c>
      <c r="M4486">
        <v>0.323706993901197</v>
      </c>
      <c r="N4486">
        <v>0.30405558542379202</v>
      </c>
      <c r="O4486">
        <v>145.76271186440599</v>
      </c>
      <c r="P4486">
        <v>26.428571428571399</v>
      </c>
      <c r="Q4486">
        <v>8.2239353471800003E-2</v>
      </c>
    </row>
    <row r="4487" spans="1:17" hidden="1" x14ac:dyDescent="0.3">
      <c r="A4487" t="s">
        <v>9204</v>
      </c>
      <c r="B4487" t="s">
        <v>9205</v>
      </c>
      <c r="C4487" t="s">
        <v>10328</v>
      </c>
      <c r="D4487" t="s">
        <v>627</v>
      </c>
      <c r="E4487">
        <v>8.3417108829999993</v>
      </c>
      <c r="F4487">
        <v>8.8699999999999992</v>
      </c>
      <c r="G4487">
        <v>60.680860106615597</v>
      </c>
      <c r="H4487">
        <v>-2.9612271784209498E-2</v>
      </c>
      <c r="I4487">
        <v>0.89852397325919797</v>
      </c>
      <c r="J4487">
        <v>-4.6455397620070604</v>
      </c>
      <c r="K4487">
        <v>8.5016218821335094</v>
      </c>
      <c r="L4487">
        <v>7.2579002034518201</v>
      </c>
      <c r="M4487">
        <v>50.031903322157198</v>
      </c>
      <c r="N4487">
        <v>0.30286742029333003</v>
      </c>
      <c r="O4487">
        <v>14.994363021420501</v>
      </c>
      <c r="P4487">
        <v>110.688836104513</v>
      </c>
      <c r="Q4487">
        <v>6.6138024176711996E-2</v>
      </c>
    </row>
    <row r="4488" spans="1:17" hidden="1" x14ac:dyDescent="0.3">
      <c r="A4488" t="s">
        <v>9206</v>
      </c>
      <c r="B4488" t="s">
        <v>9207</v>
      </c>
      <c r="C4488" t="s">
        <v>10328</v>
      </c>
      <c r="D4488" t="s">
        <v>741</v>
      </c>
      <c r="E4488">
        <v>8.3382966300000003</v>
      </c>
      <c r="F4488">
        <v>91.78</v>
      </c>
      <c r="G4488">
        <v>23.457780499310001</v>
      </c>
      <c r="H4488">
        <v>1.15461145319275</v>
      </c>
      <c r="I4488">
        <v>10.4445730016142</v>
      </c>
      <c r="J4488">
        <v>-0.36917071873059598</v>
      </c>
      <c r="K4488">
        <v>88.336563763823307</v>
      </c>
      <c r="L4488">
        <v>78.201285985857695</v>
      </c>
      <c r="M4488">
        <v>46.9368374749682</v>
      </c>
      <c r="N4488">
        <v>0.69215289314844297</v>
      </c>
      <c r="O4488">
        <v>1.1004576160383599</v>
      </c>
      <c r="P4488">
        <v>95.776450511945299</v>
      </c>
      <c r="Q4488">
        <v>2.6148773974396002E-2</v>
      </c>
    </row>
    <row r="4489" spans="1:17" hidden="1" x14ac:dyDescent="0.3">
      <c r="A4489" t="s">
        <v>9208</v>
      </c>
      <c r="B4489" t="s">
        <v>9209</v>
      </c>
      <c r="C4489" t="s">
        <v>10328</v>
      </c>
      <c r="D4489" t="s">
        <v>357</v>
      </c>
      <c r="E4489">
        <v>8.3292798000000001</v>
      </c>
      <c r="F4489">
        <v>97.98</v>
      </c>
      <c r="G4489">
        <v>27.705949712350399</v>
      </c>
      <c r="H4489">
        <v>2.7192893269530898</v>
      </c>
      <c r="I4489">
        <v>26.052757040770601</v>
      </c>
      <c r="J4489">
        <v>-3.0676561641234601</v>
      </c>
      <c r="K4489">
        <v>90.680203295291193</v>
      </c>
      <c r="L4489">
        <v>75.259975284513104</v>
      </c>
      <c r="M4489">
        <v>49.163070633247003</v>
      </c>
      <c r="N4489">
        <v>0.68462980318650402</v>
      </c>
      <c r="O4489">
        <v>7.1647274954072104</v>
      </c>
      <c r="P4489">
        <v>102.020618556701</v>
      </c>
      <c r="Q4489">
        <v>0.178913026200131</v>
      </c>
    </row>
    <row r="4490" spans="1:17" hidden="1" x14ac:dyDescent="0.3">
      <c r="A4490" t="s">
        <v>9210</v>
      </c>
      <c r="B4490" t="s">
        <v>9211</v>
      </c>
      <c r="C4490" t="s">
        <v>10328</v>
      </c>
      <c r="E4490">
        <v>8.2053851059999996</v>
      </c>
      <c r="F4490">
        <v>5.51</v>
      </c>
      <c r="G4490">
        <v>-61.196828065427297</v>
      </c>
      <c r="H4490">
        <v>-16.448736011780198</v>
      </c>
      <c r="I4490">
        <v>-52.282584756446198</v>
      </c>
      <c r="J4490">
        <v>-6.0476561641234596</v>
      </c>
      <c r="K4490">
        <v>6.4278874804575903</v>
      </c>
      <c r="L4490">
        <v>7.4477468365722697</v>
      </c>
      <c r="M4490" s="1">
        <v>1.4820657000000001E-8</v>
      </c>
      <c r="N4490">
        <v>3.17914438502673</v>
      </c>
      <c r="O4490">
        <v>100</v>
      </c>
      <c r="P4490">
        <v>0</v>
      </c>
    </row>
    <row r="4491" spans="1:17" hidden="1" x14ac:dyDescent="0.3">
      <c r="A4491" t="s">
        <v>9212</v>
      </c>
      <c r="B4491" t="s">
        <v>9213</v>
      </c>
      <c r="C4491" t="s">
        <v>10328</v>
      </c>
      <c r="D4491" t="s">
        <v>535</v>
      </c>
      <c r="E4491">
        <v>8.1978779999999993</v>
      </c>
      <c r="F4491">
        <v>13.89</v>
      </c>
      <c r="G4491">
        <v>-25.083165933907999</v>
      </c>
      <c r="H4491">
        <v>-2.2742811831197698</v>
      </c>
      <c r="I4491">
        <v>-12.9654041397061</v>
      </c>
      <c r="J4491">
        <v>-1.0476561641234601</v>
      </c>
      <c r="K4491">
        <v>13.888003248904299</v>
      </c>
      <c r="L4491">
        <v>13.728947896880101</v>
      </c>
      <c r="M4491">
        <v>100</v>
      </c>
      <c r="O4491">
        <v>0</v>
      </c>
      <c r="P4491">
        <v>4.9886621315192698</v>
      </c>
    </row>
    <row r="4492" spans="1:17" hidden="1" x14ac:dyDescent="0.3">
      <c r="A4492" t="s">
        <v>9214</v>
      </c>
      <c r="B4492" t="s">
        <v>9215</v>
      </c>
      <c r="C4492" t="s">
        <v>10328</v>
      </c>
      <c r="D4492" t="s">
        <v>3420</v>
      </c>
      <c r="E4492">
        <v>8.1711062499999993</v>
      </c>
      <c r="F4492">
        <v>9.99</v>
      </c>
      <c r="G4492">
        <v>162.890048767417</v>
      </c>
      <c r="H4492">
        <v>-12.3360640604366</v>
      </c>
      <c r="I4492">
        <v>4.1506568216068898</v>
      </c>
      <c r="J4492">
        <v>-5.4566617926412899</v>
      </c>
      <c r="K4492">
        <v>10.890413516718301</v>
      </c>
      <c r="L4492">
        <v>9.3293325474245705</v>
      </c>
      <c r="M4492">
        <v>17.5589592953128</v>
      </c>
      <c r="N4492">
        <v>0.25041303470466902</v>
      </c>
      <c r="O4492">
        <v>45.945945945945901</v>
      </c>
      <c r="P4492">
        <v>197.32142857142799</v>
      </c>
    </row>
    <row r="4493" spans="1:17" hidden="1" x14ac:dyDescent="0.3">
      <c r="A4493" t="s">
        <v>9216</v>
      </c>
      <c r="B4493" t="s">
        <v>9217</v>
      </c>
      <c r="C4493" t="s">
        <v>10328</v>
      </c>
      <c r="D4493" t="s">
        <v>959</v>
      </c>
      <c r="E4493">
        <v>8.1681024000000004</v>
      </c>
      <c r="F4493">
        <v>6.19</v>
      </c>
      <c r="G4493">
        <v>-28.596418229361699</v>
      </c>
      <c r="H4493">
        <v>15.8374721887491</v>
      </c>
      <c r="I4493">
        <v>-30.1006116363594</v>
      </c>
      <c r="J4493">
        <v>5.1915119467950799</v>
      </c>
      <c r="K4493">
        <v>5.4289237155545003</v>
      </c>
      <c r="L4493">
        <v>5.66639992833462</v>
      </c>
      <c r="M4493">
        <v>64.644321097876301</v>
      </c>
      <c r="N4493">
        <v>1.3618523967446099</v>
      </c>
      <c r="O4493">
        <v>47.011308562197001</v>
      </c>
      <c r="P4493">
        <v>55.919395465994903</v>
      </c>
      <c r="Q4493">
        <v>2.8883046621998001E-2</v>
      </c>
    </row>
    <row r="4494" spans="1:17" hidden="1" x14ac:dyDescent="0.3">
      <c r="A4494" t="s">
        <v>9218</v>
      </c>
      <c r="B4494" t="s">
        <v>9219</v>
      </c>
      <c r="C4494" t="s">
        <v>10328</v>
      </c>
      <c r="D4494" t="s">
        <v>5125</v>
      </c>
      <c r="E4494">
        <v>8.1674122150000006</v>
      </c>
      <c r="F4494">
        <v>5.47</v>
      </c>
      <c r="G4494">
        <v>43.578965585366298</v>
      </c>
      <c r="H4494">
        <v>-7.0274804518583496</v>
      </c>
      <c r="I4494">
        <v>-13.6913569527732</v>
      </c>
      <c r="J4494">
        <v>1.5113989539867601</v>
      </c>
      <c r="K4494">
        <v>4.9606819764754801</v>
      </c>
      <c r="L4494">
        <v>4.5330018336565798</v>
      </c>
      <c r="M4494">
        <v>73.513401208222106</v>
      </c>
      <c r="N4494">
        <v>2.4205535421323101</v>
      </c>
      <c r="O4494">
        <v>17.184643510054801</v>
      </c>
      <c r="P4494">
        <v>82.3333333333333</v>
      </c>
      <c r="Q4494">
        <v>-9.5390050556490007E-3</v>
      </c>
    </row>
    <row r="4495" spans="1:17" hidden="1" x14ac:dyDescent="0.3">
      <c r="A4495" t="s">
        <v>9220</v>
      </c>
      <c r="B4495" t="s">
        <v>9221</v>
      </c>
      <c r="C4495" t="s">
        <v>10328</v>
      </c>
      <c r="D4495" t="s">
        <v>405</v>
      </c>
      <c r="E4495">
        <v>8.1640607999999997</v>
      </c>
      <c r="F4495">
        <v>18.2</v>
      </c>
      <c r="G4495">
        <v>-13.330327103272101</v>
      </c>
      <c r="H4495">
        <v>-18.4095468836028</v>
      </c>
      <c r="I4495">
        <v>-21.508117707545299</v>
      </c>
      <c r="J4495">
        <v>-14.3776611566347</v>
      </c>
      <c r="K4495">
        <v>19.282791359676601</v>
      </c>
      <c r="L4495">
        <v>18.661522471513202</v>
      </c>
      <c r="M4495">
        <v>32.342902098454203</v>
      </c>
      <c r="N4495">
        <v>2.26409078582991</v>
      </c>
      <c r="O4495">
        <v>21.923076923076898</v>
      </c>
      <c r="P4495">
        <v>36.842105263157798</v>
      </c>
      <c r="Q4495">
        <v>3.1482626181989E-2</v>
      </c>
    </row>
    <row r="4496" spans="1:17" hidden="1" x14ac:dyDescent="0.3">
      <c r="A4496" t="s">
        <v>9222</v>
      </c>
      <c r="B4496" t="s">
        <v>9223</v>
      </c>
      <c r="C4496" t="s">
        <v>10328</v>
      </c>
      <c r="D4496" t="s">
        <v>231</v>
      </c>
      <c r="E4496">
        <v>8.0884728959999901</v>
      </c>
      <c r="F4496">
        <v>13.2</v>
      </c>
      <c r="G4496">
        <v>199.10522929118099</v>
      </c>
      <c r="H4496">
        <v>2.7536517777740799</v>
      </c>
      <c r="I4496">
        <v>95.565401547497601</v>
      </c>
      <c r="J4496">
        <v>2.2490471325798298</v>
      </c>
      <c r="K4496">
        <v>12.4492246390848</v>
      </c>
      <c r="L4496">
        <v>10.6843429586902</v>
      </c>
      <c r="M4496">
        <v>69.970182005140501</v>
      </c>
      <c r="N4496">
        <v>2.5373421371368998</v>
      </c>
      <c r="O4496">
        <v>39.848484848484802</v>
      </c>
      <c r="P4496">
        <v>241.96891191709801</v>
      </c>
      <c r="Q4496">
        <v>0.123794040446527</v>
      </c>
    </row>
    <row r="4497" spans="1:17" hidden="1" x14ac:dyDescent="0.3">
      <c r="A4497" t="s">
        <v>9224</v>
      </c>
      <c r="B4497" t="s">
        <v>9225</v>
      </c>
      <c r="C4497" t="s">
        <v>10328</v>
      </c>
      <c r="D4497" t="s">
        <v>535</v>
      </c>
      <c r="E4497">
        <v>8.0147399999999998</v>
      </c>
      <c r="F4497">
        <v>12.12</v>
      </c>
      <c r="G4497">
        <v>173.687570430813</v>
      </c>
      <c r="H4497">
        <v>-24.5313344746558</v>
      </c>
      <c r="I4497">
        <v>23.674956626922899</v>
      </c>
      <c r="J4497">
        <v>-15.175079986838099</v>
      </c>
      <c r="K4497">
        <v>11.6280765154084</v>
      </c>
      <c r="L4497">
        <v>8.7418070741861804</v>
      </c>
      <c r="M4497">
        <v>40.278522086438898</v>
      </c>
      <c r="N4497">
        <v>0.94740643768460697</v>
      </c>
      <c r="O4497">
        <v>59.488448844884402</v>
      </c>
      <c r="P4497">
        <v>244.31818181818099</v>
      </c>
      <c r="Q4497">
        <v>0.118234187207454</v>
      </c>
    </row>
    <row r="4498" spans="1:17" hidden="1" x14ac:dyDescent="0.3">
      <c r="A4498" t="s">
        <v>9226</v>
      </c>
      <c r="B4498" t="s">
        <v>9227</v>
      </c>
      <c r="C4498" t="s">
        <v>10328</v>
      </c>
      <c r="D4498" t="s">
        <v>1401</v>
      </c>
      <c r="E4498">
        <v>7.9435785099999903</v>
      </c>
      <c r="F4498">
        <v>26.75</v>
      </c>
      <c r="G4498">
        <v>-18.613494732094001</v>
      </c>
      <c r="H4498">
        <v>-1.8848730834312999</v>
      </c>
      <c r="I4498">
        <v>-2.6561257891906598</v>
      </c>
      <c r="J4498">
        <v>3.96252713526553</v>
      </c>
      <c r="K4498">
        <v>25.781326635577599</v>
      </c>
      <c r="L4498">
        <v>24.869352428466598</v>
      </c>
      <c r="M4498">
        <v>52.186290988138602</v>
      </c>
      <c r="N4498">
        <v>0.95390817330169797</v>
      </c>
      <c r="O4498">
        <v>19.327102803738299</v>
      </c>
      <c r="P4498">
        <v>64.615384615384599</v>
      </c>
      <c r="Q4498">
        <v>7.3030898438450995E-2</v>
      </c>
    </row>
    <row r="4499" spans="1:17" hidden="1" x14ac:dyDescent="0.3">
      <c r="A4499" t="s">
        <v>9228</v>
      </c>
      <c r="B4499" t="s">
        <v>9229</v>
      </c>
      <c r="C4499" t="s">
        <v>10328</v>
      </c>
      <c r="D4499" t="s">
        <v>1489</v>
      </c>
      <c r="E4499">
        <v>7.9337400999999996</v>
      </c>
      <c r="F4499">
        <v>15.41</v>
      </c>
      <c r="G4499">
        <v>14.4872713717208</v>
      </c>
      <c r="H4499">
        <v>1.96693816744351</v>
      </c>
      <c r="I4499">
        <v>0.84552643636477998</v>
      </c>
      <c r="J4499">
        <v>-7.6945404371204997</v>
      </c>
      <c r="K4499">
        <v>14.908776750887</v>
      </c>
      <c r="L4499">
        <v>13.322234308672</v>
      </c>
      <c r="M4499">
        <v>51.555799581701997</v>
      </c>
      <c r="N4499">
        <v>0.42700332896008503</v>
      </c>
      <c r="O4499">
        <v>15.833874107722201</v>
      </c>
      <c r="P4499">
        <v>76.1142857142857</v>
      </c>
      <c r="Q4499">
        <v>5.1092586684293E-2</v>
      </c>
    </row>
    <row r="4500" spans="1:17" hidden="1" x14ac:dyDescent="0.3">
      <c r="A4500" t="s">
        <v>9230</v>
      </c>
      <c r="B4500" t="s">
        <v>9231</v>
      </c>
      <c r="C4500" t="s">
        <v>10328</v>
      </c>
      <c r="D4500" t="s">
        <v>535</v>
      </c>
      <c r="E4500">
        <v>7.9254635499999999</v>
      </c>
      <c r="F4500">
        <v>5.23</v>
      </c>
      <c r="G4500">
        <v>16.426771374348501</v>
      </c>
      <c r="H4500">
        <v>-7.3559508745898201</v>
      </c>
      <c r="I4500">
        <v>0.97795098011959003</v>
      </c>
      <c r="J4500">
        <v>3.55234383587654</v>
      </c>
      <c r="K4500">
        <v>5.4750737043111899</v>
      </c>
      <c r="L4500">
        <v>5.1131706082634496</v>
      </c>
      <c r="M4500">
        <v>43.165414939037298</v>
      </c>
      <c r="N4500">
        <v>0.38747937589670001</v>
      </c>
      <c r="O4500">
        <v>50.860420650095499</v>
      </c>
      <c r="P4500">
        <v>63.4375</v>
      </c>
      <c r="Q4500">
        <v>7.4548614777459998E-2</v>
      </c>
    </row>
    <row r="4501" spans="1:17" hidden="1" x14ac:dyDescent="0.3">
      <c r="A4501" t="s">
        <v>9232</v>
      </c>
      <c r="B4501" t="s">
        <v>9233</v>
      </c>
      <c r="C4501" t="s">
        <v>10328</v>
      </c>
      <c r="D4501" t="s">
        <v>1401</v>
      </c>
      <c r="E4501">
        <v>7.918704</v>
      </c>
      <c r="F4501">
        <v>13</v>
      </c>
      <c r="G4501">
        <v>25.2447788640828</v>
      </c>
      <c r="H4501">
        <v>2.4837833330092498</v>
      </c>
      <c r="I4501">
        <v>14.861537846527799</v>
      </c>
      <c r="J4501">
        <v>-1.1245792410465401</v>
      </c>
      <c r="K4501">
        <v>12.288531265029601</v>
      </c>
      <c r="L4501">
        <v>11.379370680619701</v>
      </c>
      <c r="M4501">
        <v>57.479138303611201</v>
      </c>
      <c r="N4501">
        <v>1.2865501845093601</v>
      </c>
      <c r="O4501">
        <v>9.6153846153846203</v>
      </c>
      <c r="P4501">
        <v>70.827858081471703</v>
      </c>
      <c r="Q4501">
        <v>0.105893701383644</v>
      </c>
    </row>
    <row r="4502" spans="1:17" hidden="1" x14ac:dyDescent="0.3">
      <c r="A4502" t="s">
        <v>9234</v>
      </c>
      <c r="B4502" t="s">
        <v>9235</v>
      </c>
      <c r="C4502" t="s">
        <v>10328</v>
      </c>
      <c r="D4502" t="s">
        <v>741</v>
      </c>
      <c r="E4502">
        <v>7.8703070319999897</v>
      </c>
      <c r="F4502">
        <v>83.59</v>
      </c>
      <c r="G4502">
        <v>-18.573895559091401</v>
      </c>
      <c r="H4502">
        <v>-2.1791337045279602</v>
      </c>
      <c r="I4502">
        <v>3.0351509532719398</v>
      </c>
      <c r="J4502">
        <v>-3.3008501246344899</v>
      </c>
      <c r="K4502">
        <v>85.990243653344606</v>
      </c>
      <c r="L4502">
        <v>81.953243310653704</v>
      </c>
      <c r="M4502">
        <v>56.3654480897074</v>
      </c>
      <c r="N4502">
        <v>0.668744013255133</v>
      </c>
      <c r="O4502">
        <v>16.497188658930401</v>
      </c>
      <c r="P4502">
        <v>21.144927536231801</v>
      </c>
    </row>
    <row r="4503" spans="1:17" hidden="1" x14ac:dyDescent="0.3">
      <c r="A4503" t="s">
        <v>9236</v>
      </c>
      <c r="B4503" t="s">
        <v>9237</v>
      </c>
      <c r="C4503" t="s">
        <v>10328</v>
      </c>
      <c r="D4503" t="s">
        <v>750</v>
      </c>
      <c r="E4503">
        <v>7.8313280000000001</v>
      </c>
      <c r="F4503">
        <v>10.55</v>
      </c>
      <c r="G4503">
        <v>-20.175994732093901</v>
      </c>
      <c r="H4503">
        <v>40.824310366176</v>
      </c>
      <c r="I4503">
        <v>10.2822594116957</v>
      </c>
      <c r="J4503">
        <v>25.952343835876501</v>
      </c>
      <c r="K4503">
        <v>7.8064746249497396</v>
      </c>
      <c r="L4503">
        <v>7.9773662978552702</v>
      </c>
      <c r="M4503">
        <v>80.570309428954602</v>
      </c>
      <c r="N4503">
        <v>3.1701631701631698</v>
      </c>
      <c r="O4503">
        <v>33.838862559241598</v>
      </c>
      <c r="P4503">
        <v>62.307692307692299</v>
      </c>
      <c r="Q4503">
        <v>3.5077894757834002E-2</v>
      </c>
    </row>
    <row r="4504" spans="1:17" hidden="1" x14ac:dyDescent="0.3">
      <c r="A4504" t="s">
        <v>9238</v>
      </c>
      <c r="B4504" t="s">
        <v>9239</v>
      </c>
      <c r="C4504" t="s">
        <v>10328</v>
      </c>
      <c r="D4504" t="s">
        <v>365</v>
      </c>
      <c r="E4504">
        <v>7.8271835999999997</v>
      </c>
      <c r="F4504">
        <v>12.49</v>
      </c>
      <c r="G4504">
        <v>28.6321109434672</v>
      </c>
      <c r="H4504">
        <v>-6.8016838836757696</v>
      </c>
      <c r="I4504">
        <v>-32.071621756286397</v>
      </c>
      <c r="J4504">
        <v>0.81675061553754003</v>
      </c>
      <c r="K4504">
        <v>12.623573619684301</v>
      </c>
      <c r="L4504">
        <v>11.4301694682988</v>
      </c>
      <c r="M4504">
        <v>45.881641843018002</v>
      </c>
      <c r="N4504">
        <v>0.89095276807748602</v>
      </c>
      <c r="O4504">
        <v>50.200160128102397</v>
      </c>
      <c r="P4504">
        <v>106.788079470198</v>
      </c>
      <c r="Q4504">
        <v>0.127795019205412</v>
      </c>
    </row>
    <row r="4505" spans="1:17" hidden="1" x14ac:dyDescent="0.3">
      <c r="A4505" t="s">
        <v>9240</v>
      </c>
      <c r="B4505" t="s">
        <v>9241</v>
      </c>
      <c r="C4505" t="s">
        <v>10328</v>
      </c>
      <c r="D4505" t="s">
        <v>517</v>
      </c>
      <c r="E4505">
        <v>7.8053715590000001</v>
      </c>
      <c r="F4505">
        <v>4.87</v>
      </c>
      <c r="G4505">
        <v>-43.877137799940598</v>
      </c>
      <c r="H4505">
        <v>10.196850456603</v>
      </c>
      <c r="I4505">
        <v>-42.8934616936629</v>
      </c>
      <c r="J4505">
        <v>-1.4566541191336799</v>
      </c>
      <c r="K4505">
        <v>6.1100436004140697</v>
      </c>
      <c r="L4505">
        <v>12.896377756705</v>
      </c>
      <c r="M4505">
        <v>91.881397190181005</v>
      </c>
      <c r="N4505">
        <v>0.26135697987897899</v>
      </c>
      <c r="O4505">
        <v>68.377823408624195</v>
      </c>
      <c r="P4505">
        <v>15.4028436018957</v>
      </c>
      <c r="Q4505">
        <v>-0.20721639099940101</v>
      </c>
    </row>
    <row r="4506" spans="1:17" hidden="1" x14ac:dyDescent="0.3">
      <c r="A4506" t="s">
        <v>9242</v>
      </c>
      <c r="B4506" t="s">
        <v>9243</v>
      </c>
      <c r="C4506" t="s">
        <v>10328</v>
      </c>
      <c r="D4506" t="s">
        <v>2332</v>
      </c>
      <c r="E4506">
        <v>7.8007160000000004</v>
      </c>
      <c r="F4506">
        <v>7.92</v>
      </c>
      <c r="G4506">
        <v>-79.658078861098801</v>
      </c>
      <c r="H4506">
        <v>30.213832921476101</v>
      </c>
      <c r="I4506">
        <v>-34.781791109103899</v>
      </c>
      <c r="J4506">
        <v>-20.27470930422</v>
      </c>
      <c r="K4506">
        <v>7.3173654737135498</v>
      </c>
      <c r="L4506">
        <v>9.3153484382894902</v>
      </c>
      <c r="M4506">
        <v>56.205793060565298</v>
      </c>
      <c r="N4506">
        <v>3.95867293887125</v>
      </c>
      <c r="O4506">
        <v>127.272727272727</v>
      </c>
      <c r="P4506">
        <v>53.191489361702097</v>
      </c>
    </row>
    <row r="4507" spans="1:17" hidden="1" x14ac:dyDescent="0.3">
      <c r="A4507" t="s">
        <v>9244</v>
      </c>
      <c r="B4507" t="s">
        <v>9245</v>
      </c>
      <c r="C4507" t="s">
        <v>10328</v>
      </c>
      <c r="D4507" t="s">
        <v>1210</v>
      </c>
      <c r="E4507">
        <v>7.7883389999999997</v>
      </c>
      <c r="F4507">
        <v>3.81</v>
      </c>
      <c r="G4507">
        <v>61.385458366733403</v>
      </c>
      <c r="H4507">
        <v>1.44912307219937</v>
      </c>
      <c r="I4507">
        <v>-21.598497664885901</v>
      </c>
      <c r="J4507">
        <v>2.4006196979454901</v>
      </c>
      <c r="K4507">
        <v>3.8407191926522701</v>
      </c>
      <c r="L4507">
        <v>3.6246499918129</v>
      </c>
      <c r="M4507">
        <v>53.207393344335301</v>
      </c>
      <c r="N4507">
        <v>0.55694707714387204</v>
      </c>
      <c r="O4507">
        <v>29.658792650918599</v>
      </c>
      <c r="P4507">
        <v>92.424242424242394</v>
      </c>
      <c r="Q4507">
        <v>7.1086275625075995E-2</v>
      </c>
    </row>
    <row r="4508" spans="1:17" hidden="1" x14ac:dyDescent="0.3">
      <c r="A4508" t="s">
        <v>9246</v>
      </c>
      <c r="B4508" t="s">
        <v>9247</v>
      </c>
      <c r="C4508" t="s">
        <v>10328</v>
      </c>
      <c r="D4508" t="s">
        <v>2643</v>
      </c>
      <c r="E4508">
        <v>7.7851869259999997</v>
      </c>
      <c r="F4508">
        <v>7.72</v>
      </c>
      <c r="G4508">
        <v>-11.302597296196501</v>
      </c>
      <c r="H4508">
        <v>10.316167442061101</v>
      </c>
      <c r="I4508">
        <v>-2.8370161225877202</v>
      </c>
      <c r="J4508">
        <v>-2.0654678689580699</v>
      </c>
      <c r="K4508">
        <v>7.1536848332697698</v>
      </c>
      <c r="L4508">
        <v>6.8755912437659896</v>
      </c>
      <c r="M4508">
        <v>65.979759714449202</v>
      </c>
      <c r="N4508">
        <v>1.16465918740562</v>
      </c>
      <c r="O4508">
        <v>10.1036269430051</v>
      </c>
      <c r="P4508">
        <v>41.133455210237599</v>
      </c>
      <c r="Q4508">
        <v>1.2734713018599999E-4</v>
      </c>
    </row>
    <row r="4509" spans="1:17" hidden="1" x14ac:dyDescent="0.3">
      <c r="A4509" t="s">
        <v>9248</v>
      </c>
      <c r="B4509" t="s">
        <v>9249</v>
      </c>
      <c r="C4509" t="s">
        <v>10328</v>
      </c>
      <c r="D4509" t="s">
        <v>72</v>
      </c>
      <c r="E4509">
        <v>7.7685570000000004</v>
      </c>
      <c r="F4509">
        <v>4.0999999999999996</v>
      </c>
      <c r="G4509">
        <v>-16.182939176538401</v>
      </c>
      <c r="H4509">
        <v>-13.721365416381101</v>
      </c>
      <c r="I4509">
        <v>-15.113375500088001</v>
      </c>
      <c r="J4509">
        <v>-9.1194050430472409</v>
      </c>
      <c r="K4509">
        <v>4.2324747138169698</v>
      </c>
      <c r="L4509">
        <v>3.9441548573563301</v>
      </c>
      <c r="M4509">
        <v>34.264228996954103</v>
      </c>
      <c r="N4509">
        <v>0.47809067803870398</v>
      </c>
      <c r="O4509">
        <v>48.536585365853597</v>
      </c>
      <c r="P4509">
        <v>50.735294117647001</v>
      </c>
      <c r="Q4509">
        <v>4.2105028753969001E-2</v>
      </c>
    </row>
    <row r="4510" spans="1:17" hidden="1" x14ac:dyDescent="0.3">
      <c r="A4510" t="s">
        <v>9250</v>
      </c>
      <c r="B4510" t="s">
        <v>9251</v>
      </c>
      <c r="C4510" t="s">
        <v>10328</v>
      </c>
      <c r="D4510" t="s">
        <v>1665</v>
      </c>
      <c r="E4510">
        <v>7.7658750000000003</v>
      </c>
      <c r="F4510">
        <v>17.79</v>
      </c>
      <c r="G4510">
        <v>27.501245450958798</v>
      </c>
      <c r="H4510">
        <v>-11.996503405342001</v>
      </c>
      <c r="I4510">
        <v>-40.941112641730399</v>
      </c>
      <c r="J4510">
        <v>0.26157076854486799</v>
      </c>
      <c r="K4510">
        <v>17.664515249830501</v>
      </c>
      <c r="L4510">
        <v>18.933743124080301</v>
      </c>
      <c r="M4510">
        <v>47.994471318780398</v>
      </c>
      <c r="N4510">
        <v>0.69118224989861199</v>
      </c>
      <c r="O4510">
        <v>63.743676222596903</v>
      </c>
      <c r="P4510">
        <v>95.494505494505404</v>
      </c>
      <c r="Q4510">
        <v>0.116017993452622</v>
      </c>
    </row>
    <row r="4511" spans="1:17" hidden="1" x14ac:dyDescent="0.3">
      <c r="A4511" t="s">
        <v>9252</v>
      </c>
      <c r="B4511" t="s">
        <v>9253</v>
      </c>
      <c r="C4511" t="s">
        <v>10328</v>
      </c>
      <c r="D4511" t="s">
        <v>535</v>
      </c>
      <c r="E4511">
        <v>7.7544599999999999</v>
      </c>
      <c r="F4511">
        <v>7.77</v>
      </c>
      <c r="G4511">
        <v>-30.071828065427301</v>
      </c>
      <c r="H4511">
        <v>-2.2742811831197698</v>
      </c>
      <c r="I4511">
        <v>-12.9654041397061</v>
      </c>
      <c r="J4511">
        <v>-1.0476561641234601</v>
      </c>
      <c r="K4511">
        <v>7.7699996197545396</v>
      </c>
      <c r="L4511">
        <v>7.7556781037031897</v>
      </c>
      <c r="M4511">
        <v>100</v>
      </c>
      <c r="O4511">
        <v>0</v>
      </c>
      <c r="P4511">
        <v>0</v>
      </c>
    </row>
    <row r="4512" spans="1:17" hidden="1" x14ac:dyDescent="0.3">
      <c r="A4512" t="s">
        <v>9254</v>
      </c>
      <c r="B4512" t="s">
        <v>9255</v>
      </c>
      <c r="C4512" t="s">
        <v>10328</v>
      </c>
      <c r="D4512" t="s">
        <v>405</v>
      </c>
      <c r="E4512">
        <v>7.7480025000000001</v>
      </c>
      <c r="F4512">
        <v>31.97</v>
      </c>
      <c r="G4512">
        <v>22.894679111606099</v>
      </c>
      <c r="H4512">
        <v>-19.976983885822399</v>
      </c>
      <c r="I4512">
        <v>11.093579174224701</v>
      </c>
      <c r="J4512">
        <v>-1.14608136097386</v>
      </c>
      <c r="K4512">
        <v>33.155406358404399</v>
      </c>
      <c r="L4512">
        <v>29.1227888241241</v>
      </c>
      <c r="M4512">
        <v>43.822156138514401</v>
      </c>
      <c r="N4512">
        <v>0.80732497510276402</v>
      </c>
      <c r="O4512">
        <v>39.005317485142299</v>
      </c>
      <c r="P4512">
        <v>68.263157894736807</v>
      </c>
      <c r="Q4512">
        <v>9.9275194994040999E-2</v>
      </c>
    </row>
    <row r="4513" spans="1:17" hidden="1" x14ac:dyDescent="0.3">
      <c r="A4513" t="s">
        <v>9256</v>
      </c>
      <c r="B4513" t="s">
        <v>9257</v>
      </c>
      <c r="C4513" t="s">
        <v>10328</v>
      </c>
      <c r="D4513" t="s">
        <v>1351</v>
      </c>
      <c r="E4513">
        <v>7.7265252000000002</v>
      </c>
      <c r="F4513">
        <v>7</v>
      </c>
      <c r="G4513">
        <v>-36.738494732093997</v>
      </c>
      <c r="H4513">
        <v>-3.76076766960627</v>
      </c>
      <c r="I4513">
        <v>-25.465404139706099</v>
      </c>
      <c r="J4513">
        <v>-1.0476561641234601</v>
      </c>
      <c r="K4513">
        <v>7.3663033908358599</v>
      </c>
      <c r="L4513">
        <v>7.6832011950225496</v>
      </c>
      <c r="M4513">
        <v>30.054918915734699</v>
      </c>
      <c r="N4513">
        <v>0.51948051948051899</v>
      </c>
      <c r="O4513">
        <v>48.428571428571402</v>
      </c>
      <c r="P4513">
        <v>12.9032258064516</v>
      </c>
    </row>
    <row r="4514" spans="1:17" hidden="1" x14ac:dyDescent="0.3">
      <c r="A4514" t="s">
        <v>9258</v>
      </c>
      <c r="B4514" t="s">
        <v>9259</v>
      </c>
      <c r="C4514" t="s">
        <v>10328</v>
      </c>
      <c r="D4514" t="s">
        <v>1665</v>
      </c>
      <c r="E4514">
        <v>7.7228050000000001</v>
      </c>
      <c r="F4514">
        <v>24.56</v>
      </c>
      <c r="G4514">
        <v>38.609490615891303</v>
      </c>
      <c r="H4514">
        <v>-3.3269127620671402</v>
      </c>
      <c r="I4514">
        <v>34.808362406623502</v>
      </c>
      <c r="J4514">
        <v>10.538288755154699</v>
      </c>
      <c r="K4514">
        <v>22.379878888490801</v>
      </c>
      <c r="L4514">
        <v>19.0245126672319</v>
      </c>
      <c r="M4514">
        <v>60.971821141695898</v>
      </c>
      <c r="N4514">
        <v>0.50568284145347098</v>
      </c>
      <c r="O4514">
        <v>38.395765472312704</v>
      </c>
      <c r="P4514">
        <v>94.1501976284584</v>
      </c>
      <c r="Q4514">
        <v>8.3447169367183993E-2</v>
      </c>
    </row>
    <row r="4515" spans="1:17" hidden="1" x14ac:dyDescent="0.3">
      <c r="A4515" t="s">
        <v>9260</v>
      </c>
      <c r="B4515" t="s">
        <v>9261</v>
      </c>
      <c r="C4515" t="s">
        <v>10328</v>
      </c>
      <c r="D4515" t="s">
        <v>535</v>
      </c>
      <c r="E4515">
        <v>7.6808924999999997</v>
      </c>
      <c r="F4515">
        <v>3.76</v>
      </c>
      <c r="G4515">
        <v>9.7051236074351106</v>
      </c>
      <c r="H4515">
        <v>9.8201140971161998</v>
      </c>
      <c r="I4515">
        <v>-12.698737473039399</v>
      </c>
      <c r="J4515">
        <v>1.6550465385792199</v>
      </c>
      <c r="K4515">
        <v>3.647040239546</v>
      </c>
      <c r="L4515">
        <v>3.4956232426010998</v>
      </c>
      <c r="M4515">
        <v>49.967941947592898</v>
      </c>
      <c r="N4515">
        <v>0.99633322611772202</v>
      </c>
      <c r="O4515">
        <v>23.936170212765902</v>
      </c>
      <c r="P4515">
        <v>57.983193277310903</v>
      </c>
      <c r="Q4515">
        <v>9.2883817999150006E-2</v>
      </c>
    </row>
    <row r="4516" spans="1:17" hidden="1" x14ac:dyDescent="0.3">
      <c r="A4516" t="s">
        <v>9262</v>
      </c>
      <c r="B4516" t="s">
        <v>9263</v>
      </c>
      <c r="C4516" t="s">
        <v>10328</v>
      </c>
      <c r="D4516" t="s">
        <v>1489</v>
      </c>
      <c r="E4516">
        <v>7.6169424000000001</v>
      </c>
      <c r="F4516">
        <v>14.7</v>
      </c>
      <c r="G4516">
        <v>16.9281719345726</v>
      </c>
      <c r="H4516">
        <v>26.652757443489602</v>
      </c>
      <c r="I4516">
        <v>25.062764874378299</v>
      </c>
      <c r="J4516">
        <v>23.0845752408352</v>
      </c>
      <c r="K4516">
        <v>12.042874280261801</v>
      </c>
      <c r="L4516">
        <v>10.9884865942819</v>
      </c>
      <c r="M4516">
        <v>65.036980630246404</v>
      </c>
      <c r="N4516">
        <v>0.95892444685155298</v>
      </c>
      <c r="O4516">
        <v>5.71428571428571</v>
      </c>
      <c r="P4516">
        <v>72.941176470588204</v>
      </c>
      <c r="Q4516">
        <v>8.8409044309263995E-2</v>
      </c>
    </row>
    <row r="4517" spans="1:17" hidden="1" x14ac:dyDescent="0.3">
      <c r="A4517" t="s">
        <v>9264</v>
      </c>
      <c r="B4517" t="s">
        <v>9265</v>
      </c>
      <c r="C4517" t="s">
        <v>10328</v>
      </c>
      <c r="D4517" t="s">
        <v>535</v>
      </c>
      <c r="E4517">
        <v>7.6050000000000004</v>
      </c>
      <c r="F4517">
        <v>25.35</v>
      </c>
      <c r="G4517">
        <v>31.496049563635701</v>
      </c>
      <c r="H4517">
        <v>22.602566107520602</v>
      </c>
      <c r="I4517">
        <v>11.788532868167801</v>
      </c>
      <c r="J4517">
        <v>14.179616563149199</v>
      </c>
      <c r="K4517">
        <v>21.060543308334601</v>
      </c>
      <c r="L4517">
        <v>20.129276369107998</v>
      </c>
      <c r="M4517">
        <v>68.813595597970803</v>
      </c>
      <c r="N4517">
        <v>1.0641664339569901</v>
      </c>
      <c r="O4517">
        <v>20.315581854043302</v>
      </c>
      <c r="P4517">
        <v>66.886109282422595</v>
      </c>
    </row>
    <row r="4518" spans="1:17" hidden="1" x14ac:dyDescent="0.3">
      <c r="A4518" t="s">
        <v>9266</v>
      </c>
      <c r="B4518" t="s">
        <v>9267</v>
      </c>
      <c r="C4518" t="s">
        <v>10328</v>
      </c>
      <c r="D4518" t="s">
        <v>706</v>
      </c>
      <c r="E4518">
        <v>7.578938</v>
      </c>
      <c r="F4518">
        <v>4.7</v>
      </c>
      <c r="G4518">
        <v>4.21388622028695</v>
      </c>
      <c r="H4518">
        <v>-14.4238138934001</v>
      </c>
      <c r="I4518">
        <v>-47.046750563268503</v>
      </c>
      <c r="J4518">
        <v>-2.3081603658041301</v>
      </c>
      <c r="K4518">
        <v>4.9604826904080799</v>
      </c>
      <c r="L4518">
        <v>4.6448922713713001</v>
      </c>
      <c r="M4518">
        <v>38.089657828479403</v>
      </c>
      <c r="N4518">
        <v>1.6967354571108</v>
      </c>
      <c r="O4518">
        <v>64.680851063829707</v>
      </c>
      <c r="P4518">
        <v>44.171779141104302</v>
      </c>
      <c r="Q4518">
        <v>8.4244236130541994E-2</v>
      </c>
    </row>
    <row r="4519" spans="1:17" hidden="1" x14ac:dyDescent="0.3">
      <c r="A4519" t="s">
        <v>9268</v>
      </c>
      <c r="B4519" t="s">
        <v>9269</v>
      </c>
      <c r="C4519" t="s">
        <v>10328</v>
      </c>
      <c r="D4519" t="s">
        <v>51</v>
      </c>
      <c r="E4519">
        <v>7.5769712699999996</v>
      </c>
      <c r="F4519">
        <v>7.12</v>
      </c>
      <c r="G4519">
        <v>20.7756295616913</v>
      </c>
      <c r="H4519">
        <v>-12.080732796023</v>
      </c>
      <c r="I4519">
        <v>-42.8176208884746</v>
      </c>
      <c r="J4519">
        <v>0.55118104517886302</v>
      </c>
      <c r="K4519">
        <v>7.8047976643440498</v>
      </c>
      <c r="L4519">
        <v>8.2227909692940102</v>
      </c>
      <c r="M4519">
        <v>40.8052540557592</v>
      </c>
      <c r="N4519">
        <v>2.3915035339526498</v>
      </c>
      <c r="O4519">
        <v>48.174157303370798</v>
      </c>
      <c r="P4519">
        <v>61.818181818181799</v>
      </c>
      <c r="Q4519">
        <v>2.263139406534E-2</v>
      </c>
    </row>
    <row r="4520" spans="1:17" hidden="1" x14ac:dyDescent="0.3">
      <c r="A4520" t="s">
        <v>9270</v>
      </c>
      <c r="B4520" t="s">
        <v>9271</v>
      </c>
      <c r="C4520" t="s">
        <v>10328</v>
      </c>
      <c r="D4520" t="s">
        <v>72</v>
      </c>
      <c r="E4520">
        <v>7.5763800000000003</v>
      </c>
      <c r="F4520">
        <v>25.77</v>
      </c>
      <c r="G4520">
        <v>-25.1023779635943</v>
      </c>
      <c r="H4520">
        <v>-2.2742811831197698</v>
      </c>
      <c r="I4520">
        <v>-12.9654041397061</v>
      </c>
      <c r="J4520">
        <v>-1.0476561641234601</v>
      </c>
      <c r="K4520">
        <v>25.769746263080201</v>
      </c>
      <c r="L4520">
        <v>25.570803477648401</v>
      </c>
      <c r="M4520">
        <v>100</v>
      </c>
      <c r="O4520">
        <v>0</v>
      </c>
      <c r="P4520">
        <v>4.9694501018329804</v>
      </c>
    </row>
    <row r="4521" spans="1:17" hidden="1" x14ac:dyDescent="0.3">
      <c r="A4521" t="s">
        <v>9272</v>
      </c>
      <c r="B4521" t="s">
        <v>3415</v>
      </c>
      <c r="C4521" t="s">
        <v>10328</v>
      </c>
      <c r="D4521" t="s">
        <v>118</v>
      </c>
      <c r="E4521">
        <v>7.5375500000000004</v>
      </c>
      <c r="F4521">
        <v>6.25</v>
      </c>
      <c r="G4521">
        <v>-39.623202884530002</v>
      </c>
      <c r="H4521">
        <v>-9.0466154770679097</v>
      </c>
      <c r="I4521">
        <v>-28.8469653779295</v>
      </c>
      <c r="J4521">
        <v>4.6093835876523902E-2</v>
      </c>
      <c r="K4521">
        <v>6.8581250697558698</v>
      </c>
      <c r="L4521">
        <v>7.1880245223038601</v>
      </c>
      <c r="M4521">
        <v>47.583798391870403</v>
      </c>
      <c r="N4521">
        <v>0.88226931688808297</v>
      </c>
      <c r="O4521">
        <v>48.319999999999901</v>
      </c>
      <c r="P4521">
        <v>5.5743243243243201</v>
      </c>
      <c r="Q4521">
        <v>9.8656887390115994E-2</v>
      </c>
    </row>
    <row r="4522" spans="1:17" hidden="1" x14ac:dyDescent="0.3">
      <c r="A4522" t="s">
        <v>9273</v>
      </c>
      <c r="B4522" t="s">
        <v>9274</v>
      </c>
      <c r="C4522" t="s">
        <v>10328</v>
      </c>
      <c r="D4522" t="s">
        <v>46</v>
      </c>
      <c r="E4522">
        <v>7.5144299999999999</v>
      </c>
      <c r="F4522">
        <v>10.5</v>
      </c>
      <c r="G4522">
        <v>24.339936640455001</v>
      </c>
      <c r="H4522">
        <v>4.3247035884538203</v>
      </c>
      <c r="I4522">
        <v>-13.9088003661212</v>
      </c>
      <c r="J4522">
        <v>-0.376515224526148</v>
      </c>
      <c r="K4522">
        <v>9.6488892754025599</v>
      </c>
      <c r="L4522">
        <v>9.3120985903153208</v>
      </c>
      <c r="M4522">
        <v>83.951859736785195</v>
      </c>
      <c r="N4522">
        <v>0.728992561175834</v>
      </c>
      <c r="O4522">
        <v>39.999999999999901</v>
      </c>
      <c r="P4522">
        <v>69.902912621359206</v>
      </c>
      <c r="Q4522">
        <v>3.880562822513E-2</v>
      </c>
    </row>
    <row r="4523" spans="1:17" hidden="1" x14ac:dyDescent="0.3">
      <c r="A4523" t="s">
        <v>9275</v>
      </c>
      <c r="B4523" t="s">
        <v>9276</v>
      </c>
      <c r="C4523" t="s">
        <v>10328</v>
      </c>
      <c r="D4523" t="s">
        <v>627</v>
      </c>
      <c r="E4523">
        <v>7.4900897999999998</v>
      </c>
      <c r="F4523">
        <v>24.21</v>
      </c>
      <c r="G4523">
        <v>62.071029077429799</v>
      </c>
      <c r="H4523">
        <v>-2.2742811831197698</v>
      </c>
      <c r="I4523">
        <v>8.4488385884784201</v>
      </c>
      <c r="J4523">
        <v>-1.0476561641234601</v>
      </c>
      <c r="K4523">
        <v>22.887943834459701</v>
      </c>
      <c r="M4523">
        <v>99.997122905156402</v>
      </c>
      <c r="N4523">
        <v>0</v>
      </c>
      <c r="O4523">
        <v>0</v>
      </c>
      <c r="P4523">
        <v>101.75</v>
      </c>
    </row>
    <row r="4524" spans="1:17" hidden="1" x14ac:dyDescent="0.3">
      <c r="A4524" t="s">
        <v>9277</v>
      </c>
      <c r="B4524" t="s">
        <v>9278</v>
      </c>
      <c r="C4524" t="s">
        <v>10328</v>
      </c>
      <c r="D4524" t="s">
        <v>535</v>
      </c>
      <c r="E4524">
        <v>7.4745999999999997</v>
      </c>
      <c r="F4524">
        <v>10.68</v>
      </c>
      <c r="G4524">
        <v>40.808171934572599</v>
      </c>
      <c r="H4524">
        <v>11.2610723522337</v>
      </c>
      <c r="I4524">
        <v>11.9468765620482</v>
      </c>
      <c r="J4524">
        <v>17.268133309560699</v>
      </c>
      <c r="K4524">
        <v>9.7806342649646592</v>
      </c>
      <c r="L4524">
        <v>8.5159284473475694</v>
      </c>
      <c r="M4524">
        <v>84.580420197002695</v>
      </c>
      <c r="N4524">
        <v>1.2996325372116899</v>
      </c>
      <c r="O4524">
        <v>5.43071161048689</v>
      </c>
      <c r="P4524">
        <v>78.894472361808994</v>
      </c>
      <c r="Q4524">
        <v>1.0512599538173E-2</v>
      </c>
    </row>
    <row r="4525" spans="1:17" hidden="1" x14ac:dyDescent="0.3">
      <c r="A4525" t="s">
        <v>9279</v>
      </c>
      <c r="B4525" t="s">
        <v>9280</v>
      </c>
      <c r="C4525" t="s">
        <v>10328</v>
      </c>
      <c r="D4525" t="s">
        <v>538</v>
      </c>
      <c r="E4525">
        <v>7.4283029999999997</v>
      </c>
      <c r="F4525">
        <v>7.6</v>
      </c>
      <c r="G4525">
        <v>26.952965323002399</v>
      </c>
      <c r="H4525">
        <v>-2.3992811831197698</v>
      </c>
      <c r="I4525">
        <v>42.136636676620299</v>
      </c>
      <c r="J4525">
        <v>-9.2085757043533398</v>
      </c>
      <c r="K4525">
        <v>8.1779907323532193</v>
      </c>
      <c r="L4525">
        <v>6.7571153844347904</v>
      </c>
      <c r="M4525">
        <v>40.681003202308901</v>
      </c>
      <c r="N4525">
        <v>1.2219716958503199</v>
      </c>
      <c r="O4525">
        <v>47.894736842105203</v>
      </c>
      <c r="P4525">
        <v>116.524216524216</v>
      </c>
      <c r="Q4525">
        <v>2.2955263612028001E-2</v>
      </c>
    </row>
    <row r="4526" spans="1:17" hidden="1" x14ac:dyDescent="0.3">
      <c r="A4526" t="s">
        <v>9281</v>
      </c>
      <c r="B4526" t="s">
        <v>9282</v>
      </c>
      <c r="C4526" t="s">
        <v>10328</v>
      </c>
      <c r="D4526" t="s">
        <v>1351</v>
      </c>
      <c r="E4526">
        <v>7.4257759999999999</v>
      </c>
      <c r="F4526">
        <v>190.6</v>
      </c>
      <c r="G4526">
        <v>-0.71994479430415803</v>
      </c>
      <c r="H4526">
        <v>-7.25932604852356</v>
      </c>
      <c r="I4526">
        <v>29.966729343608399</v>
      </c>
      <c r="J4526">
        <v>-1.0476561641234601</v>
      </c>
      <c r="K4526">
        <v>181.91079668567599</v>
      </c>
      <c r="L4526">
        <v>154.057651770402</v>
      </c>
      <c r="M4526">
        <v>31.826066720630799</v>
      </c>
      <c r="N4526">
        <v>0</v>
      </c>
      <c r="O4526">
        <v>5.5089192025183698</v>
      </c>
      <c r="P4526">
        <v>69.875222816399202</v>
      </c>
    </row>
    <row r="4527" spans="1:17" hidden="1" x14ac:dyDescent="0.3">
      <c r="A4527" t="s">
        <v>9283</v>
      </c>
      <c r="B4527" t="s">
        <v>9284</v>
      </c>
      <c r="C4527" t="s">
        <v>10328</v>
      </c>
      <c r="D4527" t="s">
        <v>405</v>
      </c>
      <c r="E4527">
        <v>7.4184900000000003</v>
      </c>
      <c r="F4527">
        <v>1.45</v>
      </c>
      <c r="G4527">
        <v>68.558308920873998</v>
      </c>
      <c r="H4527">
        <v>-0.87567978451837902</v>
      </c>
      <c r="I4527">
        <v>20.062118796073602</v>
      </c>
      <c r="J4527">
        <v>12.2335938358765</v>
      </c>
      <c r="K4527">
        <v>1.3337948917912099</v>
      </c>
      <c r="L4527">
        <v>1.13426850121475</v>
      </c>
      <c r="M4527">
        <v>66.703996857916593</v>
      </c>
      <c r="N4527">
        <v>0.58358190736186399</v>
      </c>
      <c r="O4527">
        <v>10.344827586206801</v>
      </c>
      <c r="P4527">
        <v>116.417910447761</v>
      </c>
      <c r="Q4527">
        <v>8.8853767057350999E-2</v>
      </c>
    </row>
    <row r="4528" spans="1:17" hidden="1" x14ac:dyDescent="0.3">
      <c r="A4528" t="s">
        <v>9285</v>
      </c>
      <c r="B4528" t="s">
        <v>9286</v>
      </c>
      <c r="C4528" t="s">
        <v>10328</v>
      </c>
      <c r="D4528" t="s">
        <v>627</v>
      </c>
      <c r="E4528">
        <v>7.3537103999999998</v>
      </c>
      <c r="F4528">
        <v>11.91</v>
      </c>
      <c r="G4528">
        <v>-8.2926869611328407</v>
      </c>
      <c r="H4528">
        <v>-23.138068558535</v>
      </c>
      <c r="I4528">
        <v>-24.481005922767</v>
      </c>
      <c r="J4528">
        <v>-2.6179040980077599</v>
      </c>
      <c r="K4528">
        <v>12.7203294130359</v>
      </c>
      <c r="L4528">
        <v>12.760215597592</v>
      </c>
      <c r="M4528">
        <v>23.558785501328401</v>
      </c>
      <c r="N4528">
        <v>1.0531627732887101</v>
      </c>
      <c r="O4528">
        <v>59.949622166246797</v>
      </c>
      <c r="P4528">
        <v>23.676012461059099</v>
      </c>
      <c r="Q4528">
        <v>5.9534492051761999E-2</v>
      </c>
    </row>
    <row r="4529" spans="1:17" hidden="1" x14ac:dyDescent="0.3">
      <c r="A4529" t="s">
        <v>9287</v>
      </c>
      <c r="B4529" t="s">
        <v>9288</v>
      </c>
      <c r="C4529" t="s">
        <v>10328</v>
      </c>
      <c r="D4529" t="s">
        <v>72</v>
      </c>
      <c r="E4529">
        <v>7.3383000000000003</v>
      </c>
      <c r="F4529">
        <v>4.09</v>
      </c>
      <c r="G4529">
        <v>92.210780630224804</v>
      </c>
      <c r="H4529">
        <v>38.922901915471698</v>
      </c>
      <c r="I4529">
        <v>65.637215947630096</v>
      </c>
      <c r="J4529">
        <v>6.4590462487451603</v>
      </c>
      <c r="K4529">
        <v>2.9471596193926</v>
      </c>
      <c r="L4529">
        <v>2.1669860213165602</v>
      </c>
      <c r="M4529">
        <v>99.901119551287096</v>
      </c>
      <c r="N4529">
        <v>0.44549825647829699</v>
      </c>
      <c r="O4529">
        <v>0</v>
      </c>
      <c r="P4529">
        <v>128.49162011173101</v>
      </c>
      <c r="Q4529">
        <v>0.16918216285490301</v>
      </c>
    </row>
    <row r="4530" spans="1:17" hidden="1" x14ac:dyDescent="0.3">
      <c r="A4530" t="s">
        <v>9289</v>
      </c>
      <c r="B4530" t="s">
        <v>9290</v>
      </c>
      <c r="C4530" t="s">
        <v>10328</v>
      </c>
      <c r="D4530" t="s">
        <v>72</v>
      </c>
      <c r="E4530">
        <v>7.3371532319999897</v>
      </c>
      <c r="F4530">
        <v>1.06</v>
      </c>
      <c r="G4530">
        <v>19.223946582459899</v>
      </c>
      <c r="H4530">
        <v>-0.38748873028958902</v>
      </c>
      <c r="I4530">
        <v>-10.052782780482801</v>
      </c>
      <c r="J4530">
        <v>-1.0476561641234601</v>
      </c>
      <c r="K4530">
        <v>1.05466901216609</v>
      </c>
      <c r="L4530">
        <v>1.00201694761918</v>
      </c>
      <c r="M4530">
        <v>55.748582750765998</v>
      </c>
      <c r="N4530">
        <v>0.89293720823397205</v>
      </c>
      <c r="O4530">
        <v>16.037735849056499</v>
      </c>
      <c r="P4530">
        <v>68.253968253968196</v>
      </c>
      <c r="Q4530">
        <v>-5.5996876478239997E-2</v>
      </c>
    </row>
    <row r="4531" spans="1:17" hidden="1" x14ac:dyDescent="0.3">
      <c r="A4531" t="s">
        <v>9291</v>
      </c>
      <c r="B4531" t="s">
        <v>9292</v>
      </c>
      <c r="C4531" t="s">
        <v>10328</v>
      </c>
      <c r="D4531" t="s">
        <v>627</v>
      </c>
      <c r="E4531">
        <v>7.3091200000000001</v>
      </c>
      <c r="F4531">
        <v>32</v>
      </c>
      <c r="G4531">
        <v>-27.671828065427299</v>
      </c>
      <c r="H4531">
        <v>-11.811292549906501</v>
      </c>
      <c r="I4531">
        <v>-1.77707891385484</v>
      </c>
      <c r="J4531">
        <v>8.6698959542356597</v>
      </c>
      <c r="K4531">
        <v>35.603843904170397</v>
      </c>
      <c r="L4531">
        <v>37.074621626114997</v>
      </c>
      <c r="M4531">
        <v>49.427045651948802</v>
      </c>
      <c r="N4531">
        <v>0.20553098054739799</v>
      </c>
      <c r="O4531">
        <v>85.0625</v>
      </c>
      <c r="P4531">
        <v>27.744510978043898</v>
      </c>
    </row>
    <row r="4532" spans="1:17" hidden="1" x14ac:dyDescent="0.3">
      <c r="A4532" t="s">
        <v>9293</v>
      </c>
      <c r="B4532" t="s">
        <v>9294</v>
      </c>
      <c r="C4532" t="s">
        <v>10328</v>
      </c>
      <c r="D4532" t="s">
        <v>298</v>
      </c>
      <c r="E4532">
        <v>7.3033580000000002</v>
      </c>
      <c r="F4532">
        <v>7.1</v>
      </c>
      <c r="G4532">
        <v>-31.323566591157501</v>
      </c>
      <c r="H4532">
        <v>2.16062582689452</v>
      </c>
      <c r="I4532">
        <v>-16.889626061221598</v>
      </c>
      <c r="J4532">
        <v>5.3663380049727296</v>
      </c>
      <c r="K4532">
        <v>6.9054871646549296</v>
      </c>
      <c r="M4532">
        <v>66.013701037662599</v>
      </c>
      <c r="N4532">
        <v>0.66254155493625599</v>
      </c>
      <c r="O4532">
        <v>108.732394366197</v>
      </c>
      <c r="P4532">
        <v>25.886524822695002</v>
      </c>
    </row>
    <row r="4533" spans="1:17" hidden="1" x14ac:dyDescent="0.3">
      <c r="A4533" t="s">
        <v>9295</v>
      </c>
      <c r="B4533" t="s">
        <v>9296</v>
      </c>
      <c r="C4533" t="s">
        <v>10328</v>
      </c>
      <c r="D4533" t="s">
        <v>384</v>
      </c>
      <c r="E4533">
        <v>7.2548925000000004</v>
      </c>
      <c r="F4533">
        <v>12.25</v>
      </c>
      <c r="G4533">
        <v>74.094838601239303</v>
      </c>
      <c r="H4533">
        <v>-26.101215978975901</v>
      </c>
      <c r="I4533">
        <v>18.3314876073463</v>
      </c>
      <c r="J4533">
        <v>-2.1552511008323298</v>
      </c>
      <c r="K4533">
        <v>14.6010632735565</v>
      </c>
      <c r="L4533">
        <v>12.3699929359555</v>
      </c>
      <c r="M4533">
        <v>43.7499517741497</v>
      </c>
      <c r="N4533">
        <v>1.21414984101779</v>
      </c>
      <c r="O4533">
        <v>95.836734693877503</v>
      </c>
      <c r="P4533">
        <v>117.97153024911</v>
      </c>
      <c r="Q4533">
        <v>0.109072565590386</v>
      </c>
    </row>
    <row r="4534" spans="1:17" hidden="1" x14ac:dyDescent="0.3">
      <c r="A4534" t="s">
        <v>9297</v>
      </c>
      <c r="B4534" t="s">
        <v>9298</v>
      </c>
      <c r="C4534" t="s">
        <v>10328</v>
      </c>
      <c r="D4534" t="s">
        <v>405</v>
      </c>
      <c r="E4534">
        <v>7.2539999999999996</v>
      </c>
      <c r="F4534">
        <v>24</v>
      </c>
      <c r="G4534">
        <v>41.724879164350703</v>
      </c>
      <c r="H4534">
        <v>37.343857241701102</v>
      </c>
      <c r="I4534">
        <v>26.813279611021802</v>
      </c>
      <c r="J4534">
        <v>15.9523438358765</v>
      </c>
      <c r="K4534">
        <v>19.333579656670999</v>
      </c>
      <c r="L4534">
        <v>18.231059780799001</v>
      </c>
      <c r="M4534">
        <v>89.238675039648001</v>
      </c>
      <c r="N4534">
        <v>1.0096294617958701</v>
      </c>
      <c r="O4534">
        <v>14.4583333333333</v>
      </c>
      <c r="P4534">
        <v>93.548387096774107</v>
      </c>
      <c r="Q4534">
        <v>4.6513179352157E-2</v>
      </c>
    </row>
    <row r="4535" spans="1:17" hidden="1" x14ac:dyDescent="0.3">
      <c r="A4535" t="s">
        <v>9299</v>
      </c>
      <c r="B4535" t="s">
        <v>9300</v>
      </c>
      <c r="C4535" t="s">
        <v>10328</v>
      </c>
      <c r="D4535" t="s">
        <v>180</v>
      </c>
      <c r="E4535">
        <v>7.245574875</v>
      </c>
      <c r="F4535">
        <v>13.56</v>
      </c>
      <c r="G4535">
        <v>-33.4217924275085</v>
      </c>
      <c r="H4535">
        <v>-7.7075686659258196</v>
      </c>
      <c r="I4535">
        <v>-39.588780763082703</v>
      </c>
      <c r="J4535">
        <v>-1.7696778247732801</v>
      </c>
      <c r="K4535">
        <v>14.222696871917799</v>
      </c>
      <c r="L4535">
        <v>15.5126671140419</v>
      </c>
      <c r="M4535">
        <v>52.645283982099997</v>
      </c>
      <c r="N4535">
        <v>0.58735763254427298</v>
      </c>
      <c r="O4535">
        <v>61.504424778760999</v>
      </c>
      <c r="P4535">
        <v>9.7975708502024297</v>
      </c>
      <c r="Q4535">
        <v>-1.3375938488957E-2</v>
      </c>
    </row>
    <row r="4536" spans="1:17" hidden="1" x14ac:dyDescent="0.3">
      <c r="A4536" t="s">
        <v>9301</v>
      </c>
      <c r="B4536" t="s">
        <v>9302</v>
      </c>
      <c r="C4536" t="s">
        <v>10328</v>
      </c>
      <c r="D4536" t="s">
        <v>72</v>
      </c>
      <c r="E4536">
        <v>7.24189638</v>
      </c>
      <c r="F4536">
        <v>21.9</v>
      </c>
      <c r="G4536">
        <v>-57.866091171263101</v>
      </c>
      <c r="H4536">
        <v>1.46802104331318</v>
      </c>
      <c r="I4536">
        <v>-34.834829755118101</v>
      </c>
      <c r="J4536">
        <v>2.49844312665667</v>
      </c>
      <c r="K4536">
        <v>22.582480947616499</v>
      </c>
      <c r="L4536">
        <v>25.7500227940799</v>
      </c>
      <c r="M4536">
        <v>44.6239931469498</v>
      </c>
      <c r="N4536">
        <v>0.88527629458784796</v>
      </c>
      <c r="O4536">
        <v>59.771689497716899</v>
      </c>
      <c r="P4536">
        <v>19.999999999999901</v>
      </c>
      <c r="Q4536">
        <v>6.5270704644470002E-3</v>
      </c>
    </row>
    <row r="4537" spans="1:17" hidden="1" x14ac:dyDescent="0.3">
      <c r="A4537" t="s">
        <v>9303</v>
      </c>
      <c r="B4537" t="s">
        <v>9304</v>
      </c>
      <c r="C4537" t="s">
        <v>10328</v>
      </c>
      <c r="D4537" t="s">
        <v>1147</v>
      </c>
      <c r="E4537">
        <v>7.2326449999999998</v>
      </c>
      <c r="F4537">
        <v>11.14</v>
      </c>
      <c r="G4537">
        <v>1.7624914611999001</v>
      </c>
      <c r="H4537">
        <v>-2.2742811831197698</v>
      </c>
      <c r="I4537">
        <v>5.4192929910058796</v>
      </c>
      <c r="J4537">
        <v>-1.0476561641234601</v>
      </c>
      <c r="K4537">
        <v>10.6137026593579</v>
      </c>
      <c r="L4537">
        <v>9.8591343897432804</v>
      </c>
      <c r="M4537">
        <v>74.015420579939899</v>
      </c>
      <c r="N4537">
        <v>0</v>
      </c>
      <c r="O4537">
        <v>22.621184919209998</v>
      </c>
      <c r="P4537">
        <v>64.792899408284001</v>
      </c>
    </row>
    <row r="4538" spans="1:17" hidden="1" x14ac:dyDescent="0.3">
      <c r="A4538" t="s">
        <v>9305</v>
      </c>
      <c r="B4538" t="s">
        <v>9306</v>
      </c>
      <c r="C4538" t="s">
        <v>10328</v>
      </c>
      <c r="D4538" t="s">
        <v>573</v>
      </c>
      <c r="E4538">
        <v>7.2161660000000003</v>
      </c>
      <c r="F4538">
        <v>22.07</v>
      </c>
      <c r="G4538">
        <v>399.18476665879302</v>
      </c>
      <c r="H4538">
        <v>55.061048158197501</v>
      </c>
      <c r="I4538">
        <v>177.42933270239899</v>
      </c>
      <c r="J4538">
        <v>20.455234009286901</v>
      </c>
      <c r="K4538">
        <v>15.6333816329754</v>
      </c>
      <c r="L4538">
        <v>11.172819593980501</v>
      </c>
      <c r="M4538">
        <v>87.392291331975002</v>
      </c>
      <c r="N4538">
        <v>1.8490198843322501</v>
      </c>
      <c r="O4538">
        <v>0</v>
      </c>
      <c r="P4538">
        <v>429.25659472422001</v>
      </c>
    </row>
    <row r="4539" spans="1:17" hidden="1" x14ac:dyDescent="0.3">
      <c r="A4539" t="s">
        <v>9307</v>
      </c>
      <c r="B4539" t="s">
        <v>9308</v>
      </c>
      <c r="C4539" t="s">
        <v>10328</v>
      </c>
      <c r="D4539" t="s">
        <v>1489</v>
      </c>
      <c r="E4539">
        <v>7.20038</v>
      </c>
      <c r="F4539">
        <v>23</v>
      </c>
      <c r="G4539">
        <v>-29.1946350829712</v>
      </c>
      <c r="H4539">
        <v>-2.2742811831197698</v>
      </c>
      <c r="I4539">
        <v>-8.7042980653634192</v>
      </c>
      <c r="J4539">
        <v>-1.0476561641234601</v>
      </c>
      <c r="K4539">
        <v>22.944261155489901</v>
      </c>
      <c r="L4539">
        <v>22.582114290090399</v>
      </c>
      <c r="M4539">
        <v>93.779490490814496</v>
      </c>
      <c r="N4539">
        <v>7.1866498842827503E-2</v>
      </c>
      <c r="O4539">
        <v>1.1304347826087</v>
      </c>
      <c r="P4539">
        <v>6.3337956541840104</v>
      </c>
    </row>
    <row r="4540" spans="1:17" hidden="1" x14ac:dyDescent="0.3">
      <c r="A4540" t="s">
        <v>9309</v>
      </c>
      <c r="B4540" t="s">
        <v>9310</v>
      </c>
      <c r="C4540" t="s">
        <v>10328</v>
      </c>
      <c r="D4540" t="s">
        <v>2701</v>
      </c>
      <c r="E4540">
        <v>7.1421030779999999</v>
      </c>
      <c r="F4540">
        <v>6.27</v>
      </c>
      <c r="G4540">
        <v>-17.098855092454301</v>
      </c>
      <c r="H4540">
        <v>6.2032274673992296</v>
      </c>
      <c r="I4540">
        <v>-10.848140296057901</v>
      </c>
      <c r="J4540">
        <v>-1.5238466403139399</v>
      </c>
      <c r="K4540">
        <v>5.9837352117727702</v>
      </c>
      <c r="L4540">
        <v>6.00798153757205</v>
      </c>
      <c r="M4540">
        <v>52.1251022611048</v>
      </c>
      <c r="N4540">
        <v>0.51036554786640798</v>
      </c>
      <c r="O4540">
        <v>36.363636363636303</v>
      </c>
      <c r="P4540">
        <v>46.153846153846096</v>
      </c>
      <c r="Q4540">
        <v>3.0284943688992001E-2</v>
      </c>
    </row>
    <row r="4541" spans="1:17" hidden="1" x14ac:dyDescent="0.3">
      <c r="A4541" t="s">
        <v>9311</v>
      </c>
      <c r="B4541" t="s">
        <v>9312</v>
      </c>
      <c r="C4541" t="s">
        <v>10328</v>
      </c>
      <c r="D4541" t="s">
        <v>231</v>
      </c>
      <c r="E4541">
        <v>7.1112712</v>
      </c>
      <c r="F4541">
        <v>0.92</v>
      </c>
      <c r="G4541">
        <v>23.261505267905999</v>
      </c>
      <c r="H4541">
        <v>-5.5709844798230703</v>
      </c>
      <c r="I4541">
        <v>2.0345958602938601</v>
      </c>
      <c r="J4541">
        <v>8.9523438358765208</v>
      </c>
      <c r="K4541">
        <v>0.83252506298210605</v>
      </c>
      <c r="L4541">
        <v>0.74018416109868101</v>
      </c>
      <c r="M4541">
        <v>72.545552315829596</v>
      </c>
      <c r="N4541">
        <v>1.39300370742352</v>
      </c>
      <c r="O4541">
        <v>15.2173913043478</v>
      </c>
      <c r="P4541">
        <v>80.392156862745097</v>
      </c>
      <c r="Q4541">
        <v>8.1860779607307005E-2</v>
      </c>
    </row>
    <row r="4542" spans="1:17" hidden="1" x14ac:dyDescent="0.3">
      <c r="A4542" t="s">
        <v>9313</v>
      </c>
      <c r="B4542" t="s">
        <v>9314</v>
      </c>
      <c r="C4542" t="s">
        <v>10328</v>
      </c>
      <c r="D4542" t="s">
        <v>627</v>
      </c>
      <c r="E4542">
        <v>7.1088355999999999</v>
      </c>
      <c r="F4542">
        <v>34</v>
      </c>
      <c r="G4542">
        <v>-10.8990275046141</v>
      </c>
      <c r="H4542">
        <v>5.6622267533881496</v>
      </c>
      <c r="I4542">
        <v>-27.752371558252399</v>
      </c>
      <c r="J4542">
        <v>-6.1021102272343297</v>
      </c>
      <c r="K4542">
        <v>33.8672318561648</v>
      </c>
      <c r="L4542">
        <v>31.670085165743501</v>
      </c>
      <c r="M4542">
        <v>58.741217903400198</v>
      </c>
      <c r="N4542">
        <v>0.170850049812865</v>
      </c>
      <c r="O4542">
        <v>32.058823529411697</v>
      </c>
      <c r="P4542">
        <v>52.466367713004402</v>
      </c>
    </row>
    <row r="4543" spans="1:17" hidden="1" x14ac:dyDescent="0.3">
      <c r="A4543" t="s">
        <v>9315</v>
      </c>
      <c r="B4543" t="s">
        <v>9316</v>
      </c>
      <c r="C4543" t="s">
        <v>10328</v>
      </c>
      <c r="D4543" t="s">
        <v>21</v>
      </c>
      <c r="E4543">
        <v>7.0994999999999999</v>
      </c>
      <c r="F4543">
        <v>60.37</v>
      </c>
      <c r="G4543">
        <v>24.8819707025398</v>
      </c>
      <c r="H4543">
        <v>-2.2742811831197698</v>
      </c>
      <c r="I4543">
        <v>-2.7408286421709902</v>
      </c>
      <c r="J4543">
        <v>-1.0476561641234601</v>
      </c>
      <c r="K4543">
        <v>53.047703756203802</v>
      </c>
      <c r="L4543">
        <v>43.234062673212897</v>
      </c>
      <c r="M4543">
        <v>100</v>
      </c>
      <c r="N4543">
        <v>0</v>
      </c>
      <c r="O4543">
        <v>0</v>
      </c>
      <c r="P4543">
        <v>54.953798767967101</v>
      </c>
    </row>
    <row r="4544" spans="1:17" hidden="1" x14ac:dyDescent="0.3">
      <c r="A4544" t="s">
        <v>9317</v>
      </c>
      <c r="B4544" t="s">
        <v>9318</v>
      </c>
      <c r="C4544" t="s">
        <v>10328</v>
      </c>
      <c r="D4544" t="s">
        <v>4560</v>
      </c>
      <c r="E4544">
        <v>7.056</v>
      </c>
      <c r="F4544">
        <v>5.88</v>
      </c>
      <c r="G4544">
        <v>4.17474727703841</v>
      </c>
      <c r="H4544">
        <v>0.88361355372231998</v>
      </c>
      <c r="I4544">
        <v>-26.494815904412</v>
      </c>
      <c r="J4544">
        <v>-2.8840501541067698</v>
      </c>
      <c r="K4544">
        <v>6.1330989241524296</v>
      </c>
      <c r="L4544">
        <v>6.0701417357998402</v>
      </c>
      <c r="M4544">
        <v>48.522884014774</v>
      </c>
      <c r="N4544">
        <v>0.217343343575153</v>
      </c>
      <c r="O4544">
        <v>36.394557823129198</v>
      </c>
      <c r="P4544">
        <v>41.6867469879517</v>
      </c>
      <c r="Q4544">
        <v>1.494403578049E-2</v>
      </c>
    </row>
    <row r="4545" spans="1:17" hidden="1" x14ac:dyDescent="0.3">
      <c r="A4545" t="s">
        <v>9319</v>
      </c>
      <c r="B4545" t="s">
        <v>9320</v>
      </c>
      <c r="C4545" t="s">
        <v>10328</v>
      </c>
      <c r="D4545" t="s">
        <v>627</v>
      </c>
      <c r="E4545">
        <v>7.0425993399999998</v>
      </c>
      <c r="F4545">
        <v>14.95</v>
      </c>
      <c r="G4545">
        <v>-16.123657333720001</v>
      </c>
      <c r="H4545">
        <v>-10.364896069851101</v>
      </c>
      <c r="I4545">
        <v>-14.6101409818113</v>
      </c>
      <c r="J4545">
        <v>2.6019788723728801</v>
      </c>
      <c r="K4545">
        <v>14.409285329638401</v>
      </c>
      <c r="L4545">
        <v>14.6646321810152</v>
      </c>
      <c r="M4545">
        <v>44.629616421921199</v>
      </c>
      <c r="N4545">
        <v>0.92766910530924795</v>
      </c>
      <c r="O4545">
        <v>25.752508361204001</v>
      </c>
      <c r="P4545">
        <v>27.7777777777777</v>
      </c>
      <c r="Q4545">
        <v>0.104742948471094</v>
      </c>
    </row>
    <row r="4546" spans="1:17" hidden="1" x14ac:dyDescent="0.3">
      <c r="A4546" t="s">
        <v>9321</v>
      </c>
      <c r="B4546" t="s">
        <v>9322</v>
      </c>
      <c r="C4546" t="s">
        <v>10328</v>
      </c>
      <c r="D4546" t="s">
        <v>405</v>
      </c>
      <c r="E4546">
        <v>7.0352160000000001</v>
      </c>
      <c r="F4546">
        <v>9.6999999999999993</v>
      </c>
      <c r="G4546">
        <v>-30.071828065427301</v>
      </c>
      <c r="H4546">
        <v>-50.151766406118099</v>
      </c>
      <c r="I4546">
        <v>-62.706336782193098</v>
      </c>
      <c r="J4546">
        <v>-5.7627838654987098</v>
      </c>
      <c r="K4546">
        <v>15.1893948505281</v>
      </c>
      <c r="L4546">
        <v>14.9390142992291</v>
      </c>
      <c r="M4546">
        <v>13.0879514169826</v>
      </c>
      <c r="N4546">
        <v>3.33321380546839</v>
      </c>
      <c r="O4546">
        <v>120.82474226804101</v>
      </c>
      <c r="P4546">
        <v>7.7777777777777697</v>
      </c>
      <c r="Q4546">
        <v>8.3171450820506004E-2</v>
      </c>
    </row>
    <row r="4547" spans="1:17" hidden="1" x14ac:dyDescent="0.3">
      <c r="A4547" t="s">
        <v>9323</v>
      </c>
      <c r="B4547" t="s">
        <v>9324</v>
      </c>
      <c r="C4547" t="s">
        <v>10328</v>
      </c>
      <c r="D4547" t="s">
        <v>535</v>
      </c>
      <c r="E4547">
        <v>7.0349999999999904</v>
      </c>
      <c r="F4547">
        <v>29.93</v>
      </c>
      <c r="G4547">
        <v>97.8794285987005</v>
      </c>
      <c r="H4547">
        <v>0.75497871360999302</v>
      </c>
      <c r="I4547">
        <v>17.221633702834101</v>
      </c>
      <c r="J4547">
        <v>-3.0771160659237902</v>
      </c>
      <c r="K4547">
        <v>30.344687250236198</v>
      </c>
      <c r="L4547">
        <v>26.729235714415601</v>
      </c>
      <c r="M4547">
        <v>59.069059695734197</v>
      </c>
      <c r="N4547">
        <v>0.69276563602572105</v>
      </c>
      <c r="O4547">
        <v>34.680922151687199</v>
      </c>
      <c r="P4547">
        <v>132.01550387596899</v>
      </c>
    </row>
    <row r="4548" spans="1:17" hidden="1" x14ac:dyDescent="0.3">
      <c r="A4548" t="s">
        <v>9325</v>
      </c>
      <c r="B4548" t="s">
        <v>9326</v>
      </c>
      <c r="C4548" t="s">
        <v>10328</v>
      </c>
      <c r="E4548">
        <v>7.033544</v>
      </c>
      <c r="F4548">
        <v>17.3</v>
      </c>
      <c r="G4548">
        <v>15.919733116007199</v>
      </c>
      <c r="H4548">
        <v>24.8090521502135</v>
      </c>
      <c r="I4548">
        <v>1.0754659987249799</v>
      </c>
      <c r="J4548">
        <v>7.8114897887127199</v>
      </c>
      <c r="K4548">
        <v>14.8234110477051</v>
      </c>
      <c r="L4548">
        <v>14.009669699721499</v>
      </c>
      <c r="M4548">
        <v>90.506232204331397</v>
      </c>
      <c r="N4548">
        <v>1.9894239109146299</v>
      </c>
      <c r="O4548">
        <v>0.46242774566473899</v>
      </c>
      <c r="P4548">
        <v>69.441723800195803</v>
      </c>
      <c r="Q4548">
        <v>-8.9265576428600002E-2</v>
      </c>
    </row>
    <row r="4549" spans="1:17" hidden="1" x14ac:dyDescent="0.3">
      <c r="A4549" t="s">
        <v>9327</v>
      </c>
      <c r="B4549" t="s">
        <v>9328</v>
      </c>
      <c r="C4549" t="s">
        <v>10328</v>
      </c>
      <c r="D4549" t="s">
        <v>4560</v>
      </c>
      <c r="E4549">
        <v>7.0289999999999999</v>
      </c>
      <c r="F4549">
        <v>3.46</v>
      </c>
      <c r="G4549">
        <v>22.351079423559401</v>
      </c>
      <c r="H4549">
        <v>-17.222734791367198</v>
      </c>
      <c r="I4549">
        <v>9.2960799592337899</v>
      </c>
      <c r="J4549">
        <v>9.6905988694335701</v>
      </c>
      <c r="K4549">
        <v>3.5447954213249702</v>
      </c>
      <c r="L4549">
        <v>3.16421247173197</v>
      </c>
      <c r="M4549">
        <v>57.366789722603201</v>
      </c>
      <c r="N4549">
        <v>0.56158175076984895</v>
      </c>
      <c r="O4549">
        <v>57.2254335260115</v>
      </c>
      <c r="P4549">
        <v>107.185628742514</v>
      </c>
      <c r="Q4549">
        <v>6.1905867451613E-2</v>
      </c>
    </row>
    <row r="4550" spans="1:17" hidden="1" x14ac:dyDescent="0.3">
      <c r="A4550" t="s">
        <v>9329</v>
      </c>
      <c r="B4550" t="s">
        <v>9330</v>
      </c>
      <c r="C4550" t="s">
        <v>10328</v>
      </c>
      <c r="D4550" t="s">
        <v>4353</v>
      </c>
      <c r="E4550">
        <v>7.0148221519999998</v>
      </c>
      <c r="F4550">
        <v>6.83</v>
      </c>
      <c r="G4550">
        <v>-17.1792660819562</v>
      </c>
      <c r="H4550">
        <v>26.1066711978326</v>
      </c>
      <c r="I4550">
        <v>-30.177525351827299</v>
      </c>
      <c r="J4550">
        <v>-7.6958556101068396</v>
      </c>
      <c r="K4550">
        <v>6.0105329443256599</v>
      </c>
      <c r="L4550">
        <v>6.3414342934110701</v>
      </c>
      <c r="M4550">
        <v>65.036128297291597</v>
      </c>
      <c r="N4550">
        <v>1.7401893599375999</v>
      </c>
      <c r="O4550">
        <v>57.833089311859403</v>
      </c>
      <c r="P4550">
        <v>40.824742268041199</v>
      </c>
      <c r="Q4550">
        <v>1.3003156079376001E-2</v>
      </c>
    </row>
    <row r="4551" spans="1:17" hidden="1" x14ac:dyDescent="0.3">
      <c r="A4551" t="s">
        <v>9331</v>
      </c>
      <c r="B4551" t="s">
        <v>9332</v>
      </c>
      <c r="C4551" t="s">
        <v>10328</v>
      </c>
      <c r="D4551" t="s">
        <v>2686</v>
      </c>
      <c r="E4551">
        <v>7.0049121999999997</v>
      </c>
      <c r="F4551">
        <v>4.6900000000000004</v>
      </c>
      <c r="G4551">
        <v>-1.22567421927348</v>
      </c>
      <c r="H4551">
        <v>19.5678240800381</v>
      </c>
      <c r="I4551">
        <v>-3.6413948156967901</v>
      </c>
      <c r="J4551">
        <v>-0.39548225107998197</v>
      </c>
      <c r="K4551">
        <v>4.0215337856300497</v>
      </c>
      <c r="L4551">
        <v>3.9478854991471302</v>
      </c>
      <c r="M4551">
        <v>74.114866151986206</v>
      </c>
      <c r="N4551">
        <v>0.89137282062091505</v>
      </c>
      <c r="O4551">
        <v>17.270788912579899</v>
      </c>
      <c r="P4551">
        <v>64.561403508771903</v>
      </c>
      <c r="Q4551">
        <v>4.0477082911491997E-2</v>
      </c>
    </row>
    <row r="4552" spans="1:17" hidden="1" x14ac:dyDescent="0.3">
      <c r="A4552" t="s">
        <v>9333</v>
      </c>
      <c r="B4552" t="s">
        <v>9334</v>
      </c>
      <c r="C4552" t="s">
        <v>10328</v>
      </c>
      <c r="D4552" t="s">
        <v>817</v>
      </c>
      <c r="E4552">
        <v>6.9991991999999996</v>
      </c>
      <c r="F4552">
        <v>142.80000000000001</v>
      </c>
      <c r="G4552">
        <v>-30.071828065427301</v>
      </c>
      <c r="H4552">
        <v>68.661797342137504</v>
      </c>
      <c r="I4552">
        <v>297.49737252025301</v>
      </c>
      <c r="J4552">
        <v>14.701715644257799</v>
      </c>
      <c r="K4552">
        <v>95.186058130315402</v>
      </c>
      <c r="M4552">
        <v>100</v>
      </c>
      <c r="N4552">
        <v>3.9610389610389598</v>
      </c>
      <c r="O4552">
        <v>0</v>
      </c>
    </row>
    <row r="4553" spans="1:17" hidden="1" x14ac:dyDescent="0.3">
      <c r="A4553" t="s">
        <v>9335</v>
      </c>
      <c r="B4553" t="s">
        <v>9336</v>
      </c>
      <c r="C4553" t="s">
        <v>10328</v>
      </c>
      <c r="D4553" t="s">
        <v>54</v>
      </c>
      <c r="E4553">
        <v>6.9807249999999996</v>
      </c>
      <c r="F4553">
        <v>3.05</v>
      </c>
      <c r="G4553">
        <v>-30.071828065427301</v>
      </c>
      <c r="H4553">
        <v>-27.146076054914602</v>
      </c>
      <c r="I4553">
        <v>-54.536285365759703</v>
      </c>
      <c r="J4553">
        <v>-8.0317831482504403</v>
      </c>
      <c r="K4553">
        <v>3.6681601914514599</v>
      </c>
      <c r="L4553">
        <v>3.87135867199104</v>
      </c>
      <c r="M4553">
        <v>30.663152062881501</v>
      </c>
      <c r="N4553">
        <v>2.0774718554204799</v>
      </c>
      <c r="O4553">
        <v>97.049180327868797</v>
      </c>
      <c r="P4553">
        <v>29.787234042553099</v>
      </c>
      <c r="Q4553">
        <v>-4.8375318227010002E-3</v>
      </c>
    </row>
    <row r="4554" spans="1:17" hidden="1" x14ac:dyDescent="0.3">
      <c r="A4554" t="s">
        <v>9337</v>
      </c>
      <c r="B4554" t="s">
        <v>9338</v>
      </c>
      <c r="C4554" t="s">
        <v>10328</v>
      </c>
      <c r="D4554" t="s">
        <v>627</v>
      </c>
      <c r="E4554">
        <v>6.9160000000000004</v>
      </c>
      <c r="F4554">
        <v>75</v>
      </c>
      <c r="G4554">
        <v>-27.191169629213299</v>
      </c>
      <c r="H4554">
        <v>6.7644562630782001</v>
      </c>
      <c r="I4554">
        <v>-8.7987374730394592</v>
      </c>
      <c r="J4554">
        <v>17.702343835876501</v>
      </c>
      <c r="K4554">
        <v>68.697019233078095</v>
      </c>
      <c r="L4554">
        <v>71.564744438016604</v>
      </c>
      <c r="M4554">
        <v>75.749666571427696</v>
      </c>
      <c r="N4554">
        <v>2.4105555123519098</v>
      </c>
      <c r="O4554">
        <v>28.533333333333299</v>
      </c>
      <c r="P4554">
        <v>35.623869801085</v>
      </c>
      <c r="Q4554">
        <v>0.14683168782198899</v>
      </c>
    </row>
    <row r="4555" spans="1:17" hidden="1" x14ac:dyDescent="0.3">
      <c r="A4555" t="s">
        <v>9339</v>
      </c>
      <c r="B4555" t="s">
        <v>9340</v>
      </c>
      <c r="C4555" t="s">
        <v>10328</v>
      </c>
      <c r="D4555" t="s">
        <v>54</v>
      </c>
      <c r="E4555">
        <v>6.9000482999999999</v>
      </c>
      <c r="F4555">
        <v>23</v>
      </c>
      <c r="G4555">
        <v>-19.7600774659069</v>
      </c>
      <c r="H4555">
        <v>-2.2742811831197698</v>
      </c>
      <c r="I4555">
        <v>-8.1818050508678493</v>
      </c>
      <c r="J4555">
        <v>-1.0476561641234601</v>
      </c>
      <c r="K4555">
        <v>22.9984140882063</v>
      </c>
      <c r="L4555">
        <v>22.570805949623999</v>
      </c>
      <c r="M4555">
        <v>10.6643431554632</v>
      </c>
      <c r="N4555">
        <v>0</v>
      </c>
      <c r="O4555">
        <v>5.1739130434782696</v>
      </c>
      <c r="P4555">
        <v>12.1951219512195</v>
      </c>
    </row>
    <row r="4556" spans="1:17" hidden="1" x14ac:dyDescent="0.3">
      <c r="A4556" t="s">
        <v>9341</v>
      </c>
      <c r="B4556" t="s">
        <v>9342</v>
      </c>
      <c r="C4556" t="s">
        <v>10328</v>
      </c>
      <c r="D4556" t="s">
        <v>72</v>
      </c>
      <c r="E4556">
        <v>6.89649100989155</v>
      </c>
      <c r="F4556">
        <v>6.88</v>
      </c>
      <c r="G4556">
        <v>123.80271067996</v>
      </c>
      <c r="H4556">
        <v>24.897622698580701</v>
      </c>
      <c r="I4556">
        <v>140.909134605681</v>
      </c>
      <c r="J4556">
        <v>-1.0476561641234601</v>
      </c>
      <c r="M4556">
        <v>100</v>
      </c>
      <c r="O4556">
        <v>0</v>
      </c>
      <c r="P4556">
        <v>153.87453874538701</v>
      </c>
    </row>
    <row r="4557" spans="1:17" hidden="1" x14ac:dyDescent="0.3">
      <c r="A4557" t="s">
        <v>9343</v>
      </c>
      <c r="B4557" t="s">
        <v>9344</v>
      </c>
      <c r="C4557" t="s">
        <v>10328</v>
      </c>
      <c r="D4557" t="s">
        <v>51</v>
      </c>
      <c r="E4557">
        <v>6.8598218500000003</v>
      </c>
      <c r="F4557">
        <v>5.92</v>
      </c>
      <c r="G4557">
        <v>-1.3761758915142801</v>
      </c>
      <c r="H4557">
        <v>-8.0231465386417096</v>
      </c>
      <c r="I4557">
        <v>-12.7961994019734</v>
      </c>
      <c r="J4557">
        <v>-2.93741994365101</v>
      </c>
      <c r="K4557">
        <v>6.3887514457540497</v>
      </c>
      <c r="L4557">
        <v>5.7956292069081297</v>
      </c>
      <c r="M4557">
        <v>36.0754480030552</v>
      </c>
      <c r="N4557">
        <v>0.50398489373631905</v>
      </c>
      <c r="O4557">
        <v>35.135135135135101</v>
      </c>
      <c r="P4557">
        <v>48</v>
      </c>
      <c r="Q4557">
        <v>0.103569366984366</v>
      </c>
    </row>
    <row r="4558" spans="1:17" hidden="1" x14ac:dyDescent="0.3">
      <c r="A4558" t="s">
        <v>9345</v>
      </c>
      <c r="B4558" t="s">
        <v>9346</v>
      </c>
      <c r="C4558" t="s">
        <v>10328</v>
      </c>
      <c r="D4558" t="s">
        <v>2686</v>
      </c>
      <c r="E4558">
        <v>6.8447385000000001</v>
      </c>
      <c r="F4558">
        <v>2.67</v>
      </c>
      <c r="G4558">
        <v>31.746353752754398</v>
      </c>
      <c r="H4558">
        <v>-3.6777899550496</v>
      </c>
      <c r="I4558">
        <v>-36.679689853991803</v>
      </c>
      <c r="J4558">
        <v>-4.8147794517946902</v>
      </c>
      <c r="K4558">
        <v>2.7765994964954501</v>
      </c>
      <c r="L4558">
        <v>2.7085778589646501</v>
      </c>
      <c r="M4558">
        <v>48.074633999661202</v>
      </c>
      <c r="N4558">
        <v>0.840842959174675</v>
      </c>
      <c r="O4558">
        <v>143.07116104868899</v>
      </c>
      <c r="P4558">
        <v>72.258064516128997</v>
      </c>
      <c r="Q4558">
        <v>8.6117341682078005E-2</v>
      </c>
    </row>
    <row r="4559" spans="1:17" hidden="1" x14ac:dyDescent="0.3">
      <c r="A4559" t="s">
        <v>9347</v>
      </c>
      <c r="B4559" t="s">
        <v>9348</v>
      </c>
      <c r="C4559" t="s">
        <v>10328</v>
      </c>
      <c r="D4559">
        <v>0</v>
      </c>
      <c r="E4559">
        <v>6.8351499999999996</v>
      </c>
      <c r="F4559">
        <v>7.08</v>
      </c>
      <c r="G4559">
        <v>15.907553377871601</v>
      </c>
      <c r="H4559">
        <v>6.2888537951095396</v>
      </c>
      <c r="I4559">
        <v>24.5103240156336</v>
      </c>
      <c r="J4559">
        <v>11.0962718718585</v>
      </c>
      <c r="K4559">
        <v>6.6979550260763903</v>
      </c>
      <c r="L4559">
        <v>6.2797123683054696</v>
      </c>
      <c r="M4559">
        <v>33.054303584157999</v>
      </c>
      <c r="N4559">
        <v>0.89656393440703896</v>
      </c>
      <c r="O4559">
        <v>16.6666666666666</v>
      </c>
      <c r="P4559">
        <v>66.981132075471606</v>
      </c>
    </row>
    <row r="4560" spans="1:17" hidden="1" x14ac:dyDescent="0.3">
      <c r="A4560" t="s">
        <v>9349</v>
      </c>
      <c r="B4560" t="s">
        <v>9350</v>
      </c>
      <c r="C4560" t="s">
        <v>10328</v>
      </c>
      <c r="D4560" t="s">
        <v>46</v>
      </c>
      <c r="E4560">
        <v>6.8287500000000003</v>
      </c>
      <c r="F4560">
        <v>21.38</v>
      </c>
      <c r="G4560">
        <v>-0.49607048966976902</v>
      </c>
      <c r="H4560">
        <v>11.0758447614645</v>
      </c>
      <c r="I4560">
        <v>-3.88377148664491</v>
      </c>
      <c r="J4560">
        <v>-15.2352991847184</v>
      </c>
      <c r="K4560">
        <v>21.608930242744101</v>
      </c>
      <c r="L4560">
        <v>19.7438052785784</v>
      </c>
      <c r="M4560">
        <v>36.158546181528898</v>
      </c>
      <c r="N4560">
        <v>1.6397691338095099</v>
      </c>
      <c r="O4560">
        <v>49.953227315247901</v>
      </c>
      <c r="P4560">
        <v>64.461538461538396</v>
      </c>
      <c r="Q4560">
        <v>0.15110868363202301</v>
      </c>
    </row>
    <row r="4561" spans="1:17" hidden="1" x14ac:dyDescent="0.3">
      <c r="A4561" t="s">
        <v>9351</v>
      </c>
      <c r="B4561" t="s">
        <v>9352</v>
      </c>
      <c r="C4561" t="s">
        <v>10328</v>
      </c>
      <c r="D4561" t="s">
        <v>723</v>
      </c>
      <c r="E4561">
        <v>6.8064479999999996</v>
      </c>
      <c r="F4561">
        <v>193.6</v>
      </c>
      <c r="G4561">
        <v>11.448639770829899</v>
      </c>
      <c r="H4561">
        <v>-49.198286008210196</v>
      </c>
      <c r="I4561">
        <v>-66.303557911699301</v>
      </c>
      <c r="J4561">
        <v>15.8958654305609</v>
      </c>
      <c r="K4561">
        <v>243.00909246286099</v>
      </c>
      <c r="L4561">
        <v>276.11985225132599</v>
      </c>
      <c r="M4561">
        <v>47.2193719965003</v>
      </c>
      <c r="N4561">
        <v>0.32820512820512798</v>
      </c>
      <c r="O4561">
        <v>149.89669421487599</v>
      </c>
      <c r="P4561">
        <v>41.520467836257197</v>
      </c>
    </row>
    <row r="4562" spans="1:17" hidden="1" x14ac:dyDescent="0.3">
      <c r="A4562" t="s">
        <v>9353</v>
      </c>
      <c r="B4562" t="s">
        <v>9354</v>
      </c>
      <c r="C4562" t="s">
        <v>10328</v>
      </c>
      <c r="D4562" t="s">
        <v>1922</v>
      </c>
      <c r="E4562">
        <v>6.7800044579999996</v>
      </c>
      <c r="F4562">
        <v>2.06</v>
      </c>
      <c r="G4562">
        <v>86.770277197730493</v>
      </c>
      <c r="H4562">
        <v>34.149559876482797</v>
      </c>
      <c r="I4562">
        <v>66.165030642902593</v>
      </c>
      <c r="J4562">
        <v>-1.0476561641234601</v>
      </c>
      <c r="K4562">
        <v>1.5550339487168301</v>
      </c>
      <c r="L4562">
        <v>1.2244488042667601</v>
      </c>
      <c r="M4562">
        <v>60.975443283513599</v>
      </c>
      <c r="N4562">
        <v>0.25982392785181502</v>
      </c>
      <c r="O4562">
        <v>5.3398058252427099</v>
      </c>
      <c r="P4562">
        <v>157.49999999999901</v>
      </c>
      <c r="Q4562">
        <v>8.7381713607325995E-2</v>
      </c>
    </row>
    <row r="4563" spans="1:17" hidden="1" x14ac:dyDescent="0.3">
      <c r="A4563" t="s">
        <v>9355</v>
      </c>
      <c r="B4563" t="s">
        <v>9356</v>
      </c>
      <c r="C4563" t="s">
        <v>10328</v>
      </c>
      <c r="D4563" t="s">
        <v>3576</v>
      </c>
      <c r="E4563">
        <v>6.7668397999999996</v>
      </c>
      <c r="F4563">
        <v>10.37</v>
      </c>
      <c r="G4563">
        <v>370.89435550945097</v>
      </c>
      <c r="H4563">
        <v>44.609571508098298</v>
      </c>
      <c r="I4563">
        <v>303.50045931410898</v>
      </c>
      <c r="J4563">
        <v>6.9731771692098601</v>
      </c>
      <c r="K4563">
        <v>6.8185675793699296</v>
      </c>
      <c r="L4563">
        <v>3.4085642514297598</v>
      </c>
      <c r="M4563">
        <v>99.9996211626259</v>
      </c>
      <c r="N4563">
        <v>0.56672093317316796</v>
      </c>
      <c r="O4563">
        <v>0</v>
      </c>
      <c r="P4563">
        <v>400.96618357487898</v>
      </c>
    </row>
    <row r="4564" spans="1:17" hidden="1" x14ac:dyDescent="0.3">
      <c r="A4564" t="s">
        <v>9357</v>
      </c>
      <c r="B4564" t="s">
        <v>9358</v>
      </c>
      <c r="C4564" t="s">
        <v>10328</v>
      </c>
      <c r="D4564" t="s">
        <v>741</v>
      </c>
      <c r="E4564">
        <v>6.7584707650000002</v>
      </c>
      <c r="F4564">
        <v>37.08</v>
      </c>
      <c r="G4564">
        <v>31.610951247705199</v>
      </c>
      <c r="H4564">
        <v>3.1242490599553898</v>
      </c>
      <c r="I4564">
        <v>5.8046150787435797</v>
      </c>
      <c r="J4564">
        <v>-0.23662615601317399</v>
      </c>
      <c r="K4564">
        <v>35.978980257629097</v>
      </c>
      <c r="L4564">
        <v>31.922732828338798</v>
      </c>
      <c r="M4564">
        <v>51.4778037811056</v>
      </c>
      <c r="N4564">
        <v>0.61988504732749505</v>
      </c>
      <c r="O4564">
        <v>1.8608414239482201</v>
      </c>
      <c r="P4564">
        <v>70.482758620689594</v>
      </c>
    </row>
    <row r="4565" spans="1:17" hidden="1" x14ac:dyDescent="0.3">
      <c r="A4565" t="s">
        <v>9359</v>
      </c>
      <c r="B4565" t="s">
        <v>9360</v>
      </c>
      <c r="C4565" t="s">
        <v>10328</v>
      </c>
      <c r="D4565" t="s">
        <v>357</v>
      </c>
      <c r="E4565">
        <v>6.7320000000000002</v>
      </c>
      <c r="F4565">
        <v>16.55</v>
      </c>
      <c r="G4565">
        <v>64.634054287513806</v>
      </c>
      <c r="H4565">
        <v>1.1949823591808899</v>
      </c>
      <c r="I4565">
        <v>-28.997874966697498</v>
      </c>
      <c r="J4565">
        <v>-7.64106275753005</v>
      </c>
      <c r="K4565">
        <v>16.390676546259701</v>
      </c>
      <c r="L4565">
        <v>15.3769861480282</v>
      </c>
      <c r="M4565">
        <v>50.703059663555699</v>
      </c>
      <c r="N4565">
        <v>0.742490147095478</v>
      </c>
      <c r="O4565">
        <v>34.561933534743197</v>
      </c>
      <c r="P4565">
        <v>98.679471788715503</v>
      </c>
      <c r="Q4565">
        <v>8.6951536006764002E-2</v>
      </c>
    </row>
    <row r="4566" spans="1:17" hidden="1" x14ac:dyDescent="0.3">
      <c r="A4566" t="s">
        <v>9361</v>
      </c>
      <c r="B4566" t="s">
        <v>9362</v>
      </c>
      <c r="C4566" t="s">
        <v>10328</v>
      </c>
      <c r="D4566" t="s">
        <v>2332</v>
      </c>
      <c r="E4566">
        <v>6.7302</v>
      </c>
      <c r="F4566">
        <v>18</v>
      </c>
      <c r="G4566">
        <v>12.558916784017899</v>
      </c>
      <c r="H4566">
        <v>-7.5374390778566198</v>
      </c>
      <c r="I4566">
        <v>20.367929193627202</v>
      </c>
      <c r="J4566">
        <v>-1.0476561641234601</v>
      </c>
      <c r="K4566">
        <v>19.899324901275499</v>
      </c>
      <c r="L4566">
        <v>18.782156182212901</v>
      </c>
      <c r="M4566">
        <v>26.543084890894601</v>
      </c>
      <c r="N4566">
        <v>0.292682926829268</v>
      </c>
      <c r="O4566">
        <v>57.6666666666666</v>
      </c>
      <c r="P4566">
        <v>60</v>
      </c>
    </row>
    <row r="4567" spans="1:17" hidden="1" x14ac:dyDescent="0.3">
      <c r="A4567" t="s">
        <v>9363</v>
      </c>
      <c r="B4567" t="s">
        <v>9364</v>
      </c>
      <c r="C4567" t="s">
        <v>10328</v>
      </c>
      <c r="E4567">
        <v>6.7003608000000003</v>
      </c>
      <c r="F4567">
        <v>22.89</v>
      </c>
      <c r="G4567">
        <v>-30.071828065427301</v>
      </c>
      <c r="H4567">
        <v>-2.2742811831197698</v>
      </c>
      <c r="I4567">
        <v>-12.9654041397061</v>
      </c>
      <c r="J4567">
        <v>-1.0476561641234601</v>
      </c>
      <c r="K4567">
        <v>22.89</v>
      </c>
      <c r="M4567">
        <v>50</v>
      </c>
      <c r="O4567">
        <v>0</v>
      </c>
      <c r="P4567">
        <v>0</v>
      </c>
    </row>
    <row r="4568" spans="1:17" hidden="1" x14ac:dyDescent="0.3">
      <c r="A4568" t="s">
        <v>9365</v>
      </c>
      <c r="B4568" t="s">
        <v>9366</v>
      </c>
      <c r="C4568" t="s">
        <v>10328</v>
      </c>
      <c r="D4568" t="s">
        <v>138</v>
      </c>
      <c r="E4568">
        <v>6.7001340000000003</v>
      </c>
      <c r="F4568">
        <v>0.73</v>
      </c>
      <c r="G4568">
        <v>-21.368362083398999</v>
      </c>
      <c r="H4568">
        <v>-17.568398830178602</v>
      </c>
      <c r="I4568">
        <v>-22.8419473495826</v>
      </c>
      <c r="J4568">
        <v>-2.4175191778220899</v>
      </c>
      <c r="K4568">
        <v>0.72492066588520099</v>
      </c>
      <c r="L4568">
        <v>0.75584057241629199</v>
      </c>
      <c r="M4568">
        <v>55.5895390345283</v>
      </c>
      <c r="N4568">
        <v>0.65109307185916598</v>
      </c>
      <c r="O4568">
        <v>86.301369863013704</v>
      </c>
      <c r="P4568">
        <v>55.319148936170201</v>
      </c>
    </row>
    <row r="4569" spans="1:17" hidden="1" x14ac:dyDescent="0.3">
      <c r="A4569" t="s">
        <v>9367</v>
      </c>
      <c r="B4569" t="s">
        <v>9368</v>
      </c>
      <c r="C4569" t="s">
        <v>10328</v>
      </c>
      <c r="D4569" t="s">
        <v>77</v>
      </c>
      <c r="E4569">
        <v>6.6983474999999997</v>
      </c>
      <c r="F4569">
        <v>18.12</v>
      </c>
      <c r="G4569">
        <v>-0.64325663685589796</v>
      </c>
      <c r="H4569">
        <v>20.111039917797601</v>
      </c>
      <c r="I4569">
        <v>-2.0718912878089299</v>
      </c>
      <c r="J4569">
        <v>-3.1992454061772402</v>
      </c>
      <c r="K4569">
        <v>18.3427355580625</v>
      </c>
      <c r="L4569">
        <v>16.677124344011499</v>
      </c>
      <c r="M4569">
        <v>56.335442270724698</v>
      </c>
      <c r="N4569">
        <v>0.752444248114848</v>
      </c>
      <c r="O4569">
        <v>20.7505518763796</v>
      </c>
      <c r="P4569">
        <v>67.313019390581701</v>
      </c>
      <c r="Q4569">
        <v>3.5972989761435002E-2</v>
      </c>
    </row>
    <row r="4570" spans="1:17" hidden="1" x14ac:dyDescent="0.3">
      <c r="A4570" t="s">
        <v>9369</v>
      </c>
      <c r="B4570" t="s">
        <v>9370</v>
      </c>
      <c r="C4570" t="s">
        <v>10328</v>
      </c>
      <c r="D4570" t="s">
        <v>222</v>
      </c>
      <c r="E4570">
        <v>6.6889072689999898</v>
      </c>
      <c r="F4570">
        <v>4.9400000000000004</v>
      </c>
      <c r="G4570">
        <v>150.60999011639001</v>
      </c>
      <c r="H4570">
        <v>-6.5252933288687602</v>
      </c>
      <c r="I4570">
        <v>69.3224187385226</v>
      </c>
      <c r="J4570">
        <v>-8.6648436641234596</v>
      </c>
      <c r="K4570">
        <v>4.8610719752534903</v>
      </c>
      <c r="L4570">
        <v>4.1067258720284299</v>
      </c>
      <c r="M4570">
        <v>40.489360435816899</v>
      </c>
      <c r="N4570">
        <v>0.72617014276396197</v>
      </c>
      <c r="O4570">
        <v>43.5222672064777</v>
      </c>
      <c r="P4570">
        <v>185.54913294797601</v>
      </c>
      <c r="Q4570">
        <v>0.12655995234347001</v>
      </c>
    </row>
    <row r="4571" spans="1:17" hidden="1" x14ac:dyDescent="0.3">
      <c r="A4571" t="s">
        <v>9371</v>
      </c>
      <c r="B4571" t="s">
        <v>9372</v>
      </c>
      <c r="C4571" t="s">
        <v>10328</v>
      </c>
      <c r="D4571" t="s">
        <v>989</v>
      </c>
      <c r="E4571">
        <v>6.6419594000000002</v>
      </c>
      <c r="F4571">
        <v>5.14</v>
      </c>
      <c r="G4571">
        <v>-14.566210087899201</v>
      </c>
      <c r="H4571">
        <v>-2.2742811831197698</v>
      </c>
      <c r="I4571">
        <v>-8.06744495603267</v>
      </c>
      <c r="J4571">
        <v>-1.0476561641234601</v>
      </c>
      <c r="K4571">
        <v>5.1213574992866002</v>
      </c>
      <c r="L4571">
        <v>4.8763473612480999</v>
      </c>
      <c r="M4571">
        <v>100</v>
      </c>
      <c r="O4571">
        <v>0</v>
      </c>
      <c r="P4571">
        <v>15.505617977528001</v>
      </c>
    </row>
    <row r="4572" spans="1:17" hidden="1" x14ac:dyDescent="0.3">
      <c r="A4572" t="s">
        <v>9373</v>
      </c>
      <c r="B4572" t="s">
        <v>9374</v>
      </c>
      <c r="C4572" t="s">
        <v>10328</v>
      </c>
      <c r="D4572" t="s">
        <v>1665</v>
      </c>
      <c r="E4572">
        <v>6.6360000000000001</v>
      </c>
      <c r="F4572">
        <v>8.1</v>
      </c>
      <c r="G4572">
        <v>-81.886224258169705</v>
      </c>
      <c r="H4572">
        <v>-20.238974848748001</v>
      </c>
      <c r="I4572">
        <v>-46.353562034442902</v>
      </c>
      <c r="J4572">
        <v>-17.6263256467</v>
      </c>
      <c r="K4572">
        <v>9.5127981038826892</v>
      </c>
      <c r="L4572">
        <v>11.891001955933801</v>
      </c>
      <c r="M4572">
        <v>30.115051331411198</v>
      </c>
      <c r="N4572">
        <v>4.9672509005311296</v>
      </c>
      <c r="O4572">
        <v>168.39506172839501</v>
      </c>
      <c r="P4572">
        <v>12.5</v>
      </c>
      <c r="Q4572">
        <v>1.1817707327960001E-3</v>
      </c>
    </row>
    <row r="4573" spans="1:17" hidden="1" x14ac:dyDescent="0.3">
      <c r="A4573" t="s">
        <v>9375</v>
      </c>
      <c r="B4573" t="s">
        <v>9376</v>
      </c>
      <c r="C4573" t="s">
        <v>10328</v>
      </c>
      <c r="D4573" t="s">
        <v>535</v>
      </c>
      <c r="E4573">
        <v>6.6077988000000003</v>
      </c>
      <c r="F4573">
        <v>6.79</v>
      </c>
      <c r="G4573">
        <v>96.261505267905903</v>
      </c>
      <c r="H4573">
        <v>24.144158533192201</v>
      </c>
      <c r="I4573">
        <v>-11.3186975528797</v>
      </c>
      <c r="J4573">
        <v>-1.0476561641234601</v>
      </c>
      <c r="K4573">
        <v>6.2791979751960803</v>
      </c>
      <c r="L4573">
        <v>6.1321320003890802</v>
      </c>
      <c r="M4573">
        <v>67.467558926140001</v>
      </c>
      <c r="N4573">
        <v>1.6354246967434301</v>
      </c>
      <c r="O4573">
        <v>29.749631811487401</v>
      </c>
      <c r="P4573">
        <v>126.333333333333</v>
      </c>
      <c r="Q4573">
        <v>6.9132883375344997E-2</v>
      </c>
    </row>
    <row r="4574" spans="1:17" hidden="1" x14ac:dyDescent="0.3">
      <c r="A4574" t="s">
        <v>9377</v>
      </c>
      <c r="B4574" t="s">
        <v>9378</v>
      </c>
      <c r="C4574" t="s">
        <v>10328</v>
      </c>
      <c r="D4574" t="s">
        <v>138</v>
      </c>
      <c r="E4574">
        <v>6.6052641999999997</v>
      </c>
      <c r="F4574">
        <v>12.6</v>
      </c>
      <c r="G4574">
        <v>3.8282782044982602</v>
      </c>
      <c r="H4574">
        <v>12.197122629705101</v>
      </c>
      <c r="I4574">
        <v>-25.8284746791252</v>
      </c>
      <c r="J4574">
        <v>-4.9050069647057004</v>
      </c>
      <c r="K4574">
        <v>12.532593920624199</v>
      </c>
      <c r="L4574">
        <v>12.5110398669472</v>
      </c>
      <c r="M4574">
        <v>54.192984747843802</v>
      </c>
      <c r="N4574">
        <v>1.31045220034709</v>
      </c>
      <c r="O4574">
        <v>49.682539682539598</v>
      </c>
      <c r="P4574">
        <v>36.807817589576501</v>
      </c>
      <c r="Q4574">
        <v>1.7453987959463999E-2</v>
      </c>
    </row>
    <row r="4575" spans="1:17" hidden="1" x14ac:dyDescent="0.3">
      <c r="A4575" t="s">
        <v>9379</v>
      </c>
      <c r="B4575" t="s">
        <v>9380</v>
      </c>
      <c r="C4575" t="s">
        <v>10328</v>
      </c>
      <c r="D4575" t="s">
        <v>443</v>
      </c>
      <c r="E4575">
        <v>6.5933279999999996</v>
      </c>
      <c r="F4575">
        <v>5.28</v>
      </c>
      <c r="G4575">
        <v>-34.936692930292097</v>
      </c>
      <c r="H4575">
        <v>-24.7358196446582</v>
      </c>
      <c r="I4575">
        <v>-24.225908341386798</v>
      </c>
      <c r="J4575">
        <v>-7.3673587663539397</v>
      </c>
      <c r="K4575">
        <v>6.3256143436584598</v>
      </c>
      <c r="L4575">
        <v>6.8795190321323698</v>
      </c>
      <c r="M4575">
        <v>27.407181303100199</v>
      </c>
      <c r="N4575">
        <v>1.5144669544432601</v>
      </c>
      <c r="O4575">
        <v>86.553030303030297</v>
      </c>
      <c r="P4575">
        <v>33.670886075949298</v>
      </c>
      <c r="Q4575">
        <v>-4.7864694044780004E-3</v>
      </c>
    </row>
    <row r="4576" spans="1:17" hidden="1" x14ac:dyDescent="0.3">
      <c r="A4576" t="s">
        <v>9381</v>
      </c>
      <c r="B4576" t="s">
        <v>9382</v>
      </c>
      <c r="C4576" t="s">
        <v>10328</v>
      </c>
      <c r="D4576" t="s">
        <v>627</v>
      </c>
      <c r="E4576">
        <v>6.5771961000000001</v>
      </c>
      <c r="F4576">
        <v>20.53</v>
      </c>
      <c r="G4576">
        <v>-77.091182904137</v>
      </c>
      <c r="H4576">
        <v>7.6293590738395398</v>
      </c>
      <c r="I4576">
        <v>-50.753282927584898</v>
      </c>
      <c r="J4576">
        <v>-2.5824283463776601</v>
      </c>
      <c r="K4576">
        <v>19.598264912274502</v>
      </c>
      <c r="L4576">
        <v>23.601184711878801</v>
      </c>
      <c r="M4576">
        <v>63.633412829637599</v>
      </c>
      <c r="N4576">
        <v>3.0360477119586098</v>
      </c>
      <c r="O4576">
        <v>113.78470530930301</v>
      </c>
      <c r="P4576">
        <v>29.282115869017598</v>
      </c>
      <c r="Q4576">
        <v>4.8465459204680997E-2</v>
      </c>
    </row>
    <row r="4577" spans="1:17" hidden="1" x14ac:dyDescent="0.3">
      <c r="A4577" t="s">
        <v>9383</v>
      </c>
      <c r="B4577" t="s">
        <v>9384</v>
      </c>
      <c r="C4577" t="s">
        <v>10328</v>
      </c>
      <c r="D4577" t="s">
        <v>522</v>
      </c>
      <c r="E4577">
        <v>6.5664999999999996</v>
      </c>
      <c r="F4577">
        <v>2.38</v>
      </c>
      <c r="G4577">
        <v>-47.718886888956703</v>
      </c>
      <c r="H4577">
        <v>-4.4019407575878704</v>
      </c>
      <c r="I4577">
        <v>-16.997662204222198</v>
      </c>
      <c r="J4577">
        <v>-6.0063338500738803</v>
      </c>
      <c r="K4577">
        <v>2.25126926136481</v>
      </c>
      <c r="L4577">
        <v>2.4607903778951101</v>
      </c>
      <c r="M4577">
        <v>52.141869678775898</v>
      </c>
      <c r="N4577">
        <v>0.887469742103279</v>
      </c>
      <c r="O4577">
        <v>43.277310924369701</v>
      </c>
      <c r="P4577">
        <v>25.2631578947368</v>
      </c>
      <c r="Q4577">
        <v>-3.5871203505085998E-2</v>
      </c>
    </row>
    <row r="4578" spans="1:17" hidden="1" x14ac:dyDescent="0.3">
      <c r="A4578" t="s">
        <v>9385</v>
      </c>
      <c r="B4578" t="s">
        <v>9386</v>
      </c>
      <c r="C4578" t="s">
        <v>10328</v>
      </c>
      <c r="D4578" t="s">
        <v>305</v>
      </c>
      <c r="E4578">
        <v>6.5415489999999998</v>
      </c>
      <c r="F4578">
        <v>8.33</v>
      </c>
      <c r="G4578">
        <v>-28.113443732501999</v>
      </c>
      <c r="H4578">
        <v>-17.187457894049199</v>
      </c>
      <c r="I4578">
        <v>-24.442556105699701</v>
      </c>
      <c r="J4578">
        <v>-1.0476561641234601</v>
      </c>
      <c r="K4578">
        <v>8.9871345830907305</v>
      </c>
      <c r="L4578">
        <v>9.0313265654590893</v>
      </c>
      <c r="M4578">
        <v>33.486682293415498</v>
      </c>
      <c r="N4578">
        <v>0.31468531468531402</v>
      </c>
      <c r="O4578">
        <v>48.2593037214885</v>
      </c>
      <c r="P4578">
        <v>13.3333333333333</v>
      </c>
    </row>
    <row r="4579" spans="1:17" hidden="1" x14ac:dyDescent="0.3">
      <c r="A4579" t="s">
        <v>9387</v>
      </c>
      <c r="B4579" t="s">
        <v>9388</v>
      </c>
      <c r="C4579" t="s">
        <v>10328</v>
      </c>
      <c r="D4579" t="s">
        <v>257</v>
      </c>
      <c r="E4579">
        <v>6.5339210000000003</v>
      </c>
      <c r="F4579">
        <v>14.35</v>
      </c>
      <c r="G4579">
        <v>-37.670025103418297</v>
      </c>
      <c r="H4579">
        <v>-1.94205526949852</v>
      </c>
      <c r="I4579">
        <v>-17.298737473039399</v>
      </c>
      <c r="J4579">
        <v>-2.09614895573552</v>
      </c>
      <c r="K4579">
        <v>15.5972606500689</v>
      </c>
      <c r="L4579">
        <v>15.515363427398499</v>
      </c>
      <c r="M4579">
        <v>46.560595212923197</v>
      </c>
      <c r="N4579">
        <v>0.42366971549850901</v>
      </c>
      <c r="O4579">
        <v>72.543554006968606</v>
      </c>
      <c r="P4579">
        <v>18.595041322314</v>
      </c>
      <c r="Q4579">
        <v>3.9573704333098002E-2</v>
      </c>
    </row>
    <row r="4580" spans="1:17" hidden="1" x14ac:dyDescent="0.3">
      <c r="A4580" t="s">
        <v>9389</v>
      </c>
      <c r="B4580" t="s">
        <v>9390</v>
      </c>
      <c r="C4580" t="s">
        <v>10328</v>
      </c>
      <c r="D4580" t="s">
        <v>535</v>
      </c>
      <c r="E4580">
        <v>6.5274000000000001</v>
      </c>
      <c r="F4580">
        <v>14.19</v>
      </c>
      <c r="G4580">
        <v>61.4261476430746</v>
      </c>
      <c r="H4580">
        <v>-17.557863272672002</v>
      </c>
      <c r="I4580">
        <v>3.9209220546925398</v>
      </c>
      <c r="J4580">
        <v>-6.4476561641234698</v>
      </c>
      <c r="K4580">
        <v>15.7760122254319</v>
      </c>
      <c r="L4580">
        <v>13.292779803164899</v>
      </c>
      <c r="M4580">
        <v>42.556500574467201</v>
      </c>
      <c r="N4580">
        <v>1.0731313184222899</v>
      </c>
      <c r="O4580">
        <v>76.180408738548195</v>
      </c>
      <c r="P4580">
        <v>91.497975708501997</v>
      </c>
      <c r="Q4580">
        <v>4.2018583602997997E-2</v>
      </c>
    </row>
    <row r="4581" spans="1:17" hidden="1" x14ac:dyDescent="0.3">
      <c r="A4581" t="s">
        <v>9391</v>
      </c>
      <c r="B4581" t="s">
        <v>9392</v>
      </c>
      <c r="C4581" t="s">
        <v>10328</v>
      </c>
      <c r="D4581" t="s">
        <v>6678</v>
      </c>
      <c r="E4581">
        <v>6.5272600000000001</v>
      </c>
      <c r="F4581">
        <v>19</v>
      </c>
      <c r="G4581">
        <v>-44.409068822866402</v>
      </c>
      <c r="H4581">
        <v>-16.106480729605</v>
      </c>
      <c r="I4581">
        <v>-51.416975244338403</v>
      </c>
      <c r="J4581">
        <v>-10.5714656879329</v>
      </c>
      <c r="K4581">
        <v>21.973483043394602</v>
      </c>
      <c r="L4581">
        <v>22.783808677951701</v>
      </c>
      <c r="M4581">
        <v>41.996224982986803</v>
      </c>
      <c r="N4581">
        <v>1.2125447027772001</v>
      </c>
      <c r="O4581">
        <v>135</v>
      </c>
      <c r="P4581">
        <v>11.764705882352899</v>
      </c>
    </row>
    <row r="4582" spans="1:17" hidden="1" x14ac:dyDescent="0.3">
      <c r="A4582" t="s">
        <v>9393</v>
      </c>
      <c r="B4582" t="s">
        <v>9394</v>
      </c>
      <c r="C4582" t="s">
        <v>10328</v>
      </c>
      <c r="D4582" t="s">
        <v>138</v>
      </c>
      <c r="E4582">
        <v>6.5137472000000001</v>
      </c>
      <c r="F4582">
        <v>8.32</v>
      </c>
      <c r="G4582">
        <v>16.407045174009198</v>
      </c>
      <c r="H4582">
        <v>33.019836463939001</v>
      </c>
      <c r="I4582">
        <v>-28.925000099302</v>
      </c>
      <c r="J4582">
        <v>12.45883734237</v>
      </c>
      <c r="K4582">
        <v>7.49084609452765</v>
      </c>
      <c r="L4582">
        <v>7.2971595436283696</v>
      </c>
      <c r="M4582">
        <v>78.488049893977902</v>
      </c>
      <c r="N4582">
        <v>2.1749831637422301</v>
      </c>
      <c r="O4582">
        <v>34.735576923076898</v>
      </c>
      <c r="P4582">
        <v>113.333333333333</v>
      </c>
      <c r="Q4582">
        <v>9.3830787415747005E-2</v>
      </c>
    </row>
    <row r="4583" spans="1:17" hidden="1" x14ac:dyDescent="0.3">
      <c r="A4583" t="s">
        <v>9395</v>
      </c>
      <c r="B4583" t="s">
        <v>9396</v>
      </c>
      <c r="C4583" t="s">
        <v>10328</v>
      </c>
      <c r="D4583" t="s">
        <v>127</v>
      </c>
      <c r="E4583">
        <v>6.4908406000000003</v>
      </c>
      <c r="F4583">
        <v>12.58</v>
      </c>
      <c r="G4583">
        <v>26.201463860038402</v>
      </c>
      <c r="H4583">
        <v>-5.5026276398126903</v>
      </c>
      <c r="I4583">
        <v>-0.74417309599516701</v>
      </c>
      <c r="J4583">
        <v>21.240901049806801</v>
      </c>
      <c r="K4583">
        <v>11.1702491290418</v>
      </c>
      <c r="L4583">
        <v>10.610869291663899</v>
      </c>
      <c r="M4583">
        <v>70.9775889113521</v>
      </c>
      <c r="N4583">
        <v>1.58150000103439</v>
      </c>
      <c r="O4583">
        <v>17.249602543720101</v>
      </c>
      <c r="P4583">
        <v>84.728340675477199</v>
      </c>
      <c r="Q4583">
        <v>5.2806916767118003E-2</v>
      </c>
    </row>
    <row r="4584" spans="1:17" hidden="1" x14ac:dyDescent="0.3">
      <c r="A4584" t="s">
        <v>9397</v>
      </c>
      <c r="B4584" t="s">
        <v>9398</v>
      </c>
      <c r="C4584" t="s">
        <v>10328</v>
      </c>
      <c r="D4584" t="s">
        <v>21</v>
      </c>
      <c r="E4584">
        <v>6.4610527049999904</v>
      </c>
      <c r="F4584">
        <v>2.79</v>
      </c>
      <c r="G4584">
        <v>28.450899207299901</v>
      </c>
      <c r="H4584">
        <v>24.543900635061998</v>
      </c>
      <c r="I4584">
        <v>13.2789397516965</v>
      </c>
      <c r="J4584">
        <v>8.7948635209159001</v>
      </c>
      <c r="K4584">
        <v>2.3312285557011299</v>
      </c>
      <c r="L4584">
        <v>2.0139279265718999</v>
      </c>
      <c r="M4584">
        <v>99.999962557892701</v>
      </c>
      <c r="N4584">
        <v>3.3714285714285701</v>
      </c>
      <c r="O4584">
        <v>0</v>
      </c>
      <c r="P4584">
        <v>58.522727272727202</v>
      </c>
    </row>
    <row r="4585" spans="1:17" hidden="1" x14ac:dyDescent="0.3">
      <c r="A4585" t="s">
        <v>9399</v>
      </c>
      <c r="B4585" t="s">
        <v>9400</v>
      </c>
      <c r="C4585" t="s">
        <v>10328</v>
      </c>
      <c r="D4585" t="s">
        <v>72</v>
      </c>
      <c r="E4585">
        <v>6.4543473000000002</v>
      </c>
      <c r="F4585">
        <v>5.51</v>
      </c>
      <c r="G4585">
        <v>-43.163310715269603</v>
      </c>
      <c r="H4585">
        <v>10.2257188168802</v>
      </c>
      <c r="I4585">
        <v>-30.9713565206585</v>
      </c>
      <c r="J4585">
        <v>16.849022802666099</v>
      </c>
      <c r="K4585">
        <v>5.6010054904331303</v>
      </c>
      <c r="L4585">
        <v>5.8617572220414997</v>
      </c>
      <c r="M4585">
        <v>71.572568401961604</v>
      </c>
      <c r="N4585">
        <v>1.3381567334045601</v>
      </c>
      <c r="O4585">
        <v>31.7604355716878</v>
      </c>
      <c r="P4585">
        <v>12.4489795918367</v>
      </c>
      <c r="Q4585">
        <v>-3.7933120123457002E-2</v>
      </c>
    </row>
    <row r="4586" spans="1:17" hidden="1" x14ac:dyDescent="0.3">
      <c r="A4586" t="s">
        <v>9401</v>
      </c>
      <c r="B4586" t="s">
        <v>9402</v>
      </c>
      <c r="C4586" t="s">
        <v>10328</v>
      </c>
      <c r="D4586" t="s">
        <v>1665</v>
      </c>
      <c r="E4586">
        <v>6.4157999999999999</v>
      </c>
      <c r="F4586">
        <v>12.58</v>
      </c>
      <c r="G4586">
        <v>-30.071828065427301</v>
      </c>
      <c r="H4586">
        <v>-2.2742811831197698</v>
      </c>
      <c r="I4586">
        <v>-12.9654041397061</v>
      </c>
      <c r="J4586">
        <v>-1.0476561641234601</v>
      </c>
      <c r="K4586">
        <v>12.58</v>
      </c>
      <c r="L4586">
        <v>12.579999999999901</v>
      </c>
      <c r="M4586">
        <v>50</v>
      </c>
      <c r="O4586">
        <v>0</v>
      </c>
      <c r="P4586">
        <v>0</v>
      </c>
    </row>
    <row r="4587" spans="1:17" hidden="1" x14ac:dyDescent="0.3">
      <c r="A4587" t="s">
        <v>9403</v>
      </c>
      <c r="B4587" t="s">
        <v>9404</v>
      </c>
      <c r="C4587" t="s">
        <v>10328</v>
      </c>
      <c r="D4587" t="s">
        <v>89</v>
      </c>
      <c r="E4587">
        <v>6.4083474000000002</v>
      </c>
      <c r="F4587">
        <v>28.44</v>
      </c>
      <c r="G4587">
        <v>351.96207023965701</v>
      </c>
      <c r="H4587">
        <v>-15.2994912671533</v>
      </c>
      <c r="I4587">
        <v>189.587787349655</v>
      </c>
      <c r="J4587">
        <v>-2.7437212930244099</v>
      </c>
      <c r="K4587">
        <v>26.6371243579426</v>
      </c>
      <c r="L4587">
        <v>16.281242413957401</v>
      </c>
      <c r="M4587">
        <v>41.875414480681201</v>
      </c>
      <c r="N4587">
        <v>2.4988738555510301</v>
      </c>
      <c r="O4587">
        <v>21.835443037974599</v>
      </c>
      <c r="P4587">
        <v>394.60869565217303</v>
      </c>
      <c r="Q4587">
        <v>0.146368634352674</v>
      </c>
    </row>
    <row r="4588" spans="1:17" hidden="1" x14ac:dyDescent="0.3">
      <c r="A4588" t="s">
        <v>9405</v>
      </c>
      <c r="B4588" t="s">
        <v>9406</v>
      </c>
      <c r="C4588" t="s">
        <v>10328</v>
      </c>
      <c r="D4588" t="s">
        <v>72</v>
      </c>
      <c r="E4588">
        <v>6.39904764</v>
      </c>
      <c r="F4588">
        <v>6.32</v>
      </c>
      <c r="G4588">
        <v>1.8697168197501199</v>
      </c>
      <c r="H4588">
        <v>-7.7966692428212703</v>
      </c>
      <c r="I4588">
        <v>-27.212351222474101</v>
      </c>
      <c r="J4588">
        <v>2.38371638489614</v>
      </c>
      <c r="K4588">
        <v>6.5418006934999404</v>
      </c>
      <c r="L4588">
        <v>6.60296315123</v>
      </c>
      <c r="M4588">
        <v>50.645425332556101</v>
      </c>
      <c r="N4588">
        <v>0.91925446694011304</v>
      </c>
      <c r="O4588">
        <v>72.468354430379705</v>
      </c>
      <c r="P4588">
        <v>42.022471910112301</v>
      </c>
      <c r="Q4588">
        <v>1.4393353578134E-2</v>
      </c>
    </row>
    <row r="4589" spans="1:17" hidden="1" x14ac:dyDescent="0.3">
      <c r="A4589" t="s">
        <v>9407</v>
      </c>
      <c r="B4589" t="s">
        <v>9408</v>
      </c>
      <c r="C4589" t="s">
        <v>10328</v>
      </c>
      <c r="D4589" t="s">
        <v>51</v>
      </c>
      <c r="E4589">
        <v>6.3947390400000002</v>
      </c>
      <c r="F4589">
        <v>7.65</v>
      </c>
      <c r="G4589">
        <v>55.158196147647701</v>
      </c>
      <c r="H4589">
        <v>2.52023936482543</v>
      </c>
      <c r="I4589">
        <v>-17.697658187028601</v>
      </c>
      <c r="J4589">
        <v>-6.0166002635023501</v>
      </c>
      <c r="K4589">
        <v>7.5206300594340503</v>
      </c>
      <c r="L4589">
        <v>6.53702272004739</v>
      </c>
      <c r="M4589">
        <v>34.043400215635501</v>
      </c>
      <c r="N4589">
        <v>0.445723884869131</v>
      </c>
      <c r="O4589">
        <v>21.0457516339869</v>
      </c>
      <c r="P4589">
        <v>85.230024213074998</v>
      </c>
    </row>
    <row r="4590" spans="1:17" hidden="1" x14ac:dyDescent="0.3">
      <c r="A4590" t="s">
        <v>9409</v>
      </c>
      <c r="B4590" t="s">
        <v>9410</v>
      </c>
      <c r="C4590" t="s">
        <v>10328</v>
      </c>
      <c r="D4590" t="s">
        <v>627</v>
      </c>
      <c r="E4590">
        <v>6.3893576759999897</v>
      </c>
      <c r="F4590">
        <v>56.88</v>
      </c>
      <c r="G4590">
        <v>-52.726165840787601</v>
      </c>
      <c r="H4590">
        <v>-33.446694976223199</v>
      </c>
      <c r="I4590">
        <v>-35.619741915066399</v>
      </c>
      <c r="J4590">
        <v>-32.220069957226897</v>
      </c>
      <c r="O4590">
        <v>52.9535864978902</v>
      </c>
      <c r="P4590">
        <v>0</v>
      </c>
    </row>
    <row r="4591" spans="1:17" hidden="1" x14ac:dyDescent="0.3">
      <c r="A4591" t="s">
        <v>9411</v>
      </c>
      <c r="B4591" t="s">
        <v>9412</v>
      </c>
      <c r="C4591" t="s">
        <v>10328</v>
      </c>
      <c r="D4591" t="s">
        <v>405</v>
      </c>
      <c r="E4591">
        <v>6.3676058099999997</v>
      </c>
      <c r="F4591">
        <v>3.39</v>
      </c>
      <c r="G4591">
        <v>-12.7707900031435</v>
      </c>
      <c r="H4591">
        <v>14.6176107087721</v>
      </c>
      <c r="I4591">
        <v>0.41252228169854799</v>
      </c>
      <c r="J4591">
        <v>-5.9927111091784102</v>
      </c>
      <c r="K4591">
        <v>3.2398819709139501</v>
      </c>
      <c r="L4591">
        <v>2.9565264613117899</v>
      </c>
      <c r="M4591">
        <v>46.846117722977901</v>
      </c>
      <c r="N4591">
        <v>1.1225816457739299</v>
      </c>
      <c r="O4591">
        <v>24.483775811209401</v>
      </c>
      <c r="P4591">
        <v>71.212121212121204</v>
      </c>
      <c r="Q4591">
        <v>8.1198377504052996E-2</v>
      </c>
    </row>
    <row r="4592" spans="1:17" hidden="1" x14ac:dyDescent="0.3">
      <c r="A4592" t="s">
        <v>9413</v>
      </c>
      <c r="B4592" t="s">
        <v>9414</v>
      </c>
      <c r="C4592" t="s">
        <v>10328</v>
      </c>
      <c r="D4592" t="s">
        <v>124</v>
      </c>
      <c r="E4592">
        <v>6.3618750000000004</v>
      </c>
      <c r="F4592">
        <v>1.37</v>
      </c>
      <c r="G4592">
        <v>68.478896572253802</v>
      </c>
      <c r="H4592">
        <v>-10.4375464892422</v>
      </c>
      <c r="I4592">
        <v>28.271709262355699</v>
      </c>
      <c r="J4592">
        <v>2.0057789503803498</v>
      </c>
      <c r="K4592">
        <v>1.4674506321432601</v>
      </c>
      <c r="L4592">
        <v>1.31481128372537</v>
      </c>
      <c r="M4592">
        <v>54.955384742362199</v>
      </c>
      <c r="N4592">
        <v>0.81607872745213506</v>
      </c>
      <c r="O4592">
        <v>85.401459854014504</v>
      </c>
      <c r="P4592">
        <v>110.76923076923001</v>
      </c>
      <c r="Q4592">
        <v>4.0519912458592003E-2</v>
      </c>
    </row>
    <row r="4593" spans="1:17" hidden="1" x14ac:dyDescent="0.3">
      <c r="A4593" t="s">
        <v>9415</v>
      </c>
      <c r="B4593" t="s">
        <v>9416</v>
      </c>
      <c r="C4593" t="s">
        <v>10328</v>
      </c>
      <c r="D4593" t="s">
        <v>4484</v>
      </c>
      <c r="E4593">
        <v>6.3379260000000004</v>
      </c>
      <c r="F4593">
        <v>11.93</v>
      </c>
      <c r="G4593">
        <v>22.876889883290598</v>
      </c>
      <c r="H4593">
        <v>28.325087902053699</v>
      </c>
      <c r="I4593">
        <v>38.815766343754397</v>
      </c>
      <c r="J4593">
        <v>-0.88636584154282405</v>
      </c>
      <c r="K4593">
        <v>10.1406467426182</v>
      </c>
      <c r="L4593">
        <v>8.5059227015849395</v>
      </c>
      <c r="M4593">
        <v>64.0774499483217</v>
      </c>
      <c r="N4593">
        <v>1.4919793508713699</v>
      </c>
      <c r="O4593">
        <v>9.9748533109807092</v>
      </c>
      <c r="P4593">
        <v>109.298245614035</v>
      </c>
      <c r="Q4593">
        <v>5.4020053835829002E-2</v>
      </c>
    </row>
    <row r="4594" spans="1:17" hidden="1" x14ac:dyDescent="0.3">
      <c r="A4594" t="s">
        <v>9417</v>
      </c>
      <c r="B4594" t="s">
        <v>9418</v>
      </c>
      <c r="C4594" t="s">
        <v>10328</v>
      </c>
      <c r="D4594" t="s">
        <v>741</v>
      </c>
      <c r="E4594">
        <v>6.3247861439999999</v>
      </c>
      <c r="F4594">
        <v>95.91</v>
      </c>
      <c r="G4594">
        <v>24.6217203216694</v>
      </c>
      <c r="H4594">
        <v>-0.37447222536133501</v>
      </c>
      <c r="I4594">
        <v>-0.275943441785795</v>
      </c>
      <c r="J4594">
        <v>-0.838909686720269</v>
      </c>
      <c r="K4594">
        <v>93.829146152989694</v>
      </c>
      <c r="L4594">
        <v>84.649436074251099</v>
      </c>
      <c r="M4594">
        <v>63.753004305415402</v>
      </c>
      <c r="N4594">
        <v>0.72366809576202795</v>
      </c>
      <c r="O4594">
        <v>4.3686789698675899</v>
      </c>
      <c r="P4594">
        <v>57.902535396773096</v>
      </c>
    </row>
    <row r="4595" spans="1:17" hidden="1" x14ac:dyDescent="0.3">
      <c r="A4595" t="s">
        <v>9419</v>
      </c>
      <c r="B4595" t="s">
        <v>9420</v>
      </c>
      <c r="C4595" t="s">
        <v>10328</v>
      </c>
      <c r="D4595" t="s">
        <v>51</v>
      </c>
      <c r="E4595">
        <v>6.3068960000000001</v>
      </c>
      <c r="F4595">
        <v>16.5</v>
      </c>
      <c r="G4595">
        <v>23.2738968416358</v>
      </c>
      <c r="H4595">
        <v>-9.3013082101468001</v>
      </c>
      <c r="I4595">
        <v>-23.291491096227801</v>
      </c>
      <c r="J4595">
        <v>-5.2259291446248497</v>
      </c>
      <c r="K4595">
        <v>17.893369350044502</v>
      </c>
      <c r="L4595">
        <v>16.285711734354599</v>
      </c>
      <c r="M4595">
        <v>35.805599193764202</v>
      </c>
      <c r="N4595">
        <v>1.96498341527146</v>
      </c>
      <c r="O4595">
        <v>72.363636363636303</v>
      </c>
      <c r="P4595">
        <v>73.684210526315795</v>
      </c>
    </row>
    <row r="4596" spans="1:17" hidden="1" x14ac:dyDescent="0.3">
      <c r="A4596" t="s">
        <v>9421</v>
      </c>
      <c r="B4596" t="s">
        <v>9422</v>
      </c>
      <c r="C4596" t="s">
        <v>10328</v>
      </c>
      <c r="D4596" t="s">
        <v>231</v>
      </c>
      <c r="E4596">
        <v>6.3066559499999997</v>
      </c>
      <c r="F4596">
        <v>6.6</v>
      </c>
      <c r="G4596">
        <v>-61.321828065427297</v>
      </c>
      <c r="K4596">
        <v>7.8976443621726604</v>
      </c>
      <c r="M4596">
        <v>24.8553728216223</v>
      </c>
      <c r="N4596">
        <v>1</v>
      </c>
      <c r="O4596">
        <v>45.454545454545404</v>
      </c>
      <c r="P4596">
        <v>4.7619047619047601</v>
      </c>
    </row>
    <row r="4597" spans="1:17" hidden="1" x14ac:dyDescent="0.3">
      <c r="A4597" t="s">
        <v>9423</v>
      </c>
      <c r="B4597" t="s">
        <v>9424</v>
      </c>
      <c r="C4597" t="s">
        <v>10328</v>
      </c>
      <c r="D4597" t="s">
        <v>5712</v>
      </c>
      <c r="E4597">
        <v>6.2865520999999998</v>
      </c>
      <c r="F4597">
        <v>9.98</v>
      </c>
      <c r="G4597">
        <v>-90.151828065427296</v>
      </c>
      <c r="H4597">
        <v>-7.5136669103103797</v>
      </c>
      <c r="I4597">
        <v>-59.3094901612115</v>
      </c>
      <c r="J4597">
        <v>-4.0975637426816904</v>
      </c>
      <c r="K4597">
        <v>10.9894255011439</v>
      </c>
      <c r="L4597">
        <v>15.169031526474701</v>
      </c>
      <c r="M4597">
        <v>53.445555838070497</v>
      </c>
      <c r="N4597">
        <v>0.88221343873517799</v>
      </c>
      <c r="O4597">
        <v>150.501002004008</v>
      </c>
      <c r="P4597">
        <v>30.457516339869201</v>
      </c>
      <c r="Q4597">
        <v>-3.8110828757526999E-2</v>
      </c>
    </row>
    <row r="4598" spans="1:17" hidden="1" x14ac:dyDescent="0.3">
      <c r="A4598" t="s">
        <v>9425</v>
      </c>
      <c r="B4598" t="s">
        <v>9426</v>
      </c>
      <c r="C4598" t="s">
        <v>10328</v>
      </c>
      <c r="D4598" t="s">
        <v>535</v>
      </c>
      <c r="E4598">
        <v>6.2557109999999998</v>
      </c>
      <c r="F4598">
        <v>18</v>
      </c>
      <c r="G4598">
        <v>165.494674397626</v>
      </c>
      <c r="H4598">
        <v>21.174445139545099</v>
      </c>
      <c r="I4598">
        <v>18.5174300458307</v>
      </c>
      <c r="J4598">
        <v>-2.86583798230529</v>
      </c>
      <c r="K4598">
        <v>16.868360490320999</v>
      </c>
      <c r="L4598">
        <v>14.258394490551</v>
      </c>
      <c r="M4598">
        <v>56.870630735981003</v>
      </c>
      <c r="N4598">
        <v>0.70978974369332004</v>
      </c>
      <c r="O4598">
        <v>15.6666666666666</v>
      </c>
      <c r="P4598">
        <v>195.56650246305401</v>
      </c>
    </row>
    <row r="4599" spans="1:17" hidden="1" x14ac:dyDescent="0.3">
      <c r="A4599" t="s">
        <v>9427</v>
      </c>
      <c r="B4599" t="s">
        <v>9428</v>
      </c>
      <c r="C4599" t="s">
        <v>10328</v>
      </c>
      <c r="D4599" t="s">
        <v>1210</v>
      </c>
      <c r="E4599">
        <v>6.2075412400000003</v>
      </c>
      <c r="F4599">
        <v>5.44</v>
      </c>
      <c r="G4599">
        <v>144.67564668204699</v>
      </c>
      <c r="H4599">
        <v>-18.8648443490254</v>
      </c>
      <c r="I4599">
        <v>20.367929193627202</v>
      </c>
      <c r="J4599">
        <v>-4.9073052869304696</v>
      </c>
      <c r="K4599">
        <v>6.1697344397703002</v>
      </c>
      <c r="L4599">
        <v>4.8823085562362696</v>
      </c>
      <c r="M4599">
        <v>42.062699279351698</v>
      </c>
      <c r="N4599">
        <v>0.62344445810831295</v>
      </c>
      <c r="O4599">
        <v>89.338235294117595</v>
      </c>
      <c r="P4599">
        <v>187.830687830687</v>
      </c>
    </row>
    <row r="4600" spans="1:17" hidden="1" x14ac:dyDescent="0.3">
      <c r="A4600" t="s">
        <v>9429</v>
      </c>
      <c r="B4600" t="s">
        <v>9430</v>
      </c>
      <c r="C4600" t="s">
        <v>10328</v>
      </c>
      <c r="D4600" t="s">
        <v>410</v>
      </c>
      <c r="E4600">
        <v>6.1783184999999996</v>
      </c>
      <c r="F4600">
        <v>4.3</v>
      </c>
      <c r="G4600">
        <v>-58.997447900137999</v>
      </c>
      <c r="H4600">
        <v>33.209589784622104</v>
      </c>
      <c r="I4600">
        <v>-47.813888988190897</v>
      </c>
      <c r="J4600">
        <v>0.15716311298496199</v>
      </c>
      <c r="K4600">
        <v>3.7280021204853901</v>
      </c>
      <c r="L4600">
        <v>4.6912894087173802</v>
      </c>
      <c r="M4600">
        <v>65.783413395353705</v>
      </c>
      <c r="N4600">
        <v>2.2386610493055099</v>
      </c>
      <c r="O4600">
        <v>67.441860465116207</v>
      </c>
      <c r="P4600">
        <v>48.275862068965502</v>
      </c>
      <c r="Q4600">
        <v>-4.0799167377493999E-2</v>
      </c>
    </row>
    <row r="4601" spans="1:17" hidden="1" x14ac:dyDescent="0.3">
      <c r="A4601" t="s">
        <v>9431</v>
      </c>
      <c r="B4601" t="s">
        <v>9432</v>
      </c>
      <c r="C4601" t="s">
        <v>10328</v>
      </c>
      <c r="D4601" t="s">
        <v>741</v>
      </c>
      <c r="E4601">
        <v>6.1746908559999998</v>
      </c>
      <c r="F4601">
        <v>110.87</v>
      </c>
      <c r="G4601">
        <v>49.7659659329506</v>
      </c>
      <c r="H4601">
        <v>3.60190929307069</v>
      </c>
      <c r="I4601">
        <v>3.4579918489528998</v>
      </c>
      <c r="J4601">
        <v>-0.413999967871087</v>
      </c>
      <c r="K4601">
        <v>107.240260623956</v>
      </c>
      <c r="L4601">
        <v>94.091805226027802</v>
      </c>
      <c r="M4601">
        <v>67.7882302660921</v>
      </c>
      <c r="N4601">
        <v>0.76364521486186498</v>
      </c>
      <c r="O4601">
        <v>2.47136285740054</v>
      </c>
      <c r="P4601">
        <v>84.660226515656205</v>
      </c>
    </row>
    <row r="4602" spans="1:17" hidden="1" x14ac:dyDescent="0.3">
      <c r="A4602" t="s">
        <v>9433</v>
      </c>
      <c r="B4602" t="s">
        <v>9434</v>
      </c>
      <c r="C4602" t="s">
        <v>10328</v>
      </c>
      <c r="D4602" t="s">
        <v>402</v>
      </c>
      <c r="E4602">
        <v>6.1740000000000004</v>
      </c>
      <c r="F4602">
        <v>5.88</v>
      </c>
      <c r="G4602">
        <v>176.17817193457199</v>
      </c>
      <c r="H4602">
        <v>-7.4355715057004197</v>
      </c>
      <c r="I4602">
        <v>26.041688058875401</v>
      </c>
      <c r="J4602">
        <v>-1.0476561641234601</v>
      </c>
      <c r="K4602">
        <v>5.3054684489286803</v>
      </c>
      <c r="L4602">
        <v>3.8253427170787302</v>
      </c>
      <c r="M4602">
        <v>30.664597844284401</v>
      </c>
      <c r="N4602">
        <v>7.9948420373952195E-2</v>
      </c>
      <c r="O4602">
        <v>10.5442176870748</v>
      </c>
      <c r="P4602">
        <v>206.25</v>
      </c>
    </row>
    <row r="4603" spans="1:17" hidden="1" x14ac:dyDescent="0.3">
      <c r="A4603" t="s">
        <v>9435</v>
      </c>
      <c r="B4603" t="s">
        <v>9436</v>
      </c>
      <c r="C4603" t="s">
        <v>10328</v>
      </c>
      <c r="D4603" t="s">
        <v>741</v>
      </c>
      <c r="E4603">
        <v>6.1661835759999999</v>
      </c>
      <c r="F4603">
        <v>37.31</v>
      </c>
      <c r="G4603">
        <v>35.456122245131603</v>
      </c>
      <c r="H4603">
        <v>2.3794894925180001</v>
      </c>
      <c r="I4603">
        <v>6.0457601346160397</v>
      </c>
      <c r="J4603">
        <v>-0.67121088313395105</v>
      </c>
      <c r="K4603">
        <v>36.193742359262501</v>
      </c>
      <c r="L4603">
        <v>32.127643158849502</v>
      </c>
      <c r="M4603">
        <v>46.0553371054271</v>
      </c>
      <c r="N4603">
        <v>0.397791486669065</v>
      </c>
      <c r="O4603">
        <v>2.2246046636290502</v>
      </c>
      <c r="P4603">
        <v>70.054694621695504</v>
      </c>
    </row>
    <row r="4604" spans="1:17" hidden="1" x14ac:dyDescent="0.3">
      <c r="A4604" t="s">
        <v>9437</v>
      </c>
      <c r="B4604" t="s">
        <v>9438</v>
      </c>
      <c r="C4604" t="s">
        <v>10328</v>
      </c>
      <c r="D4604" t="s">
        <v>1665</v>
      </c>
      <c r="E4604">
        <v>6.0700200000000004</v>
      </c>
      <c r="F4604">
        <v>10.94</v>
      </c>
      <c r="G4604">
        <v>6.8493233738717798</v>
      </c>
      <c r="H4604">
        <v>2.78780095632625</v>
      </c>
      <c r="I4604">
        <v>14.987812234562799</v>
      </c>
      <c r="J4604">
        <v>-0.77418305564580603</v>
      </c>
      <c r="K4604">
        <v>10.4280754089704</v>
      </c>
      <c r="L4604">
        <v>9.6474674469826809</v>
      </c>
      <c r="M4604">
        <v>58.080962646193797</v>
      </c>
      <c r="N4604">
        <v>0.90068608970041997</v>
      </c>
      <c r="O4604">
        <v>18.372943327239401</v>
      </c>
      <c r="P4604">
        <v>61.119293078055897</v>
      </c>
      <c r="Q4604">
        <v>4.9100652785584002E-2</v>
      </c>
    </row>
    <row r="4605" spans="1:17" hidden="1" x14ac:dyDescent="0.3">
      <c r="A4605" t="s">
        <v>9439</v>
      </c>
      <c r="B4605" t="s">
        <v>9440</v>
      </c>
      <c r="C4605" t="s">
        <v>10328</v>
      </c>
      <c r="D4605" t="s">
        <v>21</v>
      </c>
      <c r="E4605">
        <v>6.0587688000000002</v>
      </c>
      <c r="F4605">
        <v>6.32</v>
      </c>
      <c r="G4605">
        <v>13.2388295309445</v>
      </c>
      <c r="H4605">
        <v>9.2072002983616805</v>
      </c>
      <c r="I4605">
        <v>44.248526208552597</v>
      </c>
      <c r="J4605">
        <v>20.568505452038099</v>
      </c>
      <c r="K4605">
        <v>5.5318422534778202</v>
      </c>
      <c r="L4605">
        <v>5.2192261257992101</v>
      </c>
      <c r="M4605">
        <v>79.996872741841699</v>
      </c>
      <c r="N4605">
        <v>3.7807486631015998</v>
      </c>
      <c r="O4605">
        <v>26.582278481012601</v>
      </c>
      <c r="P4605">
        <v>217.58793969849199</v>
      </c>
    </row>
    <row r="4606" spans="1:17" hidden="1" x14ac:dyDescent="0.3">
      <c r="A4606" t="s">
        <v>9441</v>
      </c>
      <c r="B4606" t="s">
        <v>9442</v>
      </c>
      <c r="C4606" t="s">
        <v>10328</v>
      </c>
      <c r="D4606" t="s">
        <v>298</v>
      </c>
      <c r="E4606">
        <v>6.0462619999999996</v>
      </c>
      <c r="F4606">
        <v>3.56</v>
      </c>
      <c r="G4606">
        <v>28.1503941567948</v>
      </c>
      <c r="H4606">
        <v>11.738457670383401</v>
      </c>
      <c r="I4606">
        <v>-2.7486858734522501</v>
      </c>
      <c r="J4606">
        <v>-4.0286859744215597</v>
      </c>
      <c r="K4606">
        <v>3.3445939413905799</v>
      </c>
      <c r="L4606">
        <v>3.4157632169138501</v>
      </c>
      <c r="M4606">
        <v>63.167214546901903</v>
      </c>
      <c r="N4606">
        <v>1.91935791257215</v>
      </c>
      <c r="O4606">
        <v>50.8426966292134</v>
      </c>
      <c r="P4606">
        <v>87.368421052631504</v>
      </c>
      <c r="Q4606">
        <v>1.3673032056030999E-2</v>
      </c>
    </row>
    <row r="4607" spans="1:17" hidden="1" x14ac:dyDescent="0.3">
      <c r="A4607" t="s">
        <v>9443</v>
      </c>
      <c r="B4607" t="s">
        <v>9444</v>
      </c>
      <c r="C4607" t="s">
        <v>10328</v>
      </c>
      <c r="D4607" t="s">
        <v>54</v>
      </c>
      <c r="E4607">
        <v>6.0418247819999999</v>
      </c>
      <c r="F4607">
        <v>10.91</v>
      </c>
      <c r="G4607">
        <v>105.56532096265001</v>
      </c>
      <c r="H4607">
        <v>18.1802642714256</v>
      </c>
      <c r="I4607">
        <v>-9.5530818648246196</v>
      </c>
      <c r="J4607">
        <v>22.619010502543201</v>
      </c>
      <c r="K4607">
        <v>9.9399808300111498</v>
      </c>
      <c r="L4607">
        <v>9.4409949638849504</v>
      </c>
      <c r="M4607">
        <v>86.564629090916497</v>
      </c>
      <c r="N4607">
        <v>0.51856740144206404</v>
      </c>
      <c r="O4607">
        <v>34.0054995417048</v>
      </c>
      <c r="P4607">
        <v>190.933333333333</v>
      </c>
      <c r="Q4607">
        <v>8.6772225287067004E-2</v>
      </c>
    </row>
    <row r="4608" spans="1:17" hidden="1" x14ac:dyDescent="0.3">
      <c r="A4608" t="s">
        <v>9445</v>
      </c>
      <c r="B4608" t="s">
        <v>9446</v>
      </c>
      <c r="C4608" t="s">
        <v>10328</v>
      </c>
      <c r="D4608" t="s">
        <v>298</v>
      </c>
      <c r="E4608">
        <v>6.0093468909999999</v>
      </c>
      <c r="F4608">
        <v>3.45</v>
      </c>
      <c r="G4608">
        <v>-36.828584822183998</v>
      </c>
      <c r="H4608">
        <v>1.2865496774143399</v>
      </c>
      <c r="I4608">
        <v>-35.087300302234297</v>
      </c>
      <c r="J4608">
        <v>4.7099195934522999</v>
      </c>
      <c r="K4608">
        <v>3.5640689608178202</v>
      </c>
      <c r="L4608">
        <v>3.7253574680948498</v>
      </c>
      <c r="M4608">
        <v>59.227121032872503</v>
      </c>
      <c r="N4608">
        <v>0.32272910862694298</v>
      </c>
      <c r="O4608">
        <v>96.811594202898505</v>
      </c>
      <c r="P4608">
        <v>30.681818181818102</v>
      </c>
      <c r="Q4608">
        <v>5.7890010969405999E-2</v>
      </c>
    </row>
    <row r="4609" spans="1:17" hidden="1" x14ac:dyDescent="0.3">
      <c r="A4609" t="s">
        <v>9447</v>
      </c>
      <c r="B4609" t="s">
        <v>9448</v>
      </c>
      <c r="C4609" t="s">
        <v>10328</v>
      </c>
      <c r="D4609" t="s">
        <v>1665</v>
      </c>
      <c r="E4609">
        <v>6.0076499999999999</v>
      </c>
      <c r="F4609">
        <v>10</v>
      </c>
      <c r="G4609">
        <v>-5.8482255809552903</v>
      </c>
      <c r="H4609">
        <v>-12.8148217236603</v>
      </c>
      <c r="I4609">
        <v>-35.446024294744802</v>
      </c>
      <c r="J4609">
        <v>-5.5668869333542403</v>
      </c>
      <c r="K4609">
        <v>10.7580647863912</v>
      </c>
      <c r="L4609">
        <v>10.7959481981071</v>
      </c>
      <c r="M4609">
        <v>30.689608582655701</v>
      </c>
      <c r="N4609">
        <v>0.25026737967914398</v>
      </c>
      <c r="O4609">
        <v>56.6</v>
      </c>
      <c r="P4609">
        <v>33.3333333333333</v>
      </c>
      <c r="Q4609">
        <v>-0.12340107103445</v>
      </c>
    </row>
    <row r="4610" spans="1:17" hidden="1" x14ac:dyDescent="0.3">
      <c r="A4610" t="s">
        <v>9449</v>
      </c>
      <c r="B4610" t="s">
        <v>9450</v>
      </c>
      <c r="C4610" t="s">
        <v>10328</v>
      </c>
      <c r="D4610" t="s">
        <v>46</v>
      </c>
      <c r="E4610">
        <v>5.9916159999999996</v>
      </c>
      <c r="F4610">
        <v>13.6</v>
      </c>
      <c r="G4610">
        <v>85.801187807588505</v>
      </c>
      <c r="H4610">
        <v>-7.1693860782246803</v>
      </c>
      <c r="I4610">
        <v>-7.29329846760045</v>
      </c>
      <c r="J4610">
        <v>-1.0476561641234601</v>
      </c>
      <c r="K4610">
        <v>12.844611565495301</v>
      </c>
      <c r="L4610">
        <v>10.5660867436295</v>
      </c>
      <c r="M4610">
        <v>1.82265070363327</v>
      </c>
      <c r="N4610">
        <v>0</v>
      </c>
      <c r="O4610">
        <v>5.7352941176470598</v>
      </c>
      <c r="P4610">
        <v>140.28268551236701</v>
      </c>
    </row>
    <row r="4611" spans="1:17" hidden="1" x14ac:dyDescent="0.3">
      <c r="A4611" t="s">
        <v>9451</v>
      </c>
      <c r="B4611" t="s">
        <v>9452</v>
      </c>
      <c r="C4611" t="s">
        <v>10328</v>
      </c>
      <c r="D4611" t="s">
        <v>5421</v>
      </c>
      <c r="E4611">
        <v>5.9675966999999996</v>
      </c>
      <c r="F4611">
        <v>19</v>
      </c>
      <c r="G4611">
        <v>-47.463132413253398</v>
      </c>
      <c r="H4611">
        <v>-1.3098141780436301</v>
      </c>
      <c r="I4611">
        <v>-33.798737473039402</v>
      </c>
      <c r="J4611">
        <v>2.92516139991208</v>
      </c>
      <c r="K4611">
        <v>20.9790504157078</v>
      </c>
      <c r="L4611">
        <v>20.769526161926699</v>
      </c>
      <c r="M4611">
        <v>54.546734018250199</v>
      </c>
      <c r="N4611">
        <v>1.93520803671389</v>
      </c>
      <c r="O4611">
        <v>46.421052631578902</v>
      </c>
      <c r="P4611">
        <v>29.870129870129801</v>
      </c>
      <c r="Q4611">
        <v>3.1910210809471998E-2</v>
      </c>
    </row>
    <row r="4612" spans="1:17" hidden="1" x14ac:dyDescent="0.3">
      <c r="A4612" t="s">
        <v>9453</v>
      </c>
      <c r="B4612" t="s">
        <v>9454</v>
      </c>
      <c r="C4612" t="s">
        <v>10328</v>
      </c>
      <c r="D4612" t="s">
        <v>1665</v>
      </c>
      <c r="E4612">
        <v>5.9664219999999997</v>
      </c>
      <c r="F4612">
        <v>13.09</v>
      </c>
      <c r="G4612">
        <v>37.748684755085399</v>
      </c>
      <c r="H4612">
        <v>7.3572096041499</v>
      </c>
      <c r="I4612">
        <v>-3.88207080637279</v>
      </c>
      <c r="J4612">
        <v>-1.0476561641234601</v>
      </c>
      <c r="K4612">
        <v>12.2675471839077</v>
      </c>
      <c r="L4612">
        <v>11.3887746945503</v>
      </c>
      <c r="M4612">
        <v>67.075696083782205</v>
      </c>
      <c r="N4612">
        <v>0.2</v>
      </c>
      <c r="O4612">
        <v>22.230710466004499</v>
      </c>
      <c r="P4612">
        <v>67.820512820512803</v>
      </c>
    </row>
    <row r="4613" spans="1:17" hidden="1" x14ac:dyDescent="0.3">
      <c r="A4613" t="s">
        <v>9455</v>
      </c>
      <c r="B4613" t="s">
        <v>9456</v>
      </c>
      <c r="C4613" t="s">
        <v>10328</v>
      </c>
      <c r="D4613" t="s">
        <v>51</v>
      </c>
      <c r="E4613">
        <v>5.94</v>
      </c>
      <c r="F4613">
        <v>5.68</v>
      </c>
      <c r="G4613">
        <v>14.826131118246099</v>
      </c>
      <c r="H4613">
        <v>-5.0566052420395797</v>
      </c>
      <c r="I4613">
        <v>-9.8801046841707407</v>
      </c>
      <c r="J4613">
        <v>6.3664487183358398</v>
      </c>
      <c r="K4613">
        <v>5.8663526657254303</v>
      </c>
      <c r="L4613">
        <v>5.4341564486393796</v>
      </c>
      <c r="M4613">
        <v>60.437900715628203</v>
      </c>
      <c r="N4613">
        <v>0.99088901965828702</v>
      </c>
      <c r="O4613">
        <v>38.556338028169002</v>
      </c>
      <c r="P4613">
        <v>54.347826086956402</v>
      </c>
      <c r="Q4613">
        <v>4.5312512078799001E-2</v>
      </c>
    </row>
    <row r="4614" spans="1:17" hidden="1" x14ac:dyDescent="0.3">
      <c r="A4614" t="s">
        <v>9457</v>
      </c>
      <c r="B4614" t="s">
        <v>9458</v>
      </c>
      <c r="C4614" t="s">
        <v>10328</v>
      </c>
      <c r="D4614" t="s">
        <v>627</v>
      </c>
      <c r="E4614">
        <v>5.94</v>
      </c>
      <c r="F4614">
        <v>19.8</v>
      </c>
      <c r="G4614">
        <v>-92.832783491419406</v>
      </c>
      <c r="H4614">
        <v>-5.73600717044304</v>
      </c>
      <c r="I4614">
        <v>-41.485259735374001</v>
      </c>
      <c r="J4614">
        <v>-4.4622903104649199</v>
      </c>
      <c r="K4614">
        <v>21.742408858928801</v>
      </c>
      <c r="L4614">
        <v>25.339049407801301</v>
      </c>
      <c r="M4614">
        <v>12.9879288151282</v>
      </c>
      <c r="N4614">
        <v>0.13082039911308199</v>
      </c>
      <c r="O4614">
        <v>168.53535353535301</v>
      </c>
      <c r="P4614">
        <v>48.425787106446698</v>
      </c>
    </row>
    <row r="4615" spans="1:17" hidden="1" x14ac:dyDescent="0.3">
      <c r="A4615" t="s">
        <v>9459</v>
      </c>
      <c r="B4615" t="s">
        <v>9460</v>
      </c>
      <c r="C4615" t="s">
        <v>10328</v>
      </c>
      <c r="D4615" t="s">
        <v>522</v>
      </c>
      <c r="E4615">
        <v>5.93</v>
      </c>
      <c r="F4615">
        <v>5.93</v>
      </c>
      <c r="G4615">
        <v>46.9430973077069</v>
      </c>
      <c r="H4615">
        <v>-3.2901872774953898E-2</v>
      </c>
      <c r="I4615">
        <v>-27.641663132511798</v>
      </c>
      <c r="J4615">
        <v>-3.9936463441562</v>
      </c>
      <c r="K4615">
        <v>6.0368875788615703</v>
      </c>
      <c r="L4615">
        <v>5.82988124378564</v>
      </c>
      <c r="M4615">
        <v>44.820397668224103</v>
      </c>
      <c r="N4615">
        <v>1.8400144492470101</v>
      </c>
      <c r="O4615">
        <v>50.084317032040403</v>
      </c>
      <c r="P4615">
        <v>96.357615894039697</v>
      </c>
      <c r="Q4615">
        <v>0.11191826135515</v>
      </c>
    </row>
    <row r="4616" spans="1:17" hidden="1" x14ac:dyDescent="0.3">
      <c r="A4616" t="s">
        <v>9461</v>
      </c>
      <c r="B4616" t="s">
        <v>9462</v>
      </c>
      <c r="C4616" t="s">
        <v>10328</v>
      </c>
      <c r="D4616" t="s">
        <v>627</v>
      </c>
      <c r="E4616">
        <v>5.9296201999999996</v>
      </c>
      <c r="F4616">
        <v>13.39</v>
      </c>
      <c r="G4616">
        <v>28.5774610340987</v>
      </c>
      <c r="H4616">
        <v>5.0876820070642701</v>
      </c>
      <c r="I4616">
        <v>-8.1923211976090897</v>
      </c>
      <c r="J4616">
        <v>-3.7578715915035898</v>
      </c>
      <c r="K4616">
        <v>13.7640764931874</v>
      </c>
      <c r="L4616">
        <v>12.9613623893912</v>
      </c>
      <c r="M4616">
        <v>54.341886456119703</v>
      </c>
      <c r="N4616">
        <v>2.8212015143938798</v>
      </c>
      <c r="O4616">
        <v>19.865571321882001</v>
      </c>
      <c r="P4616">
        <v>66.957605985037404</v>
      </c>
    </row>
    <row r="4617" spans="1:17" hidden="1" x14ac:dyDescent="0.3">
      <c r="A4617" t="s">
        <v>9463</v>
      </c>
      <c r="B4617" t="s">
        <v>9464</v>
      </c>
      <c r="C4617" t="s">
        <v>10328</v>
      </c>
      <c r="D4617" t="s">
        <v>1401</v>
      </c>
      <c r="E4617">
        <v>5.9042535000000003</v>
      </c>
      <c r="F4617">
        <v>11.18</v>
      </c>
      <c r="G4617">
        <v>41.928171934572603</v>
      </c>
      <c r="H4617">
        <v>-10.2258801459546</v>
      </c>
      <c r="I4617">
        <v>15.5403429867306</v>
      </c>
      <c r="J4617">
        <v>-5.1880702055275902</v>
      </c>
      <c r="K4617">
        <v>10.7200120616048</v>
      </c>
      <c r="L4617">
        <v>8.8798556012377698</v>
      </c>
      <c r="M4617">
        <v>40.483272955123397</v>
      </c>
      <c r="N4617">
        <v>1.03046796592367</v>
      </c>
      <c r="O4617">
        <v>11.270125223613499</v>
      </c>
      <c r="P4617">
        <v>123.15369261476999</v>
      </c>
      <c r="Q4617">
        <v>0.100588682308342</v>
      </c>
    </row>
    <row r="4618" spans="1:17" hidden="1" x14ac:dyDescent="0.3">
      <c r="A4618" t="s">
        <v>9465</v>
      </c>
      <c r="B4618" t="s">
        <v>9466</v>
      </c>
      <c r="C4618" t="s">
        <v>10328</v>
      </c>
      <c r="D4618" t="s">
        <v>9467</v>
      </c>
      <c r="E4618">
        <v>5.8711320000000002</v>
      </c>
      <c r="F4618">
        <v>3.6</v>
      </c>
      <c r="G4618">
        <v>-10.071828065427299</v>
      </c>
      <c r="H4618">
        <v>-12.274281183119699</v>
      </c>
      <c r="I4618">
        <v>-25.1605260909256</v>
      </c>
      <c r="J4618">
        <v>-18.8558753422056</v>
      </c>
      <c r="K4618">
        <v>3.7145778885388698</v>
      </c>
      <c r="L4618">
        <v>3.6440691793831501</v>
      </c>
      <c r="M4618">
        <v>42.619672515414997</v>
      </c>
      <c r="N4618">
        <v>2.1759952292955802</v>
      </c>
      <c r="O4618">
        <v>41.1111111111111</v>
      </c>
      <c r="P4618">
        <v>42.292490118577099</v>
      </c>
      <c r="Q4618">
        <v>7.1274368190382006E-2</v>
      </c>
    </row>
    <row r="4619" spans="1:17" hidden="1" x14ac:dyDescent="0.3">
      <c r="A4619" t="s">
        <v>9468</v>
      </c>
      <c r="B4619" t="s">
        <v>9469</v>
      </c>
      <c r="C4619" t="s">
        <v>10328</v>
      </c>
      <c r="D4619" t="s">
        <v>627</v>
      </c>
      <c r="E4619">
        <v>5.8039905000000003</v>
      </c>
      <c r="F4619">
        <v>22.68</v>
      </c>
      <c r="G4619">
        <v>-24.583455972404</v>
      </c>
      <c r="H4619">
        <v>-19.9071314246656</v>
      </c>
      <c r="I4619">
        <v>-27.4772774906296</v>
      </c>
      <c r="J4619">
        <v>-6.3254339419012302</v>
      </c>
      <c r="K4619">
        <v>24.646498091303499</v>
      </c>
      <c r="L4619">
        <v>25.569356658266901</v>
      </c>
      <c r="M4619">
        <v>35.216933294229101</v>
      </c>
      <c r="N4619">
        <v>2.1647300834037599</v>
      </c>
      <c r="O4619">
        <v>92.989417989418001</v>
      </c>
      <c r="P4619">
        <v>50.898203592814298</v>
      </c>
      <c r="Q4619">
        <v>-8.5715122221730999E-2</v>
      </c>
    </row>
    <row r="4620" spans="1:17" hidden="1" x14ac:dyDescent="0.3">
      <c r="A4620" t="s">
        <v>9470</v>
      </c>
      <c r="B4620" t="s">
        <v>9471</v>
      </c>
      <c r="C4620" t="s">
        <v>10328</v>
      </c>
      <c r="D4620" t="s">
        <v>357</v>
      </c>
      <c r="E4620">
        <v>5.7836204999999996</v>
      </c>
      <c r="F4620">
        <v>14.01</v>
      </c>
      <c r="G4620">
        <v>72.092674099074799</v>
      </c>
      <c r="H4620">
        <v>21.796350787140401</v>
      </c>
      <c r="I4620">
        <v>37.517947095524796</v>
      </c>
      <c r="J4620">
        <v>3.90517402455577</v>
      </c>
      <c r="K4620">
        <v>10.943599745163599</v>
      </c>
      <c r="L4620">
        <v>9.5000366116757107</v>
      </c>
      <c r="M4620">
        <v>93.480536564107695</v>
      </c>
      <c r="N4620">
        <v>2.85613689176818</v>
      </c>
      <c r="O4620">
        <v>0</v>
      </c>
      <c r="P4620">
        <v>102.164502164502</v>
      </c>
    </row>
    <row r="4621" spans="1:17" hidden="1" x14ac:dyDescent="0.3">
      <c r="A4621" t="s">
        <v>9472</v>
      </c>
      <c r="B4621" t="s">
        <v>9473</v>
      </c>
      <c r="C4621" t="s">
        <v>10328</v>
      </c>
      <c r="D4621" t="s">
        <v>127</v>
      </c>
      <c r="E4621">
        <v>5.7726499999999996</v>
      </c>
      <c r="F4621">
        <v>10.79</v>
      </c>
      <c r="G4621">
        <v>-6.7575423511416304</v>
      </c>
      <c r="H4621">
        <v>-5.9349954688340603</v>
      </c>
      <c r="I4621">
        <v>-10.2034993778013</v>
      </c>
      <c r="J4621">
        <v>-0.58210681589256397</v>
      </c>
      <c r="K4621">
        <v>10.6255054797436</v>
      </c>
      <c r="L4621">
        <v>10.302488306699599</v>
      </c>
      <c r="M4621">
        <v>53.0373881757479</v>
      </c>
      <c r="N4621">
        <v>0.89429805247382699</v>
      </c>
      <c r="O4621">
        <v>20.481927710843301</v>
      </c>
      <c r="P4621">
        <v>34.706616729088601</v>
      </c>
      <c r="Q4621">
        <v>2.2318585904383001E-2</v>
      </c>
    </row>
    <row r="4622" spans="1:17" hidden="1" x14ac:dyDescent="0.3">
      <c r="A4622" t="s">
        <v>9474</v>
      </c>
      <c r="B4622" t="s">
        <v>9475</v>
      </c>
      <c r="C4622" t="s">
        <v>10328</v>
      </c>
      <c r="D4622" t="s">
        <v>21</v>
      </c>
      <c r="E4622">
        <v>5.742</v>
      </c>
      <c r="F4622">
        <v>27.2</v>
      </c>
      <c r="G4622">
        <v>113.65577050088</v>
      </c>
      <c r="H4622">
        <v>1.95894565394093</v>
      </c>
      <c r="I4622">
        <v>49.811376231329099</v>
      </c>
      <c r="J4622">
        <v>-0.27545539192268298</v>
      </c>
      <c r="K4622">
        <v>26.281420346848702</v>
      </c>
      <c r="L4622">
        <v>23.993139623882399</v>
      </c>
      <c r="M4622">
        <v>58.664882157279401</v>
      </c>
      <c r="N4622">
        <v>1.2172756931447399</v>
      </c>
      <c r="O4622">
        <v>40.8823529411764</v>
      </c>
      <c r="P4622">
        <v>171.99999999999901</v>
      </c>
      <c r="Q4622">
        <v>0.137991418854364</v>
      </c>
    </row>
    <row r="4623" spans="1:17" hidden="1" x14ac:dyDescent="0.3">
      <c r="A4623" t="s">
        <v>9476</v>
      </c>
      <c r="B4623" t="s">
        <v>9477</v>
      </c>
      <c r="C4623" t="s">
        <v>10328</v>
      </c>
      <c r="D4623" t="s">
        <v>89</v>
      </c>
      <c r="E4623">
        <v>5.7355103999999999</v>
      </c>
      <c r="F4623">
        <v>11.07</v>
      </c>
      <c r="G4623">
        <v>8.6499764458508501</v>
      </c>
      <c r="H4623">
        <v>-4.4560993649379599</v>
      </c>
      <c r="I4623">
        <v>6.7102715359695404</v>
      </c>
      <c r="J4623">
        <v>-2.9619679234671299</v>
      </c>
      <c r="K4623">
        <v>10.4078332562034</v>
      </c>
      <c r="L4623">
        <v>9.1586250292747309</v>
      </c>
      <c r="M4623">
        <v>46.010194995832101</v>
      </c>
      <c r="N4623">
        <v>0.67746339626194596</v>
      </c>
      <c r="O4623">
        <v>12.9177958446251</v>
      </c>
      <c r="P4623">
        <v>71.6279069767442</v>
      </c>
      <c r="Q4623">
        <v>8.3595618376411995E-2</v>
      </c>
    </row>
    <row r="4624" spans="1:17" hidden="1" x14ac:dyDescent="0.3">
      <c r="A4624" t="s">
        <v>9478</v>
      </c>
      <c r="B4624" t="s">
        <v>9479</v>
      </c>
      <c r="C4624" t="s">
        <v>10328</v>
      </c>
      <c r="D4624" t="s">
        <v>4353</v>
      </c>
      <c r="E4624">
        <v>5.7253860999999997</v>
      </c>
      <c r="F4624">
        <v>18.12</v>
      </c>
      <c r="G4624">
        <v>8.4602820263157898</v>
      </c>
      <c r="H4624">
        <v>22.122326775131999</v>
      </c>
      <c r="I4624">
        <v>-16.6848515360929</v>
      </c>
      <c r="J4624">
        <v>15.0205118212691</v>
      </c>
      <c r="K4624">
        <v>15.5417582027985</v>
      </c>
      <c r="L4624">
        <v>14.9256838054014</v>
      </c>
      <c r="M4624">
        <v>77.821500517893298</v>
      </c>
      <c r="N4624">
        <v>1.18709514329952</v>
      </c>
      <c r="O4624">
        <v>15.0662251655629</v>
      </c>
      <c r="P4624">
        <v>78.522167487684698</v>
      </c>
      <c r="Q4624">
        <v>9.5228496264860005E-2</v>
      </c>
    </row>
    <row r="4625" spans="1:17" hidden="1" x14ac:dyDescent="0.3">
      <c r="A4625" t="s">
        <v>9480</v>
      </c>
      <c r="B4625" t="s">
        <v>9481</v>
      </c>
      <c r="C4625" t="s">
        <v>10328</v>
      </c>
      <c r="D4625" t="s">
        <v>741</v>
      </c>
      <c r="E4625">
        <v>5.722810688</v>
      </c>
      <c r="F4625">
        <v>217.26</v>
      </c>
      <c r="G4625">
        <v>29.221375248598601</v>
      </c>
      <c r="H4625">
        <v>-1.7550414983724401</v>
      </c>
      <c r="I4625">
        <v>10.3306630528481</v>
      </c>
      <c r="J4625">
        <v>-1.0476561641234601</v>
      </c>
      <c r="K4625">
        <v>209.49337629888899</v>
      </c>
      <c r="L4625">
        <v>184.36314537688699</v>
      </c>
      <c r="M4625">
        <v>41.480968958534298</v>
      </c>
      <c r="N4625">
        <v>0.65889628534981703</v>
      </c>
      <c r="O4625">
        <v>2.5039123630672799</v>
      </c>
      <c r="P4625">
        <v>67.123076923076894</v>
      </c>
    </row>
    <row r="4626" spans="1:17" hidden="1" x14ac:dyDescent="0.3">
      <c r="A4626" t="s">
        <v>9482</v>
      </c>
      <c r="B4626" t="s">
        <v>9483</v>
      </c>
      <c r="C4626" t="s">
        <v>10328</v>
      </c>
      <c r="D4626" t="s">
        <v>72</v>
      </c>
      <c r="E4626">
        <v>5.7205979999999998</v>
      </c>
      <c r="F4626">
        <v>19</v>
      </c>
      <c r="G4626">
        <v>-33.869296419857697</v>
      </c>
      <c r="H4626">
        <v>-13.359186843497101</v>
      </c>
      <c r="I4626">
        <v>-20.732394430968199</v>
      </c>
      <c r="J4626">
        <v>3.3844767998654501</v>
      </c>
      <c r="K4626">
        <v>19.501999566163999</v>
      </c>
      <c r="L4626">
        <v>19.162648520722598</v>
      </c>
      <c r="M4626">
        <v>49.034032168945103</v>
      </c>
      <c r="N4626">
        <v>0.13367160531725</v>
      </c>
      <c r="O4626">
        <v>36.789473684210499</v>
      </c>
      <c r="P4626">
        <v>46.153846153846096</v>
      </c>
      <c r="Q4626">
        <v>7.5188055104125004E-2</v>
      </c>
    </row>
    <row r="4627" spans="1:17" hidden="1" x14ac:dyDescent="0.3">
      <c r="A4627" t="s">
        <v>9484</v>
      </c>
      <c r="B4627" t="s">
        <v>9485</v>
      </c>
      <c r="C4627" t="s">
        <v>10328</v>
      </c>
      <c r="D4627" t="s">
        <v>443</v>
      </c>
      <c r="E4627">
        <v>5.7172499999999999</v>
      </c>
      <c r="F4627">
        <v>12.05</v>
      </c>
      <c r="G4627">
        <v>38.932379508205202</v>
      </c>
      <c r="H4627">
        <v>13.9229019154717</v>
      </c>
      <c r="I4627">
        <v>-39.265098329308501</v>
      </c>
      <c r="J4627">
        <v>5.79785724938254</v>
      </c>
      <c r="K4627">
        <v>10.6214165974125</v>
      </c>
      <c r="L4627">
        <v>10.493237628059999</v>
      </c>
      <c r="M4627">
        <v>77.594017743600602</v>
      </c>
      <c r="N4627">
        <v>0.75990847293437702</v>
      </c>
      <c r="O4627">
        <v>74.190871369294499</v>
      </c>
      <c r="P4627">
        <v>94.041867954911396</v>
      </c>
      <c r="Q4627">
        <v>3.1624703023131001E-2</v>
      </c>
    </row>
    <row r="4628" spans="1:17" hidden="1" x14ac:dyDescent="0.3">
      <c r="A4628" t="s">
        <v>9486</v>
      </c>
      <c r="B4628" t="s">
        <v>9487</v>
      </c>
      <c r="C4628" t="s">
        <v>10328</v>
      </c>
      <c r="D4628" t="s">
        <v>741</v>
      </c>
      <c r="E4628">
        <v>5.7107817000000001</v>
      </c>
      <c r="F4628">
        <v>43.55</v>
      </c>
      <c r="G4628">
        <v>24.800149174970901</v>
      </c>
      <c r="H4628">
        <v>4.9208407680997404</v>
      </c>
      <c r="I4628">
        <v>11.144028747156201</v>
      </c>
      <c r="J4628">
        <v>0.92450160849834595</v>
      </c>
      <c r="K4628">
        <v>40.532204261207902</v>
      </c>
      <c r="L4628">
        <v>35.882222390551199</v>
      </c>
      <c r="M4628">
        <v>46.348393818943599</v>
      </c>
      <c r="N4628">
        <v>1.40168286067836</v>
      </c>
      <c r="O4628">
        <v>2.6406429391503998</v>
      </c>
      <c r="P4628">
        <v>61.595547309833002</v>
      </c>
    </row>
    <row r="4629" spans="1:17" hidden="1" x14ac:dyDescent="0.3">
      <c r="A4629" t="s">
        <v>9488</v>
      </c>
      <c r="B4629" t="s">
        <v>9489</v>
      </c>
      <c r="C4629" t="s">
        <v>10328</v>
      </c>
      <c r="D4629" t="s">
        <v>538</v>
      </c>
      <c r="E4629">
        <v>5.7</v>
      </c>
      <c r="F4629">
        <v>19</v>
      </c>
      <c r="G4629">
        <v>-16.774272907406999</v>
      </c>
      <c r="H4629">
        <v>10.418482755195701</v>
      </c>
      <c r="I4629">
        <v>-30.356708487532199</v>
      </c>
      <c r="J4629">
        <v>-1.0476561641234601</v>
      </c>
      <c r="K4629">
        <v>17.734020176595401</v>
      </c>
      <c r="L4629">
        <v>18.8917535367715</v>
      </c>
      <c r="M4629">
        <v>99.966183638035901</v>
      </c>
      <c r="N4629">
        <v>0.32608695652173902</v>
      </c>
      <c r="O4629">
        <v>21.421052631578899</v>
      </c>
      <c r="P4629">
        <v>18.306351183063502</v>
      </c>
    </row>
    <row r="4630" spans="1:17" hidden="1" x14ac:dyDescent="0.3">
      <c r="A4630" t="s">
        <v>9490</v>
      </c>
      <c r="B4630" t="s">
        <v>9491</v>
      </c>
      <c r="C4630" t="s">
        <v>10328</v>
      </c>
      <c r="D4630" t="s">
        <v>405</v>
      </c>
      <c r="E4630">
        <v>5.6861370000000004</v>
      </c>
      <c r="F4630">
        <v>18.95</v>
      </c>
      <c r="G4630">
        <v>-30.071828065427301</v>
      </c>
      <c r="H4630">
        <v>-2.2742811831197698</v>
      </c>
      <c r="I4630">
        <v>-12.9654041397061</v>
      </c>
      <c r="J4630">
        <v>-1.0476561641234601</v>
      </c>
      <c r="K4630">
        <v>18.949999987485999</v>
      </c>
      <c r="L4630">
        <v>18.9494418334777</v>
      </c>
      <c r="M4630">
        <v>100</v>
      </c>
      <c r="O4630">
        <v>0</v>
      </c>
      <c r="P4630">
        <v>0</v>
      </c>
    </row>
    <row r="4631" spans="1:17" hidden="1" x14ac:dyDescent="0.3">
      <c r="A4631" t="s">
        <v>9492</v>
      </c>
      <c r="B4631" t="s">
        <v>9493</v>
      </c>
      <c r="C4631" t="s">
        <v>10328</v>
      </c>
      <c r="D4631" t="s">
        <v>138</v>
      </c>
      <c r="E4631">
        <v>5.67</v>
      </c>
      <c r="F4631">
        <v>7.56</v>
      </c>
      <c r="G4631">
        <v>-91.441271090465605</v>
      </c>
      <c r="H4631">
        <v>-17.805007440103001</v>
      </c>
      <c r="I4631">
        <v>-51.750829240920702</v>
      </c>
      <c r="J4631">
        <v>-3.2468799674869899</v>
      </c>
      <c r="K4631">
        <v>8.0292516540927092</v>
      </c>
      <c r="L4631">
        <v>10.7605337213346</v>
      </c>
      <c r="M4631">
        <v>20.6085105591049</v>
      </c>
      <c r="N4631">
        <v>8.8332719911667204E-2</v>
      </c>
      <c r="O4631">
        <v>197.089947089947</v>
      </c>
      <c r="P4631">
        <v>19.6202531645569</v>
      </c>
    </row>
    <row r="4632" spans="1:17" hidden="1" x14ac:dyDescent="0.3">
      <c r="A4632" t="s">
        <v>9494</v>
      </c>
      <c r="B4632" t="s">
        <v>9495</v>
      </c>
      <c r="C4632" t="s">
        <v>10328</v>
      </c>
      <c r="D4632" t="s">
        <v>138</v>
      </c>
      <c r="E4632">
        <v>5.67</v>
      </c>
      <c r="F4632">
        <v>18.899999999999999</v>
      </c>
      <c r="G4632">
        <v>136.125355033164</v>
      </c>
      <c r="H4632">
        <v>-0.11211902095762501</v>
      </c>
      <c r="I4632">
        <v>-52.4660443445716</v>
      </c>
      <c r="J4632">
        <v>0.45610323437276101</v>
      </c>
      <c r="K4632">
        <v>17.927269251708701</v>
      </c>
      <c r="L4632">
        <v>15.992996330806401</v>
      </c>
      <c r="M4632">
        <v>49.750364615418597</v>
      </c>
      <c r="N4632">
        <v>0.85298038679847898</v>
      </c>
      <c r="O4632">
        <v>78.783068783068799</v>
      </c>
      <c r="P4632">
        <v>194.39252336448499</v>
      </c>
    </row>
    <row r="4633" spans="1:17" hidden="1" x14ac:dyDescent="0.3">
      <c r="A4633" t="s">
        <v>9496</v>
      </c>
      <c r="B4633" t="s">
        <v>9497</v>
      </c>
      <c r="C4633" t="s">
        <v>10328</v>
      </c>
      <c r="D4633" t="s">
        <v>741</v>
      </c>
      <c r="E4633">
        <v>5.6472677519999896</v>
      </c>
      <c r="F4633">
        <v>21.05</v>
      </c>
      <c r="G4633">
        <v>9.9956974071819094</v>
      </c>
      <c r="H4633">
        <v>4.7651596556221003</v>
      </c>
      <c r="I4633">
        <v>2.2507972833918499</v>
      </c>
      <c r="J4633">
        <v>1.73278487135113</v>
      </c>
      <c r="K4633">
        <v>20.053393657369799</v>
      </c>
      <c r="L4633">
        <v>18.301115576677699</v>
      </c>
      <c r="M4633">
        <v>60.5497023931554</v>
      </c>
      <c r="N4633">
        <v>1.0062072945740701</v>
      </c>
      <c r="O4633">
        <v>3.8954869358669799</v>
      </c>
      <c r="P4633">
        <v>61.923076923076898</v>
      </c>
    </row>
    <row r="4634" spans="1:17" hidden="1" x14ac:dyDescent="0.3">
      <c r="A4634" t="s">
        <v>9498</v>
      </c>
      <c r="B4634" t="s">
        <v>9499</v>
      </c>
      <c r="C4634" t="s">
        <v>10328</v>
      </c>
      <c r="D4634" t="s">
        <v>723</v>
      </c>
      <c r="E4634">
        <v>5.6070000000000002</v>
      </c>
      <c r="F4634">
        <v>5.01</v>
      </c>
      <c r="G4634">
        <v>-28.654824016844302</v>
      </c>
      <c r="H4634">
        <v>-2.6474155114779898</v>
      </c>
      <c r="I4634">
        <v>-24.916195000866001</v>
      </c>
      <c r="J4634">
        <v>0.86074078244141194</v>
      </c>
      <c r="K4634">
        <v>5.5283427730637804</v>
      </c>
      <c r="L4634">
        <v>5.7577015271192904</v>
      </c>
      <c r="M4634">
        <v>49.709777751435503</v>
      </c>
      <c r="N4634">
        <v>0.73410118420095505</v>
      </c>
      <c r="O4634">
        <v>69.261477045908194</v>
      </c>
      <c r="P4634">
        <v>19.285714285714199</v>
      </c>
      <c r="Q4634">
        <v>-4.4656072774711002E-2</v>
      </c>
    </row>
    <row r="4635" spans="1:17" hidden="1" x14ac:dyDescent="0.3">
      <c r="A4635" t="s">
        <v>9500</v>
      </c>
      <c r="B4635" t="s">
        <v>9501</v>
      </c>
      <c r="C4635" t="s">
        <v>10328</v>
      </c>
      <c r="D4635" t="s">
        <v>535</v>
      </c>
      <c r="E4635">
        <v>5.6031750000000002</v>
      </c>
      <c r="F4635">
        <v>141</v>
      </c>
      <c r="G4635">
        <v>143.714579701562</v>
      </c>
      <c r="H4635">
        <v>1.5920851832465901</v>
      </c>
      <c r="I4635">
        <v>90.292488321011703</v>
      </c>
      <c r="J4635">
        <v>0.90518097662819597</v>
      </c>
      <c r="K4635">
        <v>137.099718332002</v>
      </c>
      <c r="L4635">
        <v>113.70379129210799</v>
      </c>
      <c r="M4635">
        <v>68.696129209844997</v>
      </c>
      <c r="N4635">
        <v>2.6375273181392398</v>
      </c>
      <c r="O4635">
        <v>41.524822695035397</v>
      </c>
      <c r="P4635">
        <v>198.41269841269801</v>
      </c>
      <c r="Q4635">
        <v>0.156711412121668</v>
      </c>
    </row>
    <row r="4636" spans="1:17" hidden="1" x14ac:dyDescent="0.3">
      <c r="A4636" t="s">
        <v>9502</v>
      </c>
      <c r="B4636" t="s">
        <v>9503</v>
      </c>
      <c r="C4636" t="s">
        <v>10328</v>
      </c>
      <c r="D4636" t="s">
        <v>257</v>
      </c>
      <c r="E4636">
        <v>5.6021335040000002</v>
      </c>
      <c r="F4636">
        <v>5.21</v>
      </c>
      <c r="G4636">
        <v>-48.024583970939098</v>
      </c>
      <c r="H4636">
        <v>-7.6347248060402899</v>
      </c>
      <c r="I4636">
        <v>-12.7730964473984</v>
      </c>
      <c r="J4636">
        <v>8.8235884710696606</v>
      </c>
      <c r="K4636">
        <v>4.9743566150423399</v>
      </c>
      <c r="L4636">
        <v>4.9815179957683799</v>
      </c>
      <c r="M4636">
        <v>49.523890306311401</v>
      </c>
      <c r="N4636">
        <v>1.6901654351047</v>
      </c>
      <c r="O4636">
        <v>32.437619961612299</v>
      </c>
      <c r="P4636">
        <v>40.8108108108107</v>
      </c>
      <c r="Q4636">
        <v>3.3377024670947997E-2</v>
      </c>
    </row>
    <row r="4637" spans="1:17" hidden="1" x14ac:dyDescent="0.3">
      <c r="A4637" t="s">
        <v>9504</v>
      </c>
      <c r="B4637" t="s">
        <v>9505</v>
      </c>
      <c r="C4637" t="s">
        <v>10328</v>
      </c>
      <c r="D4637" t="s">
        <v>627</v>
      </c>
      <c r="E4637">
        <v>5.5706210450000002</v>
      </c>
      <c r="F4637">
        <v>1.05</v>
      </c>
      <c r="G4637">
        <v>-5.5931859894901201</v>
      </c>
      <c r="H4637">
        <v>-1.87035303188851</v>
      </c>
      <c r="I4637">
        <v>-12.2495918825592</v>
      </c>
      <c r="J4637">
        <v>1.0670674632677399</v>
      </c>
      <c r="K4637">
        <v>0.87095729667658806</v>
      </c>
      <c r="L4637">
        <v>0.71054764949087601</v>
      </c>
      <c r="M4637">
        <v>93.6507375906683</v>
      </c>
      <c r="N4637">
        <v>1</v>
      </c>
      <c r="Q4637">
        <v>2.6574399778243E-2</v>
      </c>
    </row>
    <row r="4638" spans="1:17" hidden="1" x14ac:dyDescent="0.3">
      <c r="A4638" t="s">
        <v>9506</v>
      </c>
      <c r="B4638" t="s">
        <v>9507</v>
      </c>
      <c r="C4638" t="s">
        <v>10328</v>
      </c>
      <c r="E4638">
        <v>5.5654162349999998</v>
      </c>
      <c r="F4638">
        <v>5.55</v>
      </c>
      <c r="G4638">
        <v>-3.3594992983040401</v>
      </c>
      <c r="H4638">
        <v>3.6417493512313501</v>
      </c>
      <c r="I4638">
        <v>-5.1984138484439999</v>
      </c>
      <c r="J4638">
        <v>3.6693249679519999</v>
      </c>
      <c r="K4638">
        <v>5.2789891394603501</v>
      </c>
      <c r="L4638">
        <v>5.0103034612321498</v>
      </c>
      <c r="M4638">
        <v>60.911853829479597</v>
      </c>
      <c r="N4638">
        <v>1.77523185898303</v>
      </c>
      <c r="O4638">
        <v>13.6936936936936</v>
      </c>
      <c r="P4638">
        <v>54.1666666666666</v>
      </c>
      <c r="Q4638">
        <v>-3.7262708271024E-2</v>
      </c>
    </row>
    <row r="4639" spans="1:17" hidden="1" x14ac:dyDescent="0.3">
      <c r="A4639" t="s">
        <v>9508</v>
      </c>
      <c r="B4639" t="s">
        <v>9509</v>
      </c>
      <c r="C4639" t="s">
        <v>10328</v>
      </c>
      <c r="D4639" t="s">
        <v>89</v>
      </c>
      <c r="E4639">
        <v>5.5353750000000002</v>
      </c>
      <c r="F4639">
        <v>4.3499999999999996</v>
      </c>
      <c r="G4639">
        <v>-99.968021837053598</v>
      </c>
      <c r="I4639">
        <v>-25.965404139706099</v>
      </c>
      <c r="K4639">
        <v>17.265326357059401</v>
      </c>
      <c r="L4639">
        <v>64.568764294626902</v>
      </c>
      <c r="M4639">
        <v>49.458628392849597</v>
      </c>
      <c r="N4639">
        <v>1</v>
      </c>
      <c r="O4639">
        <v>232.18390804597701</v>
      </c>
      <c r="P4639">
        <v>10.126582278480999</v>
      </c>
    </row>
    <row r="4640" spans="1:17" hidden="1" x14ac:dyDescent="0.3">
      <c r="A4640" t="s">
        <v>9510</v>
      </c>
      <c r="B4640" t="s">
        <v>9511</v>
      </c>
      <c r="C4640" t="s">
        <v>10328</v>
      </c>
      <c r="D4640" t="s">
        <v>535</v>
      </c>
      <c r="E4640">
        <v>5.4878999999999998</v>
      </c>
      <c r="F4640">
        <v>16.63</v>
      </c>
      <c r="G4640">
        <v>-39.789526219607502</v>
      </c>
      <c r="H4640">
        <v>-2.2742811831197698</v>
      </c>
      <c r="I4640">
        <v>-12.9654041397061</v>
      </c>
      <c r="J4640">
        <v>-1.0476561641234601</v>
      </c>
      <c r="K4640">
        <v>16.6318520327121</v>
      </c>
      <c r="L4640">
        <v>16.710604513673299</v>
      </c>
      <c r="M4640">
        <v>2.3131596830000001E-6</v>
      </c>
      <c r="O4640">
        <v>16.295850871918201</v>
      </c>
      <c r="P4640">
        <v>0</v>
      </c>
    </row>
    <row r="4641" spans="1:17" hidden="1" x14ac:dyDescent="0.3">
      <c r="A4641" t="s">
        <v>9512</v>
      </c>
      <c r="B4641" t="s">
        <v>9513</v>
      </c>
      <c r="C4641" t="s">
        <v>10328</v>
      </c>
      <c r="D4641" t="s">
        <v>405</v>
      </c>
      <c r="E4641">
        <v>5.4377129789999996</v>
      </c>
      <c r="F4641">
        <v>35.130000000000003</v>
      </c>
      <c r="G4641">
        <v>270.95556919484602</v>
      </c>
      <c r="H4641">
        <v>12.4546541532616</v>
      </c>
      <c r="I4641">
        <v>288.06199312056702</v>
      </c>
      <c r="J4641">
        <v>-1.0476561641234601</v>
      </c>
      <c r="K4641">
        <v>30.284261620657301</v>
      </c>
      <c r="M4641">
        <v>100</v>
      </c>
      <c r="N4641">
        <v>4.6860356138706601E-2</v>
      </c>
      <c r="O4641">
        <v>0</v>
      </c>
      <c r="P4641">
        <v>301.02739726027397</v>
      </c>
    </row>
    <row r="4642" spans="1:17" hidden="1" x14ac:dyDescent="0.3">
      <c r="A4642" t="s">
        <v>9514</v>
      </c>
      <c r="B4642" t="s">
        <v>9515</v>
      </c>
      <c r="C4642" t="s">
        <v>10328</v>
      </c>
      <c r="D4642" t="s">
        <v>741</v>
      </c>
      <c r="E4642">
        <v>5.4082145400000003</v>
      </c>
      <c r="F4642">
        <v>31.33</v>
      </c>
      <c r="G4642">
        <v>10.484475209583801</v>
      </c>
      <c r="H4642">
        <v>1.33900006688021</v>
      </c>
      <c r="I4642">
        <v>10.3810525532072</v>
      </c>
      <c r="J4642">
        <v>-0.76410228888717202</v>
      </c>
      <c r="K4642">
        <v>30.945026632568901</v>
      </c>
      <c r="L4642">
        <v>27.824340937324401</v>
      </c>
      <c r="M4642">
        <v>52.608347411978002</v>
      </c>
      <c r="N4642">
        <v>1.0369528721985799</v>
      </c>
      <c r="O4642">
        <v>4.5643153526970996</v>
      </c>
      <c r="P4642">
        <v>46.1969202053196</v>
      </c>
    </row>
    <row r="4643" spans="1:17" hidden="1" x14ac:dyDescent="0.3">
      <c r="A4643" t="s">
        <v>9516</v>
      </c>
      <c r="B4643" t="s">
        <v>9517</v>
      </c>
      <c r="C4643" t="s">
        <v>10328</v>
      </c>
      <c r="D4643" t="s">
        <v>405</v>
      </c>
      <c r="E4643">
        <v>5.4080000000000004</v>
      </c>
      <c r="F4643">
        <v>13</v>
      </c>
      <c r="G4643">
        <v>7.7860722527062798</v>
      </c>
      <c r="H4643">
        <v>-0.313496869394289</v>
      </c>
      <c r="I4643">
        <v>-38.722114590876899</v>
      </c>
      <c r="J4643">
        <v>-5.0358393251278901</v>
      </c>
      <c r="K4643">
        <v>12.801483455151001</v>
      </c>
      <c r="L4643">
        <v>13.580171723124099</v>
      </c>
      <c r="M4643">
        <v>51.641674178346001</v>
      </c>
      <c r="N4643">
        <v>0.66099468573734299</v>
      </c>
      <c r="O4643">
        <v>79.769230769230703</v>
      </c>
      <c r="P4643">
        <v>44.4444444444444</v>
      </c>
      <c r="Q4643">
        <v>7.1227147957134002E-2</v>
      </c>
    </row>
    <row r="4644" spans="1:17" hidden="1" x14ac:dyDescent="0.3">
      <c r="A4644" t="s">
        <v>9518</v>
      </c>
      <c r="B4644" t="s">
        <v>9519</v>
      </c>
      <c r="C4644" t="s">
        <v>10328</v>
      </c>
      <c r="D4644" t="s">
        <v>72</v>
      </c>
      <c r="E4644">
        <v>5.4001999999999999</v>
      </c>
      <c r="F4644">
        <v>5.38</v>
      </c>
      <c r="G4644">
        <v>-43.991828065427299</v>
      </c>
      <c r="H4644">
        <v>0.60479751169788498</v>
      </c>
      <c r="I4644">
        <v>-15.3247507821743</v>
      </c>
      <c r="J4644">
        <v>-3.2374371860212698</v>
      </c>
      <c r="K4644">
        <v>5.4066811059491799</v>
      </c>
      <c r="L4644">
        <v>5.7356428815093299</v>
      </c>
      <c r="M4644">
        <v>51.3765313823586</v>
      </c>
      <c r="N4644">
        <v>0.42740555554658899</v>
      </c>
      <c r="O4644">
        <v>44.795539033457203</v>
      </c>
      <c r="P4644">
        <v>19.5555555555555</v>
      </c>
      <c r="Q4644">
        <v>2.5266889429816999E-2</v>
      </c>
    </row>
    <row r="4645" spans="1:17" hidden="1" x14ac:dyDescent="0.3">
      <c r="A4645" t="s">
        <v>9520</v>
      </c>
      <c r="B4645" t="s">
        <v>9521</v>
      </c>
      <c r="C4645" t="s">
        <v>10328</v>
      </c>
      <c r="D4645" t="s">
        <v>741</v>
      </c>
      <c r="E4645">
        <v>5.3691015169999998</v>
      </c>
      <c r="F4645">
        <v>122.94</v>
      </c>
      <c r="G4645">
        <v>16.198249269492301</v>
      </c>
      <c r="H4645">
        <v>1.41566224337687</v>
      </c>
      <c r="I4645">
        <v>10.4807249897245</v>
      </c>
      <c r="J4645">
        <v>-0.63882542005151199</v>
      </c>
      <c r="K4645">
        <v>117.587977926623</v>
      </c>
      <c r="L4645">
        <v>105.789038245821</v>
      </c>
      <c r="M4645">
        <v>48.897049978633802</v>
      </c>
      <c r="N4645">
        <v>0.79283926712612496</v>
      </c>
      <c r="O4645">
        <v>16.804945501870801</v>
      </c>
      <c r="P4645">
        <v>48.245508259978202</v>
      </c>
    </row>
    <row r="4646" spans="1:17" hidden="1" x14ac:dyDescent="0.3">
      <c r="A4646" t="s">
        <v>9522</v>
      </c>
      <c r="B4646" t="s">
        <v>9523</v>
      </c>
      <c r="C4646" t="s">
        <v>10328</v>
      </c>
      <c r="D4646" t="s">
        <v>124</v>
      </c>
      <c r="E4646">
        <v>5.335</v>
      </c>
      <c r="F4646">
        <v>10.8</v>
      </c>
      <c r="G4646">
        <v>113.720496991006</v>
      </c>
      <c r="H4646">
        <v>11.3572417135788</v>
      </c>
      <c r="I4646">
        <v>-35.601507291568502</v>
      </c>
      <c r="J4646">
        <v>-5.6946624197088003</v>
      </c>
      <c r="K4646">
        <v>10.2808480747511</v>
      </c>
      <c r="L4646">
        <v>9.3387877639502097</v>
      </c>
      <c r="M4646">
        <v>68.820373839010401</v>
      </c>
      <c r="N4646">
        <v>0.12192583458880001</v>
      </c>
      <c r="O4646">
        <v>38.425925925925903</v>
      </c>
      <c r="P4646">
        <v>145.45454545454501</v>
      </c>
      <c r="Q4646">
        <v>5.5392441073174002E-2</v>
      </c>
    </row>
    <row r="4647" spans="1:17" hidden="1" x14ac:dyDescent="0.3">
      <c r="A4647" t="s">
        <v>9524</v>
      </c>
      <c r="B4647" t="s">
        <v>9525</v>
      </c>
      <c r="C4647" t="s">
        <v>10328</v>
      </c>
      <c r="D4647" t="s">
        <v>405</v>
      </c>
      <c r="E4647">
        <v>5.3280000000000003</v>
      </c>
      <c r="F4647">
        <v>14.8</v>
      </c>
      <c r="G4647">
        <v>-43.268309003843697</v>
      </c>
      <c r="H4647">
        <v>-6.1079394027429101</v>
      </c>
      <c r="I4647">
        <v>-30.5141506578119</v>
      </c>
      <c r="J4647">
        <v>-10.7486933819392</v>
      </c>
      <c r="K4647">
        <v>15.564411200984001</v>
      </c>
      <c r="L4647">
        <v>16.640384702419102</v>
      </c>
      <c r="M4647">
        <v>40.799850338279299</v>
      </c>
      <c r="N4647">
        <v>2.0127393890979399</v>
      </c>
      <c r="O4647">
        <v>39.527027027027003</v>
      </c>
      <c r="P4647">
        <v>4.8901488306166003</v>
      </c>
      <c r="Q4647">
        <v>1.8669126124830002E-2</v>
      </c>
    </row>
    <row r="4648" spans="1:17" hidden="1" x14ac:dyDescent="0.3">
      <c r="A4648" t="s">
        <v>9526</v>
      </c>
      <c r="B4648" t="s">
        <v>9527</v>
      </c>
      <c r="C4648" t="s">
        <v>10328</v>
      </c>
      <c r="D4648" t="s">
        <v>741</v>
      </c>
      <c r="E4648">
        <v>5.3081630099999897</v>
      </c>
      <c r="F4648">
        <v>23.5</v>
      </c>
      <c r="G4648">
        <v>14.811032600417301</v>
      </c>
      <c r="H4648">
        <v>-0.242678474316154</v>
      </c>
      <c r="I4648">
        <v>10.071245074953501</v>
      </c>
      <c r="J4648">
        <v>-3.8851454160581098</v>
      </c>
      <c r="K4648">
        <v>22.2214097709059</v>
      </c>
      <c r="L4648">
        <v>19.973904161451699</v>
      </c>
      <c r="M4648">
        <v>49.829539143146199</v>
      </c>
      <c r="N4648">
        <v>0.62263756978398299</v>
      </c>
      <c r="O4648">
        <v>1.27659574468086</v>
      </c>
      <c r="P4648">
        <v>47.427854454203199</v>
      </c>
    </row>
    <row r="4649" spans="1:17" hidden="1" x14ac:dyDescent="0.3">
      <c r="A4649" t="s">
        <v>9528</v>
      </c>
      <c r="B4649" t="s">
        <v>9529</v>
      </c>
      <c r="C4649" t="s">
        <v>10328</v>
      </c>
      <c r="D4649" t="s">
        <v>357</v>
      </c>
      <c r="E4649">
        <v>5.2984679999999997</v>
      </c>
      <c r="F4649">
        <v>14.7</v>
      </c>
      <c r="G4649">
        <v>27.147423271470998</v>
      </c>
      <c r="H4649">
        <v>-8.1038775956758293</v>
      </c>
      <c r="I4649">
        <v>-24.517750710103201</v>
      </c>
      <c r="J4649">
        <v>-0.36272465727415298</v>
      </c>
      <c r="K4649">
        <v>14.9579466119357</v>
      </c>
      <c r="L4649">
        <v>12.3475087348471</v>
      </c>
      <c r="M4649">
        <v>33.826169229264103</v>
      </c>
      <c r="N4649">
        <v>3.4925200309457498</v>
      </c>
      <c r="O4649">
        <v>29.7959183673469</v>
      </c>
      <c r="P4649">
        <v>93.421052631578902</v>
      </c>
    </row>
    <row r="4650" spans="1:17" hidden="1" x14ac:dyDescent="0.3">
      <c r="A4650" t="s">
        <v>9530</v>
      </c>
      <c r="B4650" t="s">
        <v>9531</v>
      </c>
      <c r="C4650" t="s">
        <v>10328</v>
      </c>
      <c r="E4650">
        <v>5.2962227999999998</v>
      </c>
      <c r="F4650">
        <v>8.18</v>
      </c>
      <c r="G4650">
        <v>121.62047962688</v>
      </c>
      <c r="H4650">
        <v>8.2662593574207506</v>
      </c>
      <c r="I4650">
        <v>35.761868587566497</v>
      </c>
      <c r="J4650">
        <v>-6.0001843135811202E-2</v>
      </c>
      <c r="K4650">
        <v>7.9884450935822002</v>
      </c>
      <c r="L4650">
        <v>6.2591597973531803</v>
      </c>
      <c r="M4650">
        <v>45.0146997605436</v>
      </c>
      <c r="N4650">
        <v>0.30451500832510198</v>
      </c>
      <c r="O4650">
        <v>12.3471882640586</v>
      </c>
      <c r="P4650">
        <v>172.666666666666</v>
      </c>
      <c r="Q4650">
        <v>8.7231772196784005E-2</v>
      </c>
    </row>
    <row r="4651" spans="1:17" hidden="1" x14ac:dyDescent="0.3">
      <c r="A4651" t="s">
        <v>9532</v>
      </c>
      <c r="B4651" t="s">
        <v>9533</v>
      </c>
      <c r="C4651" t="s">
        <v>10328</v>
      </c>
      <c r="D4651" t="s">
        <v>535</v>
      </c>
      <c r="E4651">
        <v>5.2830000000000004</v>
      </c>
      <c r="F4651">
        <v>17</v>
      </c>
      <c r="G4651">
        <v>12.187586160514</v>
      </c>
      <c r="H4651">
        <v>-8.9020648522608194</v>
      </c>
      <c r="I4651">
        <v>-4.6851493626360599</v>
      </c>
      <c r="J4651">
        <v>-0.36154981763975502</v>
      </c>
      <c r="K4651">
        <v>17.020745490294399</v>
      </c>
      <c r="L4651">
        <v>15.470200638018101</v>
      </c>
      <c r="M4651">
        <v>52.710923207251703</v>
      </c>
      <c r="N4651">
        <v>0.110206436722656</v>
      </c>
      <c r="O4651">
        <v>16.176470588235301</v>
      </c>
      <c r="P4651">
        <v>66.340508806262207</v>
      </c>
      <c r="Q4651">
        <v>2.3531934332477002E-2</v>
      </c>
    </row>
    <row r="4652" spans="1:17" hidden="1" x14ac:dyDescent="0.3">
      <c r="A4652" t="s">
        <v>9534</v>
      </c>
      <c r="B4652" t="s">
        <v>9535</v>
      </c>
      <c r="C4652" t="s">
        <v>10328</v>
      </c>
      <c r="D4652" t="s">
        <v>410</v>
      </c>
      <c r="E4652">
        <v>5.2771920000000003</v>
      </c>
      <c r="F4652">
        <v>10.49</v>
      </c>
      <c r="G4652">
        <v>73.617492322922104</v>
      </c>
      <c r="H4652">
        <v>-1.1046905398449101</v>
      </c>
      <c r="I4652">
        <v>-51.620374899940003</v>
      </c>
      <c r="J4652">
        <v>8.3306367758133106</v>
      </c>
      <c r="K4652">
        <v>12.830412285036401</v>
      </c>
      <c r="L4652">
        <v>13.536103669092901</v>
      </c>
      <c r="M4652">
        <v>58.020559806614898</v>
      </c>
      <c r="N4652">
        <v>0.60389610389610304</v>
      </c>
      <c r="O4652">
        <v>91.801715919923694</v>
      </c>
      <c r="P4652">
        <v>103.689320388349</v>
      </c>
    </row>
    <row r="4653" spans="1:17" hidden="1" x14ac:dyDescent="0.3">
      <c r="A4653" t="s">
        <v>9536</v>
      </c>
      <c r="B4653" t="s">
        <v>9537</v>
      </c>
      <c r="C4653" t="s">
        <v>10328</v>
      </c>
      <c r="D4653" t="s">
        <v>1210</v>
      </c>
      <c r="E4653">
        <v>5.2320000000000002</v>
      </c>
      <c r="F4653">
        <v>1.46</v>
      </c>
      <c r="G4653">
        <v>-12.329892581556299</v>
      </c>
      <c r="H4653">
        <v>-6.7328799092344296</v>
      </c>
      <c r="I4653">
        <v>-42.773096447398402</v>
      </c>
      <c r="J4653">
        <v>-6.7080335226140297</v>
      </c>
      <c r="K4653">
        <v>1.6175585206371099</v>
      </c>
      <c r="L4653">
        <v>1.67030876563574</v>
      </c>
      <c r="M4653">
        <v>41.901923538726201</v>
      </c>
      <c r="N4653">
        <v>1.0488700983539601</v>
      </c>
      <c r="O4653">
        <v>54.794520547945197</v>
      </c>
      <c r="P4653">
        <v>25.862068965517199</v>
      </c>
      <c r="Q4653">
        <v>-3.7388738776055003E-2</v>
      </c>
    </row>
    <row r="4654" spans="1:17" hidden="1" x14ac:dyDescent="0.3">
      <c r="A4654" t="s">
        <v>9538</v>
      </c>
      <c r="B4654" t="s">
        <v>9539</v>
      </c>
      <c r="C4654" t="s">
        <v>10328</v>
      </c>
      <c r="D4654" t="s">
        <v>54</v>
      </c>
      <c r="E4654">
        <v>5.2038000000000002</v>
      </c>
      <c r="F4654">
        <v>23.55</v>
      </c>
      <c r="G4654">
        <v>-51.044982427843401</v>
      </c>
      <c r="H4654">
        <v>-10.0181382196052</v>
      </c>
      <c r="I4654">
        <v>-50.332425416301803</v>
      </c>
      <c r="J4654">
        <v>-6.0323187408105703</v>
      </c>
      <c r="K4654">
        <v>27.276274776599799</v>
      </c>
      <c r="L4654">
        <v>28.7353728189414</v>
      </c>
      <c r="M4654">
        <v>22.140271599040499</v>
      </c>
      <c r="N4654">
        <v>0.56363636363636305</v>
      </c>
      <c r="O4654">
        <v>86.157112526539194</v>
      </c>
      <c r="P4654">
        <v>0</v>
      </c>
    </row>
    <row r="4655" spans="1:17" hidden="1" x14ac:dyDescent="0.3">
      <c r="A4655" t="s">
        <v>9540</v>
      </c>
      <c r="B4655" t="s">
        <v>9541</v>
      </c>
      <c r="C4655" t="s">
        <v>10328</v>
      </c>
      <c r="D4655" t="s">
        <v>46</v>
      </c>
      <c r="E4655">
        <v>5.1780299999999997</v>
      </c>
      <c r="F4655">
        <v>2.2999999999999998</v>
      </c>
      <c r="G4655">
        <v>15.4977921877372</v>
      </c>
      <c r="H4655">
        <v>26.965484898751502</v>
      </c>
      <c r="I4655">
        <v>0.89598199890772001</v>
      </c>
      <c r="J4655">
        <v>-10.8435745314704</v>
      </c>
      <c r="K4655">
        <v>1.93763007206544</v>
      </c>
      <c r="L4655">
        <v>1.70606414311009</v>
      </c>
      <c r="M4655">
        <v>51.528435647072698</v>
      </c>
      <c r="N4655">
        <v>1.07284740101753</v>
      </c>
      <c r="O4655">
        <v>6.5217391304347796</v>
      </c>
      <c r="P4655">
        <v>101.754385964912</v>
      </c>
      <c r="Q4655">
        <v>3.9852429148087003E-2</v>
      </c>
    </row>
    <row r="4656" spans="1:17" hidden="1" x14ac:dyDescent="0.3">
      <c r="A4656" t="s">
        <v>9542</v>
      </c>
      <c r="B4656" t="s">
        <v>9543</v>
      </c>
      <c r="C4656" t="s">
        <v>10328</v>
      </c>
      <c r="D4656" t="s">
        <v>535</v>
      </c>
      <c r="E4656">
        <v>5.1479999999999997</v>
      </c>
      <c r="F4656">
        <v>26.4</v>
      </c>
      <c r="G4656">
        <v>33.395664194634499</v>
      </c>
      <c r="H4656">
        <v>6.1446099873114202</v>
      </c>
      <c r="I4656">
        <v>-1.8542930285950301</v>
      </c>
      <c r="J4656">
        <v>-6.7282563784857397</v>
      </c>
      <c r="K4656">
        <v>24.5065929332171</v>
      </c>
      <c r="L4656">
        <v>22.085292441104901</v>
      </c>
      <c r="M4656">
        <v>44.875453787735502</v>
      </c>
      <c r="N4656">
        <v>1.9017274831108699</v>
      </c>
      <c r="O4656">
        <v>19.2045454545454</v>
      </c>
      <c r="P4656">
        <v>67.619047619047606</v>
      </c>
      <c r="Q4656">
        <v>0.14702844508355201</v>
      </c>
    </row>
    <row r="4657" spans="1:17" hidden="1" x14ac:dyDescent="0.3">
      <c r="A4657" t="s">
        <v>9544</v>
      </c>
      <c r="B4657" t="s">
        <v>9545</v>
      </c>
      <c r="C4657" t="s">
        <v>10328</v>
      </c>
      <c r="D4657" t="s">
        <v>231</v>
      </c>
      <c r="E4657">
        <v>5.1471</v>
      </c>
      <c r="F4657">
        <v>3.16</v>
      </c>
      <c r="G4657">
        <v>2.70128117827015</v>
      </c>
      <c r="H4657">
        <v>-9.6588965677351695</v>
      </c>
      <c r="I4657">
        <v>5.3866557853875099</v>
      </c>
      <c r="J4657">
        <v>-4.8815219788199498</v>
      </c>
      <c r="K4657">
        <v>2.92476144745457</v>
      </c>
      <c r="L4657">
        <v>2.8493390227105402</v>
      </c>
      <c r="M4657">
        <v>12.1935724247524</v>
      </c>
      <c r="N4657">
        <v>0.65457717308182495</v>
      </c>
      <c r="O4657">
        <v>13.9240506329113</v>
      </c>
      <c r="P4657">
        <v>62.051282051282001</v>
      </c>
      <c r="Q4657">
        <v>7.5929449608436006E-2</v>
      </c>
    </row>
    <row r="4658" spans="1:17" hidden="1" x14ac:dyDescent="0.3">
      <c r="A4658" t="s">
        <v>9546</v>
      </c>
      <c r="B4658" t="s">
        <v>9547</v>
      </c>
      <c r="C4658" t="s">
        <v>10328</v>
      </c>
      <c r="D4658" t="s">
        <v>535</v>
      </c>
      <c r="E4658">
        <v>5.1172599999999999</v>
      </c>
      <c r="F4658">
        <v>16.55</v>
      </c>
      <c r="G4658">
        <v>-30.071828065427301</v>
      </c>
      <c r="H4658">
        <v>-2.2742811831197698</v>
      </c>
      <c r="I4658">
        <v>-12.9654041397061</v>
      </c>
      <c r="J4658">
        <v>-1.0476561641234601</v>
      </c>
      <c r="K4658">
        <v>16.549999999999901</v>
      </c>
      <c r="L4658">
        <v>16.55</v>
      </c>
      <c r="M4658">
        <v>100</v>
      </c>
      <c r="O4658">
        <v>0</v>
      </c>
      <c r="P4658">
        <v>0</v>
      </c>
    </row>
    <row r="4659" spans="1:17" hidden="1" x14ac:dyDescent="0.3">
      <c r="A4659" t="s">
        <v>9548</v>
      </c>
      <c r="B4659" t="s">
        <v>9549</v>
      </c>
      <c r="C4659" t="s">
        <v>10328</v>
      </c>
      <c r="D4659" t="s">
        <v>298</v>
      </c>
      <c r="E4659">
        <v>5.1064352749999999</v>
      </c>
      <c r="F4659">
        <v>175.05</v>
      </c>
      <c r="G4659">
        <v>17.462938053409498</v>
      </c>
      <c r="H4659">
        <v>-2.2742811831197698</v>
      </c>
      <c r="I4659">
        <v>27.580561336006401</v>
      </c>
      <c r="J4659">
        <v>-1.0476561641234601</v>
      </c>
      <c r="K4659">
        <v>171.57721971531501</v>
      </c>
      <c r="L4659">
        <v>147.64018743370099</v>
      </c>
      <c r="M4659">
        <v>99.999999999866205</v>
      </c>
      <c r="N4659">
        <v>0</v>
      </c>
      <c r="O4659">
        <v>0</v>
      </c>
      <c r="P4659">
        <v>47.534766118836899</v>
      </c>
    </row>
    <row r="4660" spans="1:17" hidden="1" x14ac:dyDescent="0.3">
      <c r="A4660" t="s">
        <v>9550</v>
      </c>
      <c r="B4660" t="s">
        <v>9551</v>
      </c>
      <c r="C4660" t="s">
        <v>10328</v>
      </c>
      <c r="D4660" t="s">
        <v>252</v>
      </c>
      <c r="E4660">
        <v>5.0848666820000004</v>
      </c>
      <c r="F4660">
        <v>6.46</v>
      </c>
      <c r="G4660">
        <v>41.280957080461199</v>
      </c>
      <c r="H4660">
        <v>-30.1936017775996</v>
      </c>
      <c r="I4660">
        <v>-33.9922990052318</v>
      </c>
      <c r="J4660">
        <v>-20.6926265783246</v>
      </c>
      <c r="K4660">
        <v>8.6819527234013592</v>
      </c>
      <c r="L4660">
        <v>8.2199848409213008</v>
      </c>
      <c r="M4660">
        <v>15.6130004366407</v>
      </c>
      <c r="N4660">
        <v>0.33630954725639001</v>
      </c>
      <c r="O4660">
        <v>129.256965944272</v>
      </c>
      <c r="P4660">
        <v>115.333333333333</v>
      </c>
      <c r="Q4660">
        <v>7.3777401431489004E-2</v>
      </c>
    </row>
    <row r="4661" spans="1:17" hidden="1" x14ac:dyDescent="0.3">
      <c r="A4661" t="s">
        <v>9552</v>
      </c>
      <c r="B4661" t="s">
        <v>9553</v>
      </c>
      <c r="C4661" t="s">
        <v>10328</v>
      </c>
      <c r="D4661" t="s">
        <v>535</v>
      </c>
      <c r="E4661">
        <v>5.0759999999999996</v>
      </c>
      <c r="F4661">
        <v>8.4</v>
      </c>
      <c r="G4661">
        <v>4.3281719345726604</v>
      </c>
      <c r="H4661">
        <v>12.050043141204499</v>
      </c>
      <c r="I4661">
        <v>24.5141375951547</v>
      </c>
      <c r="J4661">
        <v>-1.6352002299283801</v>
      </c>
      <c r="K4661">
        <v>7.8840194313372498</v>
      </c>
      <c r="L4661">
        <v>6.5502961849523302</v>
      </c>
      <c r="M4661">
        <v>40.242388636970702</v>
      </c>
      <c r="N4661">
        <v>0.87266859043295197</v>
      </c>
      <c r="O4661">
        <v>19.523809523809401</v>
      </c>
      <c r="P4661">
        <v>84.210526315789494</v>
      </c>
      <c r="Q4661">
        <v>5.160899992305E-2</v>
      </c>
    </row>
    <row r="4662" spans="1:17" hidden="1" x14ac:dyDescent="0.3">
      <c r="A4662" t="s">
        <v>9554</v>
      </c>
      <c r="B4662" t="s">
        <v>9555</v>
      </c>
      <c r="C4662" t="s">
        <v>10328</v>
      </c>
      <c r="D4662" t="s">
        <v>127</v>
      </c>
      <c r="E4662">
        <v>5.0652321599999999</v>
      </c>
      <c r="F4662">
        <v>0.3</v>
      </c>
      <c r="G4662">
        <v>-5.5931859894901201</v>
      </c>
      <c r="H4662">
        <v>-1.87035303188851</v>
      </c>
      <c r="I4662">
        <v>-12.2495918825592</v>
      </c>
      <c r="J4662">
        <v>1.0670674632677399</v>
      </c>
      <c r="K4662">
        <v>0.38104149371468099</v>
      </c>
      <c r="L4662">
        <v>0.316837459592406</v>
      </c>
      <c r="M4662">
        <v>38.332852816306797</v>
      </c>
      <c r="N4662">
        <v>1</v>
      </c>
      <c r="Q4662">
        <v>5.2048647419290002E-2</v>
      </c>
    </row>
    <row r="4663" spans="1:17" hidden="1" x14ac:dyDescent="0.3">
      <c r="A4663" t="s">
        <v>9556</v>
      </c>
      <c r="B4663" t="s">
        <v>9557</v>
      </c>
      <c r="C4663" t="s">
        <v>10328</v>
      </c>
      <c r="D4663" t="s">
        <v>138</v>
      </c>
      <c r="E4663">
        <v>5.055555</v>
      </c>
      <c r="F4663">
        <v>4.8499999999999996</v>
      </c>
      <c r="G4663">
        <v>-5.5931859894901201</v>
      </c>
      <c r="H4663">
        <v>-1.87035303188851</v>
      </c>
      <c r="I4663">
        <v>-12.2495918825592</v>
      </c>
      <c r="J4663">
        <v>1.0670674632677399</v>
      </c>
      <c r="K4663">
        <v>5.1230840222052203</v>
      </c>
      <c r="M4663">
        <v>99.999956885964906</v>
      </c>
      <c r="N4663">
        <v>1</v>
      </c>
    </row>
    <row r="4664" spans="1:17" hidden="1" x14ac:dyDescent="0.3">
      <c r="A4664" t="s">
        <v>9558</v>
      </c>
      <c r="B4664" t="s">
        <v>9559</v>
      </c>
      <c r="C4664" t="s">
        <v>10328</v>
      </c>
      <c r="E4664">
        <v>5.0401680000000004</v>
      </c>
      <c r="F4664">
        <v>0.53</v>
      </c>
      <c r="G4664">
        <v>-44.587957097685397</v>
      </c>
      <c r="H4664">
        <v>-8.9409478497864292</v>
      </c>
      <c r="I4664">
        <v>-36.153809936807498</v>
      </c>
      <c r="J4664">
        <v>2.6560475395802401</v>
      </c>
      <c r="K4664">
        <v>0.57596519989845296</v>
      </c>
      <c r="L4664">
        <v>0.65226739986037496</v>
      </c>
      <c r="M4664">
        <v>52.533466303265001</v>
      </c>
      <c r="N4664">
        <v>0.20896845899295699</v>
      </c>
      <c r="O4664">
        <v>81.132075471698101</v>
      </c>
      <c r="P4664">
        <v>3.9215686274509798</v>
      </c>
      <c r="Q4664">
        <v>-1.1803041519724E-2</v>
      </c>
    </row>
    <row r="4665" spans="1:17" hidden="1" x14ac:dyDescent="0.3">
      <c r="A4665" t="s">
        <v>9560</v>
      </c>
      <c r="B4665" t="s">
        <v>9561</v>
      </c>
      <c r="C4665" t="s">
        <v>10328</v>
      </c>
      <c r="D4665" t="s">
        <v>627</v>
      </c>
      <c r="E4665">
        <v>4.9969575600000002</v>
      </c>
      <c r="F4665">
        <v>14.28</v>
      </c>
      <c r="G4665">
        <v>-13.879802027998499</v>
      </c>
      <c r="H4665">
        <v>-27.116386446277598</v>
      </c>
      <c r="I4665">
        <v>-68.102067664682494</v>
      </c>
      <c r="J4665">
        <v>-3.5732534337480399</v>
      </c>
      <c r="K4665">
        <v>16.022566710274301</v>
      </c>
      <c r="L4665">
        <v>15.984295550098</v>
      </c>
      <c r="M4665">
        <v>25.878352463447499</v>
      </c>
      <c r="N4665">
        <v>0.83588374764373197</v>
      </c>
      <c r="O4665">
        <v>127.310924369747</v>
      </c>
      <c r="P4665">
        <v>53.879310344827502</v>
      </c>
      <c r="Q4665">
        <v>0.110925629464772</v>
      </c>
    </row>
    <row r="4666" spans="1:17" hidden="1" x14ac:dyDescent="0.3">
      <c r="A4666" t="s">
        <v>9562</v>
      </c>
      <c r="B4666" t="s">
        <v>9563</v>
      </c>
      <c r="C4666" t="s">
        <v>10328</v>
      </c>
      <c r="D4666" t="s">
        <v>7287</v>
      </c>
      <c r="E4666">
        <v>4.9836875139999997</v>
      </c>
      <c r="F4666">
        <v>5.33</v>
      </c>
      <c r="G4666">
        <v>-65.854960595547794</v>
      </c>
      <c r="H4666">
        <v>-7.0957097545483396</v>
      </c>
      <c r="I4666">
        <v>-31.9623646260283</v>
      </c>
      <c r="J4666">
        <v>3.87360367839621</v>
      </c>
      <c r="K4666">
        <v>5.17518643109159</v>
      </c>
      <c r="L4666">
        <v>5.9819113772633496</v>
      </c>
      <c r="M4666">
        <v>59.5888225671901</v>
      </c>
      <c r="N4666">
        <v>1.36363636363636</v>
      </c>
      <c r="O4666">
        <v>55.722326454033698</v>
      </c>
      <c r="P4666">
        <v>40.2631578947368</v>
      </c>
    </row>
    <row r="4667" spans="1:17" hidden="1" x14ac:dyDescent="0.3">
      <c r="A4667" t="s">
        <v>9564</v>
      </c>
      <c r="B4667" t="s">
        <v>9565</v>
      </c>
      <c r="C4667" t="s">
        <v>10328</v>
      </c>
      <c r="D4667" t="s">
        <v>357</v>
      </c>
      <c r="E4667">
        <v>4.9749999999999996</v>
      </c>
      <c r="F4667">
        <v>9.9499999999999993</v>
      </c>
      <c r="G4667">
        <v>-25.114022158254301</v>
      </c>
      <c r="H4667">
        <v>-2.2742811831197698</v>
      </c>
      <c r="I4667">
        <v>-8.0075982325331392</v>
      </c>
      <c r="J4667">
        <v>-1.0476561641234601</v>
      </c>
      <c r="K4667">
        <v>9.8588505112049294</v>
      </c>
      <c r="L4667">
        <v>9.7613109567610898</v>
      </c>
      <c r="M4667">
        <v>100</v>
      </c>
      <c r="N4667">
        <v>0</v>
      </c>
      <c r="O4667">
        <v>0</v>
      </c>
      <c r="P4667">
        <v>10.432852386237499</v>
      </c>
    </row>
    <row r="4668" spans="1:17" hidden="1" x14ac:dyDescent="0.3">
      <c r="A4668" t="s">
        <v>9566</v>
      </c>
      <c r="B4668" t="s">
        <v>9567</v>
      </c>
      <c r="C4668" t="s">
        <v>10328</v>
      </c>
      <c r="D4668" t="s">
        <v>21</v>
      </c>
      <c r="E4668">
        <v>4.9636089999999999</v>
      </c>
      <c r="F4668">
        <v>8.64</v>
      </c>
      <c r="G4668">
        <v>-14.8718280654273</v>
      </c>
      <c r="H4668">
        <v>10.210113323746601</v>
      </c>
      <c r="I4668">
        <v>-23.801317452399601</v>
      </c>
      <c r="J4668">
        <v>0.76025344039630904</v>
      </c>
      <c r="K4668">
        <v>8.5805345465974394</v>
      </c>
      <c r="L4668">
        <v>8.4030586461017993</v>
      </c>
      <c r="M4668">
        <v>58.192559586856603</v>
      </c>
      <c r="N4668">
        <v>0.83684122939814498</v>
      </c>
      <c r="O4668">
        <v>44.675925925925903</v>
      </c>
      <c r="P4668">
        <v>40.946166394779702</v>
      </c>
      <c r="Q4668">
        <v>0.10998079469359499</v>
      </c>
    </row>
    <row r="4669" spans="1:17" hidden="1" x14ac:dyDescent="0.3">
      <c r="A4669" t="s">
        <v>9568</v>
      </c>
      <c r="B4669" t="s">
        <v>9569</v>
      </c>
      <c r="C4669" t="s">
        <v>10328</v>
      </c>
      <c r="D4669" t="s">
        <v>3902</v>
      </c>
      <c r="E4669">
        <v>4.9551749999999997</v>
      </c>
      <c r="F4669">
        <v>0.75</v>
      </c>
      <c r="G4669">
        <v>-18.131529557964601</v>
      </c>
      <c r="H4669">
        <v>4.8685759597373703</v>
      </c>
      <c r="I4669">
        <v>-5.8225469968489802</v>
      </c>
      <c r="J4669">
        <v>-4.8938100102773099</v>
      </c>
      <c r="K4669">
        <v>0.70327345730561897</v>
      </c>
      <c r="L4669">
        <v>0.69195067611188099</v>
      </c>
      <c r="M4669">
        <v>54.671863953535897</v>
      </c>
      <c r="N4669">
        <v>1.4985119391911901</v>
      </c>
      <c r="O4669">
        <v>24</v>
      </c>
      <c r="P4669">
        <v>38.8888888888888</v>
      </c>
      <c r="Q4669">
        <v>-6.6839563774269001E-2</v>
      </c>
    </row>
    <row r="4670" spans="1:17" hidden="1" x14ac:dyDescent="0.3">
      <c r="A4670" t="s">
        <v>9570</v>
      </c>
      <c r="B4670" t="s">
        <v>9571</v>
      </c>
      <c r="C4670" t="s">
        <v>10328</v>
      </c>
      <c r="D4670" t="s">
        <v>138</v>
      </c>
      <c r="E4670">
        <v>4.9487129999999997</v>
      </c>
      <c r="F4670">
        <v>1.07</v>
      </c>
      <c r="G4670">
        <v>-5.6532234142645299</v>
      </c>
      <c r="H4670">
        <v>-8.9969702587500198</v>
      </c>
      <c r="I4670">
        <v>27.8240695445044</v>
      </c>
      <c r="J4670">
        <v>4.6666295501622503</v>
      </c>
      <c r="K4670">
        <v>1.1098524019038301</v>
      </c>
      <c r="L4670">
        <v>1.0464231430561599</v>
      </c>
      <c r="M4670">
        <v>57.270428396882501</v>
      </c>
      <c r="N4670">
        <v>0.31416859054485302</v>
      </c>
      <c r="O4670">
        <v>59.813084112149497</v>
      </c>
      <c r="P4670">
        <v>46.575342465753401</v>
      </c>
      <c r="Q4670">
        <v>1.4202563139159E-2</v>
      </c>
    </row>
    <row r="4671" spans="1:17" hidden="1" x14ac:dyDescent="0.3">
      <c r="A4671" t="s">
        <v>9572</v>
      </c>
      <c r="B4671" t="s">
        <v>9573</v>
      </c>
      <c r="C4671" t="s">
        <v>10328</v>
      </c>
      <c r="D4671" t="s">
        <v>405</v>
      </c>
      <c r="E4671">
        <v>4.9466999999999999</v>
      </c>
      <c r="F4671">
        <v>14.6</v>
      </c>
      <c r="G4671">
        <v>10.8548128612135</v>
      </c>
      <c r="H4671">
        <v>10.857794288578299</v>
      </c>
      <c r="I4671">
        <v>-48.761358405317303</v>
      </c>
      <c r="J4671">
        <v>9.1729320711706492</v>
      </c>
      <c r="K4671">
        <v>15.005181894268</v>
      </c>
      <c r="L4671">
        <v>16.8163253837253</v>
      </c>
      <c r="M4671">
        <v>73.946559573593902</v>
      </c>
      <c r="N4671">
        <v>0.18684323550465201</v>
      </c>
      <c r="O4671">
        <v>72.602739726027394</v>
      </c>
      <c r="P4671">
        <v>48.223350253807098</v>
      </c>
      <c r="Q4671">
        <v>8.2255278329639997E-2</v>
      </c>
    </row>
    <row r="4672" spans="1:17" hidden="1" x14ac:dyDescent="0.3">
      <c r="A4672" t="s">
        <v>9574</v>
      </c>
      <c r="B4672" t="s">
        <v>9575</v>
      </c>
      <c r="C4672" t="s">
        <v>10328</v>
      </c>
      <c r="D4672" t="s">
        <v>54</v>
      </c>
      <c r="E4672">
        <v>4.9423734000000001</v>
      </c>
      <c r="F4672">
        <v>14.97</v>
      </c>
      <c r="G4672">
        <v>108.303968112916</v>
      </c>
      <c r="H4672">
        <v>43.235922898512797</v>
      </c>
      <c r="I4672">
        <v>60.902191679109201</v>
      </c>
      <c r="J4672">
        <v>22.952343835876501</v>
      </c>
      <c r="K4672">
        <v>11.2102461686792</v>
      </c>
      <c r="L4672">
        <v>12.046504769095099</v>
      </c>
      <c r="M4672">
        <v>89.294936886182199</v>
      </c>
      <c r="N4672">
        <v>2.4056175683636001</v>
      </c>
      <c r="O4672">
        <v>0</v>
      </c>
      <c r="P4672">
        <v>154.591836734693</v>
      </c>
      <c r="Q4672">
        <v>3.8617247279445002E-2</v>
      </c>
    </row>
    <row r="4673" spans="1:17" hidden="1" x14ac:dyDescent="0.3">
      <c r="A4673" t="s">
        <v>9576</v>
      </c>
      <c r="B4673" t="s">
        <v>9577</v>
      </c>
      <c r="C4673" t="s">
        <v>10328</v>
      </c>
      <c r="D4673" t="s">
        <v>21</v>
      </c>
      <c r="E4673">
        <v>4.87967788</v>
      </c>
      <c r="F4673">
        <v>3.08</v>
      </c>
      <c r="G4673">
        <v>9.9281719345726493</v>
      </c>
      <c r="H4673">
        <v>-8.9409478497864399</v>
      </c>
      <c r="I4673">
        <v>-42.965404139706102</v>
      </c>
      <c r="J4673">
        <v>-6.4049606746409096E-2</v>
      </c>
      <c r="K4673">
        <v>3.2186456906300598</v>
      </c>
      <c r="M4673">
        <v>27.356081024405199</v>
      </c>
      <c r="N4673">
        <v>0.82205926652149597</v>
      </c>
      <c r="O4673">
        <v>52.597402597402599</v>
      </c>
      <c r="P4673">
        <v>54</v>
      </c>
      <c r="Q4673">
        <v>1.0270586030207E-2</v>
      </c>
    </row>
    <row r="4674" spans="1:17" hidden="1" x14ac:dyDescent="0.3">
      <c r="A4674" t="s">
        <v>9578</v>
      </c>
      <c r="B4674" t="s">
        <v>9579</v>
      </c>
      <c r="C4674" t="s">
        <v>10328</v>
      </c>
      <c r="D4674" t="s">
        <v>72</v>
      </c>
      <c r="E4674">
        <v>4.8789999999999996</v>
      </c>
      <c r="F4674">
        <v>2.81</v>
      </c>
      <c r="G4674">
        <v>-10.497359980320899</v>
      </c>
      <c r="H4674">
        <v>3.24042469923315</v>
      </c>
      <c r="I4674">
        <v>6.6090639454002504</v>
      </c>
      <c r="J4674">
        <v>-0.69800581447310805</v>
      </c>
      <c r="K4674">
        <v>2.7097865714859601</v>
      </c>
      <c r="L4674">
        <v>2.5651770096422499</v>
      </c>
      <c r="M4674">
        <v>60.919765977235102</v>
      </c>
      <c r="N4674">
        <v>1.0676487412629301</v>
      </c>
      <c r="O4674">
        <v>12.455516014234799</v>
      </c>
      <c r="P4674">
        <v>40.5</v>
      </c>
      <c r="Q4674">
        <v>5.4302977773701001E-2</v>
      </c>
    </row>
    <row r="4675" spans="1:17" hidden="1" x14ac:dyDescent="0.3">
      <c r="A4675" t="s">
        <v>9580</v>
      </c>
      <c r="B4675" t="s">
        <v>9581</v>
      </c>
      <c r="C4675" t="s">
        <v>10328</v>
      </c>
      <c r="D4675" t="s">
        <v>163</v>
      </c>
      <c r="E4675">
        <v>4.8364752799999904</v>
      </c>
      <c r="F4675">
        <v>5.6</v>
      </c>
      <c r="G4675">
        <v>-37.509844594352899</v>
      </c>
      <c r="K4675">
        <v>5.4856592989664099</v>
      </c>
      <c r="L4675">
        <v>5.3129273959650396</v>
      </c>
      <c r="M4675">
        <v>11.3707014279082</v>
      </c>
      <c r="N4675">
        <v>1</v>
      </c>
      <c r="O4675">
        <v>29.464285714285701</v>
      </c>
      <c r="P4675">
        <v>31.764705882352899</v>
      </c>
      <c r="Q4675">
        <v>-8.5879446318412003E-2</v>
      </c>
    </row>
    <row r="4676" spans="1:17" hidden="1" x14ac:dyDescent="0.3">
      <c r="A4676" t="s">
        <v>9582</v>
      </c>
      <c r="B4676" t="s">
        <v>9583</v>
      </c>
      <c r="C4676" t="s">
        <v>10328</v>
      </c>
      <c r="D4676" t="s">
        <v>365</v>
      </c>
      <c r="E4676">
        <v>4.8348300000000002</v>
      </c>
      <c r="F4676">
        <v>31.85</v>
      </c>
      <c r="G4676">
        <v>75.412042902314596</v>
      </c>
      <c r="H4676">
        <v>2.6680581908505601</v>
      </c>
      <c r="I4676">
        <v>92.518466828035798</v>
      </c>
      <c r="J4676">
        <v>-1.0476561641234601</v>
      </c>
      <c r="K4676">
        <v>19.747904437385699</v>
      </c>
      <c r="M4676">
        <v>99.997925300607903</v>
      </c>
      <c r="N4676">
        <v>0.114864864864864</v>
      </c>
      <c r="O4676">
        <v>0</v>
      </c>
      <c r="P4676">
        <v>110.92715231788</v>
      </c>
    </row>
    <row r="4677" spans="1:17" hidden="1" x14ac:dyDescent="0.3">
      <c r="A4677" t="s">
        <v>9584</v>
      </c>
      <c r="B4677" t="s">
        <v>9585</v>
      </c>
      <c r="C4677" t="s">
        <v>10328</v>
      </c>
      <c r="D4677" t="s">
        <v>72</v>
      </c>
      <c r="E4677">
        <v>4.7738468999999997</v>
      </c>
      <c r="F4677">
        <v>11.69</v>
      </c>
      <c r="G4677">
        <v>-40.148751142350399</v>
      </c>
      <c r="H4677">
        <v>-6.6185434782017403</v>
      </c>
      <c r="I4677">
        <v>-14.730110022059</v>
      </c>
      <c r="J4677">
        <v>-0.53086029849038696</v>
      </c>
      <c r="K4677">
        <v>11.7663551350884</v>
      </c>
      <c r="L4677">
        <v>12.0145267320668</v>
      </c>
      <c r="M4677">
        <v>47.574693696336901</v>
      </c>
      <c r="N4677">
        <v>0.36008564687453598</v>
      </c>
      <c r="O4677">
        <v>19.760479041916099</v>
      </c>
      <c r="P4677">
        <v>23.703703703703699</v>
      </c>
      <c r="Q4677">
        <v>-0.10223537787762001</v>
      </c>
    </row>
    <row r="4678" spans="1:17" hidden="1" x14ac:dyDescent="0.3">
      <c r="A4678" t="s">
        <v>9586</v>
      </c>
      <c r="B4678" t="s">
        <v>9587</v>
      </c>
      <c r="C4678" t="s">
        <v>10328</v>
      </c>
      <c r="D4678" t="s">
        <v>365</v>
      </c>
      <c r="E4678">
        <v>4.7727814000000004</v>
      </c>
      <c r="F4678">
        <v>6.12</v>
      </c>
      <c r="G4678">
        <v>-22.703407012795701</v>
      </c>
      <c r="H4678">
        <v>-5.3387973121520398</v>
      </c>
      <c r="I4678">
        <v>-8.3500195243214996</v>
      </c>
      <c r="J4678">
        <v>-13.9462068887611</v>
      </c>
      <c r="K4678">
        <v>5.9395919805736597</v>
      </c>
      <c r="L4678">
        <v>5.7859279338346701</v>
      </c>
      <c r="M4678">
        <v>43.135567565611801</v>
      </c>
      <c r="N4678">
        <v>1.0512418534497601</v>
      </c>
      <c r="O4678">
        <v>20.0980392156862</v>
      </c>
      <c r="P4678">
        <v>32.754880694143097</v>
      </c>
      <c r="Q4678">
        <v>7.9477819681970999E-2</v>
      </c>
    </row>
    <row r="4679" spans="1:17" hidden="1" x14ac:dyDescent="0.3">
      <c r="A4679" t="s">
        <v>9588</v>
      </c>
      <c r="B4679" t="s">
        <v>9589</v>
      </c>
      <c r="C4679" t="s">
        <v>10328</v>
      </c>
      <c r="D4679" t="s">
        <v>509</v>
      </c>
      <c r="E4679">
        <v>4.7606816179999996</v>
      </c>
      <c r="F4679">
        <v>4.5</v>
      </c>
      <c r="G4679">
        <v>-61.890009883609103</v>
      </c>
      <c r="H4679">
        <v>-17.202338737076602</v>
      </c>
      <c r="I4679">
        <v>-26.2602018275674</v>
      </c>
      <c r="J4679">
        <v>1.7784307923982801</v>
      </c>
      <c r="K4679">
        <v>5.0409761276474301</v>
      </c>
      <c r="L4679">
        <v>5.5879790628045196</v>
      </c>
      <c r="M4679">
        <v>38.874709412013601</v>
      </c>
      <c r="N4679">
        <v>1.32479782437558</v>
      </c>
      <c r="O4679">
        <v>50.8888888888888</v>
      </c>
      <c r="P4679">
        <v>18.421052631578899</v>
      </c>
      <c r="Q4679">
        <v>-5.6791103804113001E-2</v>
      </c>
    </row>
    <row r="4680" spans="1:17" hidden="1" x14ac:dyDescent="0.3">
      <c r="A4680" t="s">
        <v>9590</v>
      </c>
      <c r="B4680" t="s">
        <v>9591</v>
      </c>
      <c r="C4680" t="s">
        <v>10328</v>
      </c>
      <c r="E4680">
        <v>4.7407583999999998</v>
      </c>
      <c r="F4680">
        <v>15.81</v>
      </c>
      <c r="G4680">
        <v>91.978733732325395</v>
      </c>
      <c r="H4680">
        <v>8.0705464030870999</v>
      </c>
      <c r="I4680">
        <v>18.020511353251599</v>
      </c>
      <c r="J4680">
        <v>-5.2514778201744203</v>
      </c>
      <c r="K4680">
        <v>14.763070267413299</v>
      </c>
      <c r="L4680">
        <v>12.9199921058683</v>
      </c>
      <c r="M4680">
        <v>44.0227324241487</v>
      </c>
      <c r="N4680">
        <v>1.0753137432764599</v>
      </c>
      <c r="O4680">
        <v>18.406072106261799</v>
      </c>
      <c r="P4680">
        <v>148.976377952755</v>
      </c>
      <c r="Q4680">
        <v>-6.7634851427900004E-4</v>
      </c>
    </row>
    <row r="4681" spans="1:17" hidden="1" x14ac:dyDescent="0.3">
      <c r="A4681" t="s">
        <v>9592</v>
      </c>
      <c r="B4681" t="s">
        <v>9593</v>
      </c>
      <c r="C4681" t="s">
        <v>10328</v>
      </c>
      <c r="D4681" t="s">
        <v>215</v>
      </c>
      <c r="E4681">
        <v>4.7319639999999996</v>
      </c>
      <c r="F4681">
        <v>12</v>
      </c>
      <c r="G4681">
        <v>-15.5680112715342</v>
      </c>
      <c r="H4681">
        <v>-5.1716970014439703</v>
      </c>
      <c r="I4681">
        <v>-38.477508422760103</v>
      </c>
      <c r="J4681">
        <v>-5.6630407795080702</v>
      </c>
      <c r="K4681">
        <v>11.918928635209999</v>
      </c>
      <c r="L4681">
        <v>11.096037940381301</v>
      </c>
      <c r="M4681">
        <v>53.254551487205802</v>
      </c>
      <c r="N4681">
        <v>0.56243345317555005</v>
      </c>
      <c r="O4681">
        <v>62.999999999999901</v>
      </c>
      <c r="P4681">
        <v>61.507402422611001</v>
      </c>
      <c r="Q4681">
        <v>4.2099662843045997E-2</v>
      </c>
    </row>
    <row r="4682" spans="1:17" hidden="1" x14ac:dyDescent="0.3">
      <c r="A4682" t="s">
        <v>9594</v>
      </c>
      <c r="B4682" t="s">
        <v>9595</v>
      </c>
      <c r="C4682" t="s">
        <v>10328</v>
      </c>
      <c r="D4682" t="s">
        <v>124</v>
      </c>
      <c r="E4682">
        <v>4.7024999999999997</v>
      </c>
      <c r="F4682">
        <v>10.45</v>
      </c>
      <c r="G4682">
        <v>-9.2625795105140494</v>
      </c>
      <c r="H4682">
        <v>-11.798090706929299</v>
      </c>
      <c r="I4682">
        <v>7.8438444152071503</v>
      </c>
      <c r="J4682">
        <v>-4.2076969388431404</v>
      </c>
      <c r="K4682">
        <v>9.9755531400205992</v>
      </c>
      <c r="L4682">
        <v>9.7523645143550208</v>
      </c>
      <c r="M4682">
        <v>40.3188791483079</v>
      </c>
      <c r="N4682">
        <v>1.96765306548767</v>
      </c>
      <c r="O4682">
        <v>53.014354066985597</v>
      </c>
      <c r="P4682">
        <v>48.860398860398803</v>
      </c>
      <c r="Q4682">
        <v>2.3051813041178999E-2</v>
      </c>
    </row>
    <row r="4683" spans="1:17" hidden="1" x14ac:dyDescent="0.3">
      <c r="A4683" t="s">
        <v>9596</v>
      </c>
      <c r="B4683" t="s">
        <v>9597</v>
      </c>
      <c r="C4683" t="s">
        <v>10328</v>
      </c>
      <c r="D4683" t="s">
        <v>51</v>
      </c>
      <c r="E4683">
        <v>4.701719121</v>
      </c>
      <c r="F4683">
        <v>5.61</v>
      </c>
      <c r="G4683">
        <v>-45.583876258198401</v>
      </c>
      <c r="H4683">
        <v>4.1773317201060403</v>
      </c>
      <c r="I4683">
        <v>-14.3713795351367</v>
      </c>
      <c r="J4683">
        <v>-1.0476561641234601</v>
      </c>
      <c r="K4683">
        <v>5.4319402741513203</v>
      </c>
      <c r="L4683">
        <v>5.7330182583929901</v>
      </c>
      <c r="M4683">
        <v>97.3518528986517</v>
      </c>
      <c r="N4683">
        <v>2.1052631578947301</v>
      </c>
      <c r="O4683">
        <v>18.3600713012477</v>
      </c>
      <c r="P4683">
        <v>12.2</v>
      </c>
    </row>
    <row r="4684" spans="1:17" hidden="1" x14ac:dyDescent="0.3">
      <c r="A4684" t="s">
        <v>9598</v>
      </c>
      <c r="B4684" t="s">
        <v>9599</v>
      </c>
      <c r="C4684" t="s">
        <v>10328</v>
      </c>
      <c r="D4684" t="s">
        <v>222</v>
      </c>
      <c r="E4684">
        <v>4.69686</v>
      </c>
      <c r="F4684">
        <v>7.42</v>
      </c>
      <c r="G4684">
        <v>-24.071828065427301</v>
      </c>
      <c r="H4684">
        <v>67.1321115109441</v>
      </c>
      <c r="I4684">
        <v>103.361126472538</v>
      </c>
      <c r="J4684">
        <v>9.0413646073898803</v>
      </c>
      <c r="K4684">
        <v>5.1655296613164303</v>
      </c>
      <c r="L4684">
        <v>4.6769761600908897</v>
      </c>
      <c r="M4684">
        <v>99.856665263383803</v>
      </c>
      <c r="N4684">
        <v>2.00956937799043</v>
      </c>
      <c r="O4684">
        <v>0</v>
      </c>
      <c r="P4684">
        <v>122.155688622754</v>
      </c>
    </row>
    <row r="4685" spans="1:17" hidden="1" x14ac:dyDescent="0.3">
      <c r="A4685" t="s">
        <v>9600</v>
      </c>
      <c r="B4685" t="s">
        <v>9601</v>
      </c>
      <c r="C4685" t="s">
        <v>10328</v>
      </c>
      <c r="D4685" t="s">
        <v>405</v>
      </c>
      <c r="E4685">
        <v>4.6051535000000001</v>
      </c>
      <c r="F4685">
        <v>15.35</v>
      </c>
      <c r="G4685">
        <v>75.416793085844404</v>
      </c>
      <c r="H4685">
        <v>-3.2420231186036501</v>
      </c>
      <c r="I4685">
        <v>10.3277685510569</v>
      </c>
      <c r="J4685">
        <v>14.365877670462901</v>
      </c>
      <c r="K4685">
        <v>16.1125795788635</v>
      </c>
      <c r="L4685">
        <v>15.4173072298757</v>
      </c>
      <c r="M4685">
        <v>50.064905220890303</v>
      </c>
      <c r="N4685">
        <v>1.1613860515813701</v>
      </c>
      <c r="O4685">
        <v>87.947882736156302</v>
      </c>
      <c r="P4685">
        <v>105.488621151271</v>
      </c>
    </row>
    <row r="4686" spans="1:17" hidden="1" x14ac:dyDescent="0.3">
      <c r="A4686" t="s">
        <v>9602</v>
      </c>
      <c r="B4686" t="s">
        <v>9603</v>
      </c>
      <c r="C4686" t="s">
        <v>10328</v>
      </c>
      <c r="D4686" t="s">
        <v>405</v>
      </c>
      <c r="E4686">
        <v>4.6020000000000003</v>
      </c>
      <c r="F4686">
        <v>13.46</v>
      </c>
      <c r="G4686">
        <v>150.34483860123899</v>
      </c>
      <c r="H4686">
        <v>-33.302045430562501</v>
      </c>
      <c r="I4686">
        <v>-11.9901603287533</v>
      </c>
      <c r="J4686">
        <v>-4.9825272631736697</v>
      </c>
      <c r="K4686">
        <v>17.920703317011199</v>
      </c>
      <c r="L4686">
        <v>14.502817335125799</v>
      </c>
      <c r="M4686">
        <v>28.224159898319201</v>
      </c>
      <c r="N4686">
        <v>1.73664931786553</v>
      </c>
      <c r="O4686">
        <v>121.916790490341</v>
      </c>
      <c r="P4686">
        <v>180.416666666666</v>
      </c>
      <c r="Q4686">
        <v>8.4223967076512002E-2</v>
      </c>
    </row>
    <row r="4687" spans="1:17" hidden="1" x14ac:dyDescent="0.3">
      <c r="A4687" t="s">
        <v>9604</v>
      </c>
      <c r="B4687" t="s">
        <v>9605</v>
      </c>
      <c r="C4687" t="s">
        <v>10328</v>
      </c>
      <c r="D4687" t="s">
        <v>817</v>
      </c>
      <c r="E4687">
        <v>4.5844205000000002</v>
      </c>
      <c r="F4687">
        <v>6.12</v>
      </c>
      <c r="G4687">
        <v>48.353827911248999</v>
      </c>
      <c r="H4687">
        <v>-8.54437764614228</v>
      </c>
      <c r="I4687">
        <v>-37.595946011627298</v>
      </c>
      <c r="J4687">
        <v>6.9153067988394898</v>
      </c>
      <c r="K4687">
        <v>6.6567306850519499</v>
      </c>
      <c r="L4687">
        <v>6.8544771358121901</v>
      </c>
      <c r="M4687">
        <v>42.840789414791701</v>
      </c>
      <c r="N4687">
        <v>0.37012987012986998</v>
      </c>
      <c r="O4687">
        <v>75.490196078431296</v>
      </c>
      <c r="P4687">
        <v>101.31578947368401</v>
      </c>
    </row>
    <row r="4688" spans="1:17" hidden="1" x14ac:dyDescent="0.3">
      <c r="A4688" t="s">
        <v>9606</v>
      </c>
      <c r="B4688" t="s">
        <v>9607</v>
      </c>
      <c r="C4688" t="s">
        <v>10328</v>
      </c>
      <c r="D4688" t="s">
        <v>535</v>
      </c>
      <c r="E4688">
        <v>4.548</v>
      </c>
      <c r="F4688">
        <v>43.21</v>
      </c>
      <c r="G4688">
        <v>-19.1347292207546</v>
      </c>
      <c r="H4688">
        <v>-3.1677220199034002</v>
      </c>
      <c r="I4688">
        <v>15.789065466968401</v>
      </c>
      <c r="J4688">
        <v>3.74497056398712</v>
      </c>
      <c r="K4688">
        <v>42.073928791369497</v>
      </c>
      <c r="L4688">
        <v>38.707707501228001</v>
      </c>
      <c r="M4688">
        <v>65.112656268666797</v>
      </c>
      <c r="N4688">
        <v>2.6194841284575299</v>
      </c>
      <c r="O4688">
        <v>17.1025225642212</v>
      </c>
      <c r="P4688">
        <v>81.25</v>
      </c>
    </row>
    <row r="4689" spans="1:17" hidden="1" x14ac:dyDescent="0.3">
      <c r="A4689" t="s">
        <v>9608</v>
      </c>
      <c r="B4689" t="s">
        <v>9609</v>
      </c>
      <c r="C4689" t="s">
        <v>10328</v>
      </c>
      <c r="D4689" t="s">
        <v>54</v>
      </c>
      <c r="E4689">
        <v>4.52709048</v>
      </c>
      <c r="F4689">
        <v>10.199999999999999</v>
      </c>
      <c r="G4689">
        <v>39.645310037733999</v>
      </c>
      <c r="H4689">
        <v>-2.2742811831197698</v>
      </c>
      <c r="I4689">
        <v>33.797185788351399</v>
      </c>
      <c r="J4689">
        <v>-1.0476561641234601</v>
      </c>
      <c r="K4689">
        <v>9.6028681923102397</v>
      </c>
      <c r="L4689">
        <v>7.9013448428054804</v>
      </c>
      <c r="M4689">
        <v>100</v>
      </c>
      <c r="N4689">
        <v>0</v>
      </c>
      <c r="O4689">
        <v>0</v>
      </c>
      <c r="P4689">
        <v>69.717138103161403</v>
      </c>
    </row>
    <row r="4690" spans="1:17" hidden="1" x14ac:dyDescent="0.3">
      <c r="A4690" t="s">
        <v>9610</v>
      </c>
      <c r="B4690" t="s">
        <v>9611</v>
      </c>
      <c r="C4690" t="s">
        <v>10328</v>
      </c>
      <c r="D4690" t="s">
        <v>535</v>
      </c>
      <c r="E4690">
        <v>4.5230430000000004</v>
      </c>
      <c r="F4690">
        <v>6.09</v>
      </c>
      <c r="G4690">
        <v>-10.8937458736465</v>
      </c>
      <c r="H4690">
        <v>7.8659993350803398E-2</v>
      </c>
      <c r="I4690">
        <v>-36.649614666021897</v>
      </c>
      <c r="J4690">
        <v>-1.0476561641234601</v>
      </c>
      <c r="K4690">
        <v>6.1847622196734102</v>
      </c>
      <c r="L4690">
        <v>5.9266840401086203</v>
      </c>
      <c r="M4690">
        <v>41.611521634531002</v>
      </c>
      <c r="N4690">
        <v>7.0707070707070704E-2</v>
      </c>
      <c r="O4690">
        <v>62.2331691297208</v>
      </c>
      <c r="P4690">
        <v>87.384615384615302</v>
      </c>
    </row>
    <row r="4691" spans="1:17" hidden="1" x14ac:dyDescent="0.3">
      <c r="A4691" t="s">
        <v>9612</v>
      </c>
      <c r="B4691" t="s">
        <v>9613</v>
      </c>
      <c r="C4691" t="s">
        <v>10328</v>
      </c>
      <c r="D4691" t="s">
        <v>1210</v>
      </c>
      <c r="E4691">
        <v>4.5220000000000002</v>
      </c>
      <c r="F4691">
        <v>2.57</v>
      </c>
      <c r="G4691">
        <v>-5.9172386934466497</v>
      </c>
      <c r="H4691">
        <v>-13.607614516453101</v>
      </c>
      <c r="I4691">
        <v>-36.929901181126198</v>
      </c>
      <c r="J4691">
        <v>-5.3642029267133804</v>
      </c>
      <c r="K4691">
        <v>2.8483015526580702</v>
      </c>
      <c r="L4691">
        <v>2.95018296324587</v>
      </c>
      <c r="M4691">
        <v>38.715811202976901</v>
      </c>
      <c r="N4691">
        <v>1.12704836599762</v>
      </c>
      <c r="O4691">
        <v>73.151750972762599</v>
      </c>
      <c r="P4691">
        <v>36.702127659574401</v>
      </c>
      <c r="Q4691">
        <v>9.1411505943449992E-3</v>
      </c>
    </row>
    <row r="4692" spans="1:17" hidden="1" x14ac:dyDescent="0.3">
      <c r="A4692" t="s">
        <v>9614</v>
      </c>
      <c r="B4692" t="s">
        <v>9615</v>
      </c>
      <c r="C4692" t="s">
        <v>10328</v>
      </c>
      <c r="D4692" t="s">
        <v>138</v>
      </c>
      <c r="E4692">
        <v>4.5104673999999996</v>
      </c>
      <c r="F4692">
        <v>8.24</v>
      </c>
      <c r="G4692">
        <v>4.3490528481126303</v>
      </c>
      <c r="H4692">
        <v>-19.696234858849799</v>
      </c>
      <c r="I4692">
        <v>-37.369073864476697</v>
      </c>
      <c r="J4692">
        <v>0.56324842075880099</v>
      </c>
      <c r="K4692">
        <v>9.6512395120870096</v>
      </c>
      <c r="L4692">
        <v>9.8191200528900602</v>
      </c>
      <c r="M4692">
        <v>34.571861019549203</v>
      </c>
      <c r="N4692">
        <v>0.25748124677762302</v>
      </c>
      <c r="O4692">
        <v>74.757281553398002</v>
      </c>
      <c r="P4692">
        <v>76.824034334763894</v>
      </c>
      <c r="Q4692">
        <v>6.2592008243983005E-2</v>
      </c>
    </row>
    <row r="4693" spans="1:17" hidden="1" x14ac:dyDescent="0.3">
      <c r="A4693" t="s">
        <v>9616</v>
      </c>
      <c r="B4693" t="s">
        <v>9617</v>
      </c>
      <c r="C4693" t="s">
        <v>10328</v>
      </c>
      <c r="D4693" t="s">
        <v>627</v>
      </c>
      <c r="E4693">
        <v>4.4980230600000004</v>
      </c>
      <c r="F4693">
        <v>13.8</v>
      </c>
      <c r="G4693">
        <v>-50.988733509553398</v>
      </c>
      <c r="K4693">
        <v>17.182926074637699</v>
      </c>
      <c r="L4693">
        <v>23.662368761796301</v>
      </c>
      <c r="M4693">
        <v>89.584477983611194</v>
      </c>
      <c r="N4693">
        <v>1</v>
      </c>
      <c r="O4693">
        <v>26.449275362318801</v>
      </c>
      <c r="P4693">
        <v>15</v>
      </c>
    </row>
    <row r="4694" spans="1:17" hidden="1" x14ac:dyDescent="0.3">
      <c r="A4694" t="s">
        <v>9618</v>
      </c>
      <c r="B4694" t="s">
        <v>9619</v>
      </c>
      <c r="C4694" t="s">
        <v>10328</v>
      </c>
      <c r="D4694" t="s">
        <v>627</v>
      </c>
      <c r="E4694">
        <v>4.4974999999999996</v>
      </c>
      <c r="F4694">
        <v>5.39</v>
      </c>
      <c r="G4694">
        <v>20.4868311524497</v>
      </c>
      <c r="H4694">
        <v>38.934510025671401</v>
      </c>
      <c r="I4694">
        <v>6.0191433216624999</v>
      </c>
      <c r="J4694">
        <v>20.178758930216102</v>
      </c>
      <c r="K4694">
        <v>3.94020324587175</v>
      </c>
      <c r="L4694">
        <v>4.1706976387022703</v>
      </c>
      <c r="M4694">
        <v>89.295776632620402</v>
      </c>
      <c r="N4694">
        <v>1.5248348266990399</v>
      </c>
      <c r="O4694">
        <v>4.6382189239332101</v>
      </c>
      <c r="P4694">
        <v>98.892988929889299</v>
      </c>
      <c r="Q4694">
        <v>8.1501709501209996E-2</v>
      </c>
    </row>
    <row r="4695" spans="1:17" hidden="1" x14ac:dyDescent="0.3">
      <c r="A4695" t="s">
        <v>9620</v>
      </c>
      <c r="B4695" t="s">
        <v>9621</v>
      </c>
      <c r="C4695" t="s">
        <v>10328</v>
      </c>
      <c r="D4695" t="s">
        <v>706</v>
      </c>
      <c r="E4695">
        <v>4.4800065</v>
      </c>
      <c r="F4695">
        <v>9.09</v>
      </c>
      <c r="G4695">
        <v>-14.422973103595201</v>
      </c>
      <c r="H4695">
        <v>7.9075369986983999</v>
      </c>
      <c r="I4695">
        <v>2.6834508221259199</v>
      </c>
      <c r="J4695">
        <v>3.9177018035439599</v>
      </c>
      <c r="M4695">
        <v>100</v>
      </c>
      <c r="O4695">
        <v>0</v>
      </c>
      <c r="P4695">
        <v>15.648854961832001</v>
      </c>
    </row>
    <row r="4696" spans="1:17" hidden="1" x14ac:dyDescent="0.3">
      <c r="A4696" t="s">
        <v>9622</v>
      </c>
      <c r="B4696" t="s">
        <v>9623</v>
      </c>
      <c r="C4696" t="s">
        <v>10328</v>
      </c>
      <c r="D4696" t="s">
        <v>276</v>
      </c>
      <c r="E4696">
        <v>4.4065224000000001</v>
      </c>
      <c r="F4696">
        <v>6.12</v>
      </c>
      <c r="G4696">
        <v>-65.650775433848395</v>
      </c>
      <c r="H4696">
        <v>-2.2742811831197698</v>
      </c>
      <c r="I4696">
        <v>-28.667883478549101</v>
      </c>
      <c r="J4696">
        <v>-1.0476561641234601</v>
      </c>
      <c r="K4696">
        <v>6.8798802535989196</v>
      </c>
      <c r="L4696">
        <v>7.6512177196135296</v>
      </c>
      <c r="M4696">
        <v>0.28287232341079999</v>
      </c>
      <c r="N4696">
        <v>0.175953079178885</v>
      </c>
      <c r="O4696">
        <v>56.862745098039198</v>
      </c>
      <c r="P4696">
        <v>0</v>
      </c>
    </row>
    <row r="4697" spans="1:17" hidden="1" x14ac:dyDescent="0.3">
      <c r="A4697" t="s">
        <v>9624</v>
      </c>
      <c r="B4697" t="s">
        <v>9625</v>
      </c>
      <c r="C4697" t="s">
        <v>10328</v>
      </c>
      <c r="D4697" t="s">
        <v>474</v>
      </c>
      <c r="E4697">
        <v>4.4029755899999996</v>
      </c>
      <c r="F4697">
        <v>1.35</v>
      </c>
      <c r="G4697">
        <v>12.0334350924674</v>
      </c>
      <c r="H4697">
        <v>-8.5242811831197702</v>
      </c>
      <c r="I4697">
        <v>4.4259002081199696</v>
      </c>
      <c r="J4697">
        <v>-4.6190847355520201</v>
      </c>
      <c r="K4697">
        <v>1.21934435316871</v>
      </c>
      <c r="L4697">
        <v>1.04171793024877</v>
      </c>
      <c r="M4697">
        <v>16.058289078231301</v>
      </c>
      <c r="N4697">
        <v>0.85806847668522002</v>
      </c>
      <c r="O4697">
        <v>10.370370370370299</v>
      </c>
      <c r="P4697">
        <v>80</v>
      </c>
      <c r="Q4697">
        <v>2.8662479282622E-2</v>
      </c>
    </row>
    <row r="4698" spans="1:17" hidden="1" x14ac:dyDescent="0.3">
      <c r="A4698" t="s">
        <v>9626</v>
      </c>
      <c r="B4698" t="s">
        <v>9627</v>
      </c>
      <c r="C4698" t="s">
        <v>10328</v>
      </c>
      <c r="D4698" t="s">
        <v>18</v>
      </c>
      <c r="E4698">
        <v>4.3884509999999999</v>
      </c>
      <c r="F4698">
        <v>12.9</v>
      </c>
      <c r="G4698">
        <v>84.928171934572603</v>
      </c>
      <c r="H4698">
        <v>-2.42907994472968</v>
      </c>
      <c r="I4698">
        <v>158.04299922163801</v>
      </c>
      <c r="J4698">
        <v>-2.1970814514797898</v>
      </c>
      <c r="K4698">
        <v>12.580222792931499</v>
      </c>
      <c r="L4698">
        <v>9.4283453297382902</v>
      </c>
      <c r="M4698">
        <v>38.522578111445</v>
      </c>
      <c r="N4698">
        <v>2.7573883161512001</v>
      </c>
      <c r="O4698">
        <v>5.1162790697674296</v>
      </c>
      <c r="P4698">
        <v>184.14096916299499</v>
      </c>
    </row>
    <row r="4699" spans="1:17" hidden="1" x14ac:dyDescent="0.3">
      <c r="A4699" t="s">
        <v>9628</v>
      </c>
      <c r="B4699" t="s">
        <v>9629</v>
      </c>
      <c r="C4699" t="s">
        <v>10328</v>
      </c>
      <c r="D4699" t="s">
        <v>298</v>
      </c>
      <c r="E4699">
        <v>4.3706542900000001</v>
      </c>
      <c r="F4699">
        <v>1.63</v>
      </c>
      <c r="G4699">
        <v>11.6673023693552</v>
      </c>
      <c r="H4699">
        <v>-17.378447849786401</v>
      </c>
      <c r="I4699">
        <v>-22.409848584150499</v>
      </c>
      <c r="J4699">
        <v>-1.0476561641234601</v>
      </c>
      <c r="K4699">
        <v>1.8692289104303901</v>
      </c>
      <c r="L4699">
        <v>1.34004278693274</v>
      </c>
      <c r="M4699">
        <v>7.6789308114471003E-2</v>
      </c>
      <c r="N4699">
        <v>0.68218540362261404</v>
      </c>
      <c r="O4699">
        <v>70.552147239263803</v>
      </c>
      <c r="P4699">
        <v>55.238095238095198</v>
      </c>
      <c r="Q4699">
        <v>4.4589041969366E-2</v>
      </c>
    </row>
    <row r="4700" spans="1:17" hidden="1" x14ac:dyDescent="0.3">
      <c r="A4700" t="s">
        <v>9630</v>
      </c>
      <c r="B4700" t="s">
        <v>9631</v>
      </c>
      <c r="C4700" t="s">
        <v>10328</v>
      </c>
      <c r="D4700" t="s">
        <v>127</v>
      </c>
      <c r="E4700">
        <v>4.3573556880000002</v>
      </c>
      <c r="F4700">
        <v>9.84</v>
      </c>
      <c r="G4700">
        <v>-20.004713971467599</v>
      </c>
      <c r="H4700">
        <v>-2.2742811831197698</v>
      </c>
      <c r="I4700">
        <v>-2.89829004574639</v>
      </c>
      <c r="J4700">
        <v>-1.0476561641234601</v>
      </c>
      <c r="K4700">
        <v>9.5685228037598193</v>
      </c>
      <c r="L4700">
        <v>9.1996911792730405</v>
      </c>
      <c r="M4700">
        <v>100</v>
      </c>
      <c r="N4700">
        <v>0</v>
      </c>
      <c r="O4700">
        <v>0</v>
      </c>
      <c r="P4700">
        <v>10.067114093959701</v>
      </c>
    </row>
    <row r="4701" spans="1:17" hidden="1" x14ac:dyDescent="0.3">
      <c r="A4701" t="s">
        <v>9632</v>
      </c>
      <c r="B4701" t="s">
        <v>9633</v>
      </c>
      <c r="C4701" t="s">
        <v>10328</v>
      </c>
      <c r="D4701" t="s">
        <v>138</v>
      </c>
      <c r="E4701">
        <v>4.3448399999999996</v>
      </c>
      <c r="F4701">
        <v>7.29</v>
      </c>
      <c r="G4701">
        <v>-30.071828065427301</v>
      </c>
      <c r="H4701">
        <v>-2.2742811831197698</v>
      </c>
      <c r="I4701">
        <v>-12.9654041397061</v>
      </c>
      <c r="J4701">
        <v>-1.0476561641234601</v>
      </c>
      <c r="K4701">
        <v>7.2899998795227097</v>
      </c>
      <c r="L4701">
        <v>7.2831683607173501</v>
      </c>
      <c r="M4701">
        <v>98.182515309086796</v>
      </c>
      <c r="O4701">
        <v>0</v>
      </c>
      <c r="P4701">
        <v>0</v>
      </c>
    </row>
    <row r="4702" spans="1:17" hidden="1" x14ac:dyDescent="0.3">
      <c r="A4702" t="s">
        <v>9634</v>
      </c>
      <c r="B4702" t="s">
        <v>9635</v>
      </c>
      <c r="C4702" t="s">
        <v>10328</v>
      </c>
      <c r="E4702">
        <v>4.3443604999999996</v>
      </c>
      <c r="F4702">
        <v>5.01</v>
      </c>
      <c r="G4702">
        <v>-46.152230075477497</v>
      </c>
      <c r="H4702">
        <v>10.120676800073401</v>
      </c>
      <c r="I4702">
        <v>-9.6664350675411796</v>
      </c>
      <c r="J4702">
        <v>12.540454239273499</v>
      </c>
      <c r="K4702">
        <v>4.8890574835185303</v>
      </c>
      <c r="L4702">
        <v>5.25309595843623</v>
      </c>
      <c r="M4702">
        <v>66.947191895530494</v>
      </c>
      <c r="N4702">
        <v>1.4096532007382701</v>
      </c>
      <c r="O4702">
        <v>58.682634730538901</v>
      </c>
      <c r="P4702">
        <v>17.8823529411764</v>
      </c>
      <c r="Q4702">
        <v>-2.9311317195704002E-2</v>
      </c>
    </row>
    <row r="4703" spans="1:17" hidden="1" x14ac:dyDescent="0.3">
      <c r="A4703" t="s">
        <v>9636</v>
      </c>
      <c r="B4703" t="s">
        <v>9637</v>
      </c>
      <c r="C4703" t="s">
        <v>10328</v>
      </c>
      <c r="D4703" t="s">
        <v>405</v>
      </c>
      <c r="E4703">
        <v>4.3239999999999998</v>
      </c>
      <c r="F4703">
        <v>220.5</v>
      </c>
      <c r="G4703">
        <v>1521.6135651929901</v>
      </c>
      <c r="H4703">
        <v>26.838886926763699</v>
      </c>
      <c r="I4703">
        <v>523.94967384989502</v>
      </c>
      <c r="J4703">
        <v>5.0367403030011504</v>
      </c>
      <c r="K4703">
        <v>162.027448306916</v>
      </c>
      <c r="L4703">
        <v>90.780677610238797</v>
      </c>
      <c r="M4703">
        <v>100</v>
      </c>
      <c r="N4703">
        <v>5.2260568050917398</v>
      </c>
      <c r="O4703">
        <v>0</v>
      </c>
      <c r="P4703">
        <v>1551.6853932584199</v>
      </c>
    </row>
    <row r="4704" spans="1:17" hidden="1" x14ac:dyDescent="0.3">
      <c r="A4704" t="s">
        <v>9638</v>
      </c>
      <c r="B4704" t="s">
        <v>9639</v>
      </c>
      <c r="C4704" t="s">
        <v>10328</v>
      </c>
      <c r="D4704" t="s">
        <v>1210</v>
      </c>
      <c r="E4704">
        <v>4.3229825000000002</v>
      </c>
      <c r="F4704">
        <v>4.76</v>
      </c>
      <c r="G4704">
        <v>68.261505267906003</v>
      </c>
      <c r="H4704">
        <v>3.2109508843907602</v>
      </c>
      <c r="I4704">
        <v>-43.374760864852298</v>
      </c>
      <c r="J4704">
        <v>2.0451273410311801</v>
      </c>
      <c r="K4704">
        <v>4.9143838978241101</v>
      </c>
      <c r="L4704">
        <v>5.0857810502240799</v>
      </c>
      <c r="M4704">
        <v>64.449070248588896</v>
      </c>
      <c r="N4704">
        <v>0.93212967374734401</v>
      </c>
      <c r="O4704">
        <v>57.563025210084</v>
      </c>
      <c r="P4704">
        <v>118.348623853211</v>
      </c>
      <c r="Q4704">
        <v>-7.7219945684569996E-2</v>
      </c>
    </row>
    <row r="4705" spans="1:17" hidden="1" x14ac:dyDescent="0.3">
      <c r="A4705" t="s">
        <v>9640</v>
      </c>
      <c r="B4705" t="s">
        <v>9641</v>
      </c>
      <c r="C4705" t="s">
        <v>10328</v>
      </c>
      <c r="E4705">
        <v>4.3214399999999999</v>
      </c>
      <c r="F4705">
        <v>1.42</v>
      </c>
      <c r="G4705">
        <v>-25.6600633595449</v>
      </c>
      <c r="H4705">
        <v>-12.274281183119699</v>
      </c>
      <c r="I4705">
        <v>-37.833129007430998</v>
      </c>
      <c r="J4705">
        <v>-3.7503588668261698</v>
      </c>
      <c r="K4705">
        <v>1.4919583592196299</v>
      </c>
      <c r="L4705">
        <v>1.5965756867491501</v>
      </c>
      <c r="M4705">
        <v>49.232696941523102</v>
      </c>
      <c r="N4705">
        <v>0.48776070030409302</v>
      </c>
      <c r="O4705">
        <v>61.971830985915503</v>
      </c>
      <c r="P4705">
        <v>26.785714285714199</v>
      </c>
      <c r="Q4705">
        <v>-0.138731633364751</v>
      </c>
    </row>
    <row r="4706" spans="1:17" hidden="1" x14ac:dyDescent="0.3">
      <c r="A4706" t="s">
        <v>9642</v>
      </c>
      <c r="B4706" t="s">
        <v>9643</v>
      </c>
      <c r="C4706" t="s">
        <v>10328</v>
      </c>
      <c r="D4706" t="s">
        <v>405</v>
      </c>
      <c r="E4706">
        <v>4.3142876000000001</v>
      </c>
      <c r="F4706">
        <v>15.09</v>
      </c>
      <c r="G4706">
        <v>-10.309923303522501</v>
      </c>
      <c r="H4706">
        <v>-32.4345531598074</v>
      </c>
      <c r="I4706">
        <v>-32.699446692897602</v>
      </c>
      <c r="J4706">
        <v>6.3459211323664499</v>
      </c>
      <c r="K4706">
        <v>16.484830295702999</v>
      </c>
      <c r="L4706">
        <v>16.481603240550299</v>
      </c>
      <c r="M4706">
        <v>42.790364984011198</v>
      </c>
      <c r="N4706">
        <v>0.71974176843136495</v>
      </c>
      <c r="O4706">
        <v>77.601060304837603</v>
      </c>
      <c r="P4706">
        <v>43.851286939942803</v>
      </c>
      <c r="Q4706">
        <v>9.1195586675670001E-2</v>
      </c>
    </row>
    <row r="4707" spans="1:17" hidden="1" x14ac:dyDescent="0.3">
      <c r="A4707" t="s">
        <v>9644</v>
      </c>
      <c r="B4707" t="s">
        <v>9645</v>
      </c>
      <c r="C4707" t="s">
        <v>10328</v>
      </c>
      <c r="D4707" t="s">
        <v>21</v>
      </c>
      <c r="E4707">
        <v>4.2915378239999997</v>
      </c>
      <c r="F4707">
        <v>1.3</v>
      </c>
      <c r="G4707">
        <v>-59.033576699307098</v>
      </c>
      <c r="H4707">
        <v>-48.5946275034661</v>
      </c>
      <c r="I4707">
        <v>-59.904179649910198</v>
      </c>
      <c r="J4707">
        <v>-6.3911676145051501</v>
      </c>
      <c r="K4707">
        <v>1.6327406159887701</v>
      </c>
      <c r="L4707">
        <v>1.71610454878751</v>
      </c>
      <c r="M4707">
        <v>29.893833146982399</v>
      </c>
      <c r="N4707">
        <v>0.65889238784980697</v>
      </c>
      <c r="O4707">
        <v>96.923076923076906</v>
      </c>
      <c r="P4707">
        <v>52.941176470588204</v>
      </c>
      <c r="Q4707">
        <v>3.0836124707199E-2</v>
      </c>
    </row>
    <row r="4708" spans="1:17" hidden="1" x14ac:dyDescent="0.3">
      <c r="A4708" t="s">
        <v>9646</v>
      </c>
      <c r="B4708" t="s">
        <v>9647</v>
      </c>
      <c r="C4708" t="s">
        <v>10328</v>
      </c>
      <c r="D4708" t="s">
        <v>573</v>
      </c>
      <c r="E4708">
        <v>4.2902513000000004</v>
      </c>
      <c r="F4708">
        <v>5.57</v>
      </c>
      <c r="G4708">
        <v>30.910830894110202</v>
      </c>
      <c r="H4708">
        <v>30.4968031542296</v>
      </c>
      <c r="I4708">
        <v>29.855108680806701</v>
      </c>
      <c r="J4708">
        <v>1.94299804148401</v>
      </c>
      <c r="K4708">
        <v>4.7922523321768802</v>
      </c>
      <c r="L4708">
        <v>4.2828465017293604</v>
      </c>
      <c r="M4708">
        <v>63.006863435070201</v>
      </c>
      <c r="N4708">
        <v>0.83508145160848402</v>
      </c>
      <c r="O4708">
        <v>5.9245960502692903</v>
      </c>
      <c r="P4708">
        <v>143.23144104803399</v>
      </c>
      <c r="Q4708">
        <v>4.4231269559696001E-2</v>
      </c>
    </row>
    <row r="4709" spans="1:17" hidden="1" x14ac:dyDescent="0.3">
      <c r="A4709" t="s">
        <v>9648</v>
      </c>
      <c r="B4709" t="s">
        <v>9649</v>
      </c>
      <c r="C4709" t="s">
        <v>10328</v>
      </c>
      <c r="D4709" t="s">
        <v>1731</v>
      </c>
      <c r="E4709">
        <v>4.2809502420000003</v>
      </c>
      <c r="F4709">
        <v>9.1300000000000008</v>
      </c>
      <c r="G4709">
        <v>-14.5022078122627</v>
      </c>
      <c r="H4709">
        <v>-7.4610031748210197</v>
      </c>
      <c r="I4709">
        <v>-44.370362817391999</v>
      </c>
      <c r="J4709">
        <v>-5.2405282815238703</v>
      </c>
      <c r="K4709">
        <v>9.2990612623526907</v>
      </c>
      <c r="L4709">
        <v>9.8340344436204603</v>
      </c>
      <c r="M4709">
        <v>46.281367643831601</v>
      </c>
      <c r="N4709">
        <v>0.72364923837029604</v>
      </c>
      <c r="O4709">
        <v>76.341730558598002</v>
      </c>
      <c r="P4709">
        <v>21.733333333333299</v>
      </c>
      <c r="Q4709">
        <v>-5.6380647565899999E-2</v>
      </c>
    </row>
    <row r="4710" spans="1:17" hidden="1" x14ac:dyDescent="0.3">
      <c r="A4710" t="s">
        <v>9650</v>
      </c>
      <c r="B4710" t="s">
        <v>9651</v>
      </c>
      <c r="C4710" t="s">
        <v>10328</v>
      </c>
      <c r="D4710" t="s">
        <v>46</v>
      </c>
      <c r="E4710">
        <v>4.2556319120000001</v>
      </c>
      <c r="F4710">
        <v>11.5</v>
      </c>
      <c r="G4710">
        <v>-2.5773713026778799</v>
      </c>
      <c r="H4710">
        <v>-4.4435557047740298E-2</v>
      </c>
      <c r="I4710">
        <v>-12.528722916998699</v>
      </c>
      <c r="J4710">
        <v>-5.3046842765732602</v>
      </c>
      <c r="K4710">
        <v>11.801131584521199</v>
      </c>
      <c r="L4710">
        <v>11.277024023869901</v>
      </c>
      <c r="M4710">
        <v>46.792685919383302</v>
      </c>
      <c r="N4710">
        <v>1.56426708450271</v>
      </c>
      <c r="O4710">
        <v>29.826086956521699</v>
      </c>
      <c r="P4710">
        <v>40.243902439024403</v>
      </c>
      <c r="Q4710">
        <v>1.3414445715979001E-2</v>
      </c>
    </row>
    <row r="4711" spans="1:17" hidden="1" x14ac:dyDescent="0.3">
      <c r="A4711" t="s">
        <v>9652</v>
      </c>
      <c r="B4711" t="s">
        <v>9653</v>
      </c>
      <c r="C4711" t="s">
        <v>10328</v>
      </c>
      <c r="D4711" t="s">
        <v>627</v>
      </c>
      <c r="E4711">
        <v>4.2547104999999998</v>
      </c>
      <c r="F4711">
        <v>7.1</v>
      </c>
      <c r="G4711">
        <v>-19.9943086855823</v>
      </c>
      <c r="H4711">
        <v>6.5966865588157004</v>
      </c>
      <c r="I4711">
        <v>-2.0279041397061399</v>
      </c>
      <c r="J4711">
        <v>-18.225570274552901</v>
      </c>
      <c r="K4711">
        <v>6.6310636429201297</v>
      </c>
      <c r="L4711">
        <v>7.1804726895536497</v>
      </c>
      <c r="M4711">
        <v>38.026290468837701</v>
      </c>
      <c r="N4711">
        <v>1.13881909547738</v>
      </c>
      <c r="O4711">
        <v>20.422535211267601</v>
      </c>
      <c r="P4711">
        <v>73.170731707317003</v>
      </c>
    </row>
    <row r="4712" spans="1:17" hidden="1" x14ac:dyDescent="0.3">
      <c r="A4712" t="s">
        <v>9654</v>
      </c>
      <c r="B4712" t="s">
        <v>9655</v>
      </c>
      <c r="C4712" t="s">
        <v>10328</v>
      </c>
      <c r="D4712" t="s">
        <v>51</v>
      </c>
      <c r="E4712">
        <v>4.2480000000000002</v>
      </c>
      <c r="F4712">
        <v>44.86</v>
      </c>
      <c r="G4712">
        <v>-27.838464346193</v>
      </c>
      <c r="H4712">
        <v>-32.0988425866285</v>
      </c>
      <c r="I4712">
        <v>-48.870533443892398</v>
      </c>
      <c r="J4712">
        <v>-19.471437705775699</v>
      </c>
      <c r="K4712">
        <v>62.886209902768798</v>
      </c>
      <c r="L4712">
        <v>59.7901715332682</v>
      </c>
      <c r="M4712">
        <v>12.225960737770601</v>
      </c>
      <c r="N4712">
        <v>0.24629339968475</v>
      </c>
      <c r="O4712">
        <v>93.936691930450294</v>
      </c>
      <c r="P4712">
        <v>7.6037419045334502</v>
      </c>
      <c r="Q4712">
        <v>5.1460560482202003E-2</v>
      </c>
    </row>
    <row r="4713" spans="1:17" hidden="1" x14ac:dyDescent="0.3">
      <c r="A4713" t="s">
        <v>9656</v>
      </c>
      <c r="B4713" t="s">
        <v>9657</v>
      </c>
      <c r="C4713" t="s">
        <v>10328</v>
      </c>
      <c r="D4713" t="s">
        <v>535</v>
      </c>
      <c r="E4713">
        <v>4.1698700000000004</v>
      </c>
      <c r="F4713">
        <v>8</v>
      </c>
      <c r="G4713">
        <v>38.349224566151598</v>
      </c>
      <c r="H4713">
        <v>-5.8789323459104796</v>
      </c>
      <c r="I4713">
        <v>-38.3385384680643</v>
      </c>
      <c r="J4713">
        <v>-3.4033687671859001</v>
      </c>
      <c r="K4713">
        <v>9.0736271509846205</v>
      </c>
      <c r="L4713">
        <v>8.3274302341784097</v>
      </c>
      <c r="M4713">
        <v>38.220912349116297</v>
      </c>
      <c r="N4713">
        <v>2.0543973445238599</v>
      </c>
      <c r="O4713">
        <v>46.875</v>
      </c>
      <c r="P4713">
        <v>116.216216216216</v>
      </c>
      <c r="Q4713">
        <v>0.10851729054854301</v>
      </c>
    </row>
    <row r="4714" spans="1:17" hidden="1" x14ac:dyDescent="0.3">
      <c r="A4714" t="s">
        <v>9658</v>
      </c>
      <c r="B4714" t="s">
        <v>9659</v>
      </c>
      <c r="C4714" t="s">
        <v>10328</v>
      </c>
      <c r="D4714" t="s">
        <v>46</v>
      </c>
      <c r="E4714">
        <v>4.1534139000000003</v>
      </c>
      <c r="F4714">
        <v>2.7</v>
      </c>
      <c r="G4714">
        <v>-79.128431839012194</v>
      </c>
      <c r="H4714">
        <v>17.7257188168802</v>
      </c>
      <c r="I4714">
        <v>-0.46540413970611799</v>
      </c>
      <c r="J4714">
        <v>9.1564254685295907</v>
      </c>
      <c r="K4714">
        <v>2.3233318715365199</v>
      </c>
      <c r="L4714">
        <v>3.2845620496633599</v>
      </c>
      <c r="M4714">
        <v>86.375854502211197</v>
      </c>
      <c r="N4714">
        <v>0.67822485687603995</v>
      </c>
      <c r="O4714">
        <v>103.703703703703</v>
      </c>
      <c r="P4714">
        <v>68.75</v>
      </c>
      <c r="Q4714">
        <v>-0.122918203960172</v>
      </c>
    </row>
    <row r="4715" spans="1:17" hidden="1" x14ac:dyDescent="0.3">
      <c r="A4715" t="s">
        <v>9660</v>
      </c>
      <c r="B4715" t="s">
        <v>9661</v>
      </c>
      <c r="C4715" t="s">
        <v>10328</v>
      </c>
      <c r="D4715" t="s">
        <v>405</v>
      </c>
      <c r="E4715">
        <v>4.09</v>
      </c>
      <c r="F4715">
        <v>8.3000000000000007</v>
      </c>
      <c r="G4715">
        <v>25.943209528557599</v>
      </c>
      <c r="H4715">
        <v>18.197000112903702</v>
      </c>
      <c r="I4715">
        <v>29.401662755662599</v>
      </c>
      <c r="J4715">
        <v>-4.6990106988702296</v>
      </c>
      <c r="K4715">
        <v>7.3886439311100496</v>
      </c>
      <c r="L4715">
        <v>7.2123738505936803</v>
      </c>
      <c r="M4715">
        <v>57.895825803365398</v>
      </c>
      <c r="N4715">
        <v>0.70171615696202105</v>
      </c>
      <c r="O4715">
        <v>54.4578313253012</v>
      </c>
      <c r="P4715">
        <v>63.708086785009797</v>
      </c>
      <c r="Q4715">
        <v>6.1890026336720999E-2</v>
      </c>
    </row>
    <row r="4716" spans="1:17" hidden="1" x14ac:dyDescent="0.3">
      <c r="A4716" t="s">
        <v>9662</v>
      </c>
      <c r="B4716" t="s">
        <v>9663</v>
      </c>
      <c r="C4716" t="s">
        <v>10328</v>
      </c>
      <c r="D4716" t="s">
        <v>405</v>
      </c>
      <c r="E4716">
        <v>4.0591838999999998</v>
      </c>
      <c r="F4716">
        <v>11.64</v>
      </c>
      <c r="G4716">
        <v>56.168171934572598</v>
      </c>
      <c r="H4716">
        <v>30.351417140902502</v>
      </c>
      <c r="I4716">
        <v>-15.9654041397061</v>
      </c>
      <c r="J4716">
        <v>-1.6339208207398801</v>
      </c>
      <c r="K4716">
        <v>10.0805714253678</v>
      </c>
      <c r="L4716">
        <v>9.1917738442377193</v>
      </c>
      <c r="M4716">
        <v>70.223947447315496</v>
      </c>
      <c r="N4716">
        <v>1.0543724313956599</v>
      </c>
      <c r="O4716">
        <v>10.309278350515401</v>
      </c>
      <c r="P4716">
        <v>104.56942003514899</v>
      </c>
      <c r="Q4716">
        <v>9.9111752998692002E-2</v>
      </c>
    </row>
    <row r="4717" spans="1:17" hidden="1" x14ac:dyDescent="0.3">
      <c r="A4717" t="s">
        <v>9664</v>
      </c>
      <c r="B4717" t="s">
        <v>9665</v>
      </c>
      <c r="C4717" t="s">
        <v>10328</v>
      </c>
      <c r="E4717">
        <v>4.0028292600000004</v>
      </c>
      <c r="F4717">
        <v>6.48</v>
      </c>
      <c r="G4717">
        <v>42.268597466487499</v>
      </c>
      <c r="H4717">
        <v>-52.794697516186197</v>
      </c>
      <c r="I4717">
        <v>-38.482645519016401</v>
      </c>
      <c r="J4717">
        <v>-18.094636029895199</v>
      </c>
      <c r="K4717">
        <v>11.3416759188126</v>
      </c>
      <c r="L4717">
        <v>10.9107738311732</v>
      </c>
      <c r="M4717">
        <v>8.9398882193980995</v>
      </c>
      <c r="N4717">
        <v>1.4370739409672</v>
      </c>
      <c r="O4717">
        <v>210.802469135802</v>
      </c>
      <c r="P4717">
        <v>72.8</v>
      </c>
      <c r="Q4717">
        <v>7.9901536599290002E-3</v>
      </c>
    </row>
    <row r="4718" spans="1:17" hidden="1" x14ac:dyDescent="0.3">
      <c r="A4718" t="s">
        <v>9666</v>
      </c>
      <c r="B4718" t="s">
        <v>9667</v>
      </c>
      <c r="C4718" t="s">
        <v>10328</v>
      </c>
      <c r="D4718" t="s">
        <v>5421</v>
      </c>
      <c r="E4718">
        <v>3.9809223999999999</v>
      </c>
      <c r="F4718">
        <v>7.64</v>
      </c>
      <c r="G4718">
        <v>16.851248857649502</v>
      </c>
      <c r="H4718">
        <v>-24.662340884612298</v>
      </c>
      <c r="I4718">
        <v>-23.713067691108002</v>
      </c>
      <c r="J4718">
        <v>1.6321745834082699</v>
      </c>
      <c r="K4718">
        <v>8.0490194722761803</v>
      </c>
      <c r="L4718">
        <v>7.8306747837972797</v>
      </c>
      <c r="M4718">
        <v>56.040927055885298</v>
      </c>
      <c r="N4718">
        <v>2.8064984368424102</v>
      </c>
      <c r="O4718">
        <v>62.172774869109901</v>
      </c>
      <c r="P4718">
        <v>86.797066014669895</v>
      </c>
    </row>
    <row r="4719" spans="1:17" hidden="1" x14ac:dyDescent="0.3">
      <c r="A4719" t="s">
        <v>9668</v>
      </c>
      <c r="B4719" t="s">
        <v>9669</v>
      </c>
      <c r="C4719" t="s">
        <v>10328</v>
      </c>
      <c r="E4719">
        <v>3.9706039999999998</v>
      </c>
      <c r="F4719">
        <v>45.1</v>
      </c>
      <c r="G4719">
        <v>-1.2146852082844699</v>
      </c>
      <c r="H4719">
        <v>-2.2742811831197698</v>
      </c>
      <c r="I4719">
        <v>11.9653437827315</v>
      </c>
      <c r="J4719">
        <v>-1.0476561641234601</v>
      </c>
      <c r="K4719">
        <v>44.578811855292997</v>
      </c>
      <c r="L4719">
        <v>39.083682710968098</v>
      </c>
      <c r="M4719">
        <v>50.127975425573403</v>
      </c>
      <c r="N4719">
        <v>0</v>
      </c>
      <c r="O4719">
        <v>0.86474501108646495</v>
      </c>
      <c r="P4719">
        <v>58.245614035087698</v>
      </c>
    </row>
    <row r="4720" spans="1:17" hidden="1" x14ac:dyDescent="0.3">
      <c r="A4720" t="s">
        <v>9670</v>
      </c>
      <c r="B4720" t="s">
        <v>9671</v>
      </c>
      <c r="C4720" t="s">
        <v>10328</v>
      </c>
      <c r="D4720" t="s">
        <v>405</v>
      </c>
      <c r="E4720">
        <v>3.9621</v>
      </c>
      <c r="F4720">
        <v>8.59</v>
      </c>
      <c r="G4720">
        <v>783.757959168615</v>
      </c>
      <c r="H4720">
        <v>44.079885483546803</v>
      </c>
      <c r="I4720">
        <v>800.86438309433595</v>
      </c>
      <c r="J4720">
        <v>6.8908841687830602</v>
      </c>
      <c r="K4720">
        <v>5.4593637352981199</v>
      </c>
      <c r="M4720">
        <v>100</v>
      </c>
      <c r="O4720">
        <v>0</v>
      </c>
      <c r="P4720">
        <v>813.82978723404199</v>
      </c>
    </row>
    <row r="4721" spans="1:17" hidden="1" x14ac:dyDescent="0.3">
      <c r="A4721" t="s">
        <v>9672</v>
      </c>
      <c r="B4721" t="s">
        <v>9673</v>
      </c>
      <c r="C4721" t="s">
        <v>10328</v>
      </c>
      <c r="D4721" t="s">
        <v>627</v>
      </c>
      <c r="E4721">
        <v>3.960858</v>
      </c>
      <c r="F4721">
        <v>4.5999999999999996</v>
      </c>
      <c r="G4721">
        <v>-11.2087789698201</v>
      </c>
      <c r="H4721">
        <v>-2.0464907503179401</v>
      </c>
      <c r="I4721">
        <v>-17.529719492403199</v>
      </c>
      <c r="J4721">
        <v>4.9764402214186996</v>
      </c>
      <c r="K4721">
        <v>4.4381137986751398</v>
      </c>
      <c r="L4721">
        <v>4.4712083046717499</v>
      </c>
      <c r="M4721">
        <v>51.549891055629402</v>
      </c>
      <c r="N4721">
        <v>0.69023376734001296</v>
      </c>
      <c r="O4721">
        <v>30.434782608695599</v>
      </c>
      <c r="P4721">
        <v>26.373626373626301</v>
      </c>
      <c r="Q4721">
        <v>2.5063343471570999E-2</v>
      </c>
    </row>
    <row r="4722" spans="1:17" hidden="1" x14ac:dyDescent="0.3">
      <c r="A4722" t="s">
        <v>9674</v>
      </c>
      <c r="B4722" t="s">
        <v>9675</v>
      </c>
      <c r="C4722" t="s">
        <v>10328</v>
      </c>
      <c r="D4722" t="s">
        <v>895</v>
      </c>
      <c r="E4722">
        <v>3.9469159999999999</v>
      </c>
      <c r="F4722">
        <v>3.8</v>
      </c>
      <c r="G4722">
        <v>-27.921290431018701</v>
      </c>
      <c r="H4722">
        <v>12.0114331025945</v>
      </c>
      <c r="I4722">
        <v>6.9084128949941803</v>
      </c>
      <c r="J4722">
        <v>8.5413849317669399</v>
      </c>
      <c r="K4722">
        <v>3.5360999877361601</v>
      </c>
      <c r="L4722">
        <v>3.2854428443911101</v>
      </c>
      <c r="M4722">
        <v>72.6655789811267</v>
      </c>
      <c r="N4722">
        <v>0.82417296170877796</v>
      </c>
      <c r="O4722">
        <v>28.947368421052602</v>
      </c>
      <c r="P4722">
        <v>57.0247933884297</v>
      </c>
      <c r="Q4722">
        <v>4.2281381498884003E-2</v>
      </c>
    </row>
    <row r="4723" spans="1:17" hidden="1" x14ac:dyDescent="0.3">
      <c r="A4723" t="s">
        <v>9676</v>
      </c>
      <c r="B4723" t="s">
        <v>9677</v>
      </c>
      <c r="C4723" t="s">
        <v>10328</v>
      </c>
      <c r="D4723" t="s">
        <v>305</v>
      </c>
      <c r="E4723">
        <v>3.901932</v>
      </c>
      <c r="F4723">
        <v>3</v>
      </c>
      <c r="K4723">
        <v>3.13914626791387</v>
      </c>
      <c r="L4723">
        <v>4.4077132628643598</v>
      </c>
      <c r="M4723">
        <v>99.841790054050605</v>
      </c>
      <c r="N4723">
        <v>1</v>
      </c>
    </row>
    <row r="4724" spans="1:17" hidden="1" x14ac:dyDescent="0.3">
      <c r="A4724" t="s">
        <v>9678</v>
      </c>
      <c r="B4724" t="s">
        <v>9679</v>
      </c>
      <c r="C4724" t="s">
        <v>10328</v>
      </c>
      <c r="D4724" t="s">
        <v>741</v>
      </c>
      <c r="E4724">
        <v>3.8994098080000001</v>
      </c>
      <c r="F4724">
        <v>595.07000000000005</v>
      </c>
      <c r="G4724">
        <v>5.78269912511192</v>
      </c>
      <c r="H4724">
        <v>2.4796731226798601</v>
      </c>
      <c r="I4724">
        <v>3.4501995851549698</v>
      </c>
      <c r="J4724">
        <v>-0.50958646807381802</v>
      </c>
      <c r="K4724">
        <v>562.35839853499499</v>
      </c>
      <c r="L4724">
        <v>511.31197098604798</v>
      </c>
      <c r="M4724">
        <v>60.046073572563003</v>
      </c>
      <c r="N4724">
        <v>0.93089746558950803</v>
      </c>
      <c r="O4724">
        <v>1.6855159897154901</v>
      </c>
      <c r="P4724">
        <v>41.326651783593803</v>
      </c>
      <c r="Q4724">
        <v>2.4635765917062999E-2</v>
      </c>
    </row>
    <row r="4725" spans="1:17" hidden="1" x14ac:dyDescent="0.3">
      <c r="A4725" t="s">
        <v>9680</v>
      </c>
      <c r="B4725" t="s">
        <v>9681</v>
      </c>
      <c r="C4725" t="s">
        <v>10328</v>
      </c>
      <c r="D4725" t="s">
        <v>46</v>
      </c>
      <c r="E4725">
        <v>3.892779</v>
      </c>
      <c r="F4725">
        <v>7.71</v>
      </c>
      <c r="G4725">
        <v>36.091965038020902</v>
      </c>
      <c r="H4725">
        <v>12.1174102115389</v>
      </c>
      <c r="I4725">
        <v>13.428038483244601</v>
      </c>
      <c r="J4725">
        <v>5.8871565959320096</v>
      </c>
      <c r="K4725">
        <v>7.0819009404785698</v>
      </c>
      <c r="L4725">
        <v>6.6156021391656497</v>
      </c>
      <c r="M4725">
        <v>65.759793137029206</v>
      </c>
      <c r="N4725">
        <v>1.7739564927729301</v>
      </c>
      <c r="O4725">
        <v>29.442282749675702</v>
      </c>
      <c r="P4725">
        <v>83.571428571428498</v>
      </c>
      <c r="Q4725">
        <v>8.3358323958107994E-2</v>
      </c>
    </row>
    <row r="4726" spans="1:17" hidden="1" x14ac:dyDescent="0.3">
      <c r="A4726" t="s">
        <v>9682</v>
      </c>
      <c r="B4726" t="s">
        <v>9683</v>
      </c>
      <c r="C4726" t="s">
        <v>10328</v>
      </c>
      <c r="D4726" t="s">
        <v>405</v>
      </c>
      <c r="E4726">
        <v>3.8906375999999998</v>
      </c>
      <c r="F4726">
        <v>8.17</v>
      </c>
      <c r="G4726">
        <v>11.5226260073629</v>
      </c>
      <c r="H4726">
        <v>-3.66668624641092</v>
      </c>
      <c r="I4726">
        <v>22.974695693904501</v>
      </c>
      <c r="J4726">
        <v>-10.0429832669272</v>
      </c>
      <c r="K4726">
        <v>7.7012459341769999</v>
      </c>
      <c r="L4726">
        <v>6.8687605272179102</v>
      </c>
      <c r="M4726">
        <v>41.148580311880998</v>
      </c>
      <c r="N4726">
        <v>1.9908337678252499</v>
      </c>
      <c r="O4726">
        <v>9.5471236230110001</v>
      </c>
      <c r="P4726">
        <v>77.995642701525</v>
      </c>
      <c r="Q4726">
        <v>7.0360469663207997E-2</v>
      </c>
    </row>
    <row r="4727" spans="1:17" hidden="1" x14ac:dyDescent="0.3">
      <c r="A4727" t="s">
        <v>9684</v>
      </c>
      <c r="B4727" t="s">
        <v>9685</v>
      </c>
      <c r="C4727" t="s">
        <v>10328</v>
      </c>
      <c r="D4727" t="s">
        <v>535</v>
      </c>
      <c r="E4727">
        <v>3.88</v>
      </c>
      <c r="F4727">
        <v>3.95</v>
      </c>
      <c r="G4727">
        <v>90.598562996025095</v>
      </c>
      <c r="H4727">
        <v>6.10560708503664</v>
      </c>
      <c r="I4727">
        <v>10.8590472709521</v>
      </c>
      <c r="J4727">
        <v>0.25782686459715498</v>
      </c>
      <c r="K4727">
        <v>3.7099081294006502</v>
      </c>
      <c r="L4727">
        <v>3.1977916900026999</v>
      </c>
      <c r="M4727">
        <v>68.490883034683407</v>
      </c>
      <c r="N4727">
        <v>0.52559159502297204</v>
      </c>
      <c r="O4727">
        <v>4.3037974683544302</v>
      </c>
      <c r="P4727">
        <v>156.493506493506</v>
      </c>
      <c r="Q4727">
        <v>0.101085328126243</v>
      </c>
    </row>
    <row r="4728" spans="1:17" hidden="1" x14ac:dyDescent="0.3">
      <c r="A4728" t="s">
        <v>9686</v>
      </c>
      <c r="B4728" t="s">
        <v>9687</v>
      </c>
      <c r="C4728" t="s">
        <v>10328</v>
      </c>
      <c r="D4728" t="s">
        <v>535</v>
      </c>
      <c r="E4728">
        <v>3.8454755999999999</v>
      </c>
      <c r="F4728">
        <v>6.19</v>
      </c>
      <c r="G4728">
        <v>-19.929479310978898</v>
      </c>
      <c r="H4728">
        <v>7.8680675713286199</v>
      </c>
      <c r="I4728">
        <v>-2.82305538525772</v>
      </c>
      <c r="J4728">
        <v>-1.0476561641234601</v>
      </c>
      <c r="K4728">
        <v>5.8129714040262304</v>
      </c>
      <c r="L4728">
        <v>5.6663738141822204</v>
      </c>
      <c r="M4728">
        <v>100</v>
      </c>
      <c r="N4728">
        <v>2.8877005347593498</v>
      </c>
      <c r="O4728">
        <v>0</v>
      </c>
      <c r="P4728">
        <v>10.1423487544483</v>
      </c>
    </row>
    <row r="4729" spans="1:17" hidden="1" x14ac:dyDescent="0.3">
      <c r="A4729" t="s">
        <v>9688</v>
      </c>
      <c r="B4729" t="s">
        <v>9689</v>
      </c>
      <c r="C4729" t="s">
        <v>10328</v>
      </c>
      <c r="D4729" t="s">
        <v>72</v>
      </c>
      <c r="E4729">
        <v>3.8403839999999998</v>
      </c>
      <c r="F4729">
        <v>1.86</v>
      </c>
      <c r="G4729">
        <v>-16.657193919085799</v>
      </c>
      <c r="H4729">
        <v>-4.3150975096503901</v>
      </c>
      <c r="I4729">
        <v>-6.6796898539918299</v>
      </c>
      <c r="J4729">
        <v>-10.4816184282744</v>
      </c>
      <c r="K4729">
        <v>1.9942970241742699</v>
      </c>
      <c r="L4729">
        <v>1.8067317177570501</v>
      </c>
      <c r="M4729">
        <v>40.351820365647903</v>
      </c>
      <c r="N4729">
        <v>1.88812046365776</v>
      </c>
      <c r="O4729">
        <v>28.494623655913902</v>
      </c>
      <c r="P4729">
        <v>106.666666666666</v>
      </c>
      <c r="Q4729">
        <v>8.3320354968844004E-2</v>
      </c>
    </row>
    <row r="4730" spans="1:17" hidden="1" x14ac:dyDescent="0.3">
      <c r="A4730" t="s">
        <v>9690</v>
      </c>
      <c r="B4730" t="s">
        <v>9691</v>
      </c>
      <c r="C4730" t="s">
        <v>10328</v>
      </c>
      <c r="D4730" t="s">
        <v>298</v>
      </c>
      <c r="E4730">
        <v>3.7800699999999998</v>
      </c>
      <c r="F4730">
        <v>3.55</v>
      </c>
      <c r="G4730">
        <v>103.48080351352</v>
      </c>
      <c r="H4730">
        <v>-20.1146567699742</v>
      </c>
      <c r="I4730">
        <v>82.089540915238899</v>
      </c>
      <c r="J4730">
        <v>-3.82543394190124</v>
      </c>
      <c r="K4730">
        <v>3.41703988827769</v>
      </c>
      <c r="L4730">
        <v>2.1098062733495699</v>
      </c>
      <c r="M4730">
        <v>41.668095985164904</v>
      </c>
      <c r="N4730">
        <v>1.42933184053046</v>
      </c>
      <c r="O4730">
        <v>32.394366197183103</v>
      </c>
      <c r="P4730">
        <v>133.552631578947</v>
      </c>
      <c r="Q4730">
        <v>0.18583751638294499</v>
      </c>
    </row>
    <row r="4731" spans="1:17" hidden="1" x14ac:dyDescent="0.3">
      <c r="A4731" t="s">
        <v>9692</v>
      </c>
      <c r="B4731" t="s">
        <v>9693</v>
      </c>
      <c r="C4731" t="s">
        <v>10328</v>
      </c>
      <c r="D4731" t="s">
        <v>46</v>
      </c>
      <c r="E4731">
        <v>3.7551427500000001</v>
      </c>
      <c r="F4731">
        <v>2.65</v>
      </c>
      <c r="G4731">
        <v>-66.216406378680304</v>
      </c>
      <c r="I4731">
        <v>-12.9654041397061</v>
      </c>
      <c r="K4731">
        <v>4.20551033348326</v>
      </c>
      <c r="L4731">
        <v>8.3203468668060196</v>
      </c>
      <c r="M4731">
        <v>7.8432681322368997E-2</v>
      </c>
      <c r="N4731">
        <v>1</v>
      </c>
      <c r="O4731">
        <v>56.603773584905603</v>
      </c>
      <c r="P4731">
        <v>3.9215686274509798</v>
      </c>
      <c r="Q4731">
        <v>-3.2202925944115002E-2</v>
      </c>
    </row>
    <row r="4732" spans="1:17" hidden="1" x14ac:dyDescent="0.3">
      <c r="A4732" t="s">
        <v>9694</v>
      </c>
      <c r="B4732" t="s">
        <v>9695</v>
      </c>
      <c r="C4732" t="s">
        <v>10328</v>
      </c>
      <c r="D4732" t="s">
        <v>1210</v>
      </c>
      <c r="E4732">
        <v>3.7387125000000001</v>
      </c>
      <c r="F4732">
        <v>3.93</v>
      </c>
      <c r="G4732">
        <v>27.759497235777399</v>
      </c>
      <c r="H4732">
        <v>-24.6345296303247</v>
      </c>
      <c r="I4732">
        <v>70.679455673377902</v>
      </c>
      <c r="J4732">
        <v>-11.1195986101666</v>
      </c>
      <c r="K4732">
        <v>3.84851634009696</v>
      </c>
      <c r="L4732">
        <v>2.5949179053343898</v>
      </c>
      <c r="M4732">
        <v>34.880181504342303</v>
      </c>
      <c r="N4732">
        <v>1.06321401676848</v>
      </c>
      <c r="O4732">
        <v>33.078880407124601</v>
      </c>
      <c r="P4732">
        <v>102.577319587628</v>
      </c>
    </row>
    <row r="4733" spans="1:17" hidden="1" x14ac:dyDescent="0.3">
      <c r="A4733" t="s">
        <v>9696</v>
      </c>
      <c r="B4733" t="s">
        <v>9697</v>
      </c>
      <c r="C4733" t="s">
        <v>10328</v>
      </c>
      <c r="D4733" t="s">
        <v>127</v>
      </c>
      <c r="E4733">
        <v>3.7237388999999999</v>
      </c>
      <c r="F4733">
        <v>8.7799999999999994</v>
      </c>
      <c r="G4733">
        <v>-75.196828065427297</v>
      </c>
      <c r="H4733">
        <v>-7.1361596361584603</v>
      </c>
      <c r="I4733">
        <v>-25.689062191396001</v>
      </c>
      <c r="J4733">
        <v>6.5773438358765199</v>
      </c>
      <c r="K4733">
        <v>8.6394221180826705</v>
      </c>
      <c r="L4733">
        <v>9.9868503567255509</v>
      </c>
      <c r="M4733">
        <v>64.701465087023294</v>
      </c>
      <c r="N4733">
        <v>0.53547360267812205</v>
      </c>
      <c r="O4733">
        <v>127.334851936218</v>
      </c>
      <c r="P4733">
        <v>43.934426229508198</v>
      </c>
      <c r="Q4733">
        <v>2.7253487664134001E-2</v>
      </c>
    </row>
    <row r="4734" spans="1:17" hidden="1" x14ac:dyDescent="0.3">
      <c r="A4734" t="s">
        <v>9698</v>
      </c>
      <c r="B4734" t="s">
        <v>9699</v>
      </c>
      <c r="C4734" t="s">
        <v>10328</v>
      </c>
      <c r="D4734" t="s">
        <v>127</v>
      </c>
      <c r="E4734">
        <v>3.7173276</v>
      </c>
      <c r="F4734">
        <v>7.69</v>
      </c>
      <c r="G4734">
        <v>-60.0991256086484</v>
      </c>
      <c r="H4734">
        <v>-6.2132900776559996</v>
      </c>
      <c r="I4734">
        <v>-11.9141557822816</v>
      </c>
      <c r="J4734">
        <v>-6.5476561641234703</v>
      </c>
      <c r="K4734">
        <v>7.8253163200570004</v>
      </c>
      <c r="L4734">
        <v>7.7183630111563</v>
      </c>
      <c r="M4734">
        <v>34.930541852358402</v>
      </c>
      <c r="N4734">
        <v>1.0864913131554801</v>
      </c>
      <c r="O4734">
        <v>47.984395318595503</v>
      </c>
      <c r="P4734">
        <v>19.968798751950001</v>
      </c>
      <c r="Q4734">
        <v>5.9244796790697003E-2</v>
      </c>
    </row>
    <row r="4735" spans="1:17" hidden="1" x14ac:dyDescent="0.3">
      <c r="A4735" t="s">
        <v>9700</v>
      </c>
      <c r="B4735" t="s">
        <v>9701</v>
      </c>
      <c r="C4735" t="s">
        <v>10328</v>
      </c>
      <c r="D4735" t="s">
        <v>127</v>
      </c>
      <c r="E4735">
        <v>3.6826327999999999</v>
      </c>
      <c r="F4735">
        <v>6.57</v>
      </c>
      <c r="G4735">
        <v>-57.071828065427297</v>
      </c>
      <c r="H4735">
        <v>-3.84660822714494</v>
      </c>
      <c r="I4735">
        <v>-38.978917653219597</v>
      </c>
      <c r="J4735">
        <v>-9.1240144607460696</v>
      </c>
      <c r="K4735">
        <v>6.4313205999701601</v>
      </c>
      <c r="L4735">
        <v>7.5730999248603101</v>
      </c>
      <c r="M4735">
        <v>50.732885206849303</v>
      </c>
      <c r="N4735">
        <v>0.979608345126181</v>
      </c>
      <c r="O4735">
        <v>85.996955859969503</v>
      </c>
      <c r="P4735">
        <v>15.2631578947368</v>
      </c>
      <c r="Q4735">
        <v>7.7076472642050003E-2</v>
      </c>
    </row>
    <row r="4736" spans="1:17" hidden="1" x14ac:dyDescent="0.3">
      <c r="A4736" t="s">
        <v>9702</v>
      </c>
      <c r="B4736" t="s">
        <v>9703</v>
      </c>
      <c r="C4736" t="s">
        <v>10328</v>
      </c>
      <c r="D4736" t="s">
        <v>627</v>
      </c>
      <c r="E4736">
        <v>3.6549140000000002</v>
      </c>
      <c r="F4736">
        <v>8.6</v>
      </c>
      <c r="G4736">
        <v>-69.337364788591103</v>
      </c>
      <c r="H4736">
        <v>0.59653221400940903</v>
      </c>
      <c r="I4736">
        <v>-18.976333101454699</v>
      </c>
      <c r="J4736">
        <v>9.7770861039177692</v>
      </c>
      <c r="K4736">
        <v>8.5853523001418903</v>
      </c>
      <c r="L4736">
        <v>9.1510275288560106</v>
      </c>
      <c r="M4736">
        <v>55.860102771240498</v>
      </c>
      <c r="N4736">
        <v>0.82231866333606396</v>
      </c>
      <c r="O4736">
        <v>78.2558139534883</v>
      </c>
      <c r="P4736">
        <v>26.470588235294102</v>
      </c>
      <c r="Q4736">
        <v>9.1829486557813006E-2</v>
      </c>
    </row>
    <row r="4737" spans="1:17" hidden="1" x14ac:dyDescent="0.3">
      <c r="A4737" t="s">
        <v>9704</v>
      </c>
      <c r="B4737" t="s">
        <v>9705</v>
      </c>
      <c r="C4737" t="s">
        <v>10328</v>
      </c>
      <c r="D4737" t="s">
        <v>1401</v>
      </c>
      <c r="E4737">
        <v>3.6425595000000301</v>
      </c>
      <c r="F4737">
        <v>44.99</v>
      </c>
      <c r="G4737">
        <v>35.2110521696939</v>
      </c>
      <c r="H4737">
        <v>-5.3283824047602799</v>
      </c>
      <c r="I4737">
        <v>-14.4974680486577</v>
      </c>
      <c r="J4737">
        <v>5.9078191668031197</v>
      </c>
      <c r="K4737">
        <v>42.913148712752701</v>
      </c>
      <c r="L4737">
        <v>39.580461936366802</v>
      </c>
      <c r="M4737">
        <v>52.471646248896</v>
      </c>
      <c r="N4737">
        <v>1.4158404582601001</v>
      </c>
      <c r="O4737">
        <v>39.986663703045103</v>
      </c>
      <c r="P4737">
        <v>85.449299258037897</v>
      </c>
      <c r="Q4737">
        <v>6.3054224138243006E-2</v>
      </c>
    </row>
    <row r="4738" spans="1:17" hidden="1" x14ac:dyDescent="0.3">
      <c r="A4738" t="s">
        <v>9706</v>
      </c>
      <c r="B4738" t="s">
        <v>9707</v>
      </c>
      <c r="C4738" t="s">
        <v>10328</v>
      </c>
      <c r="D4738" t="s">
        <v>474</v>
      </c>
      <c r="E4738">
        <v>3.5855999999999999</v>
      </c>
      <c r="F4738">
        <v>2.37</v>
      </c>
      <c r="G4738">
        <v>8.52466316264284</v>
      </c>
      <c r="H4738">
        <v>8.8864331025945003</v>
      </c>
      <c r="I4738">
        <v>-10.810231725913001</v>
      </c>
      <c r="J4738">
        <v>-2.2381323545996401</v>
      </c>
      <c r="K4738">
        <v>2.36215584490609</v>
      </c>
      <c r="L4738">
        <v>2.2105394530077702</v>
      </c>
      <c r="M4738">
        <v>53.713401779242403</v>
      </c>
      <c r="N4738">
        <v>2.2316562881983799</v>
      </c>
      <c r="O4738">
        <v>15.1898734177215</v>
      </c>
      <c r="P4738">
        <v>69.285714285714306</v>
      </c>
      <c r="Q4738">
        <v>7.3930571852606999E-2</v>
      </c>
    </row>
    <row r="4739" spans="1:17" hidden="1" x14ac:dyDescent="0.3">
      <c r="A4739" t="s">
        <v>9708</v>
      </c>
      <c r="B4739" t="s">
        <v>9709</v>
      </c>
      <c r="C4739" t="s">
        <v>10328</v>
      </c>
      <c r="D4739" t="s">
        <v>741</v>
      </c>
      <c r="E4739">
        <v>3.52154549999999</v>
      </c>
      <c r="F4739">
        <v>20100</v>
      </c>
      <c r="G4739">
        <v>-5.5931859894901201</v>
      </c>
      <c r="H4739">
        <v>-1.87035303188851</v>
      </c>
      <c r="I4739">
        <v>-12.2495918825592</v>
      </c>
      <c r="J4739">
        <v>1.0670674632677399</v>
      </c>
      <c r="K4739">
        <v>19208.7545485521</v>
      </c>
      <c r="L4739">
        <v>17019.334615027899</v>
      </c>
      <c r="M4739">
        <v>52.023657374319697</v>
      </c>
      <c r="N4739">
        <v>1</v>
      </c>
      <c r="Q4739">
        <v>0.111248485696195</v>
      </c>
    </row>
    <row r="4740" spans="1:17" hidden="1" x14ac:dyDescent="0.3">
      <c r="A4740" t="s">
        <v>9710</v>
      </c>
      <c r="B4740" t="s">
        <v>9711</v>
      </c>
      <c r="C4740" t="s">
        <v>10328</v>
      </c>
      <c r="D4740" t="s">
        <v>138</v>
      </c>
      <c r="E4740">
        <v>3.4465499999999998</v>
      </c>
      <c r="F4740">
        <v>9.99</v>
      </c>
      <c r="G4740">
        <v>-58.304586686116899</v>
      </c>
      <c r="H4740">
        <v>10.4796691554806</v>
      </c>
      <c r="I4740">
        <v>-22.1472223215243</v>
      </c>
      <c r="J4740">
        <v>-9.7313855973958496</v>
      </c>
      <c r="K4740">
        <v>9.4130056677373908</v>
      </c>
      <c r="L4740">
        <v>10.877470996130899</v>
      </c>
      <c r="M4740">
        <v>51.981740586740898</v>
      </c>
      <c r="N4740">
        <v>0.80250879595088598</v>
      </c>
      <c r="O4740">
        <v>68.168168168168094</v>
      </c>
      <c r="P4740">
        <v>26.455696202531598</v>
      </c>
      <c r="Q4740">
        <v>-4.5530427493652999E-2</v>
      </c>
    </row>
    <row r="4741" spans="1:17" hidden="1" x14ac:dyDescent="0.3">
      <c r="A4741" t="s">
        <v>9712</v>
      </c>
      <c r="B4741" t="s">
        <v>9713</v>
      </c>
      <c r="C4741" t="s">
        <v>10328</v>
      </c>
      <c r="D4741" t="s">
        <v>1401</v>
      </c>
      <c r="E4741">
        <v>3.4182999249999999</v>
      </c>
      <c r="F4741">
        <v>7.53</v>
      </c>
      <c r="G4741">
        <v>50.503711502917902</v>
      </c>
      <c r="H4741">
        <v>-24.973025952994199</v>
      </c>
      <c r="I4741">
        <v>1.82118122614753</v>
      </c>
      <c r="J4741">
        <v>-6.7874520824908098</v>
      </c>
      <c r="K4741">
        <v>8.2509607608023501</v>
      </c>
      <c r="L4741">
        <v>7.3504913212088798</v>
      </c>
      <c r="M4741">
        <v>14.3006199462084</v>
      </c>
      <c r="N4741">
        <v>9.5255697819869103E-2</v>
      </c>
      <c r="O4741">
        <v>32.005312084993299</v>
      </c>
      <c r="P4741">
        <v>80.575539568345306</v>
      </c>
      <c r="Q4741">
        <v>7.0768834829833996E-2</v>
      </c>
    </row>
    <row r="4742" spans="1:17" hidden="1" x14ac:dyDescent="0.3">
      <c r="A4742" t="s">
        <v>9714</v>
      </c>
      <c r="B4742" t="s">
        <v>9715</v>
      </c>
      <c r="C4742" t="s">
        <v>10328</v>
      </c>
      <c r="D4742" t="s">
        <v>72</v>
      </c>
      <c r="E4742">
        <v>3.4157122497302499</v>
      </c>
      <c r="F4742">
        <v>9.2899999999999991</v>
      </c>
      <c r="G4742">
        <v>24.503879089314701</v>
      </c>
      <c r="H4742">
        <v>-2.2742811831197698</v>
      </c>
      <c r="I4742">
        <v>41.610303015035903</v>
      </c>
      <c r="J4742">
        <v>-1.0476561641234601</v>
      </c>
      <c r="K4742">
        <v>9.2086007813379798</v>
      </c>
      <c r="L4742">
        <v>7.9984785488321402</v>
      </c>
      <c r="M4742">
        <v>100</v>
      </c>
      <c r="O4742">
        <v>0</v>
      </c>
      <c r="P4742">
        <v>54.575707154741998</v>
      </c>
    </row>
    <row r="4743" spans="1:17" hidden="1" x14ac:dyDescent="0.3">
      <c r="A4743" t="s">
        <v>9716</v>
      </c>
      <c r="B4743" t="s">
        <v>9717</v>
      </c>
      <c r="C4743" t="s">
        <v>10328</v>
      </c>
      <c r="D4743" t="s">
        <v>627</v>
      </c>
      <c r="E4743">
        <v>3.3796515600000001</v>
      </c>
      <c r="F4743">
        <v>8.4600000000000009</v>
      </c>
      <c r="G4743">
        <v>81.428171934572603</v>
      </c>
      <c r="H4743">
        <v>8.7493408641243207</v>
      </c>
      <c r="I4743">
        <v>21.320310146008101</v>
      </c>
      <c r="J4743">
        <v>-1.0476561641234601</v>
      </c>
      <c r="K4743">
        <v>6.7613310684465899</v>
      </c>
      <c r="M4743">
        <v>99.998928833807298</v>
      </c>
      <c r="N4743">
        <v>0.19630049075122599</v>
      </c>
      <c r="O4743">
        <v>0</v>
      </c>
      <c r="P4743">
        <v>111.5</v>
      </c>
    </row>
    <row r="4744" spans="1:17" hidden="1" x14ac:dyDescent="0.3">
      <c r="A4744" t="s">
        <v>9718</v>
      </c>
      <c r="B4744" t="s">
        <v>9719</v>
      </c>
      <c r="C4744" t="s">
        <v>10328</v>
      </c>
      <c r="E4744">
        <v>3.374555236</v>
      </c>
      <c r="F4744">
        <v>39.29</v>
      </c>
      <c r="G4744">
        <v>176.40243090493101</v>
      </c>
      <c r="H4744">
        <v>79.961340338216004</v>
      </c>
      <c r="I4744">
        <v>54.226085221995902</v>
      </c>
      <c r="J4744">
        <v>81.187965357212306</v>
      </c>
      <c r="K4744">
        <v>23.2039904260238</v>
      </c>
      <c r="L4744">
        <v>19.7502801847127</v>
      </c>
      <c r="M4744">
        <v>12.83103215801</v>
      </c>
      <c r="N4744">
        <v>0.36480505795574197</v>
      </c>
      <c r="O4744">
        <v>0</v>
      </c>
      <c r="P4744">
        <v>230.44575273338901</v>
      </c>
      <c r="Q4744">
        <v>8.9316991574049001E-2</v>
      </c>
    </row>
    <row r="4745" spans="1:17" hidden="1" x14ac:dyDescent="0.3">
      <c r="A4745" t="s">
        <v>9720</v>
      </c>
      <c r="B4745" t="s">
        <v>9721</v>
      </c>
      <c r="C4745" t="s">
        <v>10328</v>
      </c>
      <c r="D4745" t="s">
        <v>741</v>
      </c>
      <c r="E4745">
        <v>3.3721852499999998</v>
      </c>
      <c r="F4745">
        <v>2850</v>
      </c>
      <c r="G4745">
        <v>1.58309744560165</v>
      </c>
      <c r="H4745">
        <v>1.2502125737305601</v>
      </c>
      <c r="I4745">
        <v>1.5103571241062601</v>
      </c>
      <c r="J4745">
        <v>0.65077561243330995</v>
      </c>
      <c r="K4745">
        <v>2707.7451593933101</v>
      </c>
      <c r="L4745">
        <v>2477.1139004445599</v>
      </c>
      <c r="M4745">
        <v>62.239883768519803</v>
      </c>
      <c r="N4745">
        <v>0.75314814814814801</v>
      </c>
      <c r="O4745">
        <v>0.35087719298245701</v>
      </c>
      <c r="P4745">
        <v>35.071090047393298</v>
      </c>
      <c r="Q4745">
        <v>1.8760771011537999E-2</v>
      </c>
    </row>
    <row r="4746" spans="1:17" hidden="1" x14ac:dyDescent="0.3">
      <c r="A4746" t="s">
        <v>9722</v>
      </c>
      <c r="B4746" t="s">
        <v>9723</v>
      </c>
      <c r="C4746" t="s">
        <v>10328</v>
      </c>
      <c r="D4746" t="s">
        <v>170</v>
      </c>
      <c r="E4746">
        <v>3.342625</v>
      </c>
      <c r="F4746">
        <v>5.49</v>
      </c>
      <c r="G4746">
        <v>76.319149378181606</v>
      </c>
      <c r="H4746">
        <v>-10.3010370359625</v>
      </c>
      <c r="I4746">
        <v>-0.69546548939936903</v>
      </c>
      <c r="J4746">
        <v>-2.1267928547709398</v>
      </c>
      <c r="K4746">
        <v>5.9661774935229603</v>
      </c>
      <c r="L4746">
        <v>5.4478353499695196</v>
      </c>
      <c r="M4746">
        <v>47.693925022950097</v>
      </c>
      <c r="N4746">
        <v>1.3083839959038599</v>
      </c>
      <c r="O4746">
        <v>53.005464480874302</v>
      </c>
      <c r="P4746">
        <v>125.925925925925</v>
      </c>
      <c r="Q4746">
        <v>3.3433757714678998E-2</v>
      </c>
    </row>
    <row r="4747" spans="1:17" hidden="1" x14ac:dyDescent="0.3">
      <c r="A4747" t="s">
        <v>9724</v>
      </c>
      <c r="B4747" t="s">
        <v>9725</v>
      </c>
      <c r="C4747" t="s">
        <v>10328</v>
      </c>
      <c r="D4747" t="s">
        <v>365</v>
      </c>
      <c r="E4747">
        <v>3.3247887189999998</v>
      </c>
      <c r="F4747">
        <v>6.47</v>
      </c>
      <c r="G4747">
        <v>-26.717195477567898</v>
      </c>
      <c r="H4747">
        <v>-1.18053118311978</v>
      </c>
      <c r="I4747">
        <v>-5.1320708063728002</v>
      </c>
      <c r="J4747">
        <v>-2.5697261793441699</v>
      </c>
      <c r="K4747">
        <v>6.2753541138772002</v>
      </c>
      <c r="L4747">
        <v>6.3034983912517202</v>
      </c>
      <c r="M4747">
        <v>54.081725799865303</v>
      </c>
      <c r="N4747">
        <v>0.35320492579728402</v>
      </c>
      <c r="O4747">
        <v>18.2380216383307</v>
      </c>
      <c r="P4747">
        <v>25.145067698259101</v>
      </c>
      <c r="Q4747">
        <v>-1.8824198050254998E-2</v>
      </c>
    </row>
    <row r="4748" spans="1:17" hidden="1" x14ac:dyDescent="0.3">
      <c r="A4748" t="s">
        <v>9726</v>
      </c>
      <c r="B4748" t="s">
        <v>9727</v>
      </c>
      <c r="C4748" t="s">
        <v>10328</v>
      </c>
      <c r="D4748" t="s">
        <v>83</v>
      </c>
      <c r="E4748">
        <v>3.2955135000000002</v>
      </c>
      <c r="F4748">
        <v>7.94</v>
      </c>
      <c r="G4748">
        <v>64.536015071827507</v>
      </c>
      <c r="H4748">
        <v>-7.4055460995875597</v>
      </c>
      <c r="I4748">
        <v>-6.6735701370287401</v>
      </c>
      <c r="J4748">
        <v>9.2158667207586404</v>
      </c>
      <c r="K4748">
        <v>7.6668282198223503</v>
      </c>
      <c r="L4748">
        <v>7.48242113495452</v>
      </c>
      <c r="M4748">
        <v>59.365260540828302</v>
      </c>
      <c r="N4748">
        <v>1.0248233027812199</v>
      </c>
      <c r="O4748">
        <v>26.196473551637201</v>
      </c>
      <c r="P4748">
        <v>126.210826210826</v>
      </c>
      <c r="Q4748">
        <v>0.13295907875274601</v>
      </c>
    </row>
    <row r="4749" spans="1:17" hidden="1" x14ac:dyDescent="0.3">
      <c r="A4749" t="s">
        <v>9728</v>
      </c>
      <c r="B4749" t="s">
        <v>9729</v>
      </c>
      <c r="C4749" t="s">
        <v>10328</v>
      </c>
      <c r="D4749" t="s">
        <v>1922</v>
      </c>
      <c r="E4749">
        <v>3.2227728</v>
      </c>
      <c r="F4749">
        <v>6.24</v>
      </c>
      <c r="G4749">
        <v>11.7463537527544</v>
      </c>
      <c r="H4749">
        <v>-4.9263872673631397</v>
      </c>
      <c r="I4749">
        <v>11.834595860293801</v>
      </c>
      <c r="J4749">
        <v>8.8114987654539991</v>
      </c>
      <c r="K4749">
        <v>6.0548975419286197</v>
      </c>
      <c r="L4749">
        <v>5.1602476477299604</v>
      </c>
      <c r="M4749">
        <v>57.719661988717803</v>
      </c>
      <c r="N4749">
        <v>1.19013535323396</v>
      </c>
      <c r="O4749">
        <v>10.096153846153801</v>
      </c>
      <c r="P4749">
        <v>93.788819875776298</v>
      </c>
      <c r="Q4749">
        <v>1.5431935467458E-2</v>
      </c>
    </row>
    <row r="4750" spans="1:17" hidden="1" x14ac:dyDescent="0.3">
      <c r="A4750" t="s">
        <v>9730</v>
      </c>
      <c r="B4750" t="s">
        <v>9731</v>
      </c>
      <c r="C4750" t="s">
        <v>10328</v>
      </c>
      <c r="D4750" t="s">
        <v>9732</v>
      </c>
      <c r="E4750">
        <v>3.2125499999999998</v>
      </c>
      <c r="F4750">
        <v>5.19</v>
      </c>
      <c r="G4750">
        <v>-14.738494732093899</v>
      </c>
      <c r="H4750">
        <v>19.64690108289</v>
      </c>
      <c r="I4750">
        <v>23.9739098444627</v>
      </c>
      <c r="J4750">
        <v>-1.0476561641234601</v>
      </c>
      <c r="K4750">
        <v>4.4910838078431699</v>
      </c>
      <c r="L4750">
        <v>4.1953309179585503</v>
      </c>
      <c r="M4750">
        <v>97.496200590923294</v>
      </c>
      <c r="N4750">
        <v>0.41443850267379601</v>
      </c>
      <c r="O4750">
        <v>16.184971098265802</v>
      </c>
      <c r="P4750">
        <v>82.746478873239397</v>
      </c>
    </row>
    <row r="4751" spans="1:17" hidden="1" x14ac:dyDescent="0.3">
      <c r="A4751" t="s">
        <v>9733</v>
      </c>
      <c r="B4751" t="s">
        <v>9734</v>
      </c>
      <c r="C4751" t="s">
        <v>10328</v>
      </c>
      <c r="E4751">
        <v>3.2114331170702899</v>
      </c>
      <c r="F4751">
        <v>15.25</v>
      </c>
      <c r="G4751">
        <v>-57.967809152897701</v>
      </c>
      <c r="H4751">
        <v>-2.2742811831197698</v>
      </c>
      <c r="I4751">
        <v>-17.533614402534599</v>
      </c>
      <c r="J4751">
        <v>-1.0476561641234601</v>
      </c>
      <c r="K4751">
        <v>15.1002234641645</v>
      </c>
      <c r="L4751">
        <v>15.303796663609599</v>
      </c>
      <c r="M4751">
        <v>52.0677046831699</v>
      </c>
      <c r="N4751">
        <v>0</v>
      </c>
      <c r="O4751">
        <v>38.688524590163901</v>
      </c>
      <c r="P4751">
        <v>42.124883504193797</v>
      </c>
    </row>
    <row r="4752" spans="1:17" hidden="1" x14ac:dyDescent="0.3">
      <c r="A4752" t="s">
        <v>9735</v>
      </c>
      <c r="B4752" t="s">
        <v>9736</v>
      </c>
      <c r="C4752" t="s">
        <v>10328</v>
      </c>
      <c r="D4752" t="s">
        <v>405</v>
      </c>
      <c r="E4752">
        <v>3.2032943999999999</v>
      </c>
      <c r="F4752">
        <v>8.4600000000000009</v>
      </c>
      <c r="G4752">
        <v>18.349224566151602</v>
      </c>
      <c r="H4752">
        <v>-2.2742811831197698</v>
      </c>
      <c r="I4752">
        <v>-18.965404139706099</v>
      </c>
      <c r="J4752">
        <v>-1.0476561641234601</v>
      </c>
      <c r="K4752">
        <v>8.4812253419072103</v>
      </c>
      <c r="L4752">
        <v>8.0492396367123806</v>
      </c>
      <c r="M4752">
        <v>20.171589802924402</v>
      </c>
      <c r="N4752">
        <v>0</v>
      </c>
      <c r="O4752">
        <v>7.56501182033095</v>
      </c>
      <c r="P4752">
        <v>96.287703016241295</v>
      </c>
    </row>
    <row r="4753" spans="1:17" hidden="1" x14ac:dyDescent="0.3">
      <c r="A4753" t="s">
        <v>9737</v>
      </c>
      <c r="B4753" t="s">
        <v>9738</v>
      </c>
      <c r="C4753" t="s">
        <v>10328</v>
      </c>
      <c r="D4753" t="s">
        <v>627</v>
      </c>
      <c r="E4753">
        <v>3.1907129099999998</v>
      </c>
      <c r="F4753">
        <v>20.58</v>
      </c>
      <c r="G4753">
        <v>-44.321828065427297</v>
      </c>
      <c r="H4753">
        <v>-13.758152150861701</v>
      </c>
      <c r="I4753">
        <v>-40.805516341669602</v>
      </c>
      <c r="J4753">
        <v>-10.784498269386599</v>
      </c>
      <c r="K4753">
        <v>23.622215358223801</v>
      </c>
      <c r="M4753">
        <v>3.1703226516206899</v>
      </c>
      <c r="N4753">
        <v>1.55718475073313</v>
      </c>
      <c r="O4753">
        <v>72.108843537414899</v>
      </c>
      <c r="P4753">
        <v>0</v>
      </c>
    </row>
    <row r="4754" spans="1:17" hidden="1" x14ac:dyDescent="0.3">
      <c r="A4754" t="s">
        <v>9739</v>
      </c>
      <c r="B4754" t="s">
        <v>9740</v>
      </c>
      <c r="C4754" t="s">
        <v>10328</v>
      </c>
      <c r="D4754" t="s">
        <v>204</v>
      </c>
      <c r="E4754">
        <v>3.1853250000000002</v>
      </c>
      <c r="F4754">
        <v>4.72</v>
      </c>
      <c r="G4754">
        <v>-43.782979802173202</v>
      </c>
      <c r="H4754">
        <v>-9.2990745715495198</v>
      </c>
      <c r="I4754">
        <v>-25.395830855847102</v>
      </c>
      <c r="J4754">
        <v>-3.2215692076017102</v>
      </c>
      <c r="K4754">
        <v>4.8590498485026998</v>
      </c>
      <c r="L4754">
        <v>4.9463384622999298</v>
      </c>
      <c r="M4754">
        <v>38.021089969556897</v>
      </c>
      <c r="N4754">
        <v>0.83031987647446803</v>
      </c>
      <c r="O4754">
        <v>38.771186440677901</v>
      </c>
      <c r="P4754">
        <v>23.8845144356955</v>
      </c>
      <c r="Q4754">
        <v>3.4656420588399003E-2</v>
      </c>
    </row>
    <row r="4755" spans="1:17" hidden="1" x14ac:dyDescent="0.3">
      <c r="A4755" t="s">
        <v>9741</v>
      </c>
      <c r="B4755" t="s">
        <v>9742</v>
      </c>
      <c r="C4755" t="s">
        <v>10328</v>
      </c>
      <c r="D4755" t="s">
        <v>46</v>
      </c>
      <c r="E4755">
        <v>3.1747366000000001</v>
      </c>
      <c r="F4755">
        <v>5.46</v>
      </c>
      <c r="G4755">
        <v>-11.8900098836091</v>
      </c>
      <c r="H4755">
        <v>-16.3461374705449</v>
      </c>
      <c r="I4755">
        <v>10.5640076249997</v>
      </c>
      <c r="J4755">
        <v>-6.0145435813420001</v>
      </c>
      <c r="K4755">
        <v>5.4651493464901302</v>
      </c>
      <c r="L4755">
        <v>5.1492920294660403</v>
      </c>
      <c r="M4755">
        <v>2.5542003173524499</v>
      </c>
      <c r="N4755">
        <v>0.163873460516783</v>
      </c>
      <c r="O4755">
        <v>42.857142857142797</v>
      </c>
      <c r="P4755">
        <v>56</v>
      </c>
      <c r="Q4755">
        <v>4.3010808981741998E-2</v>
      </c>
    </row>
    <row r="4756" spans="1:17" hidden="1" x14ac:dyDescent="0.3">
      <c r="A4756" t="s">
        <v>9743</v>
      </c>
      <c r="B4756" t="s">
        <v>9744</v>
      </c>
      <c r="C4756" t="s">
        <v>10328</v>
      </c>
      <c r="D4756" t="s">
        <v>72</v>
      </c>
      <c r="E4756">
        <v>3.14481141</v>
      </c>
      <c r="F4756">
        <v>6.87</v>
      </c>
      <c r="G4756">
        <v>69.058606717181306</v>
      </c>
      <c r="H4756">
        <v>-21.220469523926901</v>
      </c>
      <c r="I4756">
        <v>-47.785138485057097</v>
      </c>
      <c r="J4756">
        <v>-4.6476561641234602</v>
      </c>
      <c r="K4756">
        <v>8.1882939330203595</v>
      </c>
      <c r="L4756">
        <v>7.7458599236565302</v>
      </c>
      <c r="M4756">
        <v>16.598785399444299</v>
      </c>
      <c r="N4756">
        <v>0.13768035310262899</v>
      </c>
      <c r="O4756">
        <v>83.114992721979604</v>
      </c>
      <c r="P4756">
        <v>109.451219512195</v>
      </c>
      <c r="Q4756">
        <v>0.11655308678642599</v>
      </c>
    </row>
    <row r="4757" spans="1:17" hidden="1" x14ac:dyDescent="0.3">
      <c r="A4757" t="s">
        <v>9745</v>
      </c>
      <c r="B4757" t="s">
        <v>9746</v>
      </c>
      <c r="C4757" t="s">
        <v>10328</v>
      </c>
      <c r="D4757" t="s">
        <v>741</v>
      </c>
      <c r="E4757">
        <v>3.13730683</v>
      </c>
      <c r="F4757">
        <v>88.49</v>
      </c>
      <c r="G4757">
        <v>25.310085894186301</v>
      </c>
      <c r="H4757">
        <v>2.6755120832712298</v>
      </c>
      <c r="I4757">
        <v>5.4317058415622599</v>
      </c>
      <c r="J4757">
        <v>0.65812517531558201</v>
      </c>
      <c r="K4757">
        <v>84.379638320006407</v>
      </c>
      <c r="L4757">
        <v>75.246185508503004</v>
      </c>
      <c r="M4757">
        <v>50.818864179380903</v>
      </c>
      <c r="N4757">
        <v>0.951562259037674</v>
      </c>
      <c r="O4757">
        <v>3.1755000565035498</v>
      </c>
      <c r="P4757">
        <v>61.0373066424021</v>
      </c>
      <c r="Q4757">
        <v>1.4865976829215E-2</v>
      </c>
    </row>
    <row r="4758" spans="1:17" hidden="1" x14ac:dyDescent="0.3">
      <c r="A4758" t="s">
        <v>9747</v>
      </c>
      <c r="B4758" t="s">
        <v>9748</v>
      </c>
      <c r="C4758" t="s">
        <v>10328</v>
      </c>
      <c r="D4758" t="s">
        <v>204</v>
      </c>
      <c r="E4758">
        <v>3.1356000000000002</v>
      </c>
      <c r="F4758">
        <v>31.2</v>
      </c>
      <c r="G4758">
        <v>34.920239623626003</v>
      </c>
      <c r="H4758">
        <v>-15.8476883853358</v>
      </c>
      <c r="I4758">
        <v>-34.652151127657902</v>
      </c>
      <c r="J4758">
        <v>-10.6128735554278</v>
      </c>
      <c r="K4758">
        <v>35.807068650839803</v>
      </c>
      <c r="L4758">
        <v>32.282767703947499</v>
      </c>
      <c r="M4758">
        <v>12.2435524585352</v>
      </c>
      <c r="N4758">
        <v>9.0624243373734203E-2</v>
      </c>
      <c r="O4758">
        <v>53.846153846153797</v>
      </c>
      <c r="P4758">
        <v>100.38535645472</v>
      </c>
      <c r="Q4758">
        <v>5.5953478026995997E-2</v>
      </c>
    </row>
    <row r="4759" spans="1:17" hidden="1" x14ac:dyDescent="0.3">
      <c r="A4759" t="s">
        <v>9749</v>
      </c>
      <c r="B4759" t="s">
        <v>9750</v>
      </c>
      <c r="C4759" t="s">
        <v>10328</v>
      </c>
      <c r="D4759" t="s">
        <v>535</v>
      </c>
      <c r="E4759">
        <v>3.1238001118785701</v>
      </c>
      <c r="F4759">
        <v>3.13</v>
      </c>
      <c r="G4759">
        <v>-30.071828065427301</v>
      </c>
      <c r="H4759">
        <v>-2.2742811831197698</v>
      </c>
      <c r="I4759">
        <v>-12.9654041397061</v>
      </c>
      <c r="J4759">
        <v>-1.0476561641234601</v>
      </c>
      <c r="K4759">
        <v>3.1299999983025999</v>
      </c>
      <c r="L4759">
        <v>3.1299219840997998</v>
      </c>
      <c r="M4759">
        <v>100</v>
      </c>
      <c r="O4759">
        <v>0</v>
      </c>
      <c r="P4759">
        <v>0</v>
      </c>
    </row>
    <row r="4760" spans="1:17" hidden="1" x14ac:dyDescent="0.3">
      <c r="A4760" t="s">
        <v>9751</v>
      </c>
      <c r="B4760" t="s">
        <v>9752</v>
      </c>
      <c r="C4760" t="s">
        <v>10328</v>
      </c>
      <c r="D4760" t="s">
        <v>357</v>
      </c>
      <c r="E4760">
        <v>3.1002200000000002</v>
      </c>
      <c r="F4760">
        <v>7.58</v>
      </c>
      <c r="G4760">
        <v>5.2853147917155301</v>
      </c>
      <c r="H4760">
        <v>13.274499304685101</v>
      </c>
      <c r="I4760">
        <v>35.662046840686003</v>
      </c>
      <c r="J4760">
        <v>12.425397728092101</v>
      </c>
      <c r="K4760">
        <v>6.3394194788393197</v>
      </c>
      <c r="L4760">
        <v>5.3910940005456904</v>
      </c>
      <c r="M4760">
        <v>76.226860371048701</v>
      </c>
      <c r="N4760">
        <v>0.61660557660326998</v>
      </c>
      <c r="O4760">
        <v>0.131926121372027</v>
      </c>
      <c r="P4760">
        <v>115.34090909090899</v>
      </c>
    </row>
    <row r="4761" spans="1:17" hidden="1" x14ac:dyDescent="0.3">
      <c r="A4761" t="s">
        <v>9753</v>
      </c>
      <c r="B4761" t="s">
        <v>9754</v>
      </c>
      <c r="C4761" t="s">
        <v>10328</v>
      </c>
      <c r="D4761" t="s">
        <v>2686</v>
      </c>
      <c r="E4761">
        <v>2.99764265</v>
      </c>
      <c r="F4761">
        <v>36.950000000000003</v>
      </c>
      <c r="G4761">
        <v>-80.7788718220975</v>
      </c>
      <c r="H4761">
        <v>-2.67859385158338</v>
      </c>
      <c r="I4761">
        <v>14.3605779416171</v>
      </c>
      <c r="J4761">
        <v>0.18522054820530801</v>
      </c>
      <c r="K4761">
        <v>36.496402187940497</v>
      </c>
      <c r="L4761">
        <v>39.199738649031097</v>
      </c>
      <c r="M4761">
        <v>55.560302862518597</v>
      </c>
      <c r="N4761">
        <v>1.3263157894736799</v>
      </c>
      <c r="O4761">
        <v>140.86603518267901</v>
      </c>
      <c r="P4761">
        <v>42.6640926640926</v>
      </c>
      <c r="Q4761">
        <v>-3.5880366010937997E-2</v>
      </c>
    </row>
    <row r="4762" spans="1:17" hidden="1" x14ac:dyDescent="0.3">
      <c r="A4762" t="s">
        <v>9755</v>
      </c>
      <c r="B4762" t="s">
        <v>9756</v>
      </c>
      <c r="C4762" t="s">
        <v>10328</v>
      </c>
      <c r="D4762" t="s">
        <v>535</v>
      </c>
      <c r="E4762">
        <v>2.9933882440000001</v>
      </c>
      <c r="F4762">
        <v>13.46</v>
      </c>
      <c r="G4762">
        <v>-30.071828065427301</v>
      </c>
      <c r="H4762">
        <v>-2.2742811831197698</v>
      </c>
      <c r="I4762">
        <v>-12.9654041397061</v>
      </c>
      <c r="J4762">
        <v>-1.0476561641234601</v>
      </c>
      <c r="K4762">
        <v>13.459999087044199</v>
      </c>
      <c r="L4762">
        <v>13.359826243885101</v>
      </c>
      <c r="M4762">
        <v>100</v>
      </c>
      <c r="O4762">
        <v>0</v>
      </c>
      <c r="P4762">
        <v>0</v>
      </c>
    </row>
    <row r="4763" spans="1:17" hidden="1" x14ac:dyDescent="0.3">
      <c r="A4763" t="s">
        <v>9757</v>
      </c>
      <c r="B4763" t="s">
        <v>9758</v>
      </c>
      <c r="C4763" t="s">
        <v>10328</v>
      </c>
      <c r="D4763" t="s">
        <v>384</v>
      </c>
      <c r="E4763">
        <v>2.9513748</v>
      </c>
      <c r="F4763">
        <v>2.9</v>
      </c>
      <c r="G4763">
        <v>38.532823097363298</v>
      </c>
      <c r="H4763">
        <v>-0.42242933126793403</v>
      </c>
      <c r="I4763">
        <v>-56.324779139706102</v>
      </c>
      <c r="J4763">
        <v>-7.1910008740210802</v>
      </c>
      <c r="K4763">
        <v>2.9281911254746</v>
      </c>
      <c r="L4763">
        <v>3.1185666350016699</v>
      </c>
      <c r="M4763">
        <v>42.1648242528575</v>
      </c>
      <c r="N4763">
        <v>0.25598860983087901</v>
      </c>
      <c r="O4763">
        <v>85.172413793103402</v>
      </c>
      <c r="P4763">
        <v>85.897435897435798</v>
      </c>
    </row>
    <row r="4764" spans="1:17" hidden="1" x14ac:dyDescent="0.3">
      <c r="A4764" t="s">
        <v>9759</v>
      </c>
      <c r="B4764" t="s">
        <v>9760</v>
      </c>
      <c r="C4764" t="s">
        <v>10328</v>
      </c>
      <c r="D4764" t="s">
        <v>357</v>
      </c>
      <c r="E4764">
        <v>2.9404837000000001</v>
      </c>
      <c r="F4764">
        <v>1.56</v>
      </c>
      <c r="G4764">
        <v>-7.1828065427329293E-2</v>
      </c>
      <c r="H4764">
        <v>-1.62068641187794</v>
      </c>
      <c r="I4764">
        <v>-2.3271062673656902</v>
      </c>
      <c r="J4764">
        <v>1.6190105025432</v>
      </c>
      <c r="K4764">
        <v>1.59889341131637</v>
      </c>
      <c r="L4764">
        <v>1.5391564785935901</v>
      </c>
      <c r="M4764">
        <v>40.938027626081301</v>
      </c>
      <c r="N4764">
        <v>0.80965500903299803</v>
      </c>
      <c r="O4764">
        <v>48.076923076923002</v>
      </c>
      <c r="P4764">
        <v>62.5</v>
      </c>
      <c r="Q4764">
        <v>2.4819472699889E-2</v>
      </c>
    </row>
    <row r="4765" spans="1:17" hidden="1" x14ac:dyDescent="0.3">
      <c r="A4765" t="s">
        <v>9761</v>
      </c>
      <c r="B4765" t="s">
        <v>9762</v>
      </c>
      <c r="C4765" t="s">
        <v>10328</v>
      </c>
      <c r="D4765" t="s">
        <v>2686</v>
      </c>
      <c r="E4765">
        <v>2.8783485</v>
      </c>
      <c r="F4765">
        <v>18.18</v>
      </c>
      <c r="G4765">
        <v>-25.1064700977599</v>
      </c>
      <c r="H4765">
        <v>-2.2742811831197698</v>
      </c>
      <c r="I4765">
        <v>-12.9654041397061</v>
      </c>
      <c r="J4765">
        <v>-1.0476561641234601</v>
      </c>
      <c r="K4765">
        <v>18.179210393317</v>
      </c>
      <c r="L4765">
        <v>17.9890465624241</v>
      </c>
      <c r="M4765">
        <v>100</v>
      </c>
      <c r="O4765">
        <v>0</v>
      </c>
      <c r="P4765">
        <v>4.9653579676674298</v>
      </c>
    </row>
    <row r="4766" spans="1:17" hidden="1" x14ac:dyDescent="0.3">
      <c r="A4766" t="s">
        <v>9763</v>
      </c>
      <c r="B4766" t="s">
        <v>9764</v>
      </c>
      <c r="C4766" t="s">
        <v>10328</v>
      </c>
      <c r="D4766" t="s">
        <v>54</v>
      </c>
      <c r="E4766">
        <v>2.8445171550000001</v>
      </c>
      <c r="F4766">
        <v>2.8</v>
      </c>
      <c r="G4766">
        <v>-42.021513600018501</v>
      </c>
      <c r="H4766">
        <v>-4.3944225258759602</v>
      </c>
      <c r="I4766">
        <v>-18.050149902417999</v>
      </c>
      <c r="J4766">
        <v>-0.320383436850738</v>
      </c>
      <c r="K4766">
        <v>2.7776433328727399</v>
      </c>
      <c r="L4766">
        <v>2.9635363143363098</v>
      </c>
      <c r="M4766">
        <v>51.647180939967598</v>
      </c>
      <c r="N4766">
        <v>1.0803507067948599</v>
      </c>
      <c r="O4766">
        <v>60.357142857142797</v>
      </c>
      <c r="P4766">
        <v>10.671936758893199</v>
      </c>
      <c r="Q4766">
        <v>-0.11509137848692599</v>
      </c>
    </row>
    <row r="4767" spans="1:17" hidden="1" x14ac:dyDescent="0.3">
      <c r="A4767" t="s">
        <v>9765</v>
      </c>
      <c r="B4767" t="s">
        <v>9766</v>
      </c>
      <c r="C4767" t="s">
        <v>10328</v>
      </c>
      <c r="D4767" t="s">
        <v>535</v>
      </c>
      <c r="E4767">
        <v>2.823</v>
      </c>
      <c r="F4767">
        <v>9.41</v>
      </c>
      <c r="G4767">
        <v>35.5971860190797</v>
      </c>
      <c r="H4767">
        <v>-2.2742811831197698</v>
      </c>
      <c r="I4767">
        <v>-12.9654041397061</v>
      </c>
      <c r="J4767">
        <v>-1.0476561641234601</v>
      </c>
      <c r="K4767">
        <v>9.3374694971230898</v>
      </c>
      <c r="L4767">
        <v>8.0950837377368305</v>
      </c>
      <c r="M4767">
        <v>99.992037052364694</v>
      </c>
      <c r="O4767">
        <v>0</v>
      </c>
      <c r="P4767">
        <v>65.669014084506998</v>
      </c>
    </row>
    <row r="4768" spans="1:17" hidden="1" x14ac:dyDescent="0.3">
      <c r="A4768" t="s">
        <v>9767</v>
      </c>
      <c r="B4768" t="s">
        <v>9768</v>
      </c>
      <c r="C4768" t="s">
        <v>10328</v>
      </c>
      <c r="D4768" t="s">
        <v>51</v>
      </c>
      <c r="E4768">
        <v>2.8098510999999999</v>
      </c>
      <c r="F4768">
        <v>9.31</v>
      </c>
      <c r="G4768">
        <v>16.082018088418799</v>
      </c>
      <c r="H4768">
        <v>-24.690947849786401</v>
      </c>
      <c r="I4768">
        <v>-42.965404139706102</v>
      </c>
      <c r="J4768">
        <v>-19.021224446061701</v>
      </c>
      <c r="K4768">
        <v>11.526976979604401</v>
      </c>
      <c r="L4768">
        <v>10.6783601500406</v>
      </c>
      <c r="M4768">
        <v>1.0178370417E-5</v>
      </c>
      <c r="N4768">
        <v>4.95867768595041</v>
      </c>
      <c r="O4768">
        <v>57.894736842105203</v>
      </c>
      <c r="P4768">
        <v>46.153846153846096</v>
      </c>
    </row>
    <row r="4769" spans="1:17" hidden="1" x14ac:dyDescent="0.3">
      <c r="A4769" t="s">
        <v>9769</v>
      </c>
      <c r="B4769" t="s">
        <v>9770</v>
      </c>
      <c r="C4769" t="s">
        <v>10328</v>
      </c>
      <c r="D4769" t="s">
        <v>72</v>
      </c>
      <c r="E4769">
        <v>2.8050144000000001</v>
      </c>
      <c r="F4769">
        <v>17.88</v>
      </c>
      <c r="G4769">
        <v>-2.81204158855902</v>
      </c>
      <c r="H4769">
        <v>2.7169108309729801</v>
      </c>
      <c r="I4769">
        <v>-13.6320708063728</v>
      </c>
      <c r="J4769">
        <v>-1.0476561641234601</v>
      </c>
      <c r="K4769">
        <v>16.766533885703801</v>
      </c>
      <c r="L4769">
        <v>16.1476138494811</v>
      </c>
      <c r="M4769">
        <v>90.149248598292402</v>
      </c>
      <c r="N4769">
        <v>0.152376033057851</v>
      </c>
      <c r="O4769">
        <v>6.2639821029082796</v>
      </c>
      <c r="P4769">
        <v>37.538461538461497</v>
      </c>
    </row>
    <row r="4770" spans="1:17" hidden="1" x14ac:dyDescent="0.3">
      <c r="A4770" t="s">
        <v>9771</v>
      </c>
      <c r="B4770" t="s">
        <v>9772</v>
      </c>
      <c r="C4770" t="s">
        <v>10328</v>
      </c>
      <c r="D4770" t="s">
        <v>741</v>
      </c>
      <c r="E4770">
        <v>2.7862319549999999</v>
      </c>
      <c r="F4770">
        <v>274.70999999999998</v>
      </c>
      <c r="G4770">
        <v>0.80477984310051898</v>
      </c>
      <c r="H4770">
        <v>1.12030112413539</v>
      </c>
      <c r="I4770">
        <v>0.86627861834299902</v>
      </c>
      <c r="J4770">
        <v>0.17633404395487301</v>
      </c>
      <c r="K4770">
        <v>264.27185962009497</v>
      </c>
      <c r="L4770">
        <v>244.728525650514</v>
      </c>
      <c r="M4770">
        <v>60.128846353450299</v>
      </c>
      <c r="N4770">
        <v>0.914247495648292</v>
      </c>
      <c r="O4770">
        <v>6.8217392887044603</v>
      </c>
      <c r="P4770">
        <v>56.085227272727202</v>
      </c>
      <c r="Q4770">
        <v>3.1679578910440001E-2</v>
      </c>
    </row>
    <row r="4771" spans="1:17" hidden="1" x14ac:dyDescent="0.3">
      <c r="A4771" t="s">
        <v>9773</v>
      </c>
      <c r="B4771" t="s">
        <v>9774</v>
      </c>
      <c r="C4771" t="s">
        <v>10328</v>
      </c>
      <c r="D4771" t="s">
        <v>535</v>
      </c>
      <c r="E4771">
        <v>2.7160806399999999</v>
      </c>
      <c r="F4771">
        <v>36.68</v>
      </c>
      <c r="G4771">
        <v>150.57086512508499</v>
      </c>
      <c r="H4771">
        <v>12.458280593545799</v>
      </c>
      <c r="I4771">
        <v>129.627188452886</v>
      </c>
      <c r="J4771">
        <v>2.9500756192618298</v>
      </c>
      <c r="K4771">
        <v>27.788974502237298</v>
      </c>
      <c r="M4771">
        <v>100</v>
      </c>
      <c r="N4771">
        <v>2.3484311577862198</v>
      </c>
      <c r="O4771">
        <v>0</v>
      </c>
      <c r="P4771">
        <v>180.64269319051201</v>
      </c>
    </row>
    <row r="4772" spans="1:17" hidden="1" x14ac:dyDescent="0.3">
      <c r="A4772" t="s">
        <v>9775</v>
      </c>
      <c r="B4772" t="s">
        <v>9776</v>
      </c>
      <c r="C4772" t="s">
        <v>10328</v>
      </c>
      <c r="D4772" t="s">
        <v>535</v>
      </c>
      <c r="E4772">
        <v>2.7143999999999999</v>
      </c>
      <c r="F4772">
        <v>4.78</v>
      </c>
      <c r="G4772">
        <v>-36.529753701435098</v>
      </c>
      <c r="H4772">
        <v>-4.7406488961242701</v>
      </c>
      <c r="I4772">
        <v>-38.510575479269903</v>
      </c>
      <c r="J4772">
        <v>-6.0694902252588401</v>
      </c>
      <c r="K4772">
        <v>4.4852740185923796</v>
      </c>
      <c r="L4772">
        <v>4.7009026721857099</v>
      </c>
      <c r="M4772">
        <v>52.351841262836402</v>
      </c>
      <c r="N4772">
        <v>1.03675716188332</v>
      </c>
      <c r="O4772">
        <v>70.920502092050199</v>
      </c>
      <c r="P4772">
        <v>30.601092896174801</v>
      </c>
      <c r="Q4772">
        <v>4.6172658462765998E-2</v>
      </c>
    </row>
    <row r="4773" spans="1:17" hidden="1" x14ac:dyDescent="0.3">
      <c r="A4773" t="s">
        <v>9777</v>
      </c>
      <c r="B4773" t="s">
        <v>9778</v>
      </c>
      <c r="C4773" t="s">
        <v>10328</v>
      </c>
      <c r="D4773" t="s">
        <v>535</v>
      </c>
      <c r="E4773">
        <v>2.6956533333333299</v>
      </c>
      <c r="F4773">
        <v>13.77</v>
      </c>
      <c r="G4773">
        <v>-30.071828065427301</v>
      </c>
      <c r="H4773">
        <v>-2.2742811831197698</v>
      </c>
      <c r="I4773">
        <v>-12.9654041397061</v>
      </c>
      <c r="J4773">
        <v>-1.0476561641234601</v>
      </c>
      <c r="K4773">
        <v>13.7699991478953</v>
      </c>
      <c r="L4773">
        <v>13.7407830453655</v>
      </c>
      <c r="M4773">
        <v>100</v>
      </c>
      <c r="O4773">
        <v>0</v>
      </c>
      <c r="P4773">
        <v>0</v>
      </c>
    </row>
    <row r="4774" spans="1:17" hidden="1" x14ac:dyDescent="0.3">
      <c r="A4774" t="s">
        <v>9779</v>
      </c>
      <c r="B4774" t="s">
        <v>9780</v>
      </c>
      <c r="C4774" t="s">
        <v>10328</v>
      </c>
      <c r="D4774" t="s">
        <v>72</v>
      </c>
      <c r="E4774">
        <v>2.6850138000000001</v>
      </c>
      <c r="F4774">
        <v>8.1300000000000008</v>
      </c>
      <c r="G4774">
        <v>-30.071828065427301</v>
      </c>
      <c r="H4774">
        <v>-2.2742811831197698</v>
      </c>
      <c r="I4774">
        <v>-12.9654041397061</v>
      </c>
      <c r="J4774">
        <v>-1.0476561641234601</v>
      </c>
      <c r="K4774">
        <v>8.1299999896714503</v>
      </c>
      <c r="L4774">
        <v>8.1295108157235099</v>
      </c>
      <c r="M4774">
        <v>100</v>
      </c>
      <c r="O4774">
        <v>0</v>
      </c>
      <c r="P4774">
        <v>0</v>
      </c>
    </row>
    <row r="4775" spans="1:17" hidden="1" x14ac:dyDescent="0.3">
      <c r="A4775" t="s">
        <v>9781</v>
      </c>
      <c r="B4775" t="s">
        <v>9782</v>
      </c>
      <c r="C4775" t="s">
        <v>10328</v>
      </c>
      <c r="D4775" t="s">
        <v>357</v>
      </c>
      <c r="E4775">
        <v>2.5961540400000001</v>
      </c>
      <c r="F4775">
        <v>1.46</v>
      </c>
      <c r="G4775">
        <v>-32.738494732093997</v>
      </c>
      <c r="H4775">
        <v>-8.2742811831197791</v>
      </c>
      <c r="I4775">
        <v>-11.5765152508172</v>
      </c>
      <c r="J4775">
        <v>3.3967882803209601</v>
      </c>
      <c r="K4775">
        <v>1.45011713289023</v>
      </c>
      <c r="L4775">
        <v>1.5148154961628799</v>
      </c>
      <c r="M4775">
        <v>47.613651572950602</v>
      </c>
      <c r="N4775">
        <v>0.71899292169033902</v>
      </c>
      <c r="O4775">
        <v>35.616438356164302</v>
      </c>
      <c r="P4775">
        <v>28.070175438596401</v>
      </c>
      <c r="Q4775">
        <v>-6.8077468334650001E-3</v>
      </c>
    </row>
    <row r="4776" spans="1:17" hidden="1" x14ac:dyDescent="0.3">
      <c r="A4776" t="s">
        <v>9783</v>
      </c>
      <c r="B4776" t="s">
        <v>9784</v>
      </c>
      <c r="C4776" t="s">
        <v>10328</v>
      </c>
      <c r="D4776" t="s">
        <v>405</v>
      </c>
      <c r="E4776">
        <v>2.50595422912424</v>
      </c>
      <c r="F4776">
        <v>8.33</v>
      </c>
      <c r="G4776">
        <v>-30.071828065427301</v>
      </c>
      <c r="H4776">
        <v>-2.2742811831197698</v>
      </c>
      <c r="I4776">
        <v>-12.9654041397061</v>
      </c>
      <c r="J4776">
        <v>-1.0476561641234601</v>
      </c>
      <c r="K4776">
        <v>8.3299999999999894</v>
      </c>
      <c r="L4776">
        <v>8.33</v>
      </c>
      <c r="M4776">
        <v>50</v>
      </c>
      <c r="O4776">
        <v>0</v>
      </c>
      <c r="P4776">
        <v>0</v>
      </c>
    </row>
    <row r="4777" spans="1:17" hidden="1" x14ac:dyDescent="0.3">
      <c r="A4777" t="s">
        <v>9785</v>
      </c>
      <c r="B4777" t="s">
        <v>9786</v>
      </c>
      <c r="C4777" t="s">
        <v>10328</v>
      </c>
      <c r="D4777" t="s">
        <v>627</v>
      </c>
      <c r="E4777">
        <v>2.5025556276588099</v>
      </c>
      <c r="F4777">
        <v>12.52</v>
      </c>
      <c r="G4777">
        <v>-30.310871890128499</v>
      </c>
      <c r="H4777">
        <v>-2.2742811831197698</v>
      </c>
      <c r="I4777">
        <v>-12.9654041397061</v>
      </c>
      <c r="J4777">
        <v>-1.0476561641234601</v>
      </c>
      <c r="K4777">
        <v>12.5199985030935</v>
      </c>
      <c r="L4777">
        <v>12.554835874316</v>
      </c>
      <c r="M4777">
        <v>55.887715274265297</v>
      </c>
      <c r="O4777">
        <v>0.23961661341853599</v>
      </c>
      <c r="P4777">
        <v>4.94551550712489</v>
      </c>
    </row>
    <row r="4778" spans="1:17" hidden="1" x14ac:dyDescent="0.3">
      <c r="A4778" t="s">
        <v>9787</v>
      </c>
      <c r="B4778" t="s">
        <v>9788</v>
      </c>
      <c r="C4778" t="s">
        <v>10328</v>
      </c>
      <c r="D4778" t="s">
        <v>156</v>
      </c>
      <c r="E4778">
        <v>2.4852233699999999</v>
      </c>
      <c r="F4778">
        <v>3.74</v>
      </c>
      <c r="G4778">
        <v>34.6858811856739</v>
      </c>
      <c r="H4778">
        <v>54.994441283840501</v>
      </c>
      <c r="I4778">
        <v>51.792305111395201</v>
      </c>
      <c r="J4778">
        <v>56.221066302836803</v>
      </c>
      <c r="M4778">
        <v>100</v>
      </c>
      <c r="O4778">
        <v>0</v>
      </c>
      <c r="P4778">
        <v>64.757709251101303</v>
      </c>
    </row>
    <row r="4779" spans="1:17" hidden="1" x14ac:dyDescent="0.3">
      <c r="A4779" t="s">
        <v>9789</v>
      </c>
      <c r="B4779" t="s">
        <v>9790</v>
      </c>
      <c r="C4779" t="s">
        <v>10328</v>
      </c>
      <c r="D4779" t="s">
        <v>46</v>
      </c>
      <c r="E4779">
        <v>2.34178631999999</v>
      </c>
      <c r="F4779">
        <v>2.4</v>
      </c>
      <c r="G4779">
        <v>-5.5931859894901201</v>
      </c>
      <c r="H4779">
        <v>-1.87035303188851</v>
      </c>
      <c r="I4779">
        <v>-12.2495918825592</v>
      </c>
      <c r="J4779">
        <v>1.0670674632677399</v>
      </c>
      <c r="K4779">
        <v>1.7400020759405499</v>
      </c>
      <c r="L4779">
        <v>1.26157303085244</v>
      </c>
      <c r="M4779">
        <v>79.607056726233907</v>
      </c>
      <c r="N4779">
        <v>1</v>
      </c>
      <c r="Q4779">
        <v>-3.5149089750809E-2</v>
      </c>
    </row>
    <row r="4780" spans="1:17" hidden="1" x14ac:dyDescent="0.3">
      <c r="A4780" t="s">
        <v>9791</v>
      </c>
      <c r="B4780" t="s">
        <v>9792</v>
      </c>
      <c r="C4780" t="s">
        <v>10328</v>
      </c>
      <c r="D4780" t="s">
        <v>118</v>
      </c>
      <c r="E4780">
        <v>2.3226668500000001</v>
      </c>
      <c r="F4780">
        <v>160</v>
      </c>
      <c r="G4780">
        <v>101.812229905587</v>
      </c>
      <c r="H4780">
        <v>-7.3941391292576704</v>
      </c>
      <c r="I4780">
        <v>9.2653063262984503</v>
      </c>
      <c r="J4780">
        <v>-2.8847657783304399</v>
      </c>
      <c r="K4780">
        <v>158.73565888351499</v>
      </c>
      <c r="L4780">
        <v>139.45489310644101</v>
      </c>
      <c r="M4780">
        <v>46.812905935220499</v>
      </c>
      <c r="N4780">
        <v>0.86386626748546502</v>
      </c>
      <c r="O4780">
        <v>14.999999999999901</v>
      </c>
      <c r="P4780">
        <v>166.62222962839499</v>
      </c>
      <c r="Q4780">
        <v>4.6038335976271001E-2</v>
      </c>
    </row>
    <row r="4781" spans="1:17" hidden="1" x14ac:dyDescent="0.3">
      <c r="A4781" t="s">
        <v>9793</v>
      </c>
      <c r="B4781" t="s">
        <v>9794</v>
      </c>
      <c r="C4781" t="s">
        <v>10328</v>
      </c>
      <c r="D4781" t="s">
        <v>46</v>
      </c>
      <c r="E4781">
        <v>2.2983612181383499</v>
      </c>
      <c r="F4781">
        <v>24.48</v>
      </c>
      <c r="G4781">
        <v>-8.6432566368559094</v>
      </c>
      <c r="H4781">
        <v>-2.2742811831197698</v>
      </c>
      <c r="I4781">
        <v>-7.9911331276992597</v>
      </c>
      <c r="J4781">
        <v>-1.0476561641234601</v>
      </c>
      <c r="K4781">
        <v>24.4610686083514</v>
      </c>
      <c r="L4781">
        <v>23.565846227092401</v>
      </c>
      <c r="M4781">
        <v>100</v>
      </c>
      <c r="O4781">
        <v>0</v>
      </c>
      <c r="P4781">
        <v>21.428571428571399</v>
      </c>
    </row>
    <row r="4782" spans="1:17" hidden="1" x14ac:dyDescent="0.3">
      <c r="A4782" t="s">
        <v>9795</v>
      </c>
      <c r="B4782" t="s">
        <v>9796</v>
      </c>
      <c r="C4782" t="s">
        <v>10328</v>
      </c>
      <c r="D4782" t="s">
        <v>257</v>
      </c>
      <c r="E4782">
        <v>2.2678451000000002</v>
      </c>
      <c r="F4782">
        <v>3.31</v>
      </c>
      <c r="G4782">
        <v>-25.324992622389299</v>
      </c>
      <c r="H4782">
        <v>-2.2742811831197698</v>
      </c>
      <c r="I4782">
        <v>-8.2185686966681502</v>
      </c>
      <c r="J4782">
        <v>-1.0476561641234601</v>
      </c>
      <c r="K4782">
        <v>3.2888767591157402</v>
      </c>
      <c r="L4782">
        <v>3.2181064161108601</v>
      </c>
      <c r="M4782">
        <v>50</v>
      </c>
      <c r="O4782">
        <v>0</v>
      </c>
      <c r="P4782">
        <v>4.7468354430379698</v>
      </c>
    </row>
    <row r="4783" spans="1:17" hidden="1" x14ac:dyDescent="0.3">
      <c r="A4783" t="s">
        <v>9797</v>
      </c>
      <c r="B4783" t="s">
        <v>9798</v>
      </c>
      <c r="C4783" t="s">
        <v>10328</v>
      </c>
      <c r="E4783">
        <v>2.2430983119999999</v>
      </c>
      <c r="F4783">
        <v>3.76</v>
      </c>
      <c r="G4783">
        <v>282.31526870876598</v>
      </c>
      <c r="H4783">
        <v>-2.2742811831197698</v>
      </c>
      <c r="I4783">
        <v>54.891738717436603</v>
      </c>
      <c r="J4783">
        <v>-1.0476561641234601</v>
      </c>
      <c r="K4783">
        <v>3.6380755086390599</v>
      </c>
      <c r="L4783">
        <v>2.6052775171281701</v>
      </c>
      <c r="M4783">
        <v>99.999999987781294</v>
      </c>
      <c r="N4783">
        <v>0</v>
      </c>
      <c r="O4783">
        <v>0</v>
      </c>
      <c r="P4783">
        <v>362.07228915662603</v>
      </c>
    </row>
    <row r="4784" spans="1:17" hidden="1" x14ac:dyDescent="0.3">
      <c r="A4784" t="s">
        <v>9799</v>
      </c>
      <c r="B4784" t="s">
        <v>9800</v>
      </c>
      <c r="C4784" t="s">
        <v>10328</v>
      </c>
      <c r="D4784" t="s">
        <v>741</v>
      </c>
      <c r="E4784">
        <v>2.2099980540000002</v>
      </c>
      <c r="F4784">
        <v>74.989999999999995</v>
      </c>
      <c r="G4784">
        <v>36.387661390732397</v>
      </c>
      <c r="H4784">
        <v>2.9785553486073502</v>
      </c>
      <c r="I4784">
        <v>6.36941444718118</v>
      </c>
      <c r="J4784">
        <v>-0.215664752421903</v>
      </c>
      <c r="K4784">
        <v>72.512491417330196</v>
      </c>
      <c r="L4784">
        <v>64.323505362300594</v>
      </c>
      <c r="M4784">
        <v>42.618677459081702</v>
      </c>
      <c r="N4784">
        <v>0.99016426541860503</v>
      </c>
      <c r="O4784">
        <v>3.36044805974131</v>
      </c>
      <c r="P4784">
        <v>71.210045662100399</v>
      </c>
    </row>
    <row r="4785" spans="1:17" hidden="1" x14ac:dyDescent="0.3">
      <c r="A4785" t="s">
        <v>9801</v>
      </c>
      <c r="B4785" t="s">
        <v>9802</v>
      </c>
      <c r="C4785" t="s">
        <v>10328</v>
      </c>
      <c r="D4785" t="s">
        <v>357</v>
      </c>
      <c r="E4785">
        <v>2.1876560999999999</v>
      </c>
      <c r="F4785">
        <v>7.49</v>
      </c>
      <c r="G4785">
        <v>-5.2384947320939901</v>
      </c>
      <c r="H4785">
        <v>3.9939403912242302</v>
      </c>
      <c r="I4785">
        <v>-26.7743799739984</v>
      </c>
      <c r="J4785">
        <v>1.05318417201099</v>
      </c>
      <c r="K4785">
        <v>7.2459966694183402</v>
      </c>
      <c r="L4785">
        <v>7.2820327657105199</v>
      </c>
      <c r="M4785">
        <v>53.400376567121199</v>
      </c>
      <c r="N4785">
        <v>1.32454013890754</v>
      </c>
      <c r="O4785">
        <v>24.8331108144192</v>
      </c>
      <c r="P4785">
        <v>42.395437262357397</v>
      </c>
      <c r="Q4785">
        <v>3.8189743912118997E-2</v>
      </c>
    </row>
    <row r="4786" spans="1:17" hidden="1" x14ac:dyDescent="0.3">
      <c r="A4786" t="s">
        <v>9803</v>
      </c>
      <c r="B4786" t="s">
        <v>9804</v>
      </c>
      <c r="C4786" t="s">
        <v>10328</v>
      </c>
      <c r="D4786" t="s">
        <v>535</v>
      </c>
      <c r="E4786">
        <v>2.1650564000000001</v>
      </c>
      <c r="F4786">
        <v>6.98</v>
      </c>
      <c r="G4786">
        <v>-30.071828065427301</v>
      </c>
      <c r="H4786">
        <v>-2.2742811831197698</v>
      </c>
      <c r="I4786">
        <v>-12.9654041397061</v>
      </c>
      <c r="J4786">
        <v>-1.0476561641234601</v>
      </c>
      <c r="K4786">
        <v>6.9799985567837197</v>
      </c>
      <c r="L4786">
        <v>6.95755308644015</v>
      </c>
      <c r="M4786">
        <v>99.999996303717197</v>
      </c>
      <c r="O4786">
        <v>0</v>
      </c>
      <c r="P4786">
        <v>0</v>
      </c>
    </row>
    <row r="4787" spans="1:17" hidden="1" x14ac:dyDescent="0.3">
      <c r="A4787" t="s">
        <v>9805</v>
      </c>
      <c r="B4787" t="s">
        <v>9806</v>
      </c>
      <c r="C4787" t="s">
        <v>10328</v>
      </c>
      <c r="D4787" t="s">
        <v>21</v>
      </c>
      <c r="E4787">
        <v>2.08</v>
      </c>
      <c r="F4787">
        <v>16.64</v>
      </c>
      <c r="G4787">
        <v>-25.0876009360897</v>
      </c>
      <c r="H4787">
        <v>-2.2742811831197698</v>
      </c>
      <c r="I4787">
        <v>-7.9811770103685804</v>
      </c>
      <c r="J4787">
        <v>-1.0476561641234601</v>
      </c>
      <c r="K4787">
        <v>16.467252565193402</v>
      </c>
      <c r="L4787">
        <v>16.0961081825523</v>
      </c>
      <c r="M4787">
        <v>100</v>
      </c>
      <c r="N4787">
        <v>0</v>
      </c>
      <c r="O4787">
        <v>0</v>
      </c>
      <c r="P4787">
        <v>4.9842271293375404</v>
      </c>
    </row>
    <row r="4788" spans="1:17" hidden="1" x14ac:dyDescent="0.3">
      <c r="A4788" t="s">
        <v>9807</v>
      </c>
      <c r="B4788" t="s">
        <v>9808</v>
      </c>
      <c r="C4788" t="s">
        <v>10328</v>
      </c>
      <c r="D4788" t="s">
        <v>405</v>
      </c>
      <c r="E4788">
        <v>2.0541</v>
      </c>
      <c r="F4788">
        <v>4.0999999999999996</v>
      </c>
      <c r="G4788">
        <v>-30.071828065427301</v>
      </c>
      <c r="H4788">
        <v>-2.2742811831197698</v>
      </c>
      <c r="I4788">
        <v>-12.9654041397061</v>
      </c>
      <c r="J4788">
        <v>-1.0476561641234601</v>
      </c>
      <c r="K4788">
        <v>4.0999962861333001</v>
      </c>
      <c r="L4788">
        <v>4.0912249887011196</v>
      </c>
      <c r="M4788">
        <v>99.806682354411805</v>
      </c>
      <c r="O4788">
        <v>0</v>
      </c>
      <c r="P4788">
        <v>0</v>
      </c>
    </row>
    <row r="4789" spans="1:17" hidden="1" x14ac:dyDescent="0.3">
      <c r="A4789" t="s">
        <v>9809</v>
      </c>
      <c r="B4789" t="s">
        <v>9810</v>
      </c>
      <c r="C4789" t="s">
        <v>10328</v>
      </c>
      <c r="D4789" t="s">
        <v>950</v>
      </c>
      <c r="E4789">
        <v>2.0409655999999998</v>
      </c>
      <c r="F4789">
        <v>4.12</v>
      </c>
      <c r="G4789">
        <v>24.815389979685399</v>
      </c>
      <c r="H4789">
        <v>2.5603244148445898</v>
      </c>
      <c r="I4789">
        <v>3.7484768801239001</v>
      </c>
      <c r="J4789">
        <v>3.7869494338409</v>
      </c>
      <c r="K4789">
        <v>3.9023813066033699</v>
      </c>
      <c r="L4789">
        <v>3.5056433029738998</v>
      </c>
      <c r="M4789">
        <v>99.998969239216194</v>
      </c>
      <c r="N4789">
        <v>1.0727272727272701</v>
      </c>
      <c r="O4789">
        <v>0</v>
      </c>
      <c r="P4789">
        <v>54.887218045112697</v>
      </c>
    </row>
    <row r="4790" spans="1:17" hidden="1" x14ac:dyDescent="0.3">
      <c r="A4790" t="s">
        <v>9811</v>
      </c>
      <c r="B4790" t="s">
        <v>9812</v>
      </c>
      <c r="C4790" t="s">
        <v>10328</v>
      </c>
      <c r="D4790" t="s">
        <v>298</v>
      </c>
      <c r="E4790">
        <v>1.976</v>
      </c>
      <c r="F4790">
        <v>61.75</v>
      </c>
      <c r="G4790">
        <v>-30.071828065427301</v>
      </c>
      <c r="H4790">
        <v>-2.2742811831197698</v>
      </c>
      <c r="I4790">
        <v>-12.9654041397061</v>
      </c>
      <c r="J4790">
        <v>-1.0476561641234601</v>
      </c>
      <c r="K4790">
        <v>61.75</v>
      </c>
      <c r="L4790">
        <v>61.75</v>
      </c>
      <c r="M4790">
        <v>50</v>
      </c>
      <c r="O4790">
        <v>0</v>
      </c>
      <c r="P4790">
        <v>0</v>
      </c>
    </row>
    <row r="4791" spans="1:17" hidden="1" x14ac:dyDescent="0.3">
      <c r="A4791" t="s">
        <v>9813</v>
      </c>
      <c r="B4791" t="s">
        <v>9814</v>
      </c>
      <c r="C4791" t="s">
        <v>10328</v>
      </c>
      <c r="D4791" t="s">
        <v>95</v>
      </c>
      <c r="E4791">
        <v>1.95423462</v>
      </c>
      <c r="F4791">
        <v>7.9</v>
      </c>
      <c r="K4791">
        <v>7.7408079907778697</v>
      </c>
      <c r="M4791">
        <v>57.238046106161903</v>
      </c>
      <c r="N4791">
        <v>1</v>
      </c>
    </row>
    <row r="4792" spans="1:17" hidden="1" x14ac:dyDescent="0.3">
      <c r="A4792" t="s">
        <v>9815</v>
      </c>
      <c r="B4792" t="s">
        <v>9816</v>
      </c>
      <c r="C4792" t="s">
        <v>10328</v>
      </c>
      <c r="D4792" t="s">
        <v>741</v>
      </c>
      <c r="E4792">
        <v>1.7649299939999901</v>
      </c>
      <c r="F4792">
        <v>4531.74</v>
      </c>
      <c r="K4792">
        <v>4523.2196314963803</v>
      </c>
      <c r="L4792">
        <v>4345.2923176734603</v>
      </c>
      <c r="M4792">
        <v>66.2688689774686</v>
      </c>
      <c r="N4792">
        <v>1</v>
      </c>
      <c r="Q4792">
        <v>7.1969087878504007E-2</v>
      </c>
    </row>
    <row r="4793" spans="1:17" hidden="1" x14ac:dyDescent="0.3">
      <c r="A4793" t="s">
        <v>9817</v>
      </c>
      <c r="B4793" t="s">
        <v>9818</v>
      </c>
      <c r="C4793" t="s">
        <v>10328</v>
      </c>
      <c r="D4793" t="s">
        <v>627</v>
      </c>
      <c r="E4793">
        <v>1.7565113999999999</v>
      </c>
      <c r="F4793">
        <v>5.1100000000000003</v>
      </c>
      <c r="G4793">
        <v>56.4245222995361</v>
      </c>
      <c r="H4793">
        <v>13.336578545387001</v>
      </c>
      <c r="I4793">
        <v>73.530946225257296</v>
      </c>
      <c r="J4793">
        <v>3.8804752527143198</v>
      </c>
      <c r="K4793">
        <v>4.5582696013265904</v>
      </c>
      <c r="L4793">
        <v>3.7735940633596501</v>
      </c>
      <c r="M4793">
        <v>100</v>
      </c>
      <c r="N4793">
        <v>5.4545454545454497</v>
      </c>
      <c r="O4793">
        <v>0</v>
      </c>
      <c r="P4793">
        <v>86.496350364963504</v>
      </c>
    </row>
    <row r="4794" spans="1:17" hidden="1" x14ac:dyDescent="0.3">
      <c r="A4794" t="s">
        <v>9819</v>
      </c>
      <c r="B4794" t="s">
        <v>9820</v>
      </c>
      <c r="C4794" t="s">
        <v>10328</v>
      </c>
      <c r="E4794">
        <v>1.69763</v>
      </c>
      <c r="F4794">
        <v>14.73</v>
      </c>
      <c r="G4794">
        <v>10.2138862202869</v>
      </c>
      <c r="H4794">
        <v>31.344766435927799</v>
      </c>
      <c r="I4794">
        <v>27.320310146008101</v>
      </c>
      <c r="J4794">
        <v>20.214228019109001</v>
      </c>
      <c r="K4794">
        <v>11.085885960757601</v>
      </c>
      <c r="L4794">
        <v>10.656836535655</v>
      </c>
      <c r="M4794">
        <v>100</v>
      </c>
      <c r="N4794">
        <v>5.3636363636363598</v>
      </c>
      <c r="O4794">
        <v>0</v>
      </c>
      <c r="P4794">
        <v>40.285714285714199</v>
      </c>
    </row>
    <row r="4795" spans="1:17" hidden="1" x14ac:dyDescent="0.3">
      <c r="A4795" t="s">
        <v>9821</v>
      </c>
      <c r="B4795" t="s">
        <v>9822</v>
      </c>
      <c r="C4795" t="s">
        <v>10328</v>
      </c>
      <c r="D4795" t="s">
        <v>21</v>
      </c>
      <c r="E4795">
        <v>1.6015999999999999</v>
      </c>
      <c r="F4795">
        <v>0.44</v>
      </c>
      <c r="G4795">
        <v>-30.071828065427301</v>
      </c>
      <c r="H4795">
        <v>-2.2742811831197698</v>
      </c>
      <c r="I4795">
        <v>-12.9654041397061</v>
      </c>
      <c r="J4795">
        <v>-1.0476561641234601</v>
      </c>
      <c r="K4795">
        <v>0.439999990799609</v>
      </c>
      <c r="L4795">
        <v>0.43941176554269801</v>
      </c>
      <c r="M4795">
        <v>100</v>
      </c>
      <c r="O4795">
        <v>0</v>
      </c>
      <c r="P4795">
        <v>0</v>
      </c>
    </row>
    <row r="4796" spans="1:17" hidden="1" x14ac:dyDescent="0.3">
      <c r="A4796" t="s">
        <v>9823</v>
      </c>
      <c r="B4796" t="s">
        <v>9824</v>
      </c>
      <c r="C4796" t="s">
        <v>10328</v>
      </c>
      <c r="D4796" t="s">
        <v>138</v>
      </c>
      <c r="E4796">
        <v>1.3824000000000001</v>
      </c>
      <c r="F4796">
        <v>11.52</v>
      </c>
      <c r="G4796">
        <v>-30.071828065427301</v>
      </c>
      <c r="H4796">
        <v>-2.2742811831197698</v>
      </c>
      <c r="I4796">
        <v>-12.9654041397061</v>
      </c>
      <c r="J4796">
        <v>-1.0476561641234601</v>
      </c>
      <c r="K4796">
        <v>11.5199999999999</v>
      </c>
      <c r="L4796">
        <v>11.52</v>
      </c>
      <c r="M4796">
        <v>50</v>
      </c>
      <c r="O4796">
        <v>0</v>
      </c>
      <c r="P4796">
        <v>0</v>
      </c>
    </row>
    <row r="4797" spans="1:17" hidden="1" x14ac:dyDescent="0.3">
      <c r="A4797" t="s">
        <v>9825</v>
      </c>
      <c r="B4797" t="s">
        <v>9826</v>
      </c>
      <c r="C4797" t="s">
        <v>10328</v>
      </c>
      <c r="D4797" t="s">
        <v>121</v>
      </c>
      <c r="E4797">
        <v>1.37832452449136</v>
      </c>
      <c r="F4797">
        <v>13.12</v>
      </c>
      <c r="G4797">
        <v>-30.071828065427301</v>
      </c>
      <c r="H4797">
        <v>-2.2742811831197698</v>
      </c>
      <c r="I4797">
        <v>-12.9654041397061</v>
      </c>
      <c r="J4797">
        <v>-1.0476561641234601</v>
      </c>
      <c r="K4797">
        <v>13.12</v>
      </c>
      <c r="L4797">
        <v>13.1199999999999</v>
      </c>
      <c r="M4797">
        <v>50</v>
      </c>
      <c r="O4797">
        <v>0</v>
      </c>
      <c r="P4797">
        <v>0</v>
      </c>
    </row>
    <row r="4798" spans="1:17" hidden="1" x14ac:dyDescent="0.3">
      <c r="A4798" t="s">
        <v>9827</v>
      </c>
      <c r="B4798" t="s">
        <v>9828</v>
      </c>
      <c r="C4798" t="s">
        <v>10328</v>
      </c>
      <c r="D4798" t="s">
        <v>538</v>
      </c>
      <c r="E4798">
        <v>1.3188</v>
      </c>
      <c r="F4798">
        <v>18.84</v>
      </c>
      <c r="G4798">
        <v>-30.071828065427301</v>
      </c>
      <c r="H4798">
        <v>-2.2742811831197698</v>
      </c>
      <c r="I4798">
        <v>-12.9654041397061</v>
      </c>
      <c r="J4798">
        <v>-1.0476561641234601</v>
      </c>
      <c r="K4798">
        <v>18.839989455769</v>
      </c>
      <c r="L4798">
        <v>18.7617176424835</v>
      </c>
      <c r="M4798">
        <v>100</v>
      </c>
      <c r="O4798">
        <v>0</v>
      </c>
      <c r="P4798">
        <v>0</v>
      </c>
    </row>
    <row r="4799" spans="1:17" hidden="1" x14ac:dyDescent="0.3">
      <c r="A4799" t="s">
        <v>9829</v>
      </c>
      <c r="B4799" t="s">
        <v>9830</v>
      </c>
      <c r="C4799" t="s">
        <v>10328</v>
      </c>
      <c r="D4799" t="s">
        <v>1210</v>
      </c>
      <c r="E4799">
        <v>1.2757499999999999</v>
      </c>
      <c r="F4799">
        <v>85.05</v>
      </c>
      <c r="G4799">
        <v>-38.0263735199728</v>
      </c>
      <c r="H4799">
        <v>-2.2742811831197698</v>
      </c>
      <c r="I4799">
        <v>-17.937471178812199</v>
      </c>
      <c r="J4799">
        <v>-1.0476561641234601</v>
      </c>
      <c r="K4799">
        <v>85.142394139385402</v>
      </c>
      <c r="L4799">
        <v>89.003363030115494</v>
      </c>
      <c r="M4799">
        <v>3.8134211653962402</v>
      </c>
      <c r="O4799">
        <v>16.402116402116299</v>
      </c>
      <c r="P4799">
        <v>0</v>
      </c>
    </row>
    <row r="4800" spans="1:17" hidden="1" x14ac:dyDescent="0.3">
      <c r="A4800" t="s">
        <v>9831</v>
      </c>
      <c r="B4800" t="s">
        <v>9832</v>
      </c>
      <c r="C4800" t="s">
        <v>10328</v>
      </c>
      <c r="D4800" t="s">
        <v>72</v>
      </c>
      <c r="E4800">
        <v>1.2510239999999999</v>
      </c>
      <c r="F4800">
        <v>10.050000000000001</v>
      </c>
      <c r="G4800">
        <v>-30.071828065427301</v>
      </c>
      <c r="H4800">
        <v>-2.2742811831197698</v>
      </c>
      <c r="I4800">
        <v>-12.9654041397061</v>
      </c>
      <c r="J4800">
        <v>-1.0476561641234601</v>
      </c>
      <c r="K4800">
        <v>10.050000000000001</v>
      </c>
      <c r="L4800">
        <v>10.049999999999899</v>
      </c>
      <c r="M4800">
        <v>50</v>
      </c>
      <c r="O4800">
        <v>0</v>
      </c>
      <c r="P4800">
        <v>0</v>
      </c>
    </row>
    <row r="4801" spans="1:16" hidden="1" x14ac:dyDescent="0.3">
      <c r="A4801" t="s">
        <v>9833</v>
      </c>
      <c r="B4801" t="s">
        <v>9834</v>
      </c>
      <c r="C4801" t="s">
        <v>10328</v>
      </c>
      <c r="D4801" t="s">
        <v>72</v>
      </c>
      <c r="E4801">
        <v>1.1528</v>
      </c>
      <c r="F4801">
        <v>10.48</v>
      </c>
      <c r="G4801">
        <v>-30.071828065427301</v>
      </c>
      <c r="H4801">
        <v>-2.2742811831197698</v>
      </c>
      <c r="I4801">
        <v>-12.9654041397061</v>
      </c>
      <c r="J4801">
        <v>-1.0476561641234601</v>
      </c>
      <c r="M4801">
        <v>50</v>
      </c>
      <c r="N4801">
        <v>1</v>
      </c>
      <c r="O4801">
        <v>0</v>
      </c>
    </row>
    <row r="4802" spans="1:16" hidden="1" x14ac:dyDescent="0.3">
      <c r="A4802" t="s">
        <v>9835</v>
      </c>
      <c r="B4802" t="s">
        <v>9836</v>
      </c>
      <c r="C4802" t="s">
        <v>10328</v>
      </c>
      <c r="D4802" t="s">
        <v>72</v>
      </c>
      <c r="E4802">
        <v>1.143</v>
      </c>
      <c r="F4802">
        <v>3.81</v>
      </c>
      <c r="G4802">
        <v>-30.071828065427301</v>
      </c>
      <c r="H4802">
        <v>-2.2742811831197698</v>
      </c>
      <c r="I4802">
        <v>-12.9654041397061</v>
      </c>
      <c r="J4802">
        <v>-1.0476561641234601</v>
      </c>
      <c r="K4802">
        <v>3.8099999864204599</v>
      </c>
      <c r="L4802">
        <v>3.80933725073402</v>
      </c>
      <c r="M4802">
        <v>100</v>
      </c>
      <c r="O4802">
        <v>0</v>
      </c>
      <c r="P4802">
        <v>0</v>
      </c>
    </row>
    <row r="4803" spans="1:16" hidden="1" x14ac:dyDescent="0.3">
      <c r="A4803" t="s">
        <v>9837</v>
      </c>
      <c r="B4803" t="s">
        <v>9838</v>
      </c>
      <c r="C4803" t="s">
        <v>10328</v>
      </c>
      <c r="D4803" t="s">
        <v>51</v>
      </c>
      <c r="E4803">
        <v>1.129</v>
      </c>
      <c r="F4803">
        <v>11.29</v>
      </c>
      <c r="G4803">
        <v>39.958292416500299</v>
      </c>
      <c r="H4803">
        <v>-2.2742811831197698</v>
      </c>
      <c r="I4803">
        <v>20.644063315915101</v>
      </c>
      <c r="J4803">
        <v>-1.0476561641234601</v>
      </c>
      <c r="K4803">
        <v>11.0820422792423</v>
      </c>
      <c r="L4803">
        <v>9.06528001708819</v>
      </c>
      <c r="M4803">
        <v>100</v>
      </c>
      <c r="N4803">
        <v>0</v>
      </c>
      <c r="O4803">
        <v>0</v>
      </c>
      <c r="P4803">
        <v>70.030120481927696</v>
      </c>
    </row>
    <row r="4804" spans="1:16" hidden="1" x14ac:dyDescent="0.3">
      <c r="A4804" t="s">
        <v>9839</v>
      </c>
      <c r="B4804" t="s">
        <v>9840</v>
      </c>
      <c r="C4804" t="s">
        <v>10328</v>
      </c>
      <c r="D4804" t="s">
        <v>627</v>
      </c>
      <c r="E4804">
        <v>1.0733211024003799</v>
      </c>
      <c r="F4804">
        <v>1.95</v>
      </c>
      <c r="K4804">
        <v>2.2159995707425302</v>
      </c>
      <c r="M4804" s="1">
        <v>2.4459774300000002E-7</v>
      </c>
      <c r="N4804">
        <v>1</v>
      </c>
    </row>
    <row r="4805" spans="1:16" hidden="1" x14ac:dyDescent="0.3">
      <c r="A4805" t="s">
        <v>9841</v>
      </c>
      <c r="B4805" t="s">
        <v>9842</v>
      </c>
      <c r="C4805" t="s">
        <v>10328</v>
      </c>
      <c r="D4805" t="s">
        <v>46</v>
      </c>
      <c r="E4805">
        <v>0.93283125</v>
      </c>
      <c r="F4805">
        <v>57.85</v>
      </c>
      <c r="G4805">
        <v>-30.071828065427301</v>
      </c>
      <c r="H4805">
        <v>-2.2742811831197698</v>
      </c>
      <c r="I4805">
        <v>-12.9654041397061</v>
      </c>
      <c r="J4805">
        <v>-1.0476561641234601</v>
      </c>
      <c r="K4805">
        <v>57.849971622958002</v>
      </c>
      <c r="L4805">
        <v>57.6399762704363</v>
      </c>
      <c r="M4805">
        <v>100</v>
      </c>
      <c r="O4805">
        <v>0</v>
      </c>
      <c r="P4805">
        <v>0</v>
      </c>
    </row>
    <row r="4806" spans="1:16" hidden="1" x14ac:dyDescent="0.3">
      <c r="A4806" t="s">
        <v>9843</v>
      </c>
      <c r="B4806" t="s">
        <v>9844</v>
      </c>
      <c r="C4806" t="s">
        <v>10328</v>
      </c>
      <c r="D4806" t="s">
        <v>170</v>
      </c>
      <c r="E4806">
        <v>0.92903103284561495</v>
      </c>
      <c r="F4806">
        <v>9.5</v>
      </c>
      <c r="G4806">
        <v>-30.071828065427301</v>
      </c>
      <c r="H4806">
        <v>-2.2742811831197698</v>
      </c>
      <c r="I4806">
        <v>-12.9654041397061</v>
      </c>
      <c r="J4806">
        <v>-1.0476561641234601</v>
      </c>
      <c r="K4806">
        <v>9.5</v>
      </c>
      <c r="L4806">
        <v>9.5</v>
      </c>
      <c r="M4806">
        <v>50</v>
      </c>
      <c r="O4806">
        <v>0</v>
      </c>
      <c r="P4806">
        <v>0</v>
      </c>
    </row>
    <row r="4807" spans="1:16" hidden="1" x14ac:dyDescent="0.3">
      <c r="A4807" t="s">
        <v>9845</v>
      </c>
      <c r="B4807" t="s">
        <v>9846</v>
      </c>
      <c r="C4807" t="s">
        <v>10328</v>
      </c>
      <c r="D4807" t="s">
        <v>535</v>
      </c>
      <c r="E4807">
        <v>0.86460657346542202</v>
      </c>
      <c r="F4807">
        <v>11.02</v>
      </c>
      <c r="G4807">
        <v>-30.071828065427301</v>
      </c>
      <c r="H4807">
        <v>-2.2742811831197698</v>
      </c>
      <c r="I4807">
        <v>-12.9654041397061</v>
      </c>
      <c r="J4807">
        <v>-1.0476561641234601</v>
      </c>
      <c r="K4807">
        <v>11.0199999782168</v>
      </c>
      <c r="L4807">
        <v>11.0189987959471</v>
      </c>
      <c r="M4807">
        <v>100</v>
      </c>
      <c r="O4807">
        <v>0</v>
      </c>
      <c r="P4807">
        <v>0</v>
      </c>
    </row>
    <row r="4808" spans="1:16" hidden="1" x14ac:dyDescent="0.3">
      <c r="A4808" t="s">
        <v>9847</v>
      </c>
      <c r="B4808" t="s">
        <v>9848</v>
      </c>
      <c r="C4808" t="s">
        <v>10328</v>
      </c>
      <c r="D4808" t="s">
        <v>538</v>
      </c>
      <c r="E4808">
        <v>0.73349999999999704</v>
      </c>
      <c r="F4808">
        <v>4.8899999999999997</v>
      </c>
      <c r="G4808">
        <v>-30.071828065427301</v>
      </c>
      <c r="H4808">
        <v>-2.2742811831197698</v>
      </c>
      <c r="I4808">
        <v>-12.9654041397061</v>
      </c>
      <c r="J4808">
        <v>-1.0476561641234601</v>
      </c>
      <c r="K4808">
        <v>4.8899999999999899</v>
      </c>
      <c r="L4808">
        <v>4.8899999999999801</v>
      </c>
      <c r="M4808">
        <v>50</v>
      </c>
      <c r="O4808">
        <v>0</v>
      </c>
      <c r="P4808">
        <v>0</v>
      </c>
    </row>
    <row r="4809" spans="1:16" hidden="1" x14ac:dyDescent="0.3">
      <c r="A4809" t="s">
        <v>9849</v>
      </c>
      <c r="B4809" t="s">
        <v>9850</v>
      </c>
      <c r="C4809" t="s">
        <v>10328</v>
      </c>
      <c r="D4809" t="s">
        <v>204</v>
      </c>
      <c r="E4809">
        <v>0.72540000000000004</v>
      </c>
      <c r="F4809">
        <v>8.06</v>
      </c>
      <c r="G4809">
        <v>51.051767440190602</v>
      </c>
      <c r="H4809">
        <v>-2.2742811831197698</v>
      </c>
      <c r="I4809">
        <v>22.953651509535</v>
      </c>
      <c r="J4809">
        <v>-1.0476561641234601</v>
      </c>
      <c r="K4809">
        <v>7.7840206311119102</v>
      </c>
      <c r="L4809">
        <v>6.3474560795538997</v>
      </c>
      <c r="M4809">
        <v>100</v>
      </c>
      <c r="N4809">
        <v>0</v>
      </c>
      <c r="O4809">
        <v>0</v>
      </c>
      <c r="P4809">
        <v>81.123595505617899</v>
      </c>
    </row>
    <row r="4810" spans="1:16" hidden="1" x14ac:dyDescent="0.3">
      <c r="A4810" t="s">
        <v>9851</v>
      </c>
      <c r="B4810" t="s">
        <v>9852</v>
      </c>
      <c r="C4810" t="s">
        <v>10328</v>
      </c>
      <c r="E4810">
        <v>0.66086999999999996</v>
      </c>
      <c r="F4810">
        <v>10.5</v>
      </c>
      <c r="G4810">
        <v>-30.071828065427301</v>
      </c>
      <c r="H4810">
        <v>-2.2742811831197698</v>
      </c>
      <c r="I4810">
        <v>-12.9654041397061</v>
      </c>
      <c r="J4810">
        <v>-1.0476561641234601</v>
      </c>
      <c r="K4810">
        <v>10.3017799293296</v>
      </c>
      <c r="M4810">
        <v>50</v>
      </c>
      <c r="O4810">
        <v>0</v>
      </c>
    </row>
    <row r="4811" spans="1:16" hidden="1" x14ac:dyDescent="0.3">
      <c r="A4811" t="s">
        <v>9853</v>
      </c>
      <c r="B4811" t="s">
        <v>9854</v>
      </c>
      <c r="C4811" t="s">
        <v>10328</v>
      </c>
      <c r="D4811" t="s">
        <v>741</v>
      </c>
      <c r="E4811">
        <v>0.62861604399999904</v>
      </c>
      <c r="F4811">
        <v>37.61</v>
      </c>
      <c r="G4811">
        <v>35.392316237256303</v>
      </c>
      <c r="H4811">
        <v>2.8374506604556502</v>
      </c>
      <c r="I4811">
        <v>6.2799985235785796</v>
      </c>
      <c r="J4811">
        <v>-0.51332541338875404</v>
      </c>
      <c r="K4811">
        <v>36.458197029831098</v>
      </c>
      <c r="L4811">
        <v>32.423735027071999</v>
      </c>
      <c r="M4811">
        <v>21.949362773198501</v>
      </c>
      <c r="N4811">
        <v>1.1904397472655099</v>
      </c>
      <c r="O4811">
        <v>3.6692369050784301</v>
      </c>
      <c r="P4811">
        <v>70.258035310094996</v>
      </c>
    </row>
    <row r="4812" spans="1:16" hidden="1" x14ac:dyDescent="0.3">
      <c r="A4812" t="s">
        <v>9855</v>
      </c>
      <c r="B4812" t="s">
        <v>9856</v>
      </c>
      <c r="C4812" t="s">
        <v>10328</v>
      </c>
      <c r="D4812" t="s">
        <v>535</v>
      </c>
      <c r="E4812">
        <v>0.53694771600428903</v>
      </c>
      <c r="F4812">
        <v>5.64</v>
      </c>
      <c r="G4812">
        <v>16.8031719345726</v>
      </c>
      <c r="H4812">
        <v>7.6672392847164703</v>
      </c>
      <c r="I4812">
        <v>33.909595860293798</v>
      </c>
      <c r="J4812">
        <v>-1.0476561641234601</v>
      </c>
      <c r="K4812">
        <v>4.8603912845914099</v>
      </c>
      <c r="L4812">
        <v>4.1695355460111498</v>
      </c>
      <c r="M4812">
        <v>100</v>
      </c>
      <c r="N4812">
        <v>0</v>
      </c>
      <c r="O4812">
        <v>0</v>
      </c>
      <c r="P4812">
        <v>46.875</v>
      </c>
    </row>
    <row r="4813" spans="1:16" hidden="1" x14ac:dyDescent="0.3">
      <c r="A4813" t="s">
        <v>9857</v>
      </c>
      <c r="B4813" t="s">
        <v>9858</v>
      </c>
      <c r="C4813" t="s">
        <v>10328</v>
      </c>
      <c r="D4813" t="s">
        <v>124</v>
      </c>
      <c r="E4813">
        <v>0.49906499999999998</v>
      </c>
      <c r="F4813">
        <v>20.37</v>
      </c>
      <c r="G4813">
        <v>-19.844555338154599</v>
      </c>
      <c r="H4813">
        <v>-2.2742811831197698</v>
      </c>
      <c r="I4813">
        <v>-7.9654041397061102</v>
      </c>
      <c r="J4813">
        <v>-1.0476561641234601</v>
      </c>
      <c r="K4813">
        <v>20.165638373114302</v>
      </c>
      <c r="L4813">
        <v>19.499751971393</v>
      </c>
      <c r="M4813">
        <v>100</v>
      </c>
      <c r="N4813">
        <v>0</v>
      </c>
      <c r="O4813">
        <v>0</v>
      </c>
      <c r="P4813">
        <v>10.2272727272727</v>
      </c>
    </row>
    <row r="4814" spans="1:16" hidden="1" x14ac:dyDescent="0.3">
      <c r="A4814" t="s">
        <v>9859</v>
      </c>
      <c r="B4814" t="s">
        <v>9860</v>
      </c>
      <c r="C4814" t="s">
        <v>10328</v>
      </c>
      <c r="D4814" t="s">
        <v>138</v>
      </c>
      <c r="E4814">
        <v>0.49402200000000002</v>
      </c>
      <c r="F4814">
        <v>4.1100000000000003</v>
      </c>
      <c r="G4814">
        <v>-30.071828065427301</v>
      </c>
      <c r="H4814">
        <v>-2.2742811831197698</v>
      </c>
      <c r="I4814">
        <v>-12.9654041397061</v>
      </c>
      <c r="J4814">
        <v>-1.0476561641234601</v>
      </c>
      <c r="K4814">
        <v>4.1099999850507798</v>
      </c>
      <c r="L4814">
        <v>4.1092919701260904</v>
      </c>
      <c r="M4814">
        <v>100</v>
      </c>
      <c r="O4814">
        <v>0</v>
      </c>
      <c r="P4814">
        <v>0</v>
      </c>
    </row>
    <row r="4815" spans="1:16" hidden="1" x14ac:dyDescent="0.3">
      <c r="A4815" t="s">
        <v>9861</v>
      </c>
      <c r="B4815" t="s">
        <v>9862</v>
      </c>
      <c r="C4815" t="s">
        <v>10328</v>
      </c>
      <c r="E4815">
        <v>0.38200000000000001</v>
      </c>
      <c r="F4815">
        <v>9.5500000000000007</v>
      </c>
      <c r="G4815">
        <v>-30.071828065427301</v>
      </c>
      <c r="H4815">
        <v>-2.2742811831197698</v>
      </c>
      <c r="I4815">
        <v>-12.9654041397061</v>
      </c>
      <c r="J4815">
        <v>-1.0476561641234601</v>
      </c>
      <c r="K4815">
        <v>9.5499995290530393</v>
      </c>
      <c r="L4815">
        <v>9.5312008621666493</v>
      </c>
      <c r="M4815">
        <v>100</v>
      </c>
      <c r="O4815">
        <v>0</v>
      </c>
      <c r="P4815">
        <v>0</v>
      </c>
    </row>
    <row r="4816" spans="1:16" hidden="1" x14ac:dyDescent="0.3">
      <c r="A4816" t="s">
        <v>9863</v>
      </c>
      <c r="B4816" t="s">
        <v>9864</v>
      </c>
      <c r="C4816" t="s">
        <v>10328</v>
      </c>
      <c r="D4816" t="s">
        <v>405</v>
      </c>
      <c r="E4816">
        <v>0.35678500000000002</v>
      </c>
      <c r="F4816">
        <v>7.15</v>
      </c>
      <c r="G4816">
        <v>-30.071828065427301</v>
      </c>
      <c r="H4816">
        <v>-2.2742811831197698</v>
      </c>
      <c r="I4816">
        <v>-12.9654041397061</v>
      </c>
      <c r="J4816">
        <v>-1.0476561641234601</v>
      </c>
      <c r="K4816">
        <v>7.1499999722759897</v>
      </c>
      <c r="L4816">
        <v>7.14872574029636</v>
      </c>
      <c r="M4816">
        <v>100</v>
      </c>
      <c r="O4816">
        <v>0</v>
      </c>
      <c r="P4816">
        <v>0</v>
      </c>
    </row>
    <row r="4817" spans="1:17" hidden="1" x14ac:dyDescent="0.3">
      <c r="A4817" t="s">
        <v>9865</v>
      </c>
      <c r="B4817" t="s">
        <v>9866</v>
      </c>
      <c r="C4817" t="s">
        <v>10328</v>
      </c>
      <c r="D4817" t="s">
        <v>124</v>
      </c>
      <c r="E4817">
        <v>0.34499999999999997</v>
      </c>
      <c r="F4817">
        <v>3.45</v>
      </c>
      <c r="G4817">
        <v>-20.199216600459099</v>
      </c>
      <c r="H4817">
        <v>-2.2742811831197698</v>
      </c>
      <c r="I4817">
        <v>-12.9654041397061</v>
      </c>
      <c r="J4817">
        <v>-1.0476561641234601</v>
      </c>
      <c r="K4817">
        <v>3.4499321546210502</v>
      </c>
      <c r="L4817">
        <v>3.4163086377708902</v>
      </c>
      <c r="M4817">
        <v>100</v>
      </c>
      <c r="O4817">
        <v>0</v>
      </c>
      <c r="P4817">
        <v>9.8726114649681591</v>
      </c>
    </row>
    <row r="4818" spans="1:17" hidden="1" x14ac:dyDescent="0.3">
      <c r="A4818" t="s">
        <v>9867</v>
      </c>
      <c r="B4818" t="s">
        <v>9868</v>
      </c>
      <c r="C4818" t="s">
        <v>10328</v>
      </c>
      <c r="D4818" t="s">
        <v>627</v>
      </c>
      <c r="E4818">
        <v>0.33499999999999802</v>
      </c>
      <c r="F4818">
        <v>1</v>
      </c>
      <c r="G4818">
        <v>-14.8449732899431</v>
      </c>
      <c r="H4818">
        <v>-4.2627840798750798</v>
      </c>
      <c r="I4818">
        <v>-17.738252227332602</v>
      </c>
      <c r="J4818">
        <v>-0.68487498968562099</v>
      </c>
      <c r="M4818">
        <v>50</v>
      </c>
      <c r="N4818">
        <v>1</v>
      </c>
    </row>
    <row r="4819" spans="1:17" hidden="1" x14ac:dyDescent="0.3">
      <c r="A4819" t="s">
        <v>9869</v>
      </c>
      <c r="B4819" t="s">
        <v>9870</v>
      </c>
      <c r="C4819" t="s">
        <v>10328</v>
      </c>
      <c r="D4819" t="s">
        <v>405</v>
      </c>
      <c r="E4819">
        <v>0.28151999999999999</v>
      </c>
      <c r="F4819">
        <v>11.73</v>
      </c>
      <c r="G4819">
        <v>233.08606667141399</v>
      </c>
      <c r="H4819">
        <v>-2.2742811831197698</v>
      </c>
      <c r="I4819">
        <v>-12.9654041397061</v>
      </c>
      <c r="J4819">
        <v>-1.0476561641234601</v>
      </c>
      <c r="K4819">
        <v>11.6877606200269</v>
      </c>
      <c r="L4819">
        <v>10.619618830591699</v>
      </c>
      <c r="M4819">
        <v>99.999262565895194</v>
      </c>
      <c r="O4819">
        <v>0</v>
      </c>
      <c r="P4819">
        <v>263.15789473684202</v>
      </c>
    </row>
    <row r="4820" spans="1:17" hidden="1" x14ac:dyDescent="0.3">
      <c r="A4820" t="s">
        <v>9871</v>
      </c>
      <c r="B4820" t="s">
        <v>9872</v>
      </c>
      <c r="C4820" t="s">
        <v>10328</v>
      </c>
      <c r="D4820" t="s">
        <v>365</v>
      </c>
      <c r="E4820">
        <v>0.22970760000000001</v>
      </c>
      <c r="F4820">
        <v>2.14</v>
      </c>
      <c r="G4820">
        <v>-25.1698672811136</v>
      </c>
      <c r="H4820">
        <v>-2.2742811831197698</v>
      </c>
      <c r="I4820">
        <v>-8.0634433553923994</v>
      </c>
      <c r="J4820">
        <v>-1.0476561641234601</v>
      </c>
      <c r="K4820">
        <v>2.12474481340921</v>
      </c>
      <c r="L4820">
        <v>2.0774403240130699</v>
      </c>
      <c r="M4820">
        <v>100</v>
      </c>
      <c r="N4820">
        <v>0</v>
      </c>
      <c r="O4820">
        <v>0</v>
      </c>
      <c r="P4820">
        <v>4.9019607843137303</v>
      </c>
    </row>
    <row r="4821" spans="1:17" hidden="1" x14ac:dyDescent="0.3">
      <c r="A4821" t="s">
        <v>9873</v>
      </c>
      <c r="B4821" t="s">
        <v>9874</v>
      </c>
      <c r="C4821" t="s">
        <v>10328</v>
      </c>
      <c r="D4821" t="s">
        <v>72</v>
      </c>
      <c r="E4821">
        <v>0.205176</v>
      </c>
      <c r="F4821">
        <v>1.03</v>
      </c>
      <c r="G4821">
        <v>-30.071828065427301</v>
      </c>
      <c r="H4821">
        <v>-2.2742811831197698</v>
      </c>
      <c r="I4821">
        <v>-12.9654041397061</v>
      </c>
      <c r="J4821">
        <v>-1.0476561641234601</v>
      </c>
      <c r="K4821">
        <v>1.02999999830261</v>
      </c>
      <c r="L4821">
        <v>1.02992198409978</v>
      </c>
      <c r="M4821">
        <v>100</v>
      </c>
      <c r="O4821">
        <v>0</v>
      </c>
      <c r="P4821">
        <v>0</v>
      </c>
    </row>
    <row r="4822" spans="1:17" hidden="1" x14ac:dyDescent="0.3">
      <c r="A4822" t="s">
        <v>9875</v>
      </c>
      <c r="B4822" t="s">
        <v>9876</v>
      </c>
      <c r="C4822" t="s">
        <v>10328</v>
      </c>
      <c r="D4822" t="s">
        <v>950</v>
      </c>
      <c r="E4822">
        <v>0.20382</v>
      </c>
      <c r="F4822">
        <v>2.58</v>
      </c>
      <c r="G4822">
        <v>-30.071828065427301</v>
      </c>
      <c r="H4822">
        <v>-2.2742811831197698</v>
      </c>
      <c r="I4822">
        <v>-12.9654041397061</v>
      </c>
      <c r="J4822">
        <v>-1.0476561641234601</v>
      </c>
      <c r="K4822">
        <v>2.5799999999999899</v>
      </c>
      <c r="L4822">
        <v>2.5799999999999899</v>
      </c>
      <c r="M4822">
        <v>50</v>
      </c>
      <c r="O4822">
        <v>0</v>
      </c>
      <c r="P4822">
        <v>0</v>
      </c>
    </row>
    <row r="4823" spans="1:17" hidden="1" x14ac:dyDescent="0.3">
      <c r="A4823" t="s">
        <v>9877</v>
      </c>
      <c r="B4823" t="s">
        <v>9878</v>
      </c>
      <c r="C4823" t="s">
        <v>10328</v>
      </c>
      <c r="D4823" t="s">
        <v>89</v>
      </c>
      <c r="E4823">
        <v>0.17280000000000001</v>
      </c>
      <c r="F4823">
        <v>1.44</v>
      </c>
      <c r="G4823">
        <v>-95.622067299877102</v>
      </c>
      <c r="I4823">
        <v>50.670959496657403</v>
      </c>
      <c r="K4823">
        <v>1.51599561782055</v>
      </c>
      <c r="L4823">
        <v>2.56737409726624</v>
      </c>
      <c r="M4823">
        <v>100</v>
      </c>
      <c r="O4823">
        <v>190.277777777777</v>
      </c>
      <c r="P4823">
        <v>71.428571428571402</v>
      </c>
    </row>
    <row r="4824" spans="1:17" hidden="1" x14ac:dyDescent="0.3">
      <c r="A4824" t="s">
        <v>9879</v>
      </c>
      <c r="B4824" t="s">
        <v>9880</v>
      </c>
      <c r="C4824" t="s">
        <v>10328</v>
      </c>
      <c r="D4824" t="s">
        <v>170</v>
      </c>
      <c r="E4824">
        <v>0.16416</v>
      </c>
      <c r="F4824">
        <v>3.42</v>
      </c>
      <c r="G4824">
        <v>71.104642522807893</v>
      </c>
      <c r="H4824">
        <v>57.5388029290297</v>
      </c>
      <c r="I4824">
        <v>88.211066448529095</v>
      </c>
      <c r="J4824">
        <v>14.1038589873916</v>
      </c>
      <c r="K4824">
        <v>2.4434598974801198</v>
      </c>
      <c r="L4824">
        <v>1.9949165836</v>
      </c>
      <c r="M4824">
        <v>100</v>
      </c>
      <c r="N4824">
        <v>1.89</v>
      </c>
      <c r="O4824">
        <v>0</v>
      </c>
      <c r="P4824">
        <v>101.17647058823501</v>
      </c>
    </row>
    <row r="4825" spans="1:17" hidden="1" x14ac:dyDescent="0.3">
      <c r="A4825" t="s">
        <v>9881</v>
      </c>
      <c r="B4825" t="s">
        <v>9882</v>
      </c>
      <c r="C4825" t="s">
        <v>10328</v>
      </c>
      <c r="D4825" t="s">
        <v>21</v>
      </c>
      <c r="E4825">
        <v>0.145138775</v>
      </c>
      <c r="F4825">
        <v>4.25</v>
      </c>
      <c r="G4825">
        <v>72.309124315524997</v>
      </c>
      <c r="H4825">
        <v>-10.2829391917777</v>
      </c>
      <c r="I4825">
        <v>-28.806988298121901</v>
      </c>
      <c r="J4825">
        <v>1.3619823900933901</v>
      </c>
      <c r="K4825">
        <v>4.7390115727986402</v>
      </c>
      <c r="L4825">
        <v>4.2421734403214</v>
      </c>
      <c r="M4825">
        <v>0.32772682877099202</v>
      </c>
      <c r="N4825">
        <v>1.4046863093726101</v>
      </c>
      <c r="O4825">
        <v>48.235294117647001</v>
      </c>
      <c r="Q4825">
        <v>4.2738826818745003E-2</v>
      </c>
    </row>
    <row r="4826" spans="1:17" hidden="1" x14ac:dyDescent="0.3">
      <c r="A4826" t="s">
        <v>9883</v>
      </c>
      <c r="B4826" t="s">
        <v>9884</v>
      </c>
      <c r="C4826" t="s">
        <v>10328</v>
      </c>
      <c r="D4826" t="s">
        <v>231</v>
      </c>
      <c r="E4826">
        <v>0.124319999999998</v>
      </c>
      <c r="F4826">
        <v>5.18</v>
      </c>
      <c r="G4826">
        <v>-30.071828065427301</v>
      </c>
      <c r="H4826">
        <v>-2.2742811831197698</v>
      </c>
      <c r="I4826">
        <v>-12.9654041397061</v>
      </c>
      <c r="J4826">
        <v>-1.0476561641234601</v>
      </c>
      <c r="K4826">
        <v>5.18</v>
      </c>
      <c r="L4826">
        <v>5.1799999999999899</v>
      </c>
      <c r="M4826">
        <v>100</v>
      </c>
      <c r="O4826">
        <v>0</v>
      </c>
      <c r="P4826">
        <v>0</v>
      </c>
    </row>
    <row r="4827" spans="1:17" hidden="1" x14ac:dyDescent="0.3">
      <c r="A4827" t="s">
        <v>9885</v>
      </c>
      <c r="B4827" t="s">
        <v>9886</v>
      </c>
      <c r="C4827" t="s">
        <v>10328</v>
      </c>
      <c r="D4827" t="s">
        <v>231</v>
      </c>
      <c r="E4827">
        <v>0.114264</v>
      </c>
      <c r="F4827">
        <v>12</v>
      </c>
      <c r="G4827">
        <v>-30.071828065427301</v>
      </c>
      <c r="H4827">
        <v>-2.2742811831197698</v>
      </c>
      <c r="I4827">
        <v>-12.9654041397061</v>
      </c>
      <c r="J4827">
        <v>-1.0476561641234601</v>
      </c>
      <c r="K4827">
        <v>12</v>
      </c>
      <c r="L4827">
        <v>12</v>
      </c>
      <c r="M4827">
        <v>50</v>
      </c>
      <c r="O4827">
        <v>0</v>
      </c>
      <c r="P4827">
        <v>0</v>
      </c>
    </row>
    <row r="4828" spans="1:17" hidden="1" x14ac:dyDescent="0.3">
      <c r="A4828" t="s">
        <v>9887</v>
      </c>
      <c r="B4828" t="s">
        <v>9888</v>
      </c>
      <c r="C4828" t="s">
        <v>10328</v>
      </c>
      <c r="D4828" t="s">
        <v>127</v>
      </c>
      <c r="E4828">
        <v>0.105825</v>
      </c>
      <c r="F4828">
        <v>4.25</v>
      </c>
      <c r="G4828">
        <v>-30.071828065427301</v>
      </c>
      <c r="H4828">
        <v>-2.2742811831197698</v>
      </c>
      <c r="I4828">
        <v>-12.9654041397061</v>
      </c>
      <c r="J4828">
        <v>-1.0476561641234601</v>
      </c>
      <c r="K4828">
        <v>4.2499999957565402</v>
      </c>
      <c r="L4828">
        <v>4.2498049602494401</v>
      </c>
      <c r="M4828">
        <v>100</v>
      </c>
      <c r="O4828">
        <v>0</v>
      </c>
      <c r="P4828">
        <v>0</v>
      </c>
    </row>
    <row r="4829" spans="1:17" hidden="1" x14ac:dyDescent="0.3">
      <c r="A4829" t="s">
        <v>9889</v>
      </c>
      <c r="B4829" t="s">
        <v>9890</v>
      </c>
      <c r="C4829" t="s">
        <v>10328</v>
      </c>
      <c r="D4829" t="s">
        <v>405</v>
      </c>
      <c r="E4829">
        <v>9.7884604062407093E-2</v>
      </c>
      <c r="F4829">
        <v>4.63</v>
      </c>
      <c r="G4829">
        <v>-14.321828065427299</v>
      </c>
      <c r="H4829">
        <v>-2.2742811831197698</v>
      </c>
      <c r="I4829">
        <v>2.7845958602938601</v>
      </c>
      <c r="J4829">
        <v>-1.0476561641234601</v>
      </c>
      <c r="K4829">
        <v>4.5446077489297299</v>
      </c>
      <c r="L4829">
        <v>4.2477532304761798</v>
      </c>
      <c r="M4829">
        <v>50</v>
      </c>
      <c r="N4829">
        <v>0</v>
      </c>
      <c r="O4829">
        <v>0</v>
      </c>
      <c r="P4829">
        <v>15.749999999999901</v>
      </c>
    </row>
    <row r="4830" spans="1:17" hidden="1" x14ac:dyDescent="0.3">
      <c r="A4830" t="s">
        <v>9891</v>
      </c>
      <c r="B4830" t="s">
        <v>9892</v>
      </c>
      <c r="C4830" t="s">
        <v>10328</v>
      </c>
      <c r="D4830" t="s">
        <v>535</v>
      </c>
      <c r="E4830">
        <v>9.1329431639917899E-2</v>
      </c>
      <c r="F4830">
        <v>4.55</v>
      </c>
      <c r="G4830">
        <v>-30.071828065427301</v>
      </c>
      <c r="H4830">
        <v>-2.2742811831197698</v>
      </c>
      <c r="I4830">
        <v>-12.9654041397061</v>
      </c>
      <c r="J4830">
        <v>-1.0476561641234601</v>
      </c>
      <c r="K4830">
        <v>4.55</v>
      </c>
      <c r="L4830">
        <v>4.5499999999999803</v>
      </c>
      <c r="M4830">
        <v>50</v>
      </c>
      <c r="O4830">
        <v>0</v>
      </c>
      <c r="P4830">
        <v>0</v>
      </c>
    </row>
    <row r="4831" spans="1:17" hidden="1" x14ac:dyDescent="0.3">
      <c r="A4831" t="s">
        <v>9893</v>
      </c>
      <c r="B4831" t="s">
        <v>9894</v>
      </c>
      <c r="C4831" t="s">
        <v>10328</v>
      </c>
      <c r="D4831" t="s">
        <v>127</v>
      </c>
      <c r="E4831">
        <v>9.0601812000000004E-2</v>
      </c>
      <c r="F4831">
        <v>0.44</v>
      </c>
      <c r="G4831">
        <v>-25.309923303522499</v>
      </c>
      <c r="H4831">
        <v>-2.2742811831197698</v>
      </c>
      <c r="I4831">
        <v>-12.9654041397061</v>
      </c>
      <c r="J4831">
        <v>-1.0476561641234601</v>
      </c>
      <c r="K4831">
        <v>0.43999540043998098</v>
      </c>
      <c r="L4831">
        <v>0.43539693284849901</v>
      </c>
      <c r="M4831">
        <v>50</v>
      </c>
      <c r="O4831">
        <v>0</v>
      </c>
      <c r="P4831">
        <v>4.7619047619047601</v>
      </c>
    </row>
    <row r="4832" spans="1:17" hidden="1" x14ac:dyDescent="0.3">
      <c r="A4832" t="s">
        <v>9895</v>
      </c>
      <c r="B4832" t="s">
        <v>9896</v>
      </c>
      <c r="C4832" t="s">
        <v>10328</v>
      </c>
      <c r="D4832" t="s">
        <v>538</v>
      </c>
      <c r="E4832">
        <v>8.9298000000000002E-2</v>
      </c>
      <c r="F4832">
        <v>38.74</v>
      </c>
      <c r="G4832">
        <v>-25.085378200928599</v>
      </c>
      <c r="H4832">
        <v>-2.2742811831197698</v>
      </c>
      <c r="I4832">
        <v>-12.9654041397061</v>
      </c>
      <c r="J4832">
        <v>-1.0476561641234601</v>
      </c>
      <c r="K4832">
        <v>38.739744179912996</v>
      </c>
      <c r="L4832">
        <v>38.518631241595699</v>
      </c>
      <c r="M4832">
        <v>50</v>
      </c>
      <c r="O4832">
        <v>0</v>
      </c>
      <c r="P4832">
        <v>4.9864498644986499</v>
      </c>
    </row>
    <row r="4833" spans="1:17" hidden="1" x14ac:dyDescent="0.3">
      <c r="A4833" t="s">
        <v>9897</v>
      </c>
      <c r="B4833" t="s">
        <v>9898</v>
      </c>
      <c r="C4833" t="s">
        <v>10328</v>
      </c>
      <c r="E4833">
        <v>8.1900000000000001E-2</v>
      </c>
      <c r="F4833">
        <v>0.13</v>
      </c>
      <c r="G4833">
        <v>-30.071828065427301</v>
      </c>
      <c r="H4833">
        <v>-2.2742811831197698</v>
      </c>
      <c r="I4833">
        <v>-12.9654041397061</v>
      </c>
      <c r="J4833">
        <v>-1.0476561641234601</v>
      </c>
      <c r="K4833">
        <v>0.12999999999999901</v>
      </c>
      <c r="L4833">
        <v>0.12999999999999901</v>
      </c>
      <c r="M4833">
        <v>50</v>
      </c>
      <c r="O4833">
        <v>0</v>
      </c>
      <c r="P4833">
        <v>0</v>
      </c>
    </row>
    <row r="4834" spans="1:17" hidden="1" x14ac:dyDescent="0.3">
      <c r="A4834" t="s">
        <v>9899</v>
      </c>
      <c r="B4834" t="s">
        <v>9900</v>
      </c>
      <c r="C4834" t="s">
        <v>10328</v>
      </c>
      <c r="D4834" t="s">
        <v>535</v>
      </c>
      <c r="E4834">
        <v>7.0599999999999996E-2</v>
      </c>
      <c r="F4834">
        <v>3.53</v>
      </c>
      <c r="G4834">
        <v>-20.102980713402399</v>
      </c>
      <c r="H4834">
        <v>-2.2742811831197698</v>
      </c>
      <c r="I4834">
        <v>-8.2176296589939692</v>
      </c>
      <c r="J4834">
        <v>-1.0476561641234601</v>
      </c>
      <c r="K4834">
        <v>3.5045133935959298</v>
      </c>
      <c r="L4834">
        <v>3.4716177917319802</v>
      </c>
      <c r="M4834">
        <v>100</v>
      </c>
      <c r="N4834">
        <v>0</v>
      </c>
      <c r="O4834">
        <v>0</v>
      </c>
      <c r="P4834">
        <v>9.9688473520249197</v>
      </c>
    </row>
    <row r="4835" spans="1:17" hidden="1" x14ac:dyDescent="0.3">
      <c r="A4835" t="s">
        <v>9901</v>
      </c>
      <c r="B4835" t="s">
        <v>9902</v>
      </c>
      <c r="C4835" t="s">
        <v>10328</v>
      </c>
      <c r="D4835" t="s">
        <v>357</v>
      </c>
      <c r="E4835">
        <v>6.8757239999999997E-2</v>
      </c>
      <c r="F4835">
        <v>2.35</v>
      </c>
      <c r="G4835">
        <v>255.17407357391599</v>
      </c>
      <c r="H4835">
        <v>24.069804838385501</v>
      </c>
      <c r="I4835">
        <v>53.701262526960498</v>
      </c>
      <c r="J4835">
        <v>3.86305812159081</v>
      </c>
      <c r="K4835">
        <v>1.9416755287699301</v>
      </c>
      <c r="L4835">
        <v>1.5096592420984301</v>
      </c>
      <c r="M4835">
        <v>100</v>
      </c>
      <c r="N4835">
        <v>0.62337662337662303</v>
      </c>
      <c r="O4835">
        <v>0</v>
      </c>
      <c r="P4835">
        <v>285.24590163934403</v>
      </c>
    </row>
    <row r="4836" spans="1:17" hidden="1" x14ac:dyDescent="0.3">
      <c r="A4836" t="s">
        <v>9903</v>
      </c>
      <c r="B4836" t="s">
        <v>9904</v>
      </c>
      <c r="C4836" t="s">
        <v>10328</v>
      </c>
      <c r="D4836" t="s">
        <v>177</v>
      </c>
      <c r="E4836">
        <v>5.1029999999999999E-2</v>
      </c>
      <c r="F4836">
        <v>22.68</v>
      </c>
      <c r="G4836">
        <v>-98.395850411796005</v>
      </c>
      <c r="H4836">
        <v>-2.2742811831197698</v>
      </c>
      <c r="I4836">
        <v>-12.9654041397061</v>
      </c>
      <c r="J4836">
        <v>-1.0476561641234601</v>
      </c>
      <c r="K4836">
        <v>22.746218668144198</v>
      </c>
      <c r="L4836">
        <v>32.0654963487518</v>
      </c>
      <c r="M4836">
        <v>0</v>
      </c>
      <c r="O4836">
        <v>215.69664902998201</v>
      </c>
      <c r="P4836">
        <v>4.9999999999999796</v>
      </c>
    </row>
    <row r="4837" spans="1:17" hidden="1" x14ac:dyDescent="0.3">
      <c r="A4837" t="s">
        <v>9905</v>
      </c>
      <c r="B4837" t="s">
        <v>9906</v>
      </c>
      <c r="C4837" t="s">
        <v>10328</v>
      </c>
      <c r="D4837" t="s">
        <v>138</v>
      </c>
      <c r="E4837">
        <v>2.6800000000000001E-2</v>
      </c>
      <c r="F4837">
        <v>1.34</v>
      </c>
      <c r="G4837">
        <v>-30.071828065427301</v>
      </c>
      <c r="H4837">
        <v>-2.2742811831197698</v>
      </c>
      <c r="I4837">
        <v>-12.9654041397061</v>
      </c>
      <c r="J4837">
        <v>-1.0476561641234601</v>
      </c>
      <c r="K4837">
        <v>1.3399999974539101</v>
      </c>
      <c r="L4837">
        <v>1.33988297614967</v>
      </c>
      <c r="M4837">
        <v>100</v>
      </c>
      <c r="O4837">
        <v>0</v>
      </c>
      <c r="P4837">
        <v>0</v>
      </c>
    </row>
    <row r="4838" spans="1:17" hidden="1" x14ac:dyDescent="0.3">
      <c r="A4838" t="s">
        <v>9907</v>
      </c>
      <c r="B4838" t="s">
        <v>9908</v>
      </c>
      <c r="C4838" t="s">
        <v>10328</v>
      </c>
      <c r="D4838" t="s">
        <v>127</v>
      </c>
      <c r="E4838">
        <v>2.4500000000000001E-2</v>
      </c>
      <c r="F4838">
        <v>0.05</v>
      </c>
      <c r="G4838">
        <v>-30.071828065427301</v>
      </c>
      <c r="H4838">
        <v>-2.2742811831197698</v>
      </c>
      <c r="I4838">
        <v>137.034595860293</v>
      </c>
      <c r="J4838">
        <v>-1.0476561641234601</v>
      </c>
      <c r="K4838">
        <v>4.7478891716570097E-2</v>
      </c>
      <c r="M4838">
        <v>100</v>
      </c>
      <c r="O4838">
        <v>0</v>
      </c>
    </row>
    <row r="4839" spans="1:17" hidden="1" x14ac:dyDescent="0.3">
      <c r="A4839" t="s">
        <v>9909</v>
      </c>
      <c r="B4839" t="s">
        <v>9910</v>
      </c>
      <c r="C4839" t="s">
        <v>10328</v>
      </c>
      <c r="E4839">
        <v>4.9799999999999996E-4</v>
      </c>
      <c r="F4839">
        <v>0.02</v>
      </c>
      <c r="G4839">
        <v>-30.071828065427301</v>
      </c>
      <c r="H4839">
        <v>-2.2742811831197698</v>
      </c>
      <c r="I4839">
        <v>-12.9654041397061</v>
      </c>
      <c r="J4839">
        <v>-1.0476561641234601</v>
      </c>
      <c r="K4839">
        <v>0.02</v>
      </c>
      <c r="L4839">
        <v>0.02</v>
      </c>
      <c r="M4839">
        <v>50</v>
      </c>
      <c r="O4839">
        <v>0</v>
      </c>
      <c r="P4839">
        <v>0</v>
      </c>
    </row>
    <row r="4840" spans="1:17" hidden="1" x14ac:dyDescent="0.3">
      <c r="A4840" t="s">
        <v>9911</v>
      </c>
      <c r="B4840" t="s">
        <v>9912</v>
      </c>
      <c r="C4840" t="s">
        <v>10328</v>
      </c>
      <c r="D4840" t="s">
        <v>1348</v>
      </c>
      <c r="E4840">
        <v>0</v>
      </c>
      <c r="F4840">
        <v>1251.78</v>
      </c>
      <c r="G4840">
        <v>-21.673837071315798</v>
      </c>
      <c r="H4840">
        <v>1.16704268149843</v>
      </c>
      <c r="I4840">
        <v>-8.7971078236845308</v>
      </c>
      <c r="J4840">
        <v>-0.45951501024654301</v>
      </c>
      <c r="K4840">
        <v>1240.8046656296599</v>
      </c>
      <c r="L4840">
        <v>1210.7866013691901</v>
      </c>
      <c r="M4840">
        <v>36.382996971611497</v>
      </c>
      <c r="N4840">
        <v>1.1215463117548801</v>
      </c>
      <c r="O4840">
        <v>2.3662304877853901</v>
      </c>
      <c r="P4840">
        <v>8.4862981644220294</v>
      </c>
      <c r="Q4840">
        <v>-0.13193077695746</v>
      </c>
    </row>
    <row r="4841" spans="1:17" hidden="1" x14ac:dyDescent="0.3">
      <c r="A4841" t="s">
        <v>9913</v>
      </c>
      <c r="B4841" t="s">
        <v>9914</v>
      </c>
      <c r="C4841" t="s">
        <v>10328</v>
      </c>
      <c r="D4841" t="s">
        <v>1348</v>
      </c>
      <c r="E4841">
        <v>0</v>
      </c>
      <c r="F4841">
        <v>1232.75</v>
      </c>
      <c r="G4841">
        <v>-22.834213346624299</v>
      </c>
      <c r="H4841">
        <v>-2.4031200130363102</v>
      </c>
      <c r="I4841">
        <v>-9.2840974734880195</v>
      </c>
      <c r="J4841">
        <v>-1.0873966345208701</v>
      </c>
      <c r="K4841">
        <v>1224.6713063284401</v>
      </c>
      <c r="L4841">
        <v>1199.35771399532</v>
      </c>
      <c r="M4841">
        <v>36.058663394519002</v>
      </c>
      <c r="N4841">
        <v>1.3370443647094299</v>
      </c>
      <c r="O4841">
        <v>12.958831879943199</v>
      </c>
      <c r="P4841">
        <v>9.9197503343735995</v>
      </c>
      <c r="Q4841">
        <v>-0.13333261542483699</v>
      </c>
    </row>
    <row r="4842" spans="1:17" hidden="1" x14ac:dyDescent="0.3">
      <c r="A4842" t="s">
        <v>9915</v>
      </c>
      <c r="B4842" t="s">
        <v>9916</v>
      </c>
      <c r="C4842" t="s">
        <v>10328</v>
      </c>
      <c r="D4842" t="s">
        <v>741</v>
      </c>
      <c r="E4842">
        <v>0</v>
      </c>
      <c r="F4842">
        <v>52.65</v>
      </c>
      <c r="G4842">
        <v>-13.232806273229899</v>
      </c>
      <c r="H4842">
        <v>-0.36639912491973697</v>
      </c>
      <c r="I4842">
        <v>-3.2779041397061301</v>
      </c>
      <c r="J4842">
        <v>0.23562290118969501</v>
      </c>
      <c r="K4842">
        <v>51.8656169275366</v>
      </c>
      <c r="L4842">
        <v>49.384211546545302</v>
      </c>
      <c r="M4842">
        <v>37.853305265548997</v>
      </c>
      <c r="N4842">
        <v>0.302689889082428</v>
      </c>
      <c r="O4842">
        <v>5.4131054131054004</v>
      </c>
      <c r="P4842">
        <v>23.4235079000422</v>
      </c>
      <c r="Q4842">
        <v>7.2054511565187995E-2</v>
      </c>
    </row>
    <row r="4843" spans="1:17" hidden="1" x14ac:dyDescent="0.3">
      <c r="A4843" t="s">
        <v>9917</v>
      </c>
      <c r="B4843" t="s">
        <v>9918</v>
      </c>
      <c r="C4843" t="s">
        <v>10328</v>
      </c>
      <c r="D4843" t="s">
        <v>741</v>
      </c>
      <c r="E4843">
        <v>0</v>
      </c>
      <c r="F4843">
        <v>25.92</v>
      </c>
      <c r="G4843">
        <v>-17.99018835255</v>
      </c>
      <c r="H4843">
        <v>-0.18766700989142801</v>
      </c>
      <c r="I4843">
        <v>-3.5059446802466598</v>
      </c>
      <c r="J4843">
        <v>-0.113440516011366</v>
      </c>
      <c r="K4843">
        <v>25.486158440283099</v>
      </c>
      <c r="L4843">
        <v>24.435611275278401</v>
      </c>
      <c r="M4843">
        <v>42.1652590342811</v>
      </c>
      <c r="N4843">
        <v>0.801921671356424</v>
      </c>
      <c r="O4843">
        <v>3.70370370370369</v>
      </c>
      <c r="P4843">
        <v>18.6270022883295</v>
      </c>
      <c r="Q4843">
        <v>-2.5629607369169999E-2</v>
      </c>
    </row>
    <row r="4844" spans="1:17" hidden="1" x14ac:dyDescent="0.3">
      <c r="A4844" t="s">
        <v>9919</v>
      </c>
      <c r="B4844" t="s">
        <v>9920</v>
      </c>
      <c r="C4844" t="s">
        <v>10328</v>
      </c>
      <c r="D4844" t="s">
        <v>741</v>
      </c>
      <c r="E4844">
        <v>0</v>
      </c>
      <c r="F4844">
        <v>22.46</v>
      </c>
      <c r="G4844">
        <v>16.898463781189601</v>
      </c>
      <c r="H4844">
        <v>1.92313579104996</v>
      </c>
      <c r="I4844">
        <v>8.1127629761968301</v>
      </c>
      <c r="J4844">
        <v>0.16202125523137001</v>
      </c>
      <c r="K4844">
        <v>21.693484270331801</v>
      </c>
      <c r="L4844">
        <v>19.351939489094899</v>
      </c>
      <c r="M4844">
        <v>39.917065374287702</v>
      </c>
      <c r="N4844">
        <v>0.77075887442805502</v>
      </c>
      <c r="O4844">
        <v>3.07212822796081</v>
      </c>
      <c r="P4844">
        <v>55.432525951556997</v>
      </c>
      <c r="Q4844">
        <v>8.1438948753974005E-2</v>
      </c>
    </row>
    <row r="4845" spans="1:17" hidden="1" x14ac:dyDescent="0.3">
      <c r="A4845" t="s">
        <v>9921</v>
      </c>
      <c r="B4845" t="s">
        <v>9922</v>
      </c>
      <c r="C4845" t="s">
        <v>10328</v>
      </c>
      <c r="D4845" t="s">
        <v>741</v>
      </c>
      <c r="E4845">
        <v>0</v>
      </c>
      <c r="F4845">
        <v>31.25</v>
      </c>
      <c r="G4845">
        <v>27.2558666433276</v>
      </c>
      <c r="H4845">
        <v>2.27421380015782</v>
      </c>
      <c r="I4845">
        <v>3.9444349923552098</v>
      </c>
      <c r="J4845">
        <v>-0.14384725514993099</v>
      </c>
      <c r="K4845">
        <v>30.004350689101901</v>
      </c>
      <c r="L4845">
        <v>26.876357392677601</v>
      </c>
      <c r="M4845">
        <v>46.770192321881197</v>
      </c>
      <c r="N4845">
        <v>1.0072691729051499</v>
      </c>
      <c r="O4845">
        <v>3.8399999999999901</v>
      </c>
      <c r="P4845">
        <v>59.398112726345197</v>
      </c>
      <c r="Q4845">
        <v>-1.7638996257211999E-2</v>
      </c>
    </row>
    <row r="4846" spans="1:17" hidden="1" x14ac:dyDescent="0.3">
      <c r="A4846" t="s">
        <v>9923</v>
      </c>
      <c r="B4846" t="s">
        <v>9924</v>
      </c>
      <c r="C4846" t="s">
        <v>10328</v>
      </c>
      <c r="D4846" t="s">
        <v>741</v>
      </c>
      <c r="E4846">
        <v>0</v>
      </c>
      <c r="F4846">
        <v>45.71</v>
      </c>
      <c r="G4846">
        <v>5.64669925048715</v>
      </c>
      <c r="H4846">
        <v>7.9679831488543202</v>
      </c>
      <c r="I4846">
        <v>2.66829178743781</v>
      </c>
      <c r="J4846">
        <v>2.1404893230790498</v>
      </c>
      <c r="K4846">
        <v>42.280709893947801</v>
      </c>
      <c r="L4846">
        <v>38.400303957456401</v>
      </c>
      <c r="M4846">
        <v>42.372329352446798</v>
      </c>
      <c r="N4846">
        <v>1.1533099144704599</v>
      </c>
      <c r="O4846">
        <v>3.15029534018813</v>
      </c>
      <c r="P4846">
        <v>62.092198581560297</v>
      </c>
      <c r="Q4846">
        <v>2.6969867049001998E-2</v>
      </c>
    </row>
    <row r="4847" spans="1:17" hidden="1" x14ac:dyDescent="0.3">
      <c r="A4847" t="s">
        <v>9925</v>
      </c>
      <c r="B4847" t="s">
        <v>9926</v>
      </c>
      <c r="C4847" t="s">
        <v>10328</v>
      </c>
      <c r="D4847" t="s">
        <v>741</v>
      </c>
      <c r="E4847">
        <v>0</v>
      </c>
      <c r="F4847">
        <v>40.04</v>
      </c>
      <c r="G4847">
        <v>9.0042400137668199</v>
      </c>
      <c r="H4847">
        <v>1.91951928575232</v>
      </c>
      <c r="I4847">
        <v>3.5993702416621201</v>
      </c>
      <c r="J4847">
        <v>-0.13948260206494101</v>
      </c>
      <c r="K4847">
        <v>38.626663604271499</v>
      </c>
      <c r="L4847">
        <v>35.184216278704199</v>
      </c>
      <c r="M4847">
        <v>37.855201331873801</v>
      </c>
      <c r="N4847">
        <v>0.49410421967531898</v>
      </c>
      <c r="O4847">
        <v>18.881118881118802</v>
      </c>
      <c r="P4847">
        <v>65.454545454545396</v>
      </c>
      <c r="Q4847">
        <v>5.8879591037521002E-2</v>
      </c>
    </row>
    <row r="4848" spans="1:17" hidden="1" x14ac:dyDescent="0.3">
      <c r="A4848" t="s">
        <v>9927</v>
      </c>
      <c r="B4848" t="s">
        <v>9928</v>
      </c>
      <c r="C4848" t="s">
        <v>10328</v>
      </c>
      <c r="D4848" t="s">
        <v>741</v>
      </c>
      <c r="E4848">
        <v>0</v>
      </c>
      <c r="F4848">
        <v>52.5</v>
      </c>
      <c r="G4848">
        <v>-13.3532864913944</v>
      </c>
      <c r="H4848">
        <v>-0.74059840307707003</v>
      </c>
      <c r="I4848">
        <v>-3.2933757294282802</v>
      </c>
      <c r="J4848">
        <v>-0.45138765094786498</v>
      </c>
      <c r="K4848">
        <v>51.701529335272703</v>
      </c>
      <c r="L4848">
        <v>49.228464291722098</v>
      </c>
      <c r="M4848">
        <v>38.548106434567202</v>
      </c>
      <c r="N4848">
        <v>0.67777967090204805</v>
      </c>
      <c r="O4848">
        <v>3.8095238095238102</v>
      </c>
      <c r="P4848">
        <v>24.2603550295857</v>
      </c>
      <c r="Q4848">
        <v>-3.9160773297699998E-4</v>
      </c>
    </row>
    <row r="4849" spans="1:17" hidden="1" x14ac:dyDescent="0.3">
      <c r="A4849" t="s">
        <v>9929</v>
      </c>
      <c r="B4849" t="s">
        <v>9930</v>
      </c>
      <c r="C4849" t="s">
        <v>10328</v>
      </c>
      <c r="D4849" t="s">
        <v>741</v>
      </c>
      <c r="E4849">
        <v>0</v>
      </c>
      <c r="F4849">
        <v>164.14</v>
      </c>
      <c r="G4849">
        <v>12.944639652617401</v>
      </c>
      <c r="H4849">
        <v>1.48668303723739</v>
      </c>
      <c r="I4849">
        <v>3.4789772450838599</v>
      </c>
      <c r="J4849">
        <v>0.14626346169965901</v>
      </c>
      <c r="K4849">
        <v>156.36475591673701</v>
      </c>
      <c r="L4849">
        <v>141.815514734348</v>
      </c>
      <c r="M4849">
        <v>34.574083232051997</v>
      </c>
      <c r="N4849">
        <v>0.67133648097219001</v>
      </c>
      <c r="O4849">
        <v>1.8033386133788201</v>
      </c>
      <c r="P4849">
        <v>46.084015663937301</v>
      </c>
      <c r="Q4849">
        <v>3.8010026247456002E-2</v>
      </c>
    </row>
    <row r="4850" spans="1:17" hidden="1" x14ac:dyDescent="0.3">
      <c r="A4850" t="s">
        <v>9931</v>
      </c>
      <c r="B4850" t="s">
        <v>9932</v>
      </c>
      <c r="C4850" t="s">
        <v>10328</v>
      </c>
      <c r="D4850" t="s">
        <v>573</v>
      </c>
      <c r="E4850">
        <v>0</v>
      </c>
      <c r="F4850">
        <v>85.5</v>
      </c>
      <c r="G4850">
        <v>-38.185745314218302</v>
      </c>
      <c r="H4850">
        <v>-4.5886162435688096</v>
      </c>
      <c r="I4850">
        <v>-34.127229865847198</v>
      </c>
      <c r="J4850">
        <v>-1.81958598868486</v>
      </c>
      <c r="K4850">
        <v>88.359220545350496</v>
      </c>
      <c r="L4850">
        <v>94.718874240833401</v>
      </c>
      <c r="M4850">
        <v>70.236447926634199</v>
      </c>
      <c r="N4850">
        <v>0.44898134300627002</v>
      </c>
      <c r="O4850">
        <v>54.736842105263101</v>
      </c>
      <c r="P4850">
        <v>29.4669897032101</v>
      </c>
      <c r="Q4850">
        <v>0.14567341613641299</v>
      </c>
    </row>
    <row r="4851" spans="1:17" hidden="1" x14ac:dyDescent="0.3">
      <c r="A4851" t="s">
        <v>9933</v>
      </c>
      <c r="B4851" t="s">
        <v>9934</v>
      </c>
      <c r="C4851" t="s">
        <v>10328</v>
      </c>
      <c r="D4851" t="s">
        <v>741</v>
      </c>
      <c r="E4851">
        <v>0</v>
      </c>
      <c r="F4851">
        <v>280.25</v>
      </c>
      <c r="G4851">
        <v>3.3805528869536099</v>
      </c>
      <c r="H4851">
        <v>1.1871732829208299</v>
      </c>
      <c r="I4851">
        <v>1.51112868166554</v>
      </c>
      <c r="J4851">
        <v>0.325382352281677</v>
      </c>
      <c r="K4851">
        <v>272.78999212625502</v>
      </c>
      <c r="L4851">
        <v>250.77378540094099</v>
      </c>
      <c r="M4851">
        <v>38.8935273072047</v>
      </c>
      <c r="N4851">
        <v>0.56973871444957003</v>
      </c>
      <c r="O4851">
        <v>3.4790365744870702</v>
      </c>
      <c r="P4851">
        <v>39.6014943960149</v>
      </c>
      <c r="Q4851">
        <v>1.8802390589823002E-2</v>
      </c>
    </row>
    <row r="4852" spans="1:17" hidden="1" x14ac:dyDescent="0.3">
      <c r="A4852" t="s">
        <v>9935</v>
      </c>
      <c r="B4852" t="s">
        <v>9936</v>
      </c>
      <c r="C4852" t="s">
        <v>10328</v>
      </c>
      <c r="D4852" t="s">
        <v>231</v>
      </c>
      <c r="E4852">
        <v>0</v>
      </c>
      <c r="F4852">
        <v>1394.95</v>
      </c>
      <c r="G4852">
        <v>-44.228751142350397</v>
      </c>
      <c r="H4852">
        <v>-11.7362900303745</v>
      </c>
      <c r="I4852">
        <v>-16.5724939368937</v>
      </c>
      <c r="J4852">
        <v>-2.6212063762875402</v>
      </c>
      <c r="K4852">
        <v>1475.4515032340601</v>
      </c>
      <c r="L4852">
        <v>1496.70105303222</v>
      </c>
      <c r="M4852">
        <v>62.226032105996701</v>
      </c>
      <c r="N4852">
        <v>0.69614726689067197</v>
      </c>
      <c r="O4852">
        <v>55.919567009570201</v>
      </c>
      <c r="P4852">
        <v>19.681695336965301</v>
      </c>
      <c r="Q4852">
        <v>6.3467078324692006E-2</v>
      </c>
    </row>
    <row r="4853" spans="1:17" hidden="1" x14ac:dyDescent="0.3">
      <c r="A4853" t="s">
        <v>9937</v>
      </c>
      <c r="B4853" t="s">
        <v>9938</v>
      </c>
      <c r="C4853" t="s">
        <v>10328</v>
      </c>
      <c r="D4853" t="s">
        <v>741</v>
      </c>
      <c r="E4853">
        <v>0</v>
      </c>
      <c r="F4853">
        <v>277.52999999999997</v>
      </c>
      <c r="G4853">
        <v>-3.2469055025320097E-2</v>
      </c>
      <c r="H4853">
        <v>1.4428572933769801</v>
      </c>
      <c r="I4853">
        <v>-8.9982205029338296</v>
      </c>
      <c r="J4853">
        <v>0.31554827999612201</v>
      </c>
      <c r="K4853">
        <v>267.40379872895699</v>
      </c>
      <c r="L4853">
        <v>247.55132895213299</v>
      </c>
      <c r="M4853">
        <v>30.520322535784199</v>
      </c>
      <c r="N4853">
        <v>0.256211468613458</v>
      </c>
      <c r="O4853">
        <v>5.2138507548733504</v>
      </c>
      <c r="P4853">
        <v>36.378378378378301</v>
      </c>
      <c r="Q4853">
        <v>1.6721317295981999E-2</v>
      </c>
    </row>
    <row r="4854" spans="1:17" hidden="1" x14ac:dyDescent="0.3">
      <c r="A4854" t="s">
        <v>9939</v>
      </c>
      <c r="B4854" t="s">
        <v>9940</v>
      </c>
      <c r="C4854" t="s">
        <v>10328</v>
      </c>
      <c r="D4854" t="s">
        <v>741</v>
      </c>
      <c r="E4854">
        <v>0</v>
      </c>
      <c r="F4854">
        <v>765.53</v>
      </c>
      <c r="G4854">
        <v>37.147481676818103</v>
      </c>
      <c r="H4854">
        <v>3.10312656012754</v>
      </c>
      <c r="I4854">
        <v>12.935852356577</v>
      </c>
      <c r="J4854">
        <v>-2.2920250949423002E-2</v>
      </c>
      <c r="K4854">
        <v>737.94183933652403</v>
      </c>
      <c r="L4854">
        <v>646.23298444874797</v>
      </c>
      <c r="M4854">
        <v>33.773001793398997</v>
      </c>
      <c r="N4854">
        <v>0.504065122893399</v>
      </c>
      <c r="O4854">
        <v>0.62048515407626603</v>
      </c>
      <c r="P4854">
        <v>77.6171693735498</v>
      </c>
      <c r="Q4854">
        <v>3.7138248543373997E-2</v>
      </c>
    </row>
    <row r="4855" spans="1:17" hidden="1" x14ac:dyDescent="0.3">
      <c r="A4855" t="s">
        <v>9941</v>
      </c>
      <c r="B4855" t="s">
        <v>9942</v>
      </c>
      <c r="C4855" t="s">
        <v>10328</v>
      </c>
      <c r="D4855" t="s">
        <v>741</v>
      </c>
      <c r="E4855">
        <v>0</v>
      </c>
      <c r="F4855">
        <v>268.97000000000003</v>
      </c>
      <c r="G4855">
        <v>0.56589110500349404</v>
      </c>
      <c r="H4855">
        <v>1.6216239068151601</v>
      </c>
      <c r="I4855">
        <v>0.19935520058334</v>
      </c>
      <c r="J4855">
        <v>1.78178211472961</v>
      </c>
      <c r="K4855">
        <v>259.83745885067299</v>
      </c>
      <c r="L4855">
        <v>240.97786448326701</v>
      </c>
      <c r="M4855">
        <v>38.590708796903002</v>
      </c>
      <c r="N4855">
        <v>0.44580560282353998</v>
      </c>
      <c r="O4855">
        <v>2.23816782540802</v>
      </c>
      <c r="P4855">
        <v>35.1608040201005</v>
      </c>
      <c r="Q4855">
        <v>1.5258138167479E-2</v>
      </c>
    </row>
    <row r="4856" spans="1:17" hidden="1" x14ac:dyDescent="0.3">
      <c r="A4856" t="s">
        <v>9943</v>
      </c>
      <c r="B4856" t="s">
        <v>9944</v>
      </c>
      <c r="C4856" t="s">
        <v>10328</v>
      </c>
      <c r="D4856" t="s">
        <v>741</v>
      </c>
      <c r="E4856">
        <v>0</v>
      </c>
      <c r="F4856">
        <v>266.56</v>
      </c>
      <c r="G4856">
        <v>-17.689349883379101</v>
      </c>
      <c r="H4856">
        <v>-1.34626896238273</v>
      </c>
      <c r="I4856">
        <v>-3.16148257107867</v>
      </c>
      <c r="J4856">
        <v>-0.98707763921056002</v>
      </c>
      <c r="K4856">
        <v>261.16811237955199</v>
      </c>
      <c r="L4856">
        <v>250.34918551305799</v>
      </c>
      <c r="M4856">
        <v>43.6990592984979</v>
      </c>
      <c r="N4856">
        <v>0.651923363209716</v>
      </c>
      <c r="O4856">
        <v>3.1325030012004902</v>
      </c>
      <c r="P4856">
        <v>18.814352574102902</v>
      </c>
      <c r="Q4856">
        <v>-2.6504851824225999E-2</v>
      </c>
    </row>
    <row r="4857" spans="1:17" hidden="1" x14ac:dyDescent="0.3">
      <c r="A4857" t="s">
        <v>9945</v>
      </c>
      <c r="B4857" t="s">
        <v>9946</v>
      </c>
      <c r="C4857" t="s">
        <v>10328</v>
      </c>
      <c r="D4857" t="s">
        <v>741</v>
      </c>
      <c r="E4857">
        <v>0</v>
      </c>
      <c r="F4857">
        <v>274.51</v>
      </c>
      <c r="G4857">
        <v>0.99610992188173197</v>
      </c>
      <c r="H4857">
        <v>1.5180660643091199</v>
      </c>
      <c r="I4857">
        <v>0.91553342511443703</v>
      </c>
      <c r="J4857">
        <v>1.4493353979814199E-3</v>
      </c>
      <c r="K4857">
        <v>264.17469745268301</v>
      </c>
      <c r="L4857">
        <v>244.09641438274201</v>
      </c>
      <c r="M4857">
        <v>39.772223044646402</v>
      </c>
      <c r="N4857">
        <v>0.37792617640143999</v>
      </c>
      <c r="O4857">
        <v>2.2221412698991001</v>
      </c>
      <c r="P4857">
        <v>1200.8103113301399</v>
      </c>
      <c r="Q4857">
        <v>-4.0451341168239998E-3</v>
      </c>
    </row>
    <row r="4858" spans="1:17" hidden="1" x14ac:dyDescent="0.3">
      <c r="A4858" t="s">
        <v>9947</v>
      </c>
      <c r="B4858" t="s">
        <v>9948</v>
      </c>
      <c r="C4858" t="s">
        <v>10328</v>
      </c>
      <c r="D4858" t="s">
        <v>228</v>
      </c>
      <c r="E4858">
        <v>0</v>
      </c>
      <c r="F4858">
        <v>153.5</v>
      </c>
      <c r="G4858">
        <v>-7.2718280654273304</v>
      </c>
      <c r="H4858">
        <v>-7.5211947633666902</v>
      </c>
      <c r="I4858">
        <v>-12.9654041397061</v>
      </c>
      <c r="J4858">
        <v>-2.0153980996073302</v>
      </c>
      <c r="K4858">
        <v>154.722413990918</v>
      </c>
      <c r="L4858">
        <v>148.076680441495</v>
      </c>
      <c r="M4858">
        <v>50</v>
      </c>
      <c r="N4858">
        <v>5.0954545454545404</v>
      </c>
      <c r="O4858">
        <v>5.5374592833876202</v>
      </c>
      <c r="P4858">
        <v>53.499999999999901</v>
      </c>
    </row>
    <row r="4859" spans="1:17" hidden="1" x14ac:dyDescent="0.3">
      <c r="A4859" t="s">
        <v>9949</v>
      </c>
      <c r="B4859" t="s">
        <v>9950</v>
      </c>
      <c r="C4859" t="s">
        <v>10328</v>
      </c>
      <c r="D4859" t="s">
        <v>741</v>
      </c>
      <c r="E4859">
        <v>0</v>
      </c>
      <c r="F4859">
        <v>924.85</v>
      </c>
      <c r="G4859">
        <v>24.255030831916098</v>
      </c>
      <c r="H4859">
        <v>-0.44940718895583998</v>
      </c>
      <c r="I4859">
        <v>10.438425335242099</v>
      </c>
      <c r="J4859">
        <v>-0.58636935932520895</v>
      </c>
      <c r="K4859">
        <v>888.52919338226104</v>
      </c>
      <c r="L4859">
        <v>788.48778187050095</v>
      </c>
      <c r="M4859">
        <v>37.3388535311583</v>
      </c>
      <c r="N4859">
        <v>0.93899345311690197</v>
      </c>
      <c r="O4859">
        <v>2.7604476401578499</v>
      </c>
      <c r="P4859">
        <v>63.980496453900699</v>
      </c>
      <c r="Q4859">
        <v>2.6632969630870001E-2</v>
      </c>
    </row>
    <row r="4860" spans="1:17" hidden="1" x14ac:dyDescent="0.3">
      <c r="A4860" t="s">
        <v>9951</v>
      </c>
      <c r="B4860" t="s">
        <v>9952</v>
      </c>
      <c r="C4860" t="s">
        <v>10328</v>
      </c>
      <c r="D4860" t="s">
        <v>741</v>
      </c>
      <c r="E4860">
        <v>0</v>
      </c>
      <c r="F4860">
        <v>881.95</v>
      </c>
      <c r="G4860">
        <v>-3.4094698864814599</v>
      </c>
      <c r="H4860">
        <v>-0.213080259332248</v>
      </c>
      <c r="I4860">
        <v>-2.6264868235208998</v>
      </c>
      <c r="J4860">
        <v>5.6210228006478201E-2</v>
      </c>
      <c r="K4860">
        <v>855.15941089646799</v>
      </c>
      <c r="L4860">
        <v>797.44967045245801</v>
      </c>
      <c r="M4860">
        <v>43.617668529781398</v>
      </c>
      <c r="N4860">
        <v>0.386292834890965</v>
      </c>
      <c r="O4860">
        <v>12.2512614093769</v>
      </c>
      <c r="P4860">
        <v>43.4065040650406</v>
      </c>
      <c r="Q4860">
        <v>3.5665262196414999E-2</v>
      </c>
    </row>
    <row r="4861" spans="1:17" hidden="1" x14ac:dyDescent="0.3">
      <c r="A4861" t="s">
        <v>9953</v>
      </c>
      <c r="B4861" t="s">
        <v>9954</v>
      </c>
      <c r="C4861" t="s">
        <v>10328</v>
      </c>
      <c r="D4861" t="s">
        <v>741</v>
      </c>
      <c r="E4861">
        <v>0</v>
      </c>
      <c r="F4861">
        <v>292.16000000000003</v>
      </c>
      <c r="G4861">
        <v>5.6398032983779496</v>
      </c>
      <c r="H4861">
        <v>-7.3826399142181906E-2</v>
      </c>
      <c r="I4861">
        <v>2.7598592683585199</v>
      </c>
      <c r="J4861">
        <v>-1.6701686653991199</v>
      </c>
      <c r="K4861">
        <v>281.426888614071</v>
      </c>
      <c r="L4861">
        <v>258.33407560288498</v>
      </c>
      <c r="M4861">
        <v>36.174903309900898</v>
      </c>
      <c r="N4861">
        <v>0.80826904329856197</v>
      </c>
      <c r="O4861">
        <v>3.3680175246440101</v>
      </c>
      <c r="P4861">
        <v>66.463449376103895</v>
      </c>
      <c r="Q4861">
        <v>1.2902501101542001E-2</v>
      </c>
    </row>
    <row r="4862" spans="1:17" hidden="1" x14ac:dyDescent="0.3">
      <c r="A4862" t="s">
        <v>9955</v>
      </c>
      <c r="B4862" t="s">
        <v>9956</v>
      </c>
      <c r="C4862" t="s">
        <v>10328</v>
      </c>
      <c r="D4862" t="s">
        <v>741</v>
      </c>
      <c r="E4862">
        <v>0</v>
      </c>
      <c r="F4862">
        <v>931</v>
      </c>
      <c r="G4862">
        <v>-2.4659124141711501</v>
      </c>
      <c r="H4862">
        <v>-3.7179097499582203E-2</v>
      </c>
      <c r="I4862">
        <v>-0.28082413486469199</v>
      </c>
      <c r="J4862">
        <v>0.29946026677968801</v>
      </c>
      <c r="K4862">
        <v>900.09587115769898</v>
      </c>
      <c r="L4862">
        <v>838.50942707826505</v>
      </c>
      <c r="M4862">
        <v>36.216852662223999</v>
      </c>
      <c r="N4862">
        <v>0.58319520063123398</v>
      </c>
      <c r="O4862">
        <v>1.26745435016111</v>
      </c>
      <c r="P4862">
        <v>32.056737588652403</v>
      </c>
      <c r="Q4862">
        <v>1.1367808071405999E-2</v>
      </c>
    </row>
    <row r="4863" spans="1:17" hidden="1" x14ac:dyDescent="0.3">
      <c r="A4863" t="s">
        <v>9957</v>
      </c>
      <c r="B4863" t="s">
        <v>9958</v>
      </c>
      <c r="C4863" t="s">
        <v>10328</v>
      </c>
      <c r="D4863" t="s">
        <v>741</v>
      </c>
      <c r="E4863">
        <v>0</v>
      </c>
      <c r="F4863">
        <v>903</v>
      </c>
      <c r="G4863">
        <v>-2.8349674200842401</v>
      </c>
      <c r="H4863">
        <v>0.72048083008905095</v>
      </c>
      <c r="I4863">
        <v>-0.238358387256216</v>
      </c>
      <c r="J4863">
        <v>-0.42467251744418899</v>
      </c>
      <c r="K4863">
        <v>872.40780065103002</v>
      </c>
      <c r="L4863">
        <v>812.96307538323902</v>
      </c>
      <c r="M4863">
        <v>37.423081017166801</v>
      </c>
      <c r="N4863">
        <v>0.16157941803546499</v>
      </c>
      <c r="O4863">
        <v>0.91362126245846298</v>
      </c>
      <c r="P4863">
        <v>32.377517811592902</v>
      </c>
      <c r="Q4863">
        <v>2.5475784075280001E-3</v>
      </c>
    </row>
    <row r="4864" spans="1:17" hidden="1" x14ac:dyDescent="0.3">
      <c r="A4864" t="s">
        <v>9959</v>
      </c>
      <c r="B4864" t="s">
        <v>9960</v>
      </c>
      <c r="C4864" t="s">
        <v>10328</v>
      </c>
      <c r="D4864" t="s">
        <v>741</v>
      </c>
      <c r="E4864">
        <v>0</v>
      </c>
      <c r="F4864">
        <v>262.05</v>
      </c>
      <c r="G4864">
        <v>-17.9408909665826</v>
      </c>
      <c r="H4864">
        <v>-4.3812433119787497E-2</v>
      </c>
      <c r="I4864">
        <v>-3.8415597156201602</v>
      </c>
      <c r="J4864">
        <v>-0.77178352532505601</v>
      </c>
      <c r="K4864">
        <v>257.85337612751101</v>
      </c>
      <c r="L4864">
        <v>247.242750816983</v>
      </c>
      <c r="M4864">
        <v>45.289626408737497</v>
      </c>
      <c r="N4864">
        <v>0.48190551135763798</v>
      </c>
      <c r="O4864">
        <v>3.0337721808814999</v>
      </c>
      <c r="P4864">
        <v>18.5746606334841</v>
      </c>
    </row>
    <row r="4865" spans="1:16" hidden="1" x14ac:dyDescent="0.3">
      <c r="A4865" t="s">
        <v>9961</v>
      </c>
      <c r="B4865" t="s">
        <v>9962</v>
      </c>
      <c r="C4865" t="s">
        <v>10328</v>
      </c>
      <c r="D4865" t="s">
        <v>741</v>
      </c>
      <c r="E4865">
        <v>0</v>
      </c>
      <c r="F4865">
        <v>457.44</v>
      </c>
      <c r="G4865">
        <v>5.6308032793173997</v>
      </c>
      <c r="H4865">
        <v>8.5146876418202702</v>
      </c>
      <c r="I4865">
        <v>2.6694703515600802</v>
      </c>
      <c r="J4865">
        <v>3.8189878036440899</v>
      </c>
      <c r="K4865">
        <v>422.17303429149001</v>
      </c>
      <c r="L4865">
        <v>383.91066250286502</v>
      </c>
      <c r="M4865">
        <v>43.691570787736502</v>
      </c>
      <c r="N4865">
        <v>0.56495529600786598</v>
      </c>
      <c r="O4865">
        <v>2.7129240993354302</v>
      </c>
      <c r="P4865">
        <v>44.302839116719198</v>
      </c>
    </row>
    <row r="4866" spans="1:16" hidden="1" x14ac:dyDescent="0.3">
      <c r="A4866" t="s">
        <v>9963</v>
      </c>
      <c r="B4866" t="s">
        <v>9964</v>
      </c>
      <c r="C4866" t="s">
        <v>10328</v>
      </c>
      <c r="D4866" t="s">
        <v>741</v>
      </c>
      <c r="E4866">
        <v>0</v>
      </c>
      <c r="F4866">
        <v>527.12</v>
      </c>
      <c r="G4866">
        <v>-13.655829478886099</v>
      </c>
      <c r="H4866">
        <v>-0.88423768384475698</v>
      </c>
      <c r="I4866">
        <v>-3.33146071208549</v>
      </c>
      <c r="J4866">
        <v>-0.62254797217370805</v>
      </c>
      <c r="K4866">
        <v>519.61044652896499</v>
      </c>
      <c r="L4866">
        <v>494.74816532948898</v>
      </c>
      <c r="M4866">
        <v>38.951823625668403</v>
      </c>
      <c r="N4866">
        <v>0.59200840069568195</v>
      </c>
      <c r="O4866">
        <v>3.2402488996812799</v>
      </c>
      <c r="P4866">
        <v>23.274087932647301</v>
      </c>
    </row>
    <row r="4867" spans="1:16" hidden="1" x14ac:dyDescent="0.3">
      <c r="A4867" t="s">
        <v>9965</v>
      </c>
      <c r="B4867" t="s">
        <v>9966</v>
      </c>
      <c r="C4867" t="s">
        <v>10328</v>
      </c>
      <c r="D4867" t="s">
        <v>1348</v>
      </c>
      <c r="E4867">
        <v>0</v>
      </c>
      <c r="F4867">
        <v>123.55</v>
      </c>
      <c r="G4867">
        <v>-23.1021310957303</v>
      </c>
      <c r="H4867">
        <v>-2.17735065000184</v>
      </c>
      <c r="I4867">
        <v>-9.6713651797529501</v>
      </c>
      <c r="J4867">
        <v>-0.98305668091933296</v>
      </c>
      <c r="K4867">
        <v>122.97974190801899</v>
      </c>
      <c r="L4867">
        <v>120.460462196279</v>
      </c>
      <c r="M4867">
        <v>42.831285615245399</v>
      </c>
      <c r="N4867">
        <v>0.47057273853529702</v>
      </c>
      <c r="O4867">
        <v>3.1970861999190499</v>
      </c>
      <c r="P4867">
        <v>6.9789592172482404</v>
      </c>
    </row>
    <row r="4868" spans="1:16" hidden="1" x14ac:dyDescent="0.3">
      <c r="A4868" t="s">
        <v>9967</v>
      </c>
      <c r="B4868" t="s">
        <v>9968</v>
      </c>
      <c r="C4868" t="s">
        <v>10328</v>
      </c>
      <c r="D4868" t="s">
        <v>741</v>
      </c>
      <c r="E4868">
        <v>0</v>
      </c>
      <c r="F4868">
        <v>42.78</v>
      </c>
      <c r="G4868">
        <v>3.7829904577266</v>
      </c>
      <c r="H4868">
        <v>1.9758409468264799</v>
      </c>
      <c r="I4868">
        <v>1.48082378966786</v>
      </c>
      <c r="J4868">
        <v>-5.3808554090334103E-2</v>
      </c>
      <c r="K4868">
        <v>41.154555219627397</v>
      </c>
      <c r="L4868">
        <v>37.950246045174602</v>
      </c>
      <c r="M4868">
        <v>40.246772189485696</v>
      </c>
      <c r="N4868">
        <v>1.00421299488919</v>
      </c>
      <c r="O4868">
        <v>2.3842917251051698</v>
      </c>
      <c r="P4868">
        <v>38.267614738202901</v>
      </c>
    </row>
    <row r="4869" spans="1:16" hidden="1" x14ac:dyDescent="0.3">
      <c r="A4869" t="s">
        <v>9969</v>
      </c>
      <c r="B4869" t="s">
        <v>9970</v>
      </c>
      <c r="C4869" t="s">
        <v>10328</v>
      </c>
      <c r="D4869" t="s">
        <v>1348</v>
      </c>
      <c r="E4869">
        <v>0</v>
      </c>
      <c r="F4869">
        <v>57.12</v>
      </c>
      <c r="G4869">
        <v>-21.581799575398801</v>
      </c>
      <c r="H4869">
        <v>-3.1995605127287199</v>
      </c>
      <c r="I4869">
        <v>-8.4648552922857103</v>
      </c>
      <c r="J4869">
        <v>-2.3004837263298299</v>
      </c>
      <c r="K4869">
        <v>56.558114263791403</v>
      </c>
      <c r="L4869">
        <v>55.147071923443598</v>
      </c>
      <c r="M4869">
        <v>51.453169897924603</v>
      </c>
      <c r="N4869">
        <v>0.66648738607734204</v>
      </c>
      <c r="O4869">
        <v>3.9215686274509798</v>
      </c>
      <c r="P4869">
        <v>8.7792801371167197</v>
      </c>
    </row>
    <row r="4870" spans="1:16" hidden="1" x14ac:dyDescent="0.3">
      <c r="A4870" t="s">
        <v>9971</v>
      </c>
      <c r="B4870" t="s">
        <v>9972</v>
      </c>
      <c r="C4870" t="s">
        <v>10328</v>
      </c>
      <c r="D4870" t="s">
        <v>627</v>
      </c>
      <c r="M4870">
        <v>50</v>
      </c>
    </row>
    <row r="4871" spans="1:16" hidden="1" x14ac:dyDescent="0.3">
      <c r="A4871" t="s">
        <v>9973</v>
      </c>
      <c r="B4871" t="s">
        <v>9974</v>
      </c>
      <c r="C4871" t="s">
        <v>10328</v>
      </c>
    </row>
    <row r="4872" spans="1:16" hidden="1" x14ac:dyDescent="0.3">
      <c r="A4872" t="s">
        <v>9975</v>
      </c>
      <c r="B4872" t="s">
        <v>9976</v>
      </c>
      <c r="C4872" t="s">
        <v>10328</v>
      </c>
      <c r="D4872" t="s">
        <v>538</v>
      </c>
      <c r="F4872">
        <v>250</v>
      </c>
      <c r="G4872">
        <v>-5.5931859894901201</v>
      </c>
      <c r="H4872">
        <v>-1.87035303188851</v>
      </c>
      <c r="I4872">
        <v>-12.2495918825592</v>
      </c>
      <c r="J4872">
        <v>1.0670674632677399</v>
      </c>
      <c r="N4872">
        <v>1</v>
      </c>
    </row>
    <row r="4873" spans="1:16" hidden="1" x14ac:dyDescent="0.3">
      <c r="A4873" t="s">
        <v>9977</v>
      </c>
      <c r="B4873" t="s">
        <v>9978</v>
      </c>
      <c r="C4873" t="s">
        <v>10328</v>
      </c>
      <c r="F4873">
        <v>10.28</v>
      </c>
      <c r="G4873">
        <v>-5.5931859894901201</v>
      </c>
      <c r="H4873">
        <v>-1.87035303188851</v>
      </c>
      <c r="I4873">
        <v>-12.2495918825592</v>
      </c>
      <c r="J4873">
        <v>1.0670674632677399</v>
      </c>
    </row>
    <row r="4874" spans="1:16" hidden="1" x14ac:dyDescent="0.3">
      <c r="A4874" t="s">
        <v>9979</v>
      </c>
      <c r="B4874" t="s">
        <v>9980</v>
      </c>
      <c r="C4874" t="s">
        <v>10328</v>
      </c>
      <c r="F4874">
        <v>1.1499999999999999</v>
      </c>
      <c r="G4874">
        <v>-5.5931859894901201</v>
      </c>
      <c r="H4874">
        <v>-1.87035303188851</v>
      </c>
      <c r="I4874">
        <v>-12.2495918825592</v>
      </c>
      <c r="J4874">
        <v>1.0670674632677399</v>
      </c>
    </row>
    <row r="4875" spans="1:16" hidden="1" x14ac:dyDescent="0.3">
      <c r="A4875" t="s">
        <v>9981</v>
      </c>
      <c r="B4875" t="s">
        <v>9982</v>
      </c>
      <c r="C4875" t="s">
        <v>10328</v>
      </c>
      <c r="D4875" t="s">
        <v>127</v>
      </c>
      <c r="F4875">
        <v>93.12</v>
      </c>
      <c r="G4875">
        <v>18.587175765990199</v>
      </c>
      <c r="H4875">
        <v>0.79675706824634296</v>
      </c>
      <c r="I4875">
        <v>-16.187187552717901</v>
      </c>
      <c r="J4875">
        <v>3.4393812832507802</v>
      </c>
      <c r="K4875">
        <v>89.641442393636794</v>
      </c>
      <c r="L4875">
        <v>87.554621968993303</v>
      </c>
      <c r="N4875">
        <v>0.48201170514601699</v>
      </c>
      <c r="O4875">
        <v>35.040807560137402</v>
      </c>
      <c r="P4875">
        <v>63.139453398738603</v>
      </c>
    </row>
    <row r="4876" spans="1:16" hidden="1" x14ac:dyDescent="0.3">
      <c r="A4876" t="s">
        <v>9983</v>
      </c>
      <c r="B4876" t="s">
        <v>9984</v>
      </c>
      <c r="C4876" t="s">
        <v>10328</v>
      </c>
    </row>
    <row r="4877" spans="1:16" hidden="1" x14ac:dyDescent="0.3">
      <c r="A4877" t="s">
        <v>9985</v>
      </c>
      <c r="B4877" t="s">
        <v>9986</v>
      </c>
      <c r="C4877" t="s">
        <v>10328</v>
      </c>
    </row>
    <row r="4878" spans="1:16" hidden="1" x14ac:dyDescent="0.3">
      <c r="A4878" t="s">
        <v>9987</v>
      </c>
      <c r="B4878" t="s">
        <v>9988</v>
      </c>
      <c r="C4878" t="s">
        <v>10328</v>
      </c>
    </row>
    <row r="4879" spans="1:16" hidden="1" x14ac:dyDescent="0.3">
      <c r="A4879" t="s">
        <v>9989</v>
      </c>
      <c r="B4879" t="s">
        <v>9990</v>
      </c>
      <c r="C4879" t="s">
        <v>10328</v>
      </c>
    </row>
    <row r="4880" spans="1:16" hidden="1" x14ac:dyDescent="0.3">
      <c r="A4880" t="s">
        <v>9991</v>
      </c>
      <c r="B4880" t="s">
        <v>9992</v>
      </c>
      <c r="C4880" t="s">
        <v>10328</v>
      </c>
    </row>
    <row r="4881" spans="1:16" hidden="1" x14ac:dyDescent="0.3">
      <c r="A4881" t="s">
        <v>9993</v>
      </c>
      <c r="B4881" t="s">
        <v>9994</v>
      </c>
      <c r="C4881" t="s">
        <v>10328</v>
      </c>
    </row>
    <row r="4882" spans="1:16" hidden="1" x14ac:dyDescent="0.3">
      <c r="A4882" t="s">
        <v>9995</v>
      </c>
      <c r="B4882" t="s">
        <v>9996</v>
      </c>
      <c r="C4882" t="s">
        <v>10328</v>
      </c>
    </row>
    <row r="4883" spans="1:16" hidden="1" x14ac:dyDescent="0.3">
      <c r="A4883" t="s">
        <v>9997</v>
      </c>
      <c r="B4883" t="s">
        <v>9998</v>
      </c>
      <c r="C4883" t="s">
        <v>10328</v>
      </c>
    </row>
    <row r="4884" spans="1:16" hidden="1" x14ac:dyDescent="0.3">
      <c r="A4884" t="s">
        <v>9999</v>
      </c>
      <c r="B4884" t="s">
        <v>10000</v>
      </c>
      <c r="C4884" t="s">
        <v>10328</v>
      </c>
      <c r="D4884" t="s">
        <v>535</v>
      </c>
      <c r="F4884">
        <v>0</v>
      </c>
      <c r="G4884">
        <v>-30.071828065427301</v>
      </c>
      <c r="M4884">
        <v>50</v>
      </c>
    </row>
    <row r="4885" spans="1:16" hidden="1" x14ac:dyDescent="0.3">
      <c r="A4885" t="s">
        <v>10001</v>
      </c>
      <c r="B4885" t="s">
        <v>10002</v>
      </c>
      <c r="C4885" t="s">
        <v>10328</v>
      </c>
    </row>
    <row r="4886" spans="1:16" hidden="1" x14ac:dyDescent="0.3">
      <c r="A4886" t="s">
        <v>10003</v>
      </c>
      <c r="B4886" t="s">
        <v>10004</v>
      </c>
      <c r="C4886" t="s">
        <v>10328</v>
      </c>
      <c r="F4886">
        <v>0.81</v>
      </c>
      <c r="G4886">
        <v>-33.643256636855803</v>
      </c>
      <c r="H4886">
        <v>-1.02428118311977</v>
      </c>
      <c r="I4886">
        <v>-15.3750426939229</v>
      </c>
      <c r="J4886">
        <v>-2.2671683592453999</v>
      </c>
      <c r="K4886">
        <v>0.80962997246792601</v>
      </c>
      <c r="L4886">
        <v>0.82388413390548698</v>
      </c>
      <c r="N4886">
        <v>0.49221849086876601</v>
      </c>
      <c r="O4886">
        <v>19.753086419753</v>
      </c>
      <c r="P4886">
        <v>65.306122448979593</v>
      </c>
    </row>
    <row r="4887" spans="1:16" hidden="1" x14ac:dyDescent="0.3">
      <c r="A4887" t="s">
        <v>10005</v>
      </c>
      <c r="B4887" t="s">
        <v>10006</v>
      </c>
      <c r="C4887" t="s">
        <v>10328</v>
      </c>
      <c r="D4887" t="s">
        <v>127</v>
      </c>
      <c r="F4887">
        <v>0</v>
      </c>
      <c r="G4887">
        <v>-30.071828065427301</v>
      </c>
      <c r="M4887">
        <v>50</v>
      </c>
    </row>
    <row r="4888" spans="1:16" hidden="1" x14ac:dyDescent="0.3">
      <c r="A4888" t="s">
        <v>10007</v>
      </c>
      <c r="B4888" t="s">
        <v>10008</v>
      </c>
      <c r="C4888" t="s">
        <v>10328</v>
      </c>
      <c r="F4888">
        <v>0</v>
      </c>
      <c r="G4888">
        <v>-30.071828065427301</v>
      </c>
      <c r="M4888">
        <v>50</v>
      </c>
    </row>
    <row r="4889" spans="1:16" hidden="1" x14ac:dyDescent="0.3">
      <c r="A4889" t="s">
        <v>10009</v>
      </c>
      <c r="B4889" t="s">
        <v>10010</v>
      </c>
      <c r="C4889" t="s">
        <v>10328</v>
      </c>
      <c r="D4889" t="s">
        <v>405</v>
      </c>
      <c r="F4889">
        <v>0</v>
      </c>
      <c r="G4889">
        <v>-30.071828065427301</v>
      </c>
      <c r="M4889">
        <v>50</v>
      </c>
    </row>
    <row r="4890" spans="1:16" hidden="1" x14ac:dyDescent="0.3">
      <c r="A4890" t="s">
        <v>10011</v>
      </c>
      <c r="B4890" t="s">
        <v>10012</v>
      </c>
      <c r="C4890" t="s">
        <v>10328</v>
      </c>
      <c r="D4890" t="s">
        <v>535</v>
      </c>
    </row>
    <row r="4891" spans="1:16" hidden="1" x14ac:dyDescent="0.3">
      <c r="A4891" t="s">
        <v>10013</v>
      </c>
      <c r="B4891" t="s">
        <v>10014</v>
      </c>
      <c r="C4891" t="s">
        <v>10328</v>
      </c>
      <c r="D4891" t="s">
        <v>257</v>
      </c>
    </row>
    <row r="4892" spans="1:16" hidden="1" x14ac:dyDescent="0.3">
      <c r="A4892" t="s">
        <v>10015</v>
      </c>
      <c r="B4892" t="s">
        <v>10016</v>
      </c>
      <c r="C4892" t="s">
        <v>10328</v>
      </c>
      <c r="D4892" t="s">
        <v>138</v>
      </c>
      <c r="F4892">
        <v>0</v>
      </c>
      <c r="G4892">
        <v>-30.071828065427301</v>
      </c>
    </row>
    <row r="4893" spans="1:16" hidden="1" x14ac:dyDescent="0.3">
      <c r="A4893" t="s">
        <v>10017</v>
      </c>
      <c r="B4893" t="s">
        <v>10018</v>
      </c>
      <c r="C4893" t="s">
        <v>10328</v>
      </c>
      <c r="D4893" t="s">
        <v>627</v>
      </c>
      <c r="F4893">
        <v>0</v>
      </c>
      <c r="G4893">
        <v>-30.071828065427301</v>
      </c>
      <c r="M4893">
        <v>50</v>
      </c>
    </row>
    <row r="4894" spans="1:16" hidden="1" x14ac:dyDescent="0.3">
      <c r="A4894" t="s">
        <v>10019</v>
      </c>
      <c r="B4894" t="s">
        <v>10020</v>
      </c>
      <c r="C4894" t="s">
        <v>10328</v>
      </c>
      <c r="F4894">
        <v>0</v>
      </c>
      <c r="G4894">
        <v>-30.071828065427301</v>
      </c>
      <c r="M4894">
        <v>50</v>
      </c>
    </row>
    <row r="4895" spans="1:16" hidden="1" x14ac:dyDescent="0.3">
      <c r="A4895" t="s">
        <v>10021</v>
      </c>
      <c r="B4895" t="s">
        <v>10022</v>
      </c>
      <c r="C4895" t="s">
        <v>10328</v>
      </c>
    </row>
    <row r="4896" spans="1:16" hidden="1" x14ac:dyDescent="0.3">
      <c r="A4896" t="s">
        <v>10023</v>
      </c>
      <c r="B4896" t="s">
        <v>10024</v>
      </c>
      <c r="C4896" t="s">
        <v>10328</v>
      </c>
      <c r="D4896" t="s">
        <v>627</v>
      </c>
      <c r="F4896">
        <v>0</v>
      </c>
      <c r="G4896">
        <v>-30.071828065427301</v>
      </c>
      <c r="M4896">
        <v>50</v>
      </c>
    </row>
    <row r="4897" spans="1:16" hidden="1" x14ac:dyDescent="0.3">
      <c r="A4897" t="s">
        <v>10025</v>
      </c>
      <c r="B4897" t="s">
        <v>10026</v>
      </c>
      <c r="C4897" t="s">
        <v>10328</v>
      </c>
      <c r="D4897" t="s">
        <v>124</v>
      </c>
      <c r="F4897">
        <v>0</v>
      </c>
      <c r="G4897">
        <v>-30.071828065427301</v>
      </c>
      <c r="M4897">
        <v>50</v>
      </c>
    </row>
    <row r="4898" spans="1:16" hidden="1" x14ac:dyDescent="0.3">
      <c r="A4898" t="s">
        <v>10027</v>
      </c>
      <c r="B4898" t="s">
        <v>10028</v>
      </c>
      <c r="C4898" t="s">
        <v>10328</v>
      </c>
      <c r="D4898" t="s">
        <v>627</v>
      </c>
      <c r="F4898">
        <v>0</v>
      </c>
      <c r="G4898">
        <v>-30.071828065427301</v>
      </c>
      <c r="M4898">
        <v>50</v>
      </c>
    </row>
    <row r="4899" spans="1:16" hidden="1" x14ac:dyDescent="0.3">
      <c r="A4899" t="s">
        <v>10029</v>
      </c>
      <c r="B4899" t="s">
        <v>10030</v>
      </c>
      <c r="C4899" t="s">
        <v>10328</v>
      </c>
      <c r="D4899" t="s">
        <v>124</v>
      </c>
      <c r="F4899">
        <v>0</v>
      </c>
      <c r="G4899">
        <v>-30.071828065427301</v>
      </c>
      <c r="M4899">
        <v>50</v>
      </c>
    </row>
    <row r="4900" spans="1:16" hidden="1" x14ac:dyDescent="0.3">
      <c r="A4900" t="s">
        <v>10031</v>
      </c>
      <c r="B4900" t="s">
        <v>10032</v>
      </c>
      <c r="C4900" t="s">
        <v>10328</v>
      </c>
      <c r="F4900">
        <v>0</v>
      </c>
      <c r="G4900">
        <v>-30.071828065427301</v>
      </c>
      <c r="M4900">
        <v>50</v>
      </c>
    </row>
    <row r="4901" spans="1:16" hidden="1" x14ac:dyDescent="0.3">
      <c r="A4901" t="s">
        <v>10033</v>
      </c>
      <c r="B4901" t="s">
        <v>10034</v>
      </c>
      <c r="C4901" t="s">
        <v>10328</v>
      </c>
      <c r="D4901" t="s">
        <v>46</v>
      </c>
      <c r="F4901">
        <v>0</v>
      </c>
      <c r="G4901">
        <v>-30.071828065427301</v>
      </c>
      <c r="M4901">
        <v>50</v>
      </c>
    </row>
    <row r="4902" spans="1:16" hidden="1" x14ac:dyDescent="0.3">
      <c r="A4902" t="s">
        <v>10035</v>
      </c>
      <c r="B4902" t="s">
        <v>10036</v>
      </c>
      <c r="C4902" t="s">
        <v>10328</v>
      </c>
      <c r="D4902" t="s">
        <v>3576</v>
      </c>
      <c r="F4902">
        <v>0</v>
      </c>
      <c r="G4902">
        <v>-30.071828065427301</v>
      </c>
      <c r="M4902">
        <v>50</v>
      </c>
    </row>
    <row r="4903" spans="1:16" hidden="1" x14ac:dyDescent="0.3">
      <c r="A4903" t="s">
        <v>10037</v>
      </c>
      <c r="B4903" t="s">
        <v>10038</v>
      </c>
      <c r="C4903" t="s">
        <v>10328</v>
      </c>
      <c r="D4903" t="s">
        <v>72</v>
      </c>
      <c r="F4903">
        <v>0</v>
      </c>
      <c r="G4903">
        <v>-30.071828065427301</v>
      </c>
      <c r="M4903">
        <v>50</v>
      </c>
    </row>
    <row r="4904" spans="1:16" hidden="1" x14ac:dyDescent="0.3">
      <c r="A4904" t="s">
        <v>10039</v>
      </c>
      <c r="B4904" t="s">
        <v>10040</v>
      </c>
      <c r="C4904" t="s">
        <v>10328</v>
      </c>
      <c r="D4904" t="s">
        <v>222</v>
      </c>
      <c r="F4904">
        <v>0</v>
      </c>
      <c r="G4904">
        <v>-30.071828065427301</v>
      </c>
      <c r="M4904">
        <v>50</v>
      </c>
    </row>
    <row r="4905" spans="1:16" hidden="1" x14ac:dyDescent="0.3">
      <c r="A4905" t="s">
        <v>10041</v>
      </c>
      <c r="B4905" t="s">
        <v>10042</v>
      </c>
      <c r="C4905" t="s">
        <v>10328</v>
      </c>
      <c r="D4905" t="s">
        <v>405</v>
      </c>
      <c r="F4905">
        <v>0</v>
      </c>
      <c r="G4905">
        <v>-30.071828065427301</v>
      </c>
      <c r="M4905">
        <v>50</v>
      </c>
    </row>
    <row r="4906" spans="1:16" hidden="1" x14ac:dyDescent="0.3">
      <c r="A4906" t="s">
        <v>10043</v>
      </c>
      <c r="B4906" t="s">
        <v>10044</v>
      </c>
      <c r="C4906" t="s">
        <v>10328</v>
      </c>
      <c r="D4906" t="s">
        <v>124</v>
      </c>
      <c r="F4906">
        <v>0</v>
      </c>
      <c r="G4906">
        <v>-30.071828065427301</v>
      </c>
      <c r="M4906">
        <v>50</v>
      </c>
    </row>
    <row r="4907" spans="1:16" hidden="1" x14ac:dyDescent="0.3">
      <c r="A4907" t="s">
        <v>10045</v>
      </c>
      <c r="B4907" t="s">
        <v>10046</v>
      </c>
      <c r="C4907" t="s">
        <v>10328</v>
      </c>
      <c r="F4907">
        <v>21</v>
      </c>
      <c r="G4907">
        <v>-25.1243018285457</v>
      </c>
      <c r="H4907">
        <v>-1.4960710663882599</v>
      </c>
      <c r="I4907">
        <v>-10.526379749462199</v>
      </c>
      <c r="J4907">
        <v>-0.41628171050521001</v>
      </c>
      <c r="K4907">
        <v>20.401908632307801</v>
      </c>
      <c r="L4907">
        <v>20.3989538682901</v>
      </c>
      <c r="N4907">
        <v>1.69021117967154</v>
      </c>
      <c r="O4907">
        <v>35.6666666666666</v>
      </c>
      <c r="P4907">
        <v>32.075471698113198</v>
      </c>
    </row>
    <row r="4908" spans="1:16" hidden="1" x14ac:dyDescent="0.3">
      <c r="A4908" t="s">
        <v>10047</v>
      </c>
      <c r="B4908" t="s">
        <v>10048</v>
      </c>
      <c r="C4908" t="s">
        <v>10328</v>
      </c>
      <c r="D4908" t="s">
        <v>1210</v>
      </c>
    </row>
    <row r="4909" spans="1:16" hidden="1" x14ac:dyDescent="0.3">
      <c r="A4909" t="s">
        <v>10049</v>
      </c>
      <c r="B4909" t="s">
        <v>10050</v>
      </c>
      <c r="C4909" t="s">
        <v>10328</v>
      </c>
      <c r="F4909">
        <v>0</v>
      </c>
      <c r="G4909">
        <v>-30.071828065427301</v>
      </c>
      <c r="M4909">
        <v>50</v>
      </c>
    </row>
    <row r="4910" spans="1:16" hidden="1" x14ac:dyDescent="0.3">
      <c r="A4910" t="s">
        <v>10051</v>
      </c>
      <c r="B4910" t="s">
        <v>10052</v>
      </c>
      <c r="C4910" t="s">
        <v>10328</v>
      </c>
      <c r="D4910" t="s">
        <v>535</v>
      </c>
      <c r="F4910">
        <v>0</v>
      </c>
      <c r="G4910">
        <v>-30.071828065427301</v>
      </c>
      <c r="M4910">
        <v>50</v>
      </c>
    </row>
    <row r="4911" spans="1:16" hidden="1" x14ac:dyDescent="0.3">
      <c r="A4911" t="s">
        <v>10053</v>
      </c>
      <c r="B4911" t="s">
        <v>10054</v>
      </c>
      <c r="C4911" t="s">
        <v>10328</v>
      </c>
      <c r="D4911" t="s">
        <v>535</v>
      </c>
      <c r="F4911">
        <v>0</v>
      </c>
      <c r="G4911">
        <v>-30.071828065427301</v>
      </c>
      <c r="M4911">
        <v>50</v>
      </c>
    </row>
    <row r="4912" spans="1:16" hidden="1" x14ac:dyDescent="0.3">
      <c r="A4912" t="s">
        <v>10055</v>
      </c>
      <c r="B4912" t="s">
        <v>10056</v>
      </c>
      <c r="C4912" t="s">
        <v>10328</v>
      </c>
      <c r="F4912">
        <v>0</v>
      </c>
      <c r="G4912">
        <v>-30.071828065427301</v>
      </c>
      <c r="M4912">
        <v>50</v>
      </c>
    </row>
    <row r="4913" spans="1:13" hidden="1" x14ac:dyDescent="0.3">
      <c r="A4913" t="s">
        <v>10057</v>
      </c>
      <c r="B4913" t="s">
        <v>10058</v>
      </c>
      <c r="C4913" t="s">
        <v>10328</v>
      </c>
      <c r="F4913">
        <v>0</v>
      </c>
      <c r="G4913">
        <v>-30.071828065427301</v>
      </c>
      <c r="M4913">
        <v>50</v>
      </c>
    </row>
    <row r="4914" spans="1:13" hidden="1" x14ac:dyDescent="0.3">
      <c r="A4914" t="s">
        <v>10059</v>
      </c>
      <c r="B4914" t="s">
        <v>10060</v>
      </c>
      <c r="C4914" t="s">
        <v>10328</v>
      </c>
      <c r="D4914" t="s">
        <v>51</v>
      </c>
      <c r="F4914">
        <v>0</v>
      </c>
      <c r="G4914">
        <v>-30.071828065427301</v>
      </c>
      <c r="M4914">
        <v>50</v>
      </c>
    </row>
    <row r="4915" spans="1:13" hidden="1" x14ac:dyDescent="0.3">
      <c r="A4915" t="s">
        <v>10061</v>
      </c>
      <c r="B4915" t="s">
        <v>10062</v>
      </c>
      <c r="C4915" t="s">
        <v>10328</v>
      </c>
      <c r="F4915">
        <v>0</v>
      </c>
      <c r="G4915">
        <v>-30.071828065427301</v>
      </c>
      <c r="M4915">
        <v>50</v>
      </c>
    </row>
    <row r="4916" spans="1:13" hidden="1" x14ac:dyDescent="0.3">
      <c r="A4916" t="s">
        <v>10063</v>
      </c>
      <c r="B4916" t="s">
        <v>10064</v>
      </c>
      <c r="C4916" t="s">
        <v>10328</v>
      </c>
      <c r="D4916" t="s">
        <v>535</v>
      </c>
      <c r="F4916">
        <v>0</v>
      </c>
      <c r="G4916">
        <v>-30.071828065427301</v>
      </c>
      <c r="M4916">
        <v>50</v>
      </c>
    </row>
    <row r="4917" spans="1:13" hidden="1" x14ac:dyDescent="0.3">
      <c r="A4917" t="s">
        <v>10065</v>
      </c>
      <c r="B4917" t="s">
        <v>10066</v>
      </c>
      <c r="C4917" t="s">
        <v>10328</v>
      </c>
      <c r="D4917" t="s">
        <v>124</v>
      </c>
      <c r="F4917">
        <v>0</v>
      </c>
      <c r="G4917">
        <v>-30.071828065427301</v>
      </c>
    </row>
    <row r="4918" spans="1:13" hidden="1" x14ac:dyDescent="0.3">
      <c r="A4918" t="s">
        <v>10067</v>
      </c>
      <c r="B4918" t="s">
        <v>10068</v>
      </c>
      <c r="C4918" t="s">
        <v>10328</v>
      </c>
      <c r="D4918" t="s">
        <v>535</v>
      </c>
      <c r="F4918">
        <v>0</v>
      </c>
      <c r="G4918">
        <v>-30.071828065427301</v>
      </c>
      <c r="M4918">
        <v>50</v>
      </c>
    </row>
    <row r="4919" spans="1:13" hidden="1" x14ac:dyDescent="0.3">
      <c r="A4919" t="s">
        <v>10069</v>
      </c>
      <c r="B4919" t="s">
        <v>10070</v>
      </c>
      <c r="C4919" t="s">
        <v>10328</v>
      </c>
      <c r="D4919" t="s">
        <v>138</v>
      </c>
      <c r="F4919">
        <v>0</v>
      </c>
      <c r="G4919">
        <v>-30.071828065427301</v>
      </c>
      <c r="M4919">
        <v>50</v>
      </c>
    </row>
    <row r="4920" spans="1:13" hidden="1" x14ac:dyDescent="0.3">
      <c r="A4920" t="s">
        <v>10071</v>
      </c>
      <c r="B4920" t="s">
        <v>10072</v>
      </c>
      <c r="C4920" t="s">
        <v>10328</v>
      </c>
      <c r="D4920" t="s">
        <v>138</v>
      </c>
      <c r="F4920">
        <v>0</v>
      </c>
      <c r="G4920">
        <v>-30.071828065427301</v>
      </c>
      <c r="M4920">
        <v>50</v>
      </c>
    </row>
    <row r="4921" spans="1:13" hidden="1" x14ac:dyDescent="0.3">
      <c r="A4921" t="s">
        <v>10073</v>
      </c>
      <c r="B4921" t="s">
        <v>10074</v>
      </c>
      <c r="C4921" t="s">
        <v>10328</v>
      </c>
      <c r="D4921" t="s">
        <v>535</v>
      </c>
      <c r="F4921">
        <v>0</v>
      </c>
      <c r="G4921">
        <v>-30.071828065427301</v>
      </c>
      <c r="M4921">
        <v>50</v>
      </c>
    </row>
    <row r="4922" spans="1:13" hidden="1" x14ac:dyDescent="0.3">
      <c r="A4922" t="s">
        <v>10075</v>
      </c>
      <c r="B4922" t="s">
        <v>10076</v>
      </c>
      <c r="C4922" t="s">
        <v>10328</v>
      </c>
      <c r="F4922">
        <v>0</v>
      </c>
      <c r="G4922">
        <v>-30.071828065427301</v>
      </c>
      <c r="M4922">
        <v>50</v>
      </c>
    </row>
    <row r="4923" spans="1:13" hidden="1" x14ac:dyDescent="0.3">
      <c r="A4923" t="s">
        <v>10077</v>
      </c>
      <c r="B4923" t="s">
        <v>10078</v>
      </c>
      <c r="C4923" t="s">
        <v>10328</v>
      </c>
      <c r="D4923" t="s">
        <v>405</v>
      </c>
      <c r="F4923">
        <v>0</v>
      </c>
      <c r="G4923">
        <v>-30.071828065427301</v>
      </c>
      <c r="M4923">
        <v>50</v>
      </c>
    </row>
    <row r="4924" spans="1:13" hidden="1" x14ac:dyDescent="0.3">
      <c r="A4924" t="s">
        <v>10079</v>
      </c>
      <c r="B4924" t="s">
        <v>10080</v>
      </c>
      <c r="C4924" t="s">
        <v>10328</v>
      </c>
      <c r="D4924" t="s">
        <v>535</v>
      </c>
      <c r="F4924">
        <v>0</v>
      </c>
      <c r="G4924">
        <v>-30.071828065427301</v>
      </c>
    </row>
    <row r="4925" spans="1:13" hidden="1" x14ac:dyDescent="0.3">
      <c r="A4925" t="s">
        <v>10081</v>
      </c>
      <c r="B4925" t="s">
        <v>10082</v>
      </c>
      <c r="C4925" t="s">
        <v>10328</v>
      </c>
      <c r="F4925">
        <v>0</v>
      </c>
      <c r="G4925">
        <v>-30.071828065427301</v>
      </c>
      <c r="M4925">
        <v>50</v>
      </c>
    </row>
    <row r="4926" spans="1:13" hidden="1" x14ac:dyDescent="0.3">
      <c r="A4926" t="s">
        <v>10083</v>
      </c>
      <c r="B4926" t="s">
        <v>10084</v>
      </c>
      <c r="C4926" t="s">
        <v>10328</v>
      </c>
      <c r="D4926" t="s">
        <v>535</v>
      </c>
      <c r="F4926">
        <v>0</v>
      </c>
      <c r="G4926">
        <v>-30.071828065427301</v>
      </c>
      <c r="M4926">
        <v>50</v>
      </c>
    </row>
    <row r="4927" spans="1:13" hidden="1" x14ac:dyDescent="0.3">
      <c r="A4927" t="s">
        <v>10085</v>
      </c>
      <c r="B4927" t="s">
        <v>10086</v>
      </c>
      <c r="C4927" t="s">
        <v>10328</v>
      </c>
      <c r="D4927" t="s">
        <v>124</v>
      </c>
      <c r="F4927">
        <v>0</v>
      </c>
      <c r="G4927">
        <v>-30.071828065427301</v>
      </c>
      <c r="M4927">
        <v>50</v>
      </c>
    </row>
    <row r="4928" spans="1:13" hidden="1" x14ac:dyDescent="0.3">
      <c r="A4928" t="s">
        <v>10087</v>
      </c>
      <c r="B4928" t="s">
        <v>10088</v>
      </c>
      <c r="C4928" t="s">
        <v>10328</v>
      </c>
      <c r="D4928" t="s">
        <v>54</v>
      </c>
      <c r="F4928">
        <v>0</v>
      </c>
      <c r="G4928">
        <v>-30.071828065427301</v>
      </c>
      <c r="M4928">
        <v>50</v>
      </c>
    </row>
    <row r="4929" spans="1:16" hidden="1" x14ac:dyDescent="0.3">
      <c r="A4929" t="s">
        <v>10089</v>
      </c>
      <c r="B4929" t="s">
        <v>10090</v>
      </c>
      <c r="C4929" t="s">
        <v>10328</v>
      </c>
      <c r="D4929" t="s">
        <v>538</v>
      </c>
      <c r="F4929">
        <v>0</v>
      </c>
      <c r="G4929">
        <v>-30.071828065427301</v>
      </c>
      <c r="M4929">
        <v>50</v>
      </c>
    </row>
    <row r="4930" spans="1:16" hidden="1" x14ac:dyDescent="0.3">
      <c r="A4930" t="s">
        <v>10091</v>
      </c>
      <c r="B4930" t="s">
        <v>10092</v>
      </c>
      <c r="C4930" t="s">
        <v>10328</v>
      </c>
      <c r="D4930" t="s">
        <v>231</v>
      </c>
      <c r="F4930">
        <v>0</v>
      </c>
      <c r="G4930">
        <v>-30.071828065427301</v>
      </c>
      <c r="M4930">
        <v>50</v>
      </c>
    </row>
    <row r="4931" spans="1:16" hidden="1" x14ac:dyDescent="0.3">
      <c r="A4931" t="s">
        <v>10093</v>
      </c>
      <c r="B4931" t="s">
        <v>10094</v>
      </c>
      <c r="C4931" t="s">
        <v>10328</v>
      </c>
      <c r="D4931" t="s">
        <v>231</v>
      </c>
      <c r="F4931">
        <v>0</v>
      </c>
      <c r="G4931">
        <v>-30.071828065427301</v>
      </c>
      <c r="M4931">
        <v>50</v>
      </c>
    </row>
    <row r="4932" spans="1:16" hidden="1" x14ac:dyDescent="0.3">
      <c r="A4932" t="s">
        <v>10095</v>
      </c>
      <c r="B4932" t="s">
        <v>10096</v>
      </c>
      <c r="C4932" t="s">
        <v>10328</v>
      </c>
      <c r="F4932">
        <v>0</v>
      </c>
      <c r="G4932">
        <v>-30.071828065427301</v>
      </c>
      <c r="M4932">
        <v>50</v>
      </c>
    </row>
    <row r="4933" spans="1:16" hidden="1" x14ac:dyDescent="0.3">
      <c r="A4933" t="s">
        <v>10097</v>
      </c>
      <c r="B4933" t="s">
        <v>10098</v>
      </c>
      <c r="C4933" t="s">
        <v>10328</v>
      </c>
      <c r="F4933">
        <v>0</v>
      </c>
      <c r="G4933">
        <v>-30.071828065427301</v>
      </c>
      <c r="M4933">
        <v>50</v>
      </c>
    </row>
    <row r="4934" spans="1:16" hidden="1" x14ac:dyDescent="0.3">
      <c r="A4934" t="s">
        <v>10099</v>
      </c>
      <c r="B4934" t="s">
        <v>10100</v>
      </c>
      <c r="C4934" t="s">
        <v>10328</v>
      </c>
      <c r="D4934" t="s">
        <v>365</v>
      </c>
      <c r="F4934">
        <v>0</v>
      </c>
      <c r="G4934">
        <v>-30.071828065427301</v>
      </c>
      <c r="M4934">
        <v>50</v>
      </c>
    </row>
    <row r="4935" spans="1:16" hidden="1" x14ac:dyDescent="0.3">
      <c r="A4935" t="s">
        <v>10101</v>
      </c>
      <c r="B4935" t="s">
        <v>10102</v>
      </c>
      <c r="C4935" t="s">
        <v>10328</v>
      </c>
      <c r="D4935" t="s">
        <v>276</v>
      </c>
      <c r="F4935">
        <v>0</v>
      </c>
      <c r="G4935">
        <v>-30.071828065427301</v>
      </c>
      <c r="M4935">
        <v>50</v>
      </c>
    </row>
    <row r="4936" spans="1:16" hidden="1" x14ac:dyDescent="0.3">
      <c r="A4936" t="s">
        <v>10103</v>
      </c>
      <c r="B4936" t="s">
        <v>10104</v>
      </c>
      <c r="C4936" t="s">
        <v>10328</v>
      </c>
      <c r="D4936" t="s">
        <v>46</v>
      </c>
    </row>
    <row r="4937" spans="1:16" hidden="1" x14ac:dyDescent="0.3">
      <c r="A4937" t="s">
        <v>25</v>
      </c>
      <c r="B4937" t="s">
        <v>10105</v>
      </c>
      <c r="C4937" t="s">
        <v>10328</v>
      </c>
      <c r="D4937" t="s">
        <v>27</v>
      </c>
      <c r="F4937">
        <v>1160.8499999999999</v>
      </c>
      <c r="G4937">
        <v>115.870968544742</v>
      </c>
      <c r="H4937">
        <v>5.5471276820632198</v>
      </c>
      <c r="I4937">
        <v>44.812373638071598</v>
      </c>
      <c r="J4937">
        <v>4.1048102035895404</v>
      </c>
      <c r="K4937">
        <v>1073.2249372758099</v>
      </c>
      <c r="L4937">
        <v>884.58036072611799</v>
      </c>
      <c r="N4937">
        <v>1.0182303380461999</v>
      </c>
      <c r="O4937">
        <v>4.5613128311151296</v>
      </c>
      <c r="P4937">
        <v>148.044871794871</v>
      </c>
    </row>
    <row r="4938" spans="1:16" hidden="1" x14ac:dyDescent="0.3">
      <c r="A4938" t="s">
        <v>10106</v>
      </c>
      <c r="B4938" t="s">
        <v>10107</v>
      </c>
      <c r="C4938" t="s">
        <v>10328</v>
      </c>
      <c r="F4938">
        <v>177.15</v>
      </c>
      <c r="G4938">
        <v>122.278599285</v>
      </c>
      <c r="H4938">
        <v>12.1434027495756</v>
      </c>
      <c r="I4938">
        <v>100.983871222612</v>
      </c>
      <c r="J4938">
        <v>-7.21648733295463</v>
      </c>
      <c r="K4938">
        <v>152.84437561063299</v>
      </c>
      <c r="L4938">
        <v>111.090287949203</v>
      </c>
      <c r="N4938">
        <v>1.0890693028557901</v>
      </c>
      <c r="O4938">
        <v>15.1566469093988</v>
      </c>
      <c r="P4938">
        <v>189.93453355155401</v>
      </c>
    </row>
    <row r="4939" spans="1:16" hidden="1" x14ac:dyDescent="0.3">
      <c r="A4939" t="s">
        <v>10108</v>
      </c>
      <c r="B4939" t="s">
        <v>10109</v>
      </c>
      <c r="C4939" t="s">
        <v>10328</v>
      </c>
      <c r="F4939">
        <v>0</v>
      </c>
      <c r="G4939">
        <v>-30.071828065427301</v>
      </c>
      <c r="M4939">
        <v>50</v>
      </c>
    </row>
    <row r="4940" spans="1:16" hidden="1" x14ac:dyDescent="0.3">
      <c r="A4940" t="s">
        <v>10110</v>
      </c>
      <c r="B4940" t="s">
        <v>10111</v>
      </c>
      <c r="C4940" t="s">
        <v>10328</v>
      </c>
      <c r="D4940" t="s">
        <v>46</v>
      </c>
    </row>
    <row r="4941" spans="1:16" hidden="1" x14ac:dyDescent="0.3">
      <c r="A4941" t="s">
        <v>10112</v>
      </c>
      <c r="B4941" t="s">
        <v>10113</v>
      </c>
      <c r="C4941" t="s">
        <v>10328</v>
      </c>
      <c r="D4941" t="s">
        <v>95</v>
      </c>
      <c r="F4941">
        <v>101.63</v>
      </c>
      <c r="G4941">
        <v>-30.071828065427301</v>
      </c>
      <c r="H4941">
        <v>-2.2742811831197698</v>
      </c>
      <c r="I4941">
        <v>-13.1323982457965</v>
      </c>
      <c r="J4941">
        <v>-1.0476561641234601</v>
      </c>
      <c r="K4941">
        <v>97.631791993436096</v>
      </c>
      <c r="N4941">
        <v>0</v>
      </c>
      <c r="O4941">
        <v>0.16727344288103199</v>
      </c>
    </row>
    <row r="4942" spans="1:16" hidden="1" x14ac:dyDescent="0.3">
      <c r="A4942" t="s">
        <v>10114</v>
      </c>
      <c r="B4942" t="s">
        <v>10115</v>
      </c>
      <c r="C4942" t="s">
        <v>10328</v>
      </c>
      <c r="D4942" t="s">
        <v>741</v>
      </c>
      <c r="F4942">
        <v>27.83</v>
      </c>
      <c r="G4942">
        <v>10.483727490128199</v>
      </c>
      <c r="H4942">
        <v>8.3716518312342902</v>
      </c>
      <c r="I4942">
        <v>8.2982124180280596</v>
      </c>
      <c r="J4942">
        <v>4.6666295501622397</v>
      </c>
      <c r="K4942">
        <v>25.556707349623299</v>
      </c>
      <c r="L4942">
        <v>23.4928541056208</v>
      </c>
      <c r="N4942">
        <v>1.7706964549470401</v>
      </c>
      <c r="O4942">
        <v>0.61085159899389996</v>
      </c>
      <c r="P4942">
        <v>68.6666666666666</v>
      </c>
    </row>
    <row r="4943" spans="1:16" hidden="1" x14ac:dyDescent="0.3">
      <c r="A4943" t="s">
        <v>10116</v>
      </c>
      <c r="B4943" t="s">
        <v>10117</v>
      </c>
      <c r="C4943" t="s">
        <v>10328</v>
      </c>
      <c r="D4943" t="s">
        <v>741</v>
      </c>
      <c r="F4943">
        <v>81.489999999999995</v>
      </c>
      <c r="G4943">
        <v>-18.807491637245999</v>
      </c>
      <c r="H4943">
        <v>-1.5179068998453999</v>
      </c>
      <c r="I4943">
        <v>2.55770331705597</v>
      </c>
      <c r="J4943">
        <v>-3.8829502817705199</v>
      </c>
      <c r="K4943">
        <v>83.846946263346993</v>
      </c>
      <c r="L4943">
        <v>80.090211217216705</v>
      </c>
      <c r="N4943">
        <v>1.32008742451428</v>
      </c>
      <c r="O4943">
        <v>15.412934102343799</v>
      </c>
      <c r="P4943">
        <v>20.922985606173</v>
      </c>
    </row>
    <row r="4944" spans="1:16" hidden="1" x14ac:dyDescent="0.3">
      <c r="A4944" t="s">
        <v>10118</v>
      </c>
      <c r="B4944" t="s">
        <v>10119</v>
      </c>
      <c r="C4944" t="s">
        <v>10328</v>
      </c>
      <c r="D4944" t="s">
        <v>1348</v>
      </c>
      <c r="F4944">
        <v>236.69</v>
      </c>
      <c r="G4944">
        <v>-21.448606404114798</v>
      </c>
      <c r="H4944">
        <v>-0.90023538159307004</v>
      </c>
      <c r="I4944">
        <v>-8.6966816727457701</v>
      </c>
      <c r="J4944">
        <v>-0.18689667045258301</v>
      </c>
      <c r="K4944">
        <v>234.977833550913</v>
      </c>
      <c r="L4944">
        <v>227.39433947813299</v>
      </c>
      <c r="N4944">
        <v>1.62456554962751</v>
      </c>
      <c r="O4944">
        <v>5.4966411762220604</v>
      </c>
      <c r="P4944">
        <v>9.4773358001850099</v>
      </c>
    </row>
    <row r="4945" spans="1:16" hidden="1" x14ac:dyDescent="0.3">
      <c r="A4945" t="s">
        <v>10120</v>
      </c>
      <c r="B4945" t="s">
        <v>10121</v>
      </c>
      <c r="C4945" t="s">
        <v>10328</v>
      </c>
      <c r="D4945" t="s">
        <v>741</v>
      </c>
      <c r="F4945">
        <v>1147.76</v>
      </c>
      <c r="G4945">
        <v>-21.161726154357499</v>
      </c>
      <c r="H4945">
        <v>-1.52753993028321</v>
      </c>
      <c r="I4945">
        <v>-8.80917342352768</v>
      </c>
      <c r="J4945">
        <v>-1.18279365562287</v>
      </c>
      <c r="K4945">
        <v>1136.6545865565699</v>
      </c>
      <c r="L4945">
        <v>1107.52262246541</v>
      </c>
      <c r="N4945">
        <v>0.64407336385148595</v>
      </c>
      <c r="O4945">
        <v>10.0055760786226</v>
      </c>
      <c r="P4945">
        <v>33.664069687547297</v>
      </c>
    </row>
    <row r="4946" spans="1:16" hidden="1" x14ac:dyDescent="0.3">
      <c r="A4946" t="s">
        <v>10122</v>
      </c>
      <c r="B4946" t="s">
        <v>10123</v>
      </c>
      <c r="C4946" t="s">
        <v>10328</v>
      </c>
      <c r="D4946" t="s">
        <v>741</v>
      </c>
      <c r="F4946">
        <v>95.4</v>
      </c>
      <c r="G4946">
        <v>17.1276781836083</v>
      </c>
      <c r="H4946">
        <v>-0.53108390420821405</v>
      </c>
      <c r="I4946">
        <v>-0.412313059007688</v>
      </c>
      <c r="J4946">
        <v>-0.53311242790589297</v>
      </c>
      <c r="K4946">
        <v>93.637362416551298</v>
      </c>
      <c r="L4946">
        <v>84.990752725984095</v>
      </c>
      <c r="N4946">
        <v>0.674612199671493</v>
      </c>
      <c r="O4946">
        <v>2.57861635220124</v>
      </c>
      <c r="P4946">
        <v>57.685950413223097</v>
      </c>
    </row>
    <row r="4947" spans="1:16" hidden="1" x14ac:dyDescent="0.3">
      <c r="A4947" t="s">
        <v>10124</v>
      </c>
      <c r="B4947" t="s">
        <v>10125</v>
      </c>
      <c r="C4947" t="s">
        <v>10328</v>
      </c>
      <c r="D4947" t="s">
        <v>741</v>
      </c>
      <c r="F4947">
        <v>52.42</v>
      </c>
      <c r="G4947">
        <v>-9.4274091931603596</v>
      </c>
      <c r="H4947">
        <v>-0.30968285594606698</v>
      </c>
      <c r="I4947">
        <v>-3.00106598153537</v>
      </c>
      <c r="J4947">
        <v>-0.14294009097621099</v>
      </c>
      <c r="K4947">
        <v>51.637571581912397</v>
      </c>
      <c r="L4947">
        <v>49.1542527522057</v>
      </c>
      <c r="N4947">
        <v>0.222489973393487</v>
      </c>
      <c r="O4947">
        <v>12.3998473864937</v>
      </c>
      <c r="P4947">
        <v>45.0470392916436</v>
      </c>
    </row>
    <row r="4948" spans="1:16" hidden="1" x14ac:dyDescent="0.3">
      <c r="A4948" t="s">
        <v>10126</v>
      </c>
      <c r="B4948" t="s">
        <v>10127</v>
      </c>
      <c r="C4948" t="s">
        <v>10328</v>
      </c>
      <c r="D4948" t="s">
        <v>1348</v>
      </c>
      <c r="F4948">
        <v>1006.26</v>
      </c>
      <c r="G4948">
        <v>-29.4458280654273</v>
      </c>
      <c r="H4948">
        <v>-1.7819409190736</v>
      </c>
      <c r="I4948">
        <v>-12.339404139706099</v>
      </c>
      <c r="J4948">
        <v>-0.92826149509544498</v>
      </c>
      <c r="K4948">
        <v>1002.41654126222</v>
      </c>
      <c r="L4948">
        <v>1000.7601435182</v>
      </c>
      <c r="N4948">
        <v>3.6835678223909398</v>
      </c>
      <c r="O4948">
        <v>4.3756086896030704</v>
      </c>
      <c r="P4948">
        <v>0.726726726726734</v>
      </c>
    </row>
    <row r="4949" spans="1:16" hidden="1" x14ac:dyDescent="0.3">
      <c r="A4949" t="s">
        <v>10128</v>
      </c>
      <c r="B4949" t="s">
        <v>10129</v>
      </c>
      <c r="C4949" t="s">
        <v>10328</v>
      </c>
      <c r="D4949" t="s">
        <v>741</v>
      </c>
      <c r="F4949">
        <v>183.83</v>
      </c>
      <c r="G4949">
        <v>20.645561456586201</v>
      </c>
      <c r="H4949">
        <v>3.5849810693769002</v>
      </c>
      <c r="I4949">
        <v>8.3745298536932093</v>
      </c>
      <c r="J4949">
        <v>-0.36686117126082801</v>
      </c>
      <c r="K4949">
        <v>175.57837507109201</v>
      </c>
      <c r="L4949">
        <v>155.51480540288799</v>
      </c>
      <c r="N4949">
        <v>0.71035897747685295</v>
      </c>
      <c r="O4949">
        <v>1.10972093782297</v>
      </c>
      <c r="P4949">
        <v>59.852173913043401</v>
      </c>
    </row>
    <row r="4950" spans="1:16" hidden="1" x14ac:dyDescent="0.3">
      <c r="A4950" t="s">
        <v>10130</v>
      </c>
      <c r="B4950" t="s">
        <v>10131</v>
      </c>
      <c r="C4950" t="s">
        <v>10328</v>
      </c>
      <c r="D4950" t="s">
        <v>741</v>
      </c>
      <c r="F4950">
        <v>22.08</v>
      </c>
      <c r="G4950">
        <v>17.044558567784101</v>
      </c>
      <c r="H4950">
        <v>3.2337909916190601</v>
      </c>
      <c r="I4950">
        <v>8.6874884222773403</v>
      </c>
      <c r="J4950">
        <v>0.22855167543896501</v>
      </c>
      <c r="K4950">
        <v>21.273722319672899</v>
      </c>
      <c r="L4950">
        <v>18.908406398512501</v>
      </c>
      <c r="N4950">
        <v>0.740098138770095</v>
      </c>
      <c r="O4950">
        <v>2.1286231884058</v>
      </c>
      <c r="P4950">
        <v>55.8221594918842</v>
      </c>
    </row>
    <row r="4951" spans="1:16" hidden="1" x14ac:dyDescent="0.3">
      <c r="A4951" t="s">
        <v>10132</v>
      </c>
      <c r="B4951" t="s">
        <v>10133</v>
      </c>
      <c r="C4951" t="s">
        <v>10328</v>
      </c>
      <c r="D4951" t="s">
        <v>741</v>
      </c>
      <c r="F4951">
        <v>37.94</v>
      </c>
      <c r="G4951">
        <v>7.7915440275959096</v>
      </c>
      <c r="H4951">
        <v>0.33654285821824997</v>
      </c>
      <c r="I4951">
        <v>3.6653981965988001</v>
      </c>
      <c r="J4951">
        <v>-1.0476561641234601</v>
      </c>
      <c r="K4951">
        <v>36.880204606212303</v>
      </c>
      <c r="L4951">
        <v>33.609601132577602</v>
      </c>
      <c r="N4951">
        <v>0.72093543743379396</v>
      </c>
      <c r="O4951">
        <v>17.0268845545598</v>
      </c>
      <c r="P4951">
        <v>45.923076923076898</v>
      </c>
    </row>
    <row r="4952" spans="1:16" hidden="1" x14ac:dyDescent="0.3">
      <c r="A4952" t="s">
        <v>10134</v>
      </c>
      <c r="B4952" t="s">
        <v>10135</v>
      </c>
      <c r="C4952" t="s">
        <v>10328</v>
      </c>
      <c r="D4952" t="s">
        <v>1670</v>
      </c>
      <c r="F4952">
        <v>70.709999999999994</v>
      </c>
      <c r="G4952">
        <v>-11.131542110843601</v>
      </c>
      <c r="H4952">
        <v>-1.05773617095433</v>
      </c>
      <c r="I4952">
        <v>-0.63816029538525598</v>
      </c>
      <c r="J4952">
        <v>-1.41395653042384</v>
      </c>
      <c r="K4952">
        <v>70.490826349080294</v>
      </c>
      <c r="L4952">
        <v>67.625180748348896</v>
      </c>
      <c r="N4952">
        <v>0.46796640358063102</v>
      </c>
      <c r="O4952">
        <v>15.9666242398529</v>
      </c>
      <c r="P4952">
        <v>26.042780748662999</v>
      </c>
    </row>
    <row r="4953" spans="1:16" hidden="1" x14ac:dyDescent="0.3">
      <c r="A4953" t="s">
        <v>10136</v>
      </c>
      <c r="B4953" t="s">
        <v>10137</v>
      </c>
      <c r="C4953" t="s">
        <v>10328</v>
      </c>
      <c r="D4953" t="s">
        <v>741</v>
      </c>
      <c r="F4953">
        <v>999.99</v>
      </c>
      <c r="G4953">
        <v>-30.071828065427301</v>
      </c>
      <c r="H4953">
        <v>-2.2742811831197698</v>
      </c>
      <c r="I4953">
        <v>-12.9654041397061</v>
      </c>
      <c r="J4953">
        <v>-1.0466561541233601</v>
      </c>
      <c r="K4953">
        <v>1000.00051191482</v>
      </c>
      <c r="L4953">
        <v>999.99937828243003</v>
      </c>
      <c r="N4953">
        <v>0.60842897890423797</v>
      </c>
      <c r="O4953">
        <v>3.0010300103000902</v>
      </c>
      <c r="P4953">
        <v>0.59856746207396205</v>
      </c>
    </row>
    <row r="4954" spans="1:16" hidden="1" x14ac:dyDescent="0.3">
      <c r="A4954" t="s">
        <v>10138</v>
      </c>
      <c r="B4954" t="s">
        <v>10139</v>
      </c>
      <c r="C4954" t="s">
        <v>10328</v>
      </c>
      <c r="D4954" t="s">
        <v>741</v>
      </c>
      <c r="F4954">
        <v>70.66</v>
      </c>
      <c r="G4954">
        <v>20.9110779174786</v>
      </c>
      <c r="H4954">
        <v>-2.1753831893362299</v>
      </c>
      <c r="I4954">
        <v>-14.594250025826099</v>
      </c>
      <c r="J4954">
        <v>-0.877996896485985</v>
      </c>
      <c r="K4954">
        <v>71.752680416084303</v>
      </c>
      <c r="L4954">
        <v>66.627654186168101</v>
      </c>
      <c r="N4954">
        <v>0.54008492040371103</v>
      </c>
      <c r="O4954">
        <v>22.7002547410133</v>
      </c>
      <c r="P4954">
        <v>59.431407942238202</v>
      </c>
    </row>
    <row r="4955" spans="1:16" hidden="1" x14ac:dyDescent="0.3">
      <c r="A4955" t="s">
        <v>10140</v>
      </c>
      <c r="B4955" t="s">
        <v>10141</v>
      </c>
      <c r="C4955" t="s">
        <v>10328</v>
      </c>
      <c r="D4955" t="s">
        <v>741</v>
      </c>
      <c r="F4955">
        <v>84</v>
      </c>
      <c r="G4955">
        <v>-2.48981105449174</v>
      </c>
      <c r="H4955">
        <v>1.5028086001619501</v>
      </c>
      <c r="I4955">
        <v>1.3748516648956099E-2</v>
      </c>
      <c r="J4955">
        <v>-0.55599049677726597</v>
      </c>
      <c r="K4955">
        <v>81.196564922922306</v>
      </c>
      <c r="L4955">
        <v>75.548860474485494</v>
      </c>
      <c r="N4955">
        <v>0.56963754488566098</v>
      </c>
      <c r="O4955">
        <v>4.3333333333333401</v>
      </c>
      <c r="P4955">
        <v>33.439237490071399</v>
      </c>
    </row>
    <row r="4956" spans="1:16" hidden="1" x14ac:dyDescent="0.3">
      <c r="A4956" t="s">
        <v>10142</v>
      </c>
      <c r="B4956" t="s">
        <v>10143</v>
      </c>
      <c r="C4956" t="s">
        <v>10328</v>
      </c>
      <c r="D4956" t="s">
        <v>741</v>
      </c>
      <c r="F4956">
        <v>210</v>
      </c>
      <c r="G4956">
        <v>9.4074492990785092</v>
      </c>
      <c r="H4956">
        <v>0.47837510548906298</v>
      </c>
      <c r="I4956">
        <v>1.47601275402684</v>
      </c>
      <c r="J4956">
        <v>-1.27798245970888</v>
      </c>
      <c r="K4956">
        <v>200.80671686098501</v>
      </c>
      <c r="L4956">
        <v>182.54641645904999</v>
      </c>
      <c r="N4956">
        <v>0.78231380124490202</v>
      </c>
      <c r="O4956">
        <v>4.7619047619047601</v>
      </c>
      <c r="P4956">
        <v>48.851715338814799</v>
      </c>
    </row>
    <row r="4957" spans="1:16" hidden="1" x14ac:dyDescent="0.3">
      <c r="A4957" t="s">
        <v>10144</v>
      </c>
      <c r="B4957" t="s">
        <v>10145</v>
      </c>
      <c r="C4957" t="s">
        <v>10328</v>
      </c>
      <c r="F4957">
        <v>0</v>
      </c>
      <c r="G4957">
        <v>-30.071828065427301</v>
      </c>
    </row>
    <row r="4958" spans="1:16" hidden="1" x14ac:dyDescent="0.3">
      <c r="A4958" t="s">
        <v>10146</v>
      </c>
      <c r="B4958" t="s">
        <v>10147</v>
      </c>
      <c r="C4958" t="s">
        <v>10328</v>
      </c>
      <c r="D4958" t="s">
        <v>1348</v>
      </c>
      <c r="F4958">
        <v>26.75</v>
      </c>
      <c r="G4958">
        <v>-22.6421091899253</v>
      </c>
      <c r="H4958">
        <v>-1.7152055215469</v>
      </c>
      <c r="I4958">
        <v>-9.3635451156937393</v>
      </c>
      <c r="J4958">
        <v>-0.97347218786234002</v>
      </c>
      <c r="K4958">
        <v>26.613749277913001</v>
      </c>
      <c r="L4958">
        <v>25.918481460745301</v>
      </c>
      <c r="N4958">
        <v>0.54762383194456199</v>
      </c>
      <c r="O4958">
        <v>11.401869158878499</v>
      </c>
      <c r="P4958">
        <v>12.916842549598901</v>
      </c>
    </row>
    <row r="4959" spans="1:16" hidden="1" x14ac:dyDescent="0.3">
      <c r="A4959" t="s">
        <v>10148</v>
      </c>
      <c r="B4959" t="s">
        <v>10149</v>
      </c>
      <c r="C4959" t="s">
        <v>10328</v>
      </c>
      <c r="D4959" t="s">
        <v>741</v>
      </c>
      <c r="F4959">
        <v>81.66</v>
      </c>
      <c r="G4959">
        <v>-19.045315488948699</v>
      </c>
      <c r="H4959">
        <v>-2.3589756779776199</v>
      </c>
      <c r="I4959">
        <v>2.61845997918982</v>
      </c>
      <c r="J4959">
        <v>-3.55060775798415</v>
      </c>
      <c r="K4959">
        <v>84.801093901869606</v>
      </c>
      <c r="L4959">
        <v>81.308428135704304</v>
      </c>
      <c r="N4959">
        <v>0.59179102584454701</v>
      </c>
      <c r="O4959">
        <v>17.560617193240201</v>
      </c>
      <c r="P4959">
        <v>20.088235294117599</v>
      </c>
    </row>
    <row r="4960" spans="1:16" hidden="1" x14ac:dyDescent="0.3">
      <c r="A4960" t="s">
        <v>10150</v>
      </c>
      <c r="B4960" t="s">
        <v>10151</v>
      </c>
      <c r="C4960" t="s">
        <v>10328</v>
      </c>
      <c r="D4960" t="s">
        <v>1670</v>
      </c>
      <c r="F4960">
        <v>70.790000000000006</v>
      </c>
      <c r="G4960">
        <v>-10.796343650937001</v>
      </c>
      <c r="H4960">
        <v>-1.82945409171498</v>
      </c>
      <c r="I4960">
        <v>-0.83171175890460503</v>
      </c>
      <c r="J4960">
        <v>-2.71923925163575</v>
      </c>
      <c r="K4960">
        <v>70.433077912636307</v>
      </c>
      <c r="L4960">
        <v>67.485181540063095</v>
      </c>
      <c r="N4960">
        <v>1.1610151684397201</v>
      </c>
      <c r="O4960">
        <v>6.8795027546263396</v>
      </c>
      <c r="P4960">
        <v>28.7090909090909</v>
      </c>
    </row>
    <row r="4961" spans="1:16" hidden="1" x14ac:dyDescent="0.3">
      <c r="A4961" t="s">
        <v>10152</v>
      </c>
      <c r="B4961" t="s">
        <v>10153</v>
      </c>
      <c r="C4961" t="s">
        <v>10328</v>
      </c>
      <c r="D4961" t="s">
        <v>741</v>
      </c>
      <c r="F4961">
        <v>81.86</v>
      </c>
      <c r="G4961">
        <v>-18.8943188979684</v>
      </c>
      <c r="H4961">
        <v>-3.31005138666066</v>
      </c>
      <c r="I4961">
        <v>2.5255665149214099</v>
      </c>
      <c r="J4961">
        <v>-5.5011445362164801</v>
      </c>
      <c r="K4961">
        <v>84.284453574391705</v>
      </c>
      <c r="L4961">
        <v>80.617622786492703</v>
      </c>
      <c r="N4961">
        <v>1.00661185469951</v>
      </c>
      <c r="O4961">
        <v>15.624236501343701</v>
      </c>
      <c r="P4961">
        <v>20.364652257021</v>
      </c>
    </row>
    <row r="4962" spans="1:16" hidden="1" x14ac:dyDescent="0.3">
      <c r="A4962" t="s">
        <v>10154</v>
      </c>
      <c r="B4962" t="s">
        <v>10155</v>
      </c>
      <c r="C4962" t="s">
        <v>10328</v>
      </c>
      <c r="F4962">
        <v>120</v>
      </c>
      <c r="G4962">
        <v>-30.071828065427301</v>
      </c>
      <c r="H4962">
        <v>-2.2742811831197698</v>
      </c>
      <c r="I4962">
        <v>-12.9654041397061</v>
      </c>
      <c r="J4962">
        <v>-1.0476561641234601</v>
      </c>
      <c r="N4962">
        <v>1</v>
      </c>
      <c r="O4962">
        <v>0</v>
      </c>
    </row>
    <row r="4963" spans="1:16" hidden="1" x14ac:dyDescent="0.3">
      <c r="A4963" t="s">
        <v>10156</v>
      </c>
      <c r="B4963" t="s">
        <v>10157</v>
      </c>
      <c r="C4963" t="s">
        <v>10328</v>
      </c>
    </row>
    <row r="4964" spans="1:16" hidden="1" x14ac:dyDescent="0.3">
      <c r="A4964" t="s">
        <v>10158</v>
      </c>
      <c r="B4964" t="s">
        <v>10159</v>
      </c>
      <c r="C4964" t="s">
        <v>10328</v>
      </c>
      <c r="D4964" t="s">
        <v>741</v>
      </c>
      <c r="F4964">
        <v>43.64</v>
      </c>
      <c r="G4964">
        <v>5.8359888140494602</v>
      </c>
      <c r="H4964">
        <v>7.6304329593074902</v>
      </c>
      <c r="I4964">
        <v>2.8212766774867601</v>
      </c>
      <c r="J4964">
        <v>1.50264800059341</v>
      </c>
      <c r="K4964">
        <v>40.255613762504098</v>
      </c>
      <c r="L4964">
        <v>36.520177386622699</v>
      </c>
      <c r="N4964">
        <v>0.35596726570973097</v>
      </c>
      <c r="O4964">
        <v>2.4289642529789099</v>
      </c>
      <c r="P4964">
        <v>50.482758620689602</v>
      </c>
    </row>
    <row r="4965" spans="1:16" hidden="1" x14ac:dyDescent="0.3">
      <c r="A4965" t="s">
        <v>10160</v>
      </c>
      <c r="B4965" t="s">
        <v>10161</v>
      </c>
      <c r="C4965" t="s">
        <v>10328</v>
      </c>
      <c r="D4965" t="s">
        <v>741</v>
      </c>
      <c r="F4965">
        <v>520.26</v>
      </c>
      <c r="G4965">
        <v>-13.5678868257283</v>
      </c>
      <c r="H4965">
        <v>-0.42515280301899899</v>
      </c>
      <c r="I4965">
        <v>-3.6004549059292401</v>
      </c>
      <c r="J4965">
        <v>-0.32432535178223698</v>
      </c>
      <c r="K4965">
        <v>512.94346283962602</v>
      </c>
      <c r="L4965">
        <v>488.076933971198</v>
      </c>
      <c r="N4965">
        <v>0.418998639667301</v>
      </c>
      <c r="O4965">
        <v>3.29450659285741</v>
      </c>
      <c r="P4965">
        <v>23.577197149643698</v>
      </c>
    </row>
    <row r="4966" spans="1:16" hidden="1" x14ac:dyDescent="0.3">
      <c r="A4966" t="s">
        <v>10162</v>
      </c>
      <c r="B4966" t="s">
        <v>10163</v>
      </c>
      <c r="C4966" t="s">
        <v>10328</v>
      </c>
      <c r="D4966" t="s">
        <v>1348</v>
      </c>
      <c r="F4966">
        <v>999.99</v>
      </c>
      <c r="G4966">
        <v>-30.071828065427301</v>
      </c>
      <c r="H4966">
        <v>-2.2742811831197698</v>
      </c>
      <c r="I4966">
        <v>-12.9654041397061</v>
      </c>
      <c r="J4966">
        <v>-1.04865616412346</v>
      </c>
      <c r="K4966">
        <v>999.99007887734604</v>
      </c>
      <c r="L4966">
        <v>999.99036842009502</v>
      </c>
      <c r="N4966">
        <v>1.02493382153931</v>
      </c>
      <c r="O4966">
        <v>1.8010180101801101</v>
      </c>
      <c r="P4966">
        <v>0.23957497995188401</v>
      </c>
    </row>
    <row r="4967" spans="1:16" hidden="1" x14ac:dyDescent="0.3">
      <c r="A4967" t="s">
        <v>10164</v>
      </c>
      <c r="B4967" t="s">
        <v>10165</v>
      </c>
      <c r="C4967" t="s">
        <v>10328</v>
      </c>
      <c r="D4967" t="s">
        <v>741</v>
      </c>
      <c r="F4967">
        <v>70.19</v>
      </c>
      <c r="G4967">
        <v>21.232332313964701</v>
      </c>
      <c r="H4967">
        <v>-2.9944167380477502</v>
      </c>
      <c r="I4967">
        <v>-14.245291622125199</v>
      </c>
      <c r="J4967">
        <v>-1.1754970732143799</v>
      </c>
      <c r="K4967">
        <v>71.244064211896003</v>
      </c>
      <c r="L4967">
        <v>65.610426460281701</v>
      </c>
      <c r="N4967">
        <v>0.45617307174935701</v>
      </c>
      <c r="O4967">
        <v>18.107992591537201</v>
      </c>
      <c r="P4967">
        <v>55.977777777777703</v>
      </c>
    </row>
    <row r="4968" spans="1:16" hidden="1" x14ac:dyDescent="0.3">
      <c r="A4968" t="s">
        <v>10166</v>
      </c>
      <c r="B4968" t="s">
        <v>10167</v>
      </c>
      <c r="C4968" t="s">
        <v>10328</v>
      </c>
      <c r="D4968" t="s">
        <v>741</v>
      </c>
      <c r="F4968">
        <v>26.47</v>
      </c>
      <c r="G4968">
        <v>-17.5293110586246</v>
      </c>
      <c r="H4968">
        <v>0.26875481062044798</v>
      </c>
      <c r="I4968">
        <v>-1.5127725607587601</v>
      </c>
      <c r="J4968">
        <v>0.50213074017720005</v>
      </c>
      <c r="K4968">
        <v>25.643140123791799</v>
      </c>
      <c r="L4968">
        <v>24.658749232512601</v>
      </c>
      <c r="N4968">
        <v>0.68756882381073503</v>
      </c>
      <c r="O4968">
        <v>17.113713638080799</v>
      </c>
      <c r="P4968">
        <v>21.701149425287301</v>
      </c>
    </row>
    <row r="4969" spans="1:16" hidden="1" x14ac:dyDescent="0.3">
      <c r="A4969" t="s">
        <v>10168</v>
      </c>
      <c r="B4969" t="s">
        <v>10169</v>
      </c>
      <c r="C4969" t="s">
        <v>10328</v>
      </c>
      <c r="D4969" t="s">
        <v>741</v>
      </c>
      <c r="F4969">
        <v>83.77</v>
      </c>
      <c r="G4969">
        <v>-2.7037271075437999</v>
      </c>
      <c r="H4969">
        <v>1.1168079257911201</v>
      </c>
      <c r="I4969">
        <v>0.23729856299656499</v>
      </c>
      <c r="J4969">
        <v>-0.14174965367534401</v>
      </c>
      <c r="K4969">
        <v>80.8615064654999</v>
      </c>
      <c r="L4969">
        <v>75.157931016068304</v>
      </c>
      <c r="N4969">
        <v>0.43742965297909597</v>
      </c>
      <c r="O4969">
        <v>4.26166885519876</v>
      </c>
      <c r="P4969">
        <v>32.694440044352902</v>
      </c>
    </row>
    <row r="4970" spans="1:16" hidden="1" x14ac:dyDescent="0.3">
      <c r="A4970" t="s">
        <v>10170</v>
      </c>
      <c r="B4970" t="s">
        <v>10171</v>
      </c>
      <c r="C4970" t="s">
        <v>10328</v>
      </c>
      <c r="D4970" t="s">
        <v>741</v>
      </c>
      <c r="F4970">
        <v>23.27</v>
      </c>
      <c r="G4970">
        <v>14.660103766890099</v>
      </c>
      <c r="H4970">
        <v>2.9359564768436601</v>
      </c>
      <c r="I4970">
        <v>10.2867145043616</v>
      </c>
      <c r="J4970">
        <v>-0.96069964238433703</v>
      </c>
      <c r="K4970">
        <v>22.056568705175401</v>
      </c>
      <c r="L4970">
        <v>19.755685530263399</v>
      </c>
      <c r="N4970">
        <v>1.27840875088273</v>
      </c>
      <c r="O4970">
        <v>0.98839707778255403</v>
      </c>
      <c r="P4970">
        <v>45.884270578647097</v>
      </c>
    </row>
    <row r="4971" spans="1:16" hidden="1" x14ac:dyDescent="0.3">
      <c r="A4971" t="s">
        <v>10172</v>
      </c>
      <c r="B4971" t="s">
        <v>10173</v>
      </c>
      <c r="C4971" t="s">
        <v>10328</v>
      </c>
      <c r="D4971" t="s">
        <v>1348</v>
      </c>
      <c r="F4971">
        <v>1000.01</v>
      </c>
      <c r="G4971">
        <v>-30.071828065427301</v>
      </c>
      <c r="H4971">
        <v>-2.27628116311997</v>
      </c>
      <c r="I4971">
        <v>-12.963404119705899</v>
      </c>
      <c r="J4971">
        <v>-1.0476561641234601</v>
      </c>
      <c r="K4971">
        <v>999.99993940325703</v>
      </c>
      <c r="L4971">
        <v>1000.023995766</v>
      </c>
      <c r="N4971">
        <v>1.0869150758045101</v>
      </c>
      <c r="O4971">
        <v>1.99898001019989</v>
      </c>
      <c r="P4971">
        <v>2.04183673469386</v>
      </c>
    </row>
    <row r="4972" spans="1:16" hidden="1" x14ac:dyDescent="0.3">
      <c r="A4972" t="s">
        <v>10174</v>
      </c>
      <c r="B4972" t="s">
        <v>10175</v>
      </c>
      <c r="C4972" t="s">
        <v>10328</v>
      </c>
      <c r="D4972" t="s">
        <v>1054</v>
      </c>
      <c r="F4972">
        <v>220.22</v>
      </c>
      <c r="G4972">
        <v>-30.071828065427301</v>
      </c>
      <c r="I4972">
        <v>-12.9654041397061</v>
      </c>
      <c r="O4972">
        <v>0</v>
      </c>
      <c r="P4972">
        <v>0</v>
      </c>
    </row>
    <row r="4973" spans="1:16" hidden="1" x14ac:dyDescent="0.3">
      <c r="A4973" t="s">
        <v>10176</v>
      </c>
      <c r="B4973" t="s">
        <v>10177</v>
      </c>
      <c r="C4973" t="s">
        <v>10328</v>
      </c>
      <c r="D4973" t="s">
        <v>741</v>
      </c>
      <c r="F4973">
        <v>220.5</v>
      </c>
      <c r="G4973">
        <v>15.964333269760401</v>
      </c>
      <c r="H4973">
        <v>1.4918238713896399</v>
      </c>
      <c r="I4973">
        <v>8.3083831224212492</v>
      </c>
      <c r="J4973">
        <v>-1.12037352084754</v>
      </c>
      <c r="K4973">
        <v>212.36430656910599</v>
      </c>
      <c r="L4973">
        <v>188.60943967653199</v>
      </c>
      <c r="N4973">
        <v>1.6030897468412499</v>
      </c>
      <c r="O4973">
        <v>2.7664399092970502</v>
      </c>
      <c r="P4973">
        <v>55.753337571519303</v>
      </c>
    </row>
    <row r="4974" spans="1:16" hidden="1" x14ac:dyDescent="0.3">
      <c r="A4974" t="s">
        <v>10178</v>
      </c>
      <c r="B4974" t="s">
        <v>10179</v>
      </c>
      <c r="C4974" t="s">
        <v>10328</v>
      </c>
      <c r="D4974" t="s">
        <v>741</v>
      </c>
      <c r="F4974">
        <v>255.96</v>
      </c>
      <c r="G4974">
        <v>-2.6524732267176501</v>
      </c>
      <c r="H4974">
        <v>1.6515151636521099</v>
      </c>
      <c r="I4974">
        <v>1.3585942523614101</v>
      </c>
      <c r="J4974">
        <v>0.14866771481806801</v>
      </c>
      <c r="K4974">
        <v>247.10342941208401</v>
      </c>
      <c r="L4974">
        <v>227.61342675761199</v>
      </c>
      <c r="N4974">
        <v>0.62270508531908397</v>
      </c>
      <c r="O4974">
        <v>9.7515236755742993</v>
      </c>
      <c r="P4974">
        <v>35.428571428571402</v>
      </c>
    </row>
    <row r="4975" spans="1:16" hidden="1" x14ac:dyDescent="0.3">
      <c r="A4975" t="s">
        <v>10180</v>
      </c>
      <c r="B4975" t="s">
        <v>10181</v>
      </c>
      <c r="C4975" t="s">
        <v>10328</v>
      </c>
      <c r="D4975" t="s">
        <v>741</v>
      </c>
      <c r="F4975">
        <v>23.91</v>
      </c>
      <c r="G4975">
        <v>6.9482292411629301</v>
      </c>
      <c r="H4975">
        <v>0.34711976230350899</v>
      </c>
      <c r="I4975">
        <v>4.4130936511627796</v>
      </c>
      <c r="J4975">
        <v>-0.45793417591790297</v>
      </c>
      <c r="K4975">
        <v>23.116285422979999</v>
      </c>
      <c r="L4975">
        <v>20.852172438668799</v>
      </c>
      <c r="N4975">
        <v>0.50721594997638098</v>
      </c>
      <c r="O4975">
        <v>2.4675867837724699</v>
      </c>
      <c r="P4975">
        <v>46.687116564417103</v>
      </c>
    </row>
    <row r="4976" spans="1:16" hidden="1" x14ac:dyDescent="0.3">
      <c r="A4976" t="s">
        <v>10182</v>
      </c>
      <c r="B4976" t="s">
        <v>10183</v>
      </c>
      <c r="C4976" t="s">
        <v>10328</v>
      </c>
      <c r="D4976" t="s">
        <v>741</v>
      </c>
      <c r="F4976">
        <v>83.54</v>
      </c>
      <c r="G4976">
        <v>-4.1258006268625698</v>
      </c>
      <c r="H4976">
        <v>1.2660914876876599</v>
      </c>
      <c r="I4976">
        <v>7.9250799400769595E-2</v>
      </c>
      <c r="J4976">
        <v>-0.34691918212515899</v>
      </c>
      <c r="K4976">
        <v>80.750606400182505</v>
      </c>
      <c r="L4976">
        <v>74.879461103341001</v>
      </c>
      <c r="N4976">
        <v>0.887436345744813</v>
      </c>
      <c r="O4976">
        <v>0.215465645199897</v>
      </c>
      <c r="P4976">
        <v>34.157700337241003</v>
      </c>
    </row>
    <row r="4977" spans="1:16" hidden="1" x14ac:dyDescent="0.3">
      <c r="A4977" t="s">
        <v>10184</v>
      </c>
      <c r="B4977" t="s">
        <v>10185</v>
      </c>
      <c r="C4977" t="s">
        <v>10328</v>
      </c>
      <c r="F4977">
        <v>110</v>
      </c>
      <c r="G4977">
        <v>-22.2286908105253</v>
      </c>
      <c r="H4977">
        <v>-2.2742811831197698</v>
      </c>
      <c r="I4977">
        <v>-4.85729603159802</v>
      </c>
      <c r="J4977">
        <v>-1.0476561641234601</v>
      </c>
      <c r="K4977">
        <v>102.073546466632</v>
      </c>
      <c r="N4977">
        <v>4.7272727272727204</v>
      </c>
      <c r="O4977">
        <v>0</v>
      </c>
      <c r="P4977">
        <v>8.1081081081081106</v>
      </c>
    </row>
    <row r="4978" spans="1:16" hidden="1" x14ac:dyDescent="0.3">
      <c r="A4978" t="s">
        <v>10186</v>
      </c>
      <c r="B4978" t="s">
        <v>10187</v>
      </c>
      <c r="C4978" t="s">
        <v>10328</v>
      </c>
      <c r="D4978" t="s">
        <v>741</v>
      </c>
      <c r="F4978">
        <v>29.46</v>
      </c>
      <c r="G4978">
        <v>46.229787733495399</v>
      </c>
      <c r="H4978">
        <v>3.9734746517096502</v>
      </c>
      <c r="I4978">
        <v>11.233584055909301</v>
      </c>
      <c r="J4978">
        <v>0.149334259953145</v>
      </c>
      <c r="K4978">
        <v>28.245225936889099</v>
      </c>
      <c r="L4978">
        <v>24.156782256365101</v>
      </c>
      <c r="N4978">
        <v>0.90556465963810395</v>
      </c>
      <c r="O4978">
        <v>2.1384928716904299</v>
      </c>
      <c r="P4978">
        <v>77.898550724637602</v>
      </c>
    </row>
    <row r="4979" spans="1:16" hidden="1" x14ac:dyDescent="0.3">
      <c r="A4979" t="s">
        <v>10188</v>
      </c>
      <c r="B4979" t="s">
        <v>10189</v>
      </c>
      <c r="C4979" t="s">
        <v>10328</v>
      </c>
      <c r="D4979" t="s">
        <v>741</v>
      </c>
      <c r="F4979">
        <v>43.63</v>
      </c>
      <c r="G4979">
        <v>11.400286072056399</v>
      </c>
      <c r="H4979">
        <v>8.5848772950863204</v>
      </c>
      <c r="I4979">
        <v>1.85038533397808</v>
      </c>
      <c r="J4979">
        <v>2.8239207952721901</v>
      </c>
      <c r="K4979">
        <v>40.243570045037004</v>
      </c>
      <c r="L4979">
        <v>36.648864952484601</v>
      </c>
      <c r="N4979">
        <v>0.44477818667665497</v>
      </c>
      <c r="O4979">
        <v>4.2860417144166796</v>
      </c>
      <c r="P4979">
        <v>43.519736842105203</v>
      </c>
    </row>
    <row r="4980" spans="1:16" hidden="1" x14ac:dyDescent="0.3">
      <c r="A4980" t="s">
        <v>10190</v>
      </c>
      <c r="B4980" t="s">
        <v>10191</v>
      </c>
      <c r="C4980" t="s">
        <v>10328</v>
      </c>
      <c r="D4980" t="s">
        <v>1348</v>
      </c>
      <c r="F4980">
        <v>999.99</v>
      </c>
      <c r="G4980">
        <v>-30.071828065427301</v>
      </c>
      <c r="H4980">
        <v>-2.2732811731196798</v>
      </c>
      <c r="I4980">
        <v>-12.9674041197063</v>
      </c>
      <c r="J4980">
        <v>-1.0476561641234601</v>
      </c>
      <c r="K4980">
        <v>999.99709195327</v>
      </c>
      <c r="L4980">
        <v>999.99723178951297</v>
      </c>
      <c r="N4980">
        <v>0.96017720365494197</v>
      </c>
      <c r="O4980">
        <v>2.0000200001923899E-3</v>
      </c>
      <c r="P4980">
        <v>0.50150753768845002</v>
      </c>
    </row>
    <row r="4981" spans="1:16" hidden="1" x14ac:dyDescent="0.3">
      <c r="A4981" t="s">
        <v>10192</v>
      </c>
      <c r="B4981" t="s">
        <v>10193</v>
      </c>
      <c r="C4981" t="s">
        <v>10328</v>
      </c>
      <c r="D4981" t="s">
        <v>1670</v>
      </c>
      <c r="F4981">
        <v>73.05</v>
      </c>
      <c r="G4981">
        <v>-17.6872126808119</v>
      </c>
      <c r="H4981">
        <v>-0.463696224902513</v>
      </c>
      <c r="I4981">
        <v>-0.49427249998327599</v>
      </c>
      <c r="J4981">
        <v>-1.1842681859813999</v>
      </c>
      <c r="K4981">
        <v>72.791321977951597</v>
      </c>
      <c r="L4981">
        <v>69.143242086053704</v>
      </c>
      <c r="N4981">
        <v>1.59739273933028</v>
      </c>
      <c r="O4981">
        <v>5.2019164955509902</v>
      </c>
      <c r="P4981">
        <v>37.570621468926497</v>
      </c>
    </row>
    <row r="4982" spans="1:16" hidden="1" x14ac:dyDescent="0.3">
      <c r="A4982" t="s">
        <v>10194</v>
      </c>
      <c r="B4982" t="s">
        <v>10195</v>
      </c>
      <c r="C4982" t="s">
        <v>10328</v>
      </c>
      <c r="D4982" t="s">
        <v>741</v>
      </c>
      <c r="F4982">
        <v>84.15</v>
      </c>
      <c r="G4982">
        <v>-20.998594105608799</v>
      </c>
      <c r="H4982">
        <v>0.36772674290400198</v>
      </c>
      <c r="I4982">
        <v>2.9596544083032299</v>
      </c>
      <c r="J4982">
        <v>-3.4234414296860001</v>
      </c>
      <c r="K4982">
        <v>86.673853750755896</v>
      </c>
      <c r="N4982">
        <v>1.08410878647979</v>
      </c>
      <c r="O4982">
        <v>16.423054070112801</v>
      </c>
      <c r="P4982">
        <v>19.0072125583368</v>
      </c>
    </row>
    <row r="4983" spans="1:16" hidden="1" x14ac:dyDescent="0.3">
      <c r="A4983" t="s">
        <v>10196</v>
      </c>
      <c r="B4983" t="s">
        <v>10197</v>
      </c>
      <c r="C4983" t="s">
        <v>10328</v>
      </c>
      <c r="D4983" t="s">
        <v>1670</v>
      </c>
      <c r="F4983">
        <v>70.849999999999994</v>
      </c>
      <c r="G4983">
        <v>-15.7054035295112</v>
      </c>
      <c r="H4983">
        <v>-2.2742811831197698</v>
      </c>
      <c r="I4983">
        <v>-0.68331222211501697</v>
      </c>
      <c r="J4983">
        <v>-0.976984786031597</v>
      </c>
      <c r="K4983">
        <v>70.434475349630205</v>
      </c>
      <c r="N4983">
        <v>0.355180327113921</v>
      </c>
      <c r="O4983">
        <v>6.70430486944249</v>
      </c>
      <c r="P4983">
        <v>31.203703703703599</v>
      </c>
    </row>
    <row r="4984" spans="1:16" hidden="1" x14ac:dyDescent="0.3">
      <c r="A4984" t="s">
        <v>10198</v>
      </c>
      <c r="B4984" t="s">
        <v>10199</v>
      </c>
      <c r="C4984" t="s">
        <v>10328</v>
      </c>
      <c r="D4984" t="s">
        <v>215</v>
      </c>
      <c r="F4984">
        <v>108</v>
      </c>
      <c r="G4984">
        <v>-22.071828065427301</v>
      </c>
      <c r="H4984">
        <v>-2.2742811831197698</v>
      </c>
      <c r="I4984">
        <v>-6.5929034010082104</v>
      </c>
      <c r="N4984">
        <v>0.4</v>
      </c>
      <c r="O4984">
        <v>0</v>
      </c>
      <c r="P4984">
        <v>8</v>
      </c>
    </row>
    <row r="4985" spans="1:16" hidden="1" x14ac:dyDescent="0.3">
      <c r="A4985" t="s">
        <v>10200</v>
      </c>
      <c r="B4985" t="s">
        <v>10201</v>
      </c>
      <c r="C4985" t="s">
        <v>10328</v>
      </c>
      <c r="D4985" t="s">
        <v>1670</v>
      </c>
      <c r="F4985">
        <v>7.07</v>
      </c>
      <c r="G4985">
        <v>-30.494363276694902</v>
      </c>
      <c r="H4985">
        <v>-1.56203047086905</v>
      </c>
      <c r="I4985">
        <v>-1.0983155321111899</v>
      </c>
      <c r="J4985">
        <v>-1.7499033551347001</v>
      </c>
      <c r="K4985">
        <v>7.0608639131935602</v>
      </c>
      <c r="N4985">
        <v>0.76916179304327703</v>
      </c>
      <c r="O4985">
        <v>20.226308345120199</v>
      </c>
      <c r="P4985">
        <v>17.8333333333333</v>
      </c>
    </row>
    <row r="4986" spans="1:16" hidden="1" x14ac:dyDescent="0.3">
      <c r="A4986" t="s">
        <v>10202</v>
      </c>
      <c r="B4986" t="s">
        <v>10203</v>
      </c>
      <c r="C4986" t="s">
        <v>10328</v>
      </c>
      <c r="D4986" t="s">
        <v>741</v>
      </c>
      <c r="F4986">
        <v>8.16</v>
      </c>
      <c r="G4986">
        <v>-29.081729055526299</v>
      </c>
      <c r="H4986">
        <v>-2.6392446867694201</v>
      </c>
      <c r="I4986">
        <v>2.6153324042032202</v>
      </c>
      <c r="J4986">
        <v>-4.4674674848781901</v>
      </c>
      <c r="K4986">
        <v>8.3910885690348191</v>
      </c>
      <c r="N4986">
        <v>0.702489797494947</v>
      </c>
      <c r="O4986">
        <v>26.470588235294102</v>
      </c>
      <c r="P4986">
        <v>21.068249258160201</v>
      </c>
    </row>
    <row r="4987" spans="1:16" hidden="1" x14ac:dyDescent="0.3">
      <c r="A4987" t="s">
        <v>10204</v>
      </c>
      <c r="B4987" t="s">
        <v>10205</v>
      </c>
      <c r="C4987" t="s">
        <v>10328</v>
      </c>
      <c r="D4987" t="s">
        <v>1348</v>
      </c>
      <c r="F4987">
        <v>104.11</v>
      </c>
      <c r="G4987">
        <v>-26.190367279157101</v>
      </c>
      <c r="H4987">
        <v>-1.7917488534536901</v>
      </c>
      <c r="I4987">
        <v>-9.8044845994762397</v>
      </c>
      <c r="J4987">
        <v>-0.91301488695477895</v>
      </c>
      <c r="K4987">
        <v>103.485548006266</v>
      </c>
      <c r="N4987">
        <v>1.2071022630100501</v>
      </c>
      <c r="O4987">
        <v>2.9680145999423799</v>
      </c>
      <c r="P4987">
        <v>5.8566344687341196</v>
      </c>
    </row>
    <row r="4988" spans="1:16" hidden="1" x14ac:dyDescent="0.3">
      <c r="A4988" t="s">
        <v>10206</v>
      </c>
      <c r="B4988" t="s">
        <v>10207</v>
      </c>
      <c r="C4988" t="s">
        <v>10328</v>
      </c>
      <c r="D4988" t="s">
        <v>741</v>
      </c>
      <c r="F4988">
        <v>51.98</v>
      </c>
      <c r="G4988">
        <v>-16.1555449183749</v>
      </c>
      <c r="H4988">
        <v>-1.3589939387186101</v>
      </c>
      <c r="I4988">
        <v>-3.0246257979125701</v>
      </c>
      <c r="J4988">
        <v>-0.66020943804829602</v>
      </c>
      <c r="K4988">
        <v>51.219141879618299</v>
      </c>
      <c r="N4988">
        <v>8.6947683210046894E-2</v>
      </c>
      <c r="O4988">
        <v>19.526741054251598</v>
      </c>
      <c r="P4988">
        <v>25.222837870392599</v>
      </c>
    </row>
    <row r="4989" spans="1:16" hidden="1" x14ac:dyDescent="0.3">
      <c r="A4989" t="s">
        <v>10208</v>
      </c>
      <c r="B4989" t="s">
        <v>10209</v>
      </c>
      <c r="C4989" t="s">
        <v>10328</v>
      </c>
      <c r="D4989" t="s">
        <v>741</v>
      </c>
      <c r="F4989">
        <v>254.04</v>
      </c>
      <c r="G4989">
        <v>-13.352324274938001</v>
      </c>
      <c r="H4989">
        <v>2.7972934590070002</v>
      </c>
      <c r="I4989">
        <v>0.94366231173319304</v>
      </c>
      <c r="J4989">
        <v>0.79979071186763995</v>
      </c>
      <c r="K4989">
        <v>245.79795974863799</v>
      </c>
      <c r="N4989">
        <v>0.83714433483961304</v>
      </c>
      <c r="O4989">
        <v>1.2202802708234799</v>
      </c>
      <c r="P4989">
        <v>18.136160714285701</v>
      </c>
    </row>
    <row r="4990" spans="1:16" hidden="1" x14ac:dyDescent="0.3">
      <c r="A4990" t="s">
        <v>10210</v>
      </c>
      <c r="B4990" t="s">
        <v>10211</v>
      </c>
      <c r="C4990" t="s">
        <v>10328</v>
      </c>
      <c r="D4990" t="s">
        <v>741</v>
      </c>
      <c r="F4990">
        <v>435.45</v>
      </c>
      <c r="G4990">
        <v>-10.4854166189659</v>
      </c>
      <c r="H4990">
        <v>9.5395432366582291</v>
      </c>
      <c r="I4990">
        <v>3.8085298908650702</v>
      </c>
      <c r="J4990">
        <v>3.3670532518816199</v>
      </c>
      <c r="K4990">
        <v>399.59082875893898</v>
      </c>
      <c r="N4990">
        <v>0.40377033678065899</v>
      </c>
      <c r="O4990">
        <v>2.3538867837868902</v>
      </c>
      <c r="P4990">
        <v>35.3674459089778</v>
      </c>
    </row>
    <row r="4991" spans="1:16" hidden="1" x14ac:dyDescent="0.3">
      <c r="A4991" t="s">
        <v>10212</v>
      </c>
      <c r="B4991" t="s">
        <v>10213</v>
      </c>
      <c r="C4991" t="s">
        <v>10328</v>
      </c>
      <c r="D4991" t="s">
        <v>1348</v>
      </c>
      <c r="F4991">
        <v>24.09</v>
      </c>
      <c r="G4991">
        <v>-41.309853120696303</v>
      </c>
      <c r="H4991">
        <v>-2.6099924714118399</v>
      </c>
      <c r="I4991">
        <v>-7.4925494987253902</v>
      </c>
      <c r="J4991">
        <v>-1.2996511242242501</v>
      </c>
      <c r="K4991">
        <v>23.7571184642308</v>
      </c>
      <c r="N4991">
        <v>3.7941290414475199</v>
      </c>
      <c r="O4991">
        <v>13.325031133250301</v>
      </c>
      <c r="P4991">
        <v>11.5277777777777</v>
      </c>
    </row>
    <row r="4992" spans="1:16" hidden="1" x14ac:dyDescent="0.3">
      <c r="A4992" t="s">
        <v>10214</v>
      </c>
      <c r="B4992" t="s">
        <v>10215</v>
      </c>
      <c r="C4992" t="s">
        <v>10328</v>
      </c>
      <c r="D4992" t="s">
        <v>1348</v>
      </c>
      <c r="F4992">
        <v>57.65</v>
      </c>
      <c r="G4992">
        <v>-38.403836333832402</v>
      </c>
      <c r="H4992">
        <v>-0.87690127045602895</v>
      </c>
      <c r="I4992">
        <v>-9.4645064736379094</v>
      </c>
      <c r="J4992">
        <v>-0.56297553403865697</v>
      </c>
      <c r="K4992">
        <v>57.380965211446103</v>
      </c>
      <c r="N4992">
        <v>0.15781216419514199</v>
      </c>
      <c r="O4992">
        <v>14.726799653078899</v>
      </c>
      <c r="P4992">
        <v>8.3646616541353094</v>
      </c>
    </row>
    <row r="4993" spans="1:16" hidden="1" x14ac:dyDescent="0.3">
      <c r="A4993" t="s">
        <v>10216</v>
      </c>
      <c r="B4993" t="s">
        <v>10217</v>
      </c>
      <c r="C4993" t="s">
        <v>10328</v>
      </c>
      <c r="D4993" t="s">
        <v>741</v>
      </c>
      <c r="F4993">
        <v>70.41</v>
      </c>
      <c r="G4993">
        <v>-25.3573723842851</v>
      </c>
      <c r="H4993">
        <v>-3.0780036873498999</v>
      </c>
      <c r="I4993">
        <v>-14.1443515081271</v>
      </c>
      <c r="J4993">
        <v>-2.0328778390003102</v>
      </c>
      <c r="K4993">
        <v>71.544006933102096</v>
      </c>
      <c r="N4993">
        <v>0.57924419640719005</v>
      </c>
      <c r="O4993">
        <v>15.963641528191999</v>
      </c>
      <c r="P4993">
        <v>7.6605504587155799</v>
      </c>
    </row>
    <row r="4994" spans="1:16" hidden="1" x14ac:dyDescent="0.3">
      <c r="A4994" t="s">
        <v>10218</v>
      </c>
      <c r="B4994" t="s">
        <v>10219</v>
      </c>
      <c r="C4994" t="s">
        <v>10328</v>
      </c>
      <c r="D4994" t="s">
        <v>741</v>
      </c>
      <c r="F4994">
        <v>144.35</v>
      </c>
      <c r="G4994">
        <v>-7.17892835488757</v>
      </c>
      <c r="H4994">
        <v>2.92307289116967</v>
      </c>
      <c r="I4994">
        <v>8.3167333161836297</v>
      </c>
      <c r="J4994">
        <v>0.57442093720368903</v>
      </c>
      <c r="K4994">
        <v>136.035868709444</v>
      </c>
      <c r="N4994">
        <v>1.5758565253510901</v>
      </c>
      <c r="O4994">
        <v>1.1846207135434801</v>
      </c>
      <c r="P4994">
        <v>25.630983463881599</v>
      </c>
    </row>
    <row r="4995" spans="1:16" hidden="1" x14ac:dyDescent="0.3">
      <c r="A4995" t="s">
        <v>10220</v>
      </c>
      <c r="B4995" t="s">
        <v>10221</v>
      </c>
      <c r="C4995" t="s">
        <v>10328</v>
      </c>
      <c r="F4995">
        <v>1790.05</v>
      </c>
      <c r="G4995">
        <v>102.977254085334</v>
      </c>
      <c r="H4995">
        <v>57.4772164871708</v>
      </c>
      <c r="I4995">
        <v>67.838595658283793</v>
      </c>
      <c r="J4995">
        <v>-0.76910463209003999</v>
      </c>
      <c r="K4995">
        <v>1402.9244590468199</v>
      </c>
      <c r="N4995">
        <v>1.02509240038104</v>
      </c>
      <c r="O4995">
        <v>2.67869612580653</v>
      </c>
      <c r="P4995">
        <v>140.92193808882899</v>
      </c>
    </row>
    <row r="4996" spans="1:16" hidden="1" x14ac:dyDescent="0.3">
      <c r="A4996" t="s">
        <v>10222</v>
      </c>
      <c r="B4996" t="s">
        <v>10223</v>
      </c>
      <c r="C4996" t="s">
        <v>10328</v>
      </c>
      <c r="D4996" t="s">
        <v>410</v>
      </c>
      <c r="F4996">
        <v>101</v>
      </c>
      <c r="G4996">
        <v>-32.956443450042698</v>
      </c>
      <c r="H4996">
        <v>-2.2742811831197698</v>
      </c>
      <c r="I4996">
        <v>-14.428818773852401</v>
      </c>
      <c r="J4996">
        <v>-1.0476561641234601</v>
      </c>
      <c r="N4996">
        <v>0.83333333333333304</v>
      </c>
      <c r="O4996">
        <v>3.9603960396039599</v>
      </c>
      <c r="P4996">
        <v>0.64773293472846205</v>
      </c>
    </row>
    <row r="4997" spans="1:16" hidden="1" x14ac:dyDescent="0.3">
      <c r="A4997" t="s">
        <v>10224</v>
      </c>
      <c r="B4997" t="s">
        <v>10225</v>
      </c>
      <c r="C4997" t="s">
        <v>10328</v>
      </c>
      <c r="D4997" t="s">
        <v>741</v>
      </c>
      <c r="F4997">
        <v>59.1</v>
      </c>
      <c r="G4997">
        <v>-8.1155754859803597</v>
      </c>
      <c r="H4997">
        <v>2.3736061408238802</v>
      </c>
      <c r="I4997">
        <v>9.2430325848596304</v>
      </c>
      <c r="J4997">
        <v>0.26476926624980002</v>
      </c>
      <c r="K4997">
        <v>56.782264509006197</v>
      </c>
      <c r="N4997">
        <v>0.76729116177961199</v>
      </c>
      <c r="O4997">
        <v>0.86294416243655103</v>
      </c>
      <c r="P4997">
        <v>34.013605442176797</v>
      </c>
    </row>
    <row r="4998" spans="1:16" hidden="1" x14ac:dyDescent="0.3">
      <c r="A4998" t="s">
        <v>10226</v>
      </c>
      <c r="B4998" t="s">
        <v>10227</v>
      </c>
      <c r="C4998" t="s">
        <v>10328</v>
      </c>
      <c r="F4998">
        <v>257.10000000000002</v>
      </c>
      <c r="G4998">
        <v>7.5988546654963596</v>
      </c>
      <c r="H4998">
        <v>12.155543378283699</v>
      </c>
      <c r="I4998">
        <v>26.007568833266799</v>
      </c>
      <c r="J4998">
        <v>-9.6641185108835401</v>
      </c>
      <c r="K4998">
        <v>242.177391593679</v>
      </c>
      <c r="N4998">
        <v>0.48546186459501001</v>
      </c>
      <c r="O4998">
        <v>26.2154803578374</v>
      </c>
      <c r="P4998">
        <v>126.81958535509401</v>
      </c>
    </row>
    <row r="4999" spans="1:16" hidden="1" x14ac:dyDescent="0.3">
      <c r="A4999" t="s">
        <v>10228</v>
      </c>
      <c r="B4999" t="s">
        <v>10229</v>
      </c>
      <c r="C4999" t="s">
        <v>10328</v>
      </c>
      <c r="D4999" t="s">
        <v>741</v>
      </c>
      <c r="F4999">
        <v>53.68</v>
      </c>
      <c r="G4999">
        <v>-10.330583363218899</v>
      </c>
      <c r="H4999">
        <v>1.5988211913449799</v>
      </c>
      <c r="I4999">
        <v>6.03260073726128</v>
      </c>
      <c r="J4999">
        <v>-0.91632408157187095</v>
      </c>
      <c r="K4999">
        <v>51.874921169437201</v>
      </c>
      <c r="N4999">
        <v>0.684944536640957</v>
      </c>
      <c r="O4999">
        <v>2.9247391952309898</v>
      </c>
      <c r="P4999">
        <v>36.799184505606497</v>
      </c>
    </row>
    <row r="5000" spans="1:16" hidden="1" x14ac:dyDescent="0.3">
      <c r="A5000" t="s">
        <v>10230</v>
      </c>
      <c r="B5000" t="s">
        <v>10231</v>
      </c>
      <c r="C5000" t="s">
        <v>10328</v>
      </c>
      <c r="D5000" t="s">
        <v>1670</v>
      </c>
      <c r="F5000">
        <v>11.45</v>
      </c>
      <c r="G5000">
        <v>-16.7054914317639</v>
      </c>
      <c r="H5000">
        <v>-1.2151461434022199</v>
      </c>
      <c r="I5000">
        <v>-1.2580870665354</v>
      </c>
      <c r="J5000">
        <v>-2.0848212462323699</v>
      </c>
      <c r="K5000">
        <v>11.4116918432875</v>
      </c>
      <c r="N5000">
        <v>0.72884165091453001</v>
      </c>
      <c r="O5000">
        <v>11.6157205240174</v>
      </c>
      <c r="P5000">
        <v>14.5</v>
      </c>
    </row>
    <row r="5001" spans="1:16" hidden="1" x14ac:dyDescent="0.3">
      <c r="A5001" t="s">
        <v>10232</v>
      </c>
      <c r="B5001" t="s">
        <v>10233</v>
      </c>
      <c r="C5001" t="s">
        <v>10328</v>
      </c>
      <c r="F5001">
        <v>37.76</v>
      </c>
      <c r="G5001">
        <v>-10.8046139150799</v>
      </c>
      <c r="H5001">
        <v>-7.2566666889073996</v>
      </c>
      <c r="I5001">
        <v>6.3018100106413</v>
      </c>
      <c r="J5001">
        <v>-6.0300416699110899</v>
      </c>
      <c r="K5001">
        <v>19.350690837494501</v>
      </c>
      <c r="N5001">
        <v>0.18529408020639199</v>
      </c>
      <c r="O5001">
        <v>0</v>
      </c>
      <c r="P5001">
        <v>142.98584298584299</v>
      </c>
    </row>
    <row r="5002" spans="1:16" hidden="1" x14ac:dyDescent="0.3">
      <c r="A5002" t="s">
        <v>10234</v>
      </c>
      <c r="B5002" t="s">
        <v>10235</v>
      </c>
      <c r="C5002" t="s">
        <v>10328</v>
      </c>
      <c r="F5002">
        <v>5.99</v>
      </c>
      <c r="G5002">
        <v>-34.231828065427301</v>
      </c>
      <c r="H5002">
        <v>-29.2643309343635</v>
      </c>
      <c r="I5002">
        <v>-17.125404139706099</v>
      </c>
      <c r="J5002">
        <v>8.2633308004947796</v>
      </c>
      <c r="K5002">
        <v>5.1745563356992701</v>
      </c>
      <c r="N5002">
        <v>0.67481496828686605</v>
      </c>
      <c r="O5002">
        <v>56.7612687813021</v>
      </c>
      <c r="P5002">
        <v>78.805970149253696</v>
      </c>
    </row>
    <row r="5003" spans="1:16" hidden="1" x14ac:dyDescent="0.3">
      <c r="A5003" t="s">
        <v>10236</v>
      </c>
      <c r="B5003" t="s">
        <v>10237</v>
      </c>
      <c r="C5003" t="s">
        <v>10328</v>
      </c>
      <c r="F5003">
        <v>15.46</v>
      </c>
      <c r="G5003">
        <v>-21.732654975027799</v>
      </c>
      <c r="H5003">
        <v>28.935396236235</v>
      </c>
      <c r="I5003">
        <v>-4.6262310493066803</v>
      </c>
      <c r="J5003">
        <v>0.95861342835302399</v>
      </c>
      <c r="K5003">
        <v>12.198029788568901</v>
      </c>
      <c r="N5003">
        <v>1.2837698098177299</v>
      </c>
      <c r="O5003">
        <v>9.3143596377748903</v>
      </c>
      <c r="P5003">
        <v>171.22807017543801</v>
      </c>
    </row>
    <row r="5004" spans="1:16" hidden="1" x14ac:dyDescent="0.3">
      <c r="A5004" t="s">
        <v>10238</v>
      </c>
      <c r="B5004" t="s">
        <v>10239</v>
      </c>
      <c r="C5004" t="s">
        <v>10328</v>
      </c>
      <c r="D5004" t="s">
        <v>1054</v>
      </c>
      <c r="F5004">
        <v>109.7</v>
      </c>
      <c r="G5004">
        <v>-23.618649996528699</v>
      </c>
      <c r="H5004">
        <v>0.232761070401348</v>
      </c>
      <c r="I5004">
        <v>-6.5122260708075297</v>
      </c>
      <c r="J5004">
        <v>0.22321582103423701</v>
      </c>
      <c r="K5004">
        <v>107.262360640645</v>
      </c>
      <c r="N5004">
        <v>0.66438536326550401</v>
      </c>
      <c r="O5004">
        <v>2.0054694621695499</v>
      </c>
      <c r="P5004">
        <v>8.5064292779426491</v>
      </c>
    </row>
    <row r="5005" spans="1:16" hidden="1" x14ac:dyDescent="0.3">
      <c r="A5005" t="s">
        <v>10240</v>
      </c>
      <c r="B5005" t="s">
        <v>10241</v>
      </c>
      <c r="C5005" t="s">
        <v>10328</v>
      </c>
      <c r="D5005" t="s">
        <v>741</v>
      </c>
      <c r="F5005">
        <v>18.61</v>
      </c>
      <c r="G5005">
        <v>2.38368794880753</v>
      </c>
      <c r="H5005">
        <v>5.2651694305564201</v>
      </c>
      <c r="I5005">
        <v>19.490111874528701</v>
      </c>
      <c r="J5005">
        <v>5.1244934777628398E-2</v>
      </c>
      <c r="K5005">
        <v>17.531307672507701</v>
      </c>
      <c r="N5005">
        <v>3.25183198863916</v>
      </c>
      <c r="O5005">
        <v>3.7076840408382501</v>
      </c>
      <c r="P5005">
        <v>43.153846153846096</v>
      </c>
    </row>
    <row r="5006" spans="1:16" hidden="1" x14ac:dyDescent="0.3">
      <c r="A5006" t="s">
        <v>10242</v>
      </c>
      <c r="B5006" t="s">
        <v>10243</v>
      </c>
      <c r="C5006" t="s">
        <v>10328</v>
      </c>
      <c r="D5006" t="s">
        <v>741</v>
      </c>
      <c r="F5006">
        <v>104.68</v>
      </c>
      <c r="G5006">
        <v>-8.6614824379627002</v>
      </c>
      <c r="H5006">
        <v>1.26545456919732</v>
      </c>
      <c r="I5006">
        <v>8.4449414877585003</v>
      </c>
      <c r="J5006">
        <v>-7.6502317969615402E-2</v>
      </c>
      <c r="K5006">
        <v>105.219730243727</v>
      </c>
      <c r="N5006">
        <v>1.01413780362432</v>
      </c>
      <c r="O5006">
        <v>10.6132976690867</v>
      </c>
      <c r="P5006">
        <v>22.719812426729199</v>
      </c>
    </row>
    <row r="5007" spans="1:16" hidden="1" x14ac:dyDescent="0.3">
      <c r="A5007" t="s">
        <v>10244</v>
      </c>
      <c r="B5007" t="s">
        <v>10245</v>
      </c>
      <c r="C5007" t="s">
        <v>10328</v>
      </c>
      <c r="D5007" t="s">
        <v>741</v>
      </c>
      <c r="F5007">
        <v>1028.55</v>
      </c>
      <c r="G5007">
        <v>-27.473324324778901</v>
      </c>
      <c r="H5007">
        <v>-1.7907032928870801</v>
      </c>
      <c r="I5007">
        <v>-10.3669003990577</v>
      </c>
      <c r="J5007">
        <v>-0.92792949135690195</v>
      </c>
      <c r="K5007">
        <v>1022.47585338795</v>
      </c>
      <c r="N5007">
        <v>0.95422075162004505</v>
      </c>
      <c r="O5007">
        <v>18.584414953089301</v>
      </c>
      <c r="P5007">
        <v>8.3516807652195908</v>
      </c>
    </row>
    <row r="5008" spans="1:16" hidden="1" x14ac:dyDescent="0.3">
      <c r="A5008" t="s">
        <v>10246</v>
      </c>
      <c r="B5008" t="s">
        <v>10247</v>
      </c>
      <c r="C5008" t="s">
        <v>10328</v>
      </c>
      <c r="D5008" t="s">
        <v>741</v>
      </c>
      <c r="F5008">
        <v>11.48</v>
      </c>
      <c r="G5008">
        <v>-25.802981562248402</v>
      </c>
      <c r="H5008">
        <v>-1.12688489009241</v>
      </c>
      <c r="I5008">
        <v>-8.6965576365271904</v>
      </c>
      <c r="J5008">
        <v>-0.60944406946964702</v>
      </c>
      <c r="K5008">
        <v>11.1629055236365</v>
      </c>
      <c r="N5008">
        <v>1.2167948470618699</v>
      </c>
      <c r="O5008">
        <v>2.9616724738675999</v>
      </c>
      <c r="P5008">
        <v>23.974082073434101</v>
      </c>
    </row>
    <row r="5009" spans="1:16" hidden="1" x14ac:dyDescent="0.3">
      <c r="A5009" t="s">
        <v>10248</v>
      </c>
      <c r="B5009" t="s">
        <v>10249</v>
      </c>
      <c r="C5009" t="s">
        <v>10328</v>
      </c>
      <c r="F5009">
        <v>13.68</v>
      </c>
      <c r="G5009">
        <v>81.692877816925602</v>
      </c>
      <c r="H5009">
        <v>-17.336781183119701</v>
      </c>
      <c r="I5009">
        <v>98.799301742646804</v>
      </c>
      <c r="J5009">
        <v>2.0631177357247799</v>
      </c>
      <c r="K5009">
        <v>12.450725674304399</v>
      </c>
      <c r="N5009">
        <v>0.399885138078652</v>
      </c>
      <c r="O5009">
        <v>24.926900584795298</v>
      </c>
      <c r="P5009">
        <v>146.486486486486</v>
      </c>
    </row>
    <row r="5010" spans="1:16" hidden="1" x14ac:dyDescent="0.3">
      <c r="A5010" t="s">
        <v>10250</v>
      </c>
      <c r="B5010" t="s">
        <v>10251</v>
      </c>
      <c r="C5010" t="s">
        <v>10328</v>
      </c>
      <c r="D5010" t="s">
        <v>741</v>
      </c>
      <c r="F5010">
        <v>54.94</v>
      </c>
      <c r="G5010">
        <v>-19.5063219273713</v>
      </c>
      <c r="H5010">
        <v>2.6051568271327299</v>
      </c>
      <c r="I5010">
        <v>-2.3998980016501799</v>
      </c>
      <c r="J5010">
        <v>-0.24473645609426001</v>
      </c>
      <c r="K5010">
        <v>53.243442121138699</v>
      </c>
      <c r="N5010">
        <v>0.67295176504430099</v>
      </c>
      <c r="O5010">
        <v>3.7495449581361502</v>
      </c>
      <c r="P5010">
        <v>20.747252747252698</v>
      </c>
    </row>
    <row r="5011" spans="1:16" hidden="1" x14ac:dyDescent="0.3">
      <c r="A5011" t="s">
        <v>10252</v>
      </c>
      <c r="B5011" t="s">
        <v>10253</v>
      </c>
      <c r="C5011" t="s">
        <v>10328</v>
      </c>
      <c r="D5011" t="s">
        <v>535</v>
      </c>
      <c r="F5011">
        <v>2.1</v>
      </c>
      <c r="G5011">
        <v>-30.071828065427301</v>
      </c>
      <c r="H5011">
        <v>-2.2742811831197698</v>
      </c>
      <c r="I5011">
        <v>-12.9654041397061</v>
      </c>
      <c r="J5011">
        <v>-1.0476561641234601</v>
      </c>
      <c r="K5011">
        <v>2.1</v>
      </c>
      <c r="O5011">
        <v>0</v>
      </c>
      <c r="P5011">
        <v>0</v>
      </c>
    </row>
    <row r="5012" spans="1:16" hidden="1" x14ac:dyDescent="0.3">
      <c r="A5012" t="s">
        <v>10254</v>
      </c>
      <c r="B5012" t="s">
        <v>10255</v>
      </c>
      <c r="C5012" t="s">
        <v>10328</v>
      </c>
      <c r="D5012" t="s">
        <v>124</v>
      </c>
    </row>
    <row r="5013" spans="1:16" hidden="1" x14ac:dyDescent="0.3">
      <c r="A5013" t="s">
        <v>10256</v>
      </c>
      <c r="B5013" t="s">
        <v>10257</v>
      </c>
      <c r="C5013" t="s">
        <v>10328</v>
      </c>
      <c r="D5013" t="s">
        <v>1348</v>
      </c>
      <c r="F5013">
        <v>999.99</v>
      </c>
      <c r="G5013">
        <v>-30.071828065427301</v>
      </c>
      <c r="H5013">
        <v>-2.2752811831197701</v>
      </c>
      <c r="I5013">
        <v>-12.9654041397061</v>
      </c>
      <c r="J5013">
        <v>-1.04865616412346</v>
      </c>
      <c r="K5013">
        <v>999.99545411935003</v>
      </c>
      <c r="O5013">
        <v>3.0010300103000902</v>
      </c>
      <c r="P5013">
        <v>11.116173120728901</v>
      </c>
    </row>
    <row r="5014" spans="1:16" hidden="1" x14ac:dyDescent="0.3">
      <c r="A5014" t="s">
        <v>10258</v>
      </c>
      <c r="B5014" t="s">
        <v>10259</v>
      </c>
      <c r="C5014" t="s">
        <v>10328</v>
      </c>
      <c r="F5014">
        <v>16.37</v>
      </c>
      <c r="G5014">
        <v>-39.529792667197199</v>
      </c>
      <c r="H5014">
        <v>10.1521413152451</v>
      </c>
      <c r="I5014">
        <v>-22.423368741476001</v>
      </c>
      <c r="J5014">
        <v>-1.39548225107998</v>
      </c>
      <c r="K5014">
        <v>17.550217259769401</v>
      </c>
      <c r="O5014">
        <v>26.756261453878999</v>
      </c>
      <c r="P5014">
        <v>12.431318681318601</v>
      </c>
    </row>
    <row r="5015" spans="1:16" hidden="1" x14ac:dyDescent="0.3">
      <c r="A5015" t="s">
        <v>10260</v>
      </c>
      <c r="B5015" t="s">
        <v>10261</v>
      </c>
      <c r="C5015" t="s">
        <v>10328</v>
      </c>
      <c r="D5015" t="s">
        <v>741</v>
      </c>
      <c r="F5015">
        <v>10.87</v>
      </c>
      <c r="G5015">
        <v>-22.8726170200624</v>
      </c>
      <c r="H5015">
        <v>1.40496409989909</v>
      </c>
      <c r="I5015">
        <v>-5.7661930943412498</v>
      </c>
      <c r="J5015">
        <v>1.0898903042780199</v>
      </c>
      <c r="K5015">
        <v>10.5153500192233</v>
      </c>
      <c r="O5015">
        <v>10.3035878564857</v>
      </c>
      <c r="P5015">
        <v>8.6999999999999904</v>
      </c>
    </row>
    <row r="5016" spans="1:16" hidden="1" x14ac:dyDescent="0.3">
      <c r="A5016" t="s">
        <v>10262</v>
      </c>
      <c r="B5016" t="s">
        <v>10263</v>
      </c>
      <c r="C5016" t="s">
        <v>10328</v>
      </c>
      <c r="D5016" t="s">
        <v>741</v>
      </c>
      <c r="F5016">
        <v>10.85</v>
      </c>
      <c r="G5016">
        <v>-23.175276341289401</v>
      </c>
      <c r="H5016">
        <v>1.7680672288147701</v>
      </c>
      <c r="I5016">
        <v>-6.0688524155682</v>
      </c>
      <c r="J5016">
        <v>-0.76936302868746298</v>
      </c>
      <c r="K5016">
        <v>10.5103972830962</v>
      </c>
      <c r="O5016">
        <v>10.414746543778801</v>
      </c>
      <c r="P5016">
        <v>19.0998902305159</v>
      </c>
    </row>
    <row r="5017" spans="1:16" hidden="1" x14ac:dyDescent="0.3">
      <c r="A5017" t="s">
        <v>10264</v>
      </c>
      <c r="B5017" t="s">
        <v>10265</v>
      </c>
      <c r="C5017" t="s">
        <v>10328</v>
      </c>
      <c r="D5017" t="s">
        <v>741</v>
      </c>
      <c r="F5017">
        <v>51.56</v>
      </c>
      <c r="G5017">
        <v>-29.662869934950201</v>
      </c>
      <c r="H5017">
        <v>-1.64584441956911</v>
      </c>
      <c r="I5017">
        <v>-12.556446009228999</v>
      </c>
      <c r="J5017">
        <v>-1.0866729413376599</v>
      </c>
      <c r="K5017">
        <v>51.496599999999901</v>
      </c>
      <c r="O5017">
        <v>5.8960434445306502</v>
      </c>
      <c r="P5017">
        <v>4.16161616161616</v>
      </c>
    </row>
    <row r="5018" spans="1:16" hidden="1" x14ac:dyDescent="0.3">
      <c r="A5018" t="s">
        <v>10266</v>
      </c>
      <c r="B5018" t="s">
        <v>10267</v>
      </c>
      <c r="C5018" t="s">
        <v>10328</v>
      </c>
      <c r="F5018">
        <v>397.8</v>
      </c>
      <c r="G5018">
        <v>55.9464090166395</v>
      </c>
      <c r="H5018">
        <v>-1.23428118311978</v>
      </c>
      <c r="I5018">
        <v>73.052832942360695</v>
      </c>
      <c r="J5018">
        <v>-6.3226561641234698</v>
      </c>
      <c r="O5018">
        <v>2.1493212669683102</v>
      </c>
      <c r="P5018">
        <v>98.9</v>
      </c>
    </row>
    <row r="5019" spans="1:16" hidden="1" x14ac:dyDescent="0.3">
      <c r="A5019" t="s">
        <v>10268</v>
      </c>
      <c r="B5019" t="s">
        <v>10269</v>
      </c>
      <c r="C5019" t="s">
        <v>10328</v>
      </c>
      <c r="D5019" t="s">
        <v>1054</v>
      </c>
      <c r="F5019">
        <v>101.35</v>
      </c>
      <c r="G5019">
        <v>-28.924123474608901</v>
      </c>
      <c r="I5019">
        <v>-11.817699548887701</v>
      </c>
      <c r="O5019">
        <v>0.64134188455846597</v>
      </c>
      <c r="P5019">
        <v>1.1477045908183401</v>
      </c>
    </row>
    <row r="5020" spans="1:16" hidden="1" x14ac:dyDescent="0.3">
      <c r="A5020" t="s">
        <v>10270</v>
      </c>
      <c r="B5020" t="s">
        <v>10271</v>
      </c>
      <c r="C5020" t="s">
        <v>10328</v>
      </c>
      <c r="D5020" t="s">
        <v>741</v>
      </c>
      <c r="F5020">
        <v>82.6</v>
      </c>
      <c r="G5020">
        <v>-39.847906710976197</v>
      </c>
      <c r="H5020">
        <v>-0.68679013513696896</v>
      </c>
      <c r="I5020">
        <v>-22.741482785254998</v>
      </c>
      <c r="J5020">
        <v>-2.2892435393845498</v>
      </c>
      <c r="O5020">
        <v>12.929782082324399</v>
      </c>
      <c r="P5020">
        <v>4.4643986341216602</v>
      </c>
    </row>
    <row r="5021" spans="1:16" hidden="1" x14ac:dyDescent="0.3">
      <c r="A5021" t="s">
        <v>10272</v>
      </c>
      <c r="B5021" t="s">
        <v>10273</v>
      </c>
      <c r="C5021" t="s">
        <v>10328</v>
      </c>
      <c r="D5021" t="s">
        <v>1348</v>
      </c>
      <c r="F5021">
        <v>1010.58</v>
      </c>
      <c r="G5021">
        <v>-29.024943222760001</v>
      </c>
      <c r="H5021">
        <v>-1.7930482723566601</v>
      </c>
      <c r="I5021">
        <v>-11.918519297038801</v>
      </c>
      <c r="J5021">
        <v>-0.92976434720251799</v>
      </c>
      <c r="O5021">
        <v>9.8953076450580802E-4</v>
      </c>
      <c r="P5021">
        <v>1.0580000000000001</v>
      </c>
    </row>
    <row r="5022" spans="1:16" hidden="1" x14ac:dyDescent="0.3">
      <c r="A5022" t="s">
        <v>10274</v>
      </c>
      <c r="B5022" t="s">
        <v>10275</v>
      </c>
      <c r="C5022" t="s">
        <v>10328</v>
      </c>
      <c r="F5022">
        <v>22.83</v>
      </c>
      <c r="G5022">
        <v>-48.1263865722471</v>
      </c>
      <c r="H5022">
        <v>-12.7142811831197</v>
      </c>
      <c r="I5022">
        <v>-31.019962646525901</v>
      </c>
      <c r="J5022">
        <v>-2.8459017781585501</v>
      </c>
      <c r="O5022">
        <v>22.6894437144108</v>
      </c>
      <c r="P5022">
        <v>4.0091116173120698</v>
      </c>
    </row>
    <row r="5023" spans="1:16" hidden="1" x14ac:dyDescent="0.3">
      <c r="A5023" t="s">
        <v>10276</v>
      </c>
      <c r="B5023" t="s">
        <v>10277</v>
      </c>
      <c r="C5023" t="s">
        <v>10328</v>
      </c>
      <c r="D5023" t="s">
        <v>741</v>
      </c>
      <c r="F5023">
        <v>101.74</v>
      </c>
      <c r="G5023">
        <v>-39.053756854119399</v>
      </c>
      <c r="H5023">
        <v>-2.3528049365551902</v>
      </c>
      <c r="I5023">
        <v>-21.9473329283982</v>
      </c>
      <c r="J5023">
        <v>-1.0476561641234601</v>
      </c>
      <c r="O5023">
        <v>17.9477098486337</v>
      </c>
      <c r="P5023">
        <v>2.08709612683122</v>
      </c>
    </row>
    <row r="5024" spans="1:16" hidden="1" x14ac:dyDescent="0.3">
      <c r="A5024" t="s">
        <v>10278</v>
      </c>
      <c r="B5024" t="s">
        <v>10279</v>
      </c>
      <c r="C5024" t="s">
        <v>10328</v>
      </c>
      <c r="D5024" t="s">
        <v>741</v>
      </c>
      <c r="F5024">
        <v>33.869999999999997</v>
      </c>
      <c r="G5024">
        <v>-27.6217373213257</v>
      </c>
      <c r="H5024">
        <v>2.2950303327801702</v>
      </c>
      <c r="I5024">
        <v>-10.515313395604499</v>
      </c>
      <c r="J5024">
        <v>-1.0476561641234601</v>
      </c>
      <c r="O5024">
        <v>3.0410392677885998</v>
      </c>
      <c r="P5024">
        <v>9.2580645161290196</v>
      </c>
    </row>
    <row r="5025" spans="1:16" hidden="1" x14ac:dyDescent="0.3">
      <c r="A5025" t="s">
        <v>10280</v>
      </c>
      <c r="B5025" t="s">
        <v>10281</v>
      </c>
      <c r="C5025" t="s">
        <v>10328</v>
      </c>
      <c r="F5025">
        <v>869.4</v>
      </c>
      <c r="G5025">
        <v>-40.902597296196497</v>
      </c>
      <c r="H5025">
        <v>-1.46251647723742</v>
      </c>
      <c r="I5025">
        <v>-23.796173370475302</v>
      </c>
      <c r="J5025">
        <v>-2.5534032905602499</v>
      </c>
      <c r="O5025">
        <v>20.6579250057511</v>
      </c>
      <c r="P5025">
        <v>7.3333333333333197</v>
      </c>
    </row>
    <row r="5026" spans="1:16" hidden="1" x14ac:dyDescent="0.3">
      <c r="A5026" t="s">
        <v>10282</v>
      </c>
      <c r="B5026" t="s">
        <v>10283</v>
      </c>
      <c r="C5026" t="s">
        <v>10328</v>
      </c>
      <c r="D5026" t="s">
        <v>741</v>
      </c>
      <c r="F5026">
        <v>32.61</v>
      </c>
      <c r="G5026">
        <v>-28.9868931615215</v>
      </c>
      <c r="H5026">
        <v>3.58559142834519</v>
      </c>
      <c r="I5026">
        <v>-11.8804692358003</v>
      </c>
      <c r="J5026">
        <v>1.8625605541428001</v>
      </c>
      <c r="O5026">
        <v>2.7292241643667601</v>
      </c>
      <c r="P5026">
        <v>8.6999999999999904</v>
      </c>
    </row>
    <row r="5027" spans="1:16" hidden="1" x14ac:dyDescent="0.3">
      <c r="A5027" t="s">
        <v>10284</v>
      </c>
      <c r="B5027" t="s">
        <v>10285</v>
      </c>
      <c r="C5027" t="s">
        <v>10328</v>
      </c>
      <c r="D5027" t="s">
        <v>741</v>
      </c>
      <c r="F5027">
        <v>13.5</v>
      </c>
      <c r="G5027">
        <v>-24.355304964409299</v>
      </c>
      <c r="H5027">
        <v>2.10696401288329</v>
      </c>
      <c r="I5027">
        <v>-7.2488810386881104</v>
      </c>
      <c r="J5027">
        <v>0.67519027782410201</v>
      </c>
      <c r="O5027">
        <v>3.70370370370369</v>
      </c>
      <c r="P5027">
        <v>10.655737704918</v>
      </c>
    </row>
    <row r="5028" spans="1:16" hidden="1" x14ac:dyDescent="0.3">
      <c r="A5028" t="s">
        <v>10286</v>
      </c>
      <c r="B5028" t="s">
        <v>10287</v>
      </c>
      <c r="C5028" t="s">
        <v>10328</v>
      </c>
      <c r="D5028" t="s">
        <v>741</v>
      </c>
      <c r="F5028">
        <v>33.909999999999997</v>
      </c>
      <c r="G5028">
        <v>-26.813606384550301</v>
      </c>
      <c r="H5028">
        <v>2.5168736080349898</v>
      </c>
      <c r="I5028">
        <v>-9.7071824588291697</v>
      </c>
      <c r="J5028">
        <v>-0.63564910114524198</v>
      </c>
      <c r="O5028">
        <v>6.1633736360955496</v>
      </c>
      <c r="P5028">
        <v>5.7374493295914997</v>
      </c>
    </row>
    <row r="5029" spans="1:16" hidden="1" x14ac:dyDescent="0.3">
      <c r="A5029" t="s">
        <v>4996</v>
      </c>
      <c r="B5029" t="s">
        <v>10288</v>
      </c>
      <c r="C5029" t="s">
        <v>10328</v>
      </c>
      <c r="D5029" t="s">
        <v>1518</v>
      </c>
      <c r="F5029">
        <v>78</v>
      </c>
      <c r="G5029">
        <v>-22.113350556776801</v>
      </c>
      <c r="H5029">
        <v>4.5613352552363704</v>
      </c>
      <c r="I5029">
        <v>-5.0069266310556104</v>
      </c>
      <c r="J5029">
        <v>-2.8358440497801798</v>
      </c>
      <c r="O5029">
        <v>3.8461538461538498</v>
      </c>
      <c r="P5029">
        <v>11.4285714285714</v>
      </c>
    </row>
    <row r="5030" spans="1:16" hidden="1" x14ac:dyDescent="0.3">
      <c r="A5030" t="s">
        <v>10289</v>
      </c>
      <c r="B5030" t="s">
        <v>10290</v>
      </c>
      <c r="C5030" t="s">
        <v>10328</v>
      </c>
      <c r="D5030" t="s">
        <v>741</v>
      </c>
      <c r="F5030">
        <v>100.65</v>
      </c>
      <c r="G5030">
        <v>-29.4821818531546</v>
      </c>
      <c r="H5030">
        <v>-5.7541689286763704</v>
      </c>
      <c r="I5030">
        <v>-12.3757579274334</v>
      </c>
      <c r="J5030">
        <v>1.39475845065017</v>
      </c>
      <c r="O5030">
        <v>18.986587183308501</v>
      </c>
      <c r="P5030">
        <v>0.85170340681364198</v>
      </c>
    </row>
    <row r="5031" spans="1:16" hidden="1" x14ac:dyDescent="0.3">
      <c r="A5031" t="s">
        <v>10291</v>
      </c>
      <c r="B5031" t="s">
        <v>10292</v>
      </c>
      <c r="C5031" t="s">
        <v>10328</v>
      </c>
      <c r="D5031" t="s">
        <v>741</v>
      </c>
      <c r="F5031">
        <v>9.27</v>
      </c>
      <c r="G5031">
        <v>-29.3109585002099</v>
      </c>
      <c r="H5031">
        <v>0.77915393138403</v>
      </c>
      <c r="I5031">
        <v>-12.204534574488701</v>
      </c>
      <c r="J5031">
        <v>-2.0947765829716398</v>
      </c>
      <c r="O5031">
        <v>10.571736785329</v>
      </c>
      <c r="P5031">
        <v>11.6867469879518</v>
      </c>
    </row>
    <row r="5032" spans="1:16" hidden="1" x14ac:dyDescent="0.3">
      <c r="A5032" t="s">
        <v>10293</v>
      </c>
      <c r="B5032" t="s">
        <v>10294</v>
      </c>
      <c r="C5032" t="s">
        <v>10328</v>
      </c>
      <c r="F5032">
        <v>20.350000000000001</v>
      </c>
      <c r="G5032">
        <v>-35.640273541065298</v>
      </c>
      <c r="H5032">
        <v>153.72571881688</v>
      </c>
      <c r="I5032">
        <v>-18.533849615344099</v>
      </c>
      <c r="J5032">
        <v>11.8720934090125</v>
      </c>
      <c r="O5032">
        <v>5.8968058968059003</v>
      </c>
      <c r="P5032">
        <v>16.685779816513701</v>
      </c>
    </row>
    <row r="5033" spans="1:16" hidden="1" x14ac:dyDescent="0.3">
      <c r="A5033" t="s">
        <v>10295</v>
      </c>
      <c r="B5033" t="s">
        <v>10296</v>
      </c>
      <c r="C5033" t="s">
        <v>10328</v>
      </c>
      <c r="D5033" t="s">
        <v>741</v>
      </c>
      <c r="F5033">
        <v>76.87</v>
      </c>
      <c r="G5033">
        <v>-30.2924926552508</v>
      </c>
      <c r="H5033">
        <v>-3.2478014323409599</v>
      </c>
      <c r="I5033">
        <v>-13.1860687295296</v>
      </c>
      <c r="J5033">
        <v>-2.0211764133446501</v>
      </c>
      <c r="O5033">
        <v>4.0718095485885204</v>
      </c>
      <c r="P5033">
        <v>2.8911792263418699</v>
      </c>
    </row>
    <row r="5034" spans="1:16" hidden="1" x14ac:dyDescent="0.3">
      <c r="A5034" t="s">
        <v>10297</v>
      </c>
      <c r="B5034" t="s">
        <v>10298</v>
      </c>
      <c r="C5034" t="s">
        <v>10328</v>
      </c>
      <c r="F5034">
        <v>178.5</v>
      </c>
      <c r="G5034">
        <v>-30.071828065427301</v>
      </c>
      <c r="I5034">
        <v>-12.9654041397061</v>
      </c>
      <c r="O5034">
        <v>19.2156862745098</v>
      </c>
      <c r="P5034">
        <v>10.5263157894736</v>
      </c>
    </row>
    <row r="5035" spans="1:16" hidden="1" x14ac:dyDescent="0.3">
      <c r="A5035" t="s">
        <v>10299</v>
      </c>
      <c r="B5035" t="s">
        <v>10300</v>
      </c>
      <c r="C5035" t="s">
        <v>10328</v>
      </c>
      <c r="F5035">
        <v>178.7</v>
      </c>
      <c r="G5035">
        <v>-30.071828065427301</v>
      </c>
      <c r="I5035">
        <v>-12.9654041397061</v>
      </c>
      <c r="O5035">
        <v>10.520425293788399</v>
      </c>
      <c r="P5035">
        <v>0</v>
      </c>
    </row>
    <row r="5036" spans="1:16" hidden="1" x14ac:dyDescent="0.3">
      <c r="A5036" t="s">
        <v>10301</v>
      </c>
      <c r="B5036" t="s">
        <v>10302</v>
      </c>
      <c r="C5036" t="s">
        <v>10328</v>
      </c>
      <c r="F5036">
        <v>839.9</v>
      </c>
      <c r="G5036">
        <v>-30.071828065427301</v>
      </c>
      <c r="I5036">
        <v>-12.9654041397061</v>
      </c>
      <c r="O5036">
        <v>18.412906298368799</v>
      </c>
      <c r="P5036">
        <v>4.7126293479615899</v>
      </c>
    </row>
    <row r="5037" spans="1:16" hidden="1" x14ac:dyDescent="0.3">
      <c r="A5037" t="s">
        <v>10303</v>
      </c>
      <c r="B5037" t="s">
        <v>10304</v>
      </c>
      <c r="C5037" t="s">
        <v>10328</v>
      </c>
      <c r="F5037">
        <v>291.25</v>
      </c>
      <c r="G5037">
        <v>-30.071828065427301</v>
      </c>
      <c r="I5037">
        <v>-12.9654041397061</v>
      </c>
      <c r="O5037">
        <v>0</v>
      </c>
      <c r="P5037">
        <v>4.9927901946647397</v>
      </c>
    </row>
    <row r="5038" spans="1:16" hidden="1" x14ac:dyDescent="0.3">
      <c r="A5038" t="s">
        <v>10305</v>
      </c>
      <c r="B5038" t="s">
        <v>10306</v>
      </c>
      <c r="C5038" t="s">
        <v>10328</v>
      </c>
    </row>
    <row r="5039" spans="1:16" hidden="1" x14ac:dyDescent="0.3">
      <c r="A5039" t="s">
        <v>10307</v>
      </c>
      <c r="B5039" t="s">
        <v>10308</v>
      </c>
      <c r="C5039" t="s">
        <v>10328</v>
      </c>
    </row>
    <row r="5040" spans="1:16" hidden="1" x14ac:dyDescent="0.3">
      <c r="A5040" t="s">
        <v>10309</v>
      </c>
      <c r="B5040" t="s">
        <v>10310</v>
      </c>
      <c r="C5040" t="s">
        <v>10328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Price_Filter_03_09_2024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2024-09-04T06:13:56Z</dcterms:created>
  <dcterms:modified xsi:type="dcterms:W3CDTF">2024-11-22T13:26:29Z</dcterms:modified>
</cp:coreProperties>
</file>